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ink/ink1.xml" ContentType="application/inkml+xml"/>
  <Override PartName="/xl/drawings/drawing4.xml" ContentType="application/vnd.openxmlformats-officedocument.drawing+xml"/>
  <Override PartName="/xl/drawings/drawing5.xml" ContentType="application/vnd.openxmlformats-officedocument.drawing+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drawings/drawing6.xml" ContentType="application/vnd.openxmlformats-officedocument.drawing+xml"/>
  <Override PartName="/xl/ink/ink7.xml" ContentType="application/inkml+xml"/>
  <Override PartName="/xl/drawings/drawing7.xml" ContentType="application/vnd.openxmlformats-officedocument.drawing+xml"/>
  <Override PartName="/xl/ink/ink8.xml" ContentType="application/inkml+xml"/>
  <Override PartName="/xl/drawings/drawing8.xml" ContentType="application/vnd.openxmlformats-officedocument.drawing+xml"/>
  <Override PartName="/xl/comments1.xml" ContentType="application/vnd.openxmlformats-officedocument.spreadsheetml.comments+xml"/>
  <Override PartName="/xl/ink/ink9.xml" ContentType="application/inkml+xml"/>
  <Override PartName="/xl/ink/ink10.xml" ContentType="application/inkml+xml"/>
  <Override PartName="/xl/ink/ink11.xml" ContentType="application/inkml+xml"/>
  <Override PartName="/xl/ink/ink12.xml" ContentType="application/inkml+xml"/>
  <Override PartName="/xl/ink/ink13.xml" ContentType="application/inkml+xml"/>
  <Override PartName="/xl/ink/ink14.xml" ContentType="application/inkml+xml"/>
  <Override PartName="/xl/ink/ink15.xml" ContentType="application/inkml+xml"/>
  <Override PartName="/xl/ink/ink16.xml" ContentType="application/inkml+xml"/>
  <Override PartName="/xl/ink/ink17.xml" ContentType="application/inkml+xml"/>
  <Override PartName="/xl/ink/ink18.xml" ContentType="application/inkml+xml"/>
  <Override PartName="/xl/ink/ink19.xml" ContentType="application/inkml+xml"/>
  <Override PartName="/xl/ink/ink20.xml" ContentType="application/inkml+xml"/>
  <Override PartName="/xl/ink/ink21.xml" ContentType="application/inkml+xml"/>
  <Override PartName="/xl/ink/ink22.xml" ContentType="application/inkml+xml"/>
  <Override PartName="/xl/ink/ink23.xml" ContentType="application/inkml+xml"/>
  <Override PartName="/xl/ink/ink24.xml" ContentType="application/inkml+xml"/>
  <Override PartName="/xl/ink/ink25.xml" ContentType="application/inkml+xml"/>
  <Override PartName="/xl/drawings/drawing9.xml" ContentType="application/vnd.openxmlformats-officedocument.drawing+xml"/>
  <Override PartName="/xl/comments2.xml" ContentType="application/vnd.openxmlformats-officedocument.spreadsheetml.comments+xml"/>
  <Override PartName="/xl/ink/ink26.xml" ContentType="application/inkml+xml"/>
  <Override PartName="/xl/ink/ink27.xml" ContentType="application/inkml+xml"/>
  <Override PartName="/xl/drawings/drawing10.xml" ContentType="application/vnd.openxmlformats-officedocument.drawing+xml"/>
  <Override PartName="/xl/comments3.xml" ContentType="application/vnd.openxmlformats-officedocument.spreadsheetml.comments+xml"/>
  <Override PartName="/xl/ink/ink28.xml" ContentType="application/inkml+xml"/>
  <Override PartName="/xl/drawings/drawing11.xml" ContentType="application/vnd.openxmlformats-officedocument.drawing+xml"/>
  <Override PartName="/xl/ink/ink29.xml" ContentType="application/inkml+xml"/>
  <Override PartName="/xl/drawings/drawing12.xml" ContentType="application/vnd.openxmlformats-officedocument.drawing+xml"/>
  <Override PartName="/xl/ink/ink30.xml" ContentType="application/inkml+xml"/>
  <Override PartName="/xl/drawings/drawing13.xml" ContentType="application/vnd.openxmlformats-officedocument.drawing+xml"/>
  <Override PartName="/xl/ink/ink31.xml" ContentType="application/inkml+xml"/>
  <Override PartName="/xl/drawings/drawing14.xml" ContentType="application/vnd.openxmlformats-officedocument.drawing+xml"/>
  <Override PartName="/xl/ink/ink32.xml" ContentType="application/inkml+xml"/>
  <Override PartName="/xl/ink/ink33.xml" ContentType="application/inkml+xml"/>
  <Override PartName="/xl/ink/ink34.xml" ContentType="application/inkml+xml"/>
  <Override PartName="/xl/ink/ink35.xml" ContentType="application/inkml+xml"/>
  <Override PartName="/xl/drawings/drawing15.xml" ContentType="application/vnd.openxmlformats-officedocument.drawing+xml"/>
  <Override PartName="/xl/ink/ink36.xml" ContentType="application/inkml+xml"/>
  <Override PartName="/xl/drawings/drawing16.xml" ContentType="application/vnd.openxmlformats-officedocument.drawing+xml"/>
  <Override PartName="/xl/ink/ink37.xml" ContentType="application/inkml+xml"/>
  <Override PartName="/xl/ink/ink38.xml" ContentType="application/inkml+xml"/>
  <Override PartName="/xl/ink/ink39.xml" ContentType="application/inkml+xml"/>
  <Override PartName="/xl/drawings/drawing17.xml" ContentType="application/vnd.openxmlformats-officedocument.drawing+xml"/>
  <Override PartName="/xl/ink/ink40.xml" ContentType="application/inkml+xml"/>
  <Override PartName="/xl/drawings/drawing18.xml" ContentType="application/vnd.openxmlformats-officedocument.drawing+xml"/>
  <Override PartName="/xl/ink/ink41.xml" ContentType="application/inkml+xml"/>
  <Override PartName="/xl/ink/ink42.xml" ContentType="application/inkml+xml"/>
  <Override PartName="/xl/drawings/drawing19.xml" ContentType="application/vnd.openxmlformats-officedocument.drawing+xml"/>
  <Override PartName="/xl/ink/ink43.xml" ContentType="application/inkml+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mc:AlternateContent xmlns:mc="http://schemas.openxmlformats.org/markup-compatibility/2006">
    <mc:Choice Requires="x15">
      <x15ac:absPath xmlns:x15ac="http://schemas.microsoft.com/office/spreadsheetml/2010/11/ac" url="C:\Users\gary\Desktop\"/>
    </mc:Choice>
  </mc:AlternateContent>
  <xr:revisionPtr revIDLastSave="0" documentId="13_ncr:1_{D3F17BB7-7426-490B-95E4-DDDC1F1208AE}" xr6:coauthVersionLast="45" xr6:coauthVersionMax="45" xr10:uidLastSave="{00000000-0000-0000-0000-000000000000}"/>
  <bookViews>
    <workbookView xWindow="-98" yWindow="-98" windowWidth="20715" windowHeight="13276" tabRatio="885" firstSheet="6" activeTab="9" xr2:uid="{00000000-000D-0000-FFFF-FFFF00000000}"/>
  </bookViews>
  <sheets>
    <sheet name="INSTRUCTIONS" sheetId="25" r:id="rId1"/>
    <sheet name="P&amp;L TRAINING" sheetId="43" r:id="rId2"/>
    <sheet name="Company Ratios &amp; Analysis" sheetId="17" r:id="rId3"/>
    <sheet name="DuPont Profit Model" sheetId="18" r:id="rId4"/>
    <sheet name="Legder Coding-What Goes Where" sheetId="51" r:id="rId5"/>
    <sheet name="Historical P&amp;L Analysis" sheetId="20" r:id="rId6"/>
    <sheet name="Benefit Burden Calculator" sheetId="40" r:id="rId7"/>
    <sheet name="What if Sales-mix" sheetId="41" r:id="rId8"/>
    <sheet name="Set Seasonal Sales Curves" sheetId="19" r:id="rId9"/>
    <sheet name="Marketing Plan &amp; Budgets" sheetId="42" r:id="rId10"/>
    <sheet name="Promotional Budget" sheetId="45" r:id="rId11"/>
    <sheet name="Next Years Budget - Set Goals" sheetId="22" r:id="rId12"/>
    <sheet name="Weather-Promo Matrix" sheetId="44" r:id="rId13"/>
    <sheet name="January Budget" sheetId="23" r:id="rId14"/>
    <sheet name="February Budget" sheetId="24" r:id="rId15"/>
    <sheet name="March Budget" sheetId="26" r:id="rId16"/>
    <sheet name="April Budget" sheetId="27" r:id="rId17"/>
    <sheet name="May Budget" sheetId="28" r:id="rId18"/>
    <sheet name="June Budget" sheetId="29" r:id="rId19"/>
    <sheet name="July Budget" sheetId="30" r:id="rId20"/>
    <sheet name="August Budget" sheetId="31" r:id="rId21"/>
    <sheet name="September Budget" sheetId="32" r:id="rId22"/>
    <sheet name="October Budget" sheetId="33" r:id="rId23"/>
    <sheet name="November Budget" sheetId="34" r:id="rId24"/>
    <sheet name="December Budget" sheetId="35" r:id="rId25"/>
    <sheet name="Report - Mix Changes" sheetId="21" r:id="rId26"/>
    <sheet name="Sum Forecast-Actual" sheetId="36" r:id="rId27"/>
    <sheet name="Summary Reports" sheetId="37" r:id="rId28"/>
    <sheet name="Lead Plan by Month" sheetId="38" r:id="rId29"/>
    <sheet name="Labor Rate" sheetId="46" r:id="rId30"/>
    <sheet name="System Variables" sheetId="47" r:id="rId31"/>
    <sheet name="Equipment Costs" sheetId="48" r:id="rId32"/>
    <sheet name="Pricing-GP-Margin" sheetId="49" r:id="rId33"/>
    <sheet name="Retail Prices Breakeven" sheetId="50" r:id="rId34"/>
  </sheets>
  <externalReferences>
    <externalReference r:id="rId35"/>
    <externalReference r:id="rId36"/>
    <externalReference r:id="rId37"/>
  </externalReferenc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3" i="47" l="1"/>
  <c r="J3" i="47"/>
  <c r="B3" i="47"/>
  <c r="AA48" i="48" l="1"/>
  <c r="AA40" i="48"/>
  <c r="AA32" i="48"/>
  <c r="AA24" i="48"/>
  <c r="V48" i="48"/>
  <c r="V40" i="48"/>
  <c r="V32" i="48"/>
  <c r="V24" i="48"/>
  <c r="Q48" i="48"/>
  <c r="Q40" i="48"/>
  <c r="Q32" i="48"/>
  <c r="Q24" i="48"/>
  <c r="L48" i="48"/>
  <c r="L40" i="48"/>
  <c r="L32" i="48"/>
  <c r="L24" i="48"/>
  <c r="P52" i="47" l="1"/>
  <c r="N52" i="47"/>
  <c r="L52" i="47"/>
  <c r="J52" i="47"/>
  <c r="H52" i="47"/>
  <c r="F52" i="47"/>
  <c r="D52" i="47"/>
  <c r="P48" i="47" a="1"/>
  <c r="P48" i="47" s="1"/>
  <c r="N48" i="47" a="1"/>
  <c r="N48" i="47" s="1"/>
  <c r="L48" i="47" a="1"/>
  <c r="L48" i="47" s="1"/>
  <c r="J48" i="47" a="1"/>
  <c r="J48" i="47" s="1"/>
  <c r="H48" i="47" a="1"/>
  <c r="H48" i="47" s="1"/>
  <c r="F48" i="47" a="1"/>
  <c r="F48" i="47" s="1"/>
  <c r="D48" i="47" a="1"/>
  <c r="D48" i="47" s="1"/>
  <c r="P42" i="47" a="1"/>
  <c r="P42" i="47" s="1"/>
  <c r="N42" i="47" a="1"/>
  <c r="N42" i="47" s="1"/>
  <c r="L42" i="47" a="1"/>
  <c r="L42" i="47" s="1"/>
  <c r="J42" i="47" a="1"/>
  <c r="J42" i="47" s="1"/>
  <c r="H42" i="47" a="1"/>
  <c r="H42" i="47" s="1"/>
  <c r="F42" i="47" a="1"/>
  <c r="F42" i="47" s="1"/>
  <c r="D42" i="47" a="1"/>
  <c r="D42" i="47" s="1"/>
  <c r="P37" i="47" a="1"/>
  <c r="N37" i="47" a="1"/>
  <c r="L37" i="47" a="1"/>
  <c r="L37" i="47" s="1"/>
  <c r="J37" i="47" a="1"/>
  <c r="H37" i="47" a="1"/>
  <c r="F37" i="47" a="1"/>
  <c r="D37" i="47" a="1"/>
  <c r="D37" i="47" s="1"/>
  <c r="G9" i="48" l="1"/>
  <c r="AA53" i="48"/>
  <c r="AA49" i="48"/>
  <c r="AA44" i="48"/>
  <c r="AA35" i="48"/>
  <c r="AA30" i="48"/>
  <c r="AA26" i="48"/>
  <c r="AA21" i="48"/>
  <c r="AA17" i="48"/>
  <c r="V51" i="48"/>
  <c r="V46" i="48"/>
  <c r="V42" i="48"/>
  <c r="V37" i="48"/>
  <c r="V33" i="48"/>
  <c r="V28" i="48"/>
  <c r="V19" i="48"/>
  <c r="Q53" i="48"/>
  <c r="Q49" i="48"/>
  <c r="Q44" i="48"/>
  <c r="Q35" i="48"/>
  <c r="Q30" i="48"/>
  <c r="Q26" i="48"/>
  <c r="Q21" i="48"/>
  <c r="Q17" i="48"/>
  <c r="L51" i="48"/>
  <c r="L46" i="48"/>
  <c r="L42" i="48"/>
  <c r="L37" i="48"/>
  <c r="L33" i="48"/>
  <c r="L28" i="48"/>
  <c r="L19" i="48"/>
  <c r="G53" i="48"/>
  <c r="G49" i="48"/>
  <c r="G43" i="48"/>
  <c r="G37" i="48"/>
  <c r="G33" i="48"/>
  <c r="G27" i="48"/>
  <c r="G21" i="48"/>
  <c r="G17" i="48"/>
  <c r="AA11" i="48"/>
  <c r="V13" i="48"/>
  <c r="V9" i="48"/>
  <c r="Q11" i="48"/>
  <c r="L13" i="48"/>
  <c r="L9" i="48"/>
  <c r="G11" i="48"/>
  <c r="AA51" i="48"/>
  <c r="AA42" i="48"/>
  <c r="AA33" i="48"/>
  <c r="AA28" i="48"/>
  <c r="AA19" i="48"/>
  <c r="V53" i="48"/>
  <c r="V44" i="48"/>
  <c r="V35" i="48"/>
  <c r="V30" i="48"/>
  <c r="V21" i="48"/>
  <c r="Q51" i="48"/>
  <c r="Q42" i="48"/>
  <c r="Q33" i="48"/>
  <c r="L53" i="48"/>
  <c r="L26" i="48"/>
  <c r="L17" i="48"/>
  <c r="G41" i="48"/>
  <c r="G29" i="48"/>
  <c r="G19" i="48"/>
  <c r="AA9" i="48"/>
  <c r="Q9" i="48"/>
  <c r="G13" i="48"/>
  <c r="AA54" i="48"/>
  <c r="AA50" i="48"/>
  <c r="AA41" i="48"/>
  <c r="AA22" i="48"/>
  <c r="V52" i="48"/>
  <c r="V43" i="48"/>
  <c r="V34" i="48"/>
  <c r="V25" i="48"/>
  <c r="Q54" i="48"/>
  <c r="Q45" i="48"/>
  <c r="Q36" i="48"/>
  <c r="Q27" i="48"/>
  <c r="Q18" i="48"/>
  <c r="L34" i="48"/>
  <c r="AA52" i="48"/>
  <c r="AA43" i="48"/>
  <c r="AA38" i="48"/>
  <c r="AA34" i="48"/>
  <c r="AA29" i="48"/>
  <c r="AA25" i="48"/>
  <c r="AA20" i="48"/>
  <c r="V54" i="48"/>
  <c r="V50" i="48"/>
  <c r="V45" i="48"/>
  <c r="V41" i="48"/>
  <c r="V36" i="48"/>
  <c r="V27" i="48"/>
  <c r="V22" i="48"/>
  <c r="L4" i="50" s="1"/>
  <c r="V18" i="48"/>
  <c r="Q52" i="48"/>
  <c r="Q43" i="48"/>
  <c r="Q38" i="48"/>
  <c r="I6" i="50" s="1"/>
  <c r="Q34" i="48"/>
  <c r="Q29" i="48"/>
  <c r="Q25" i="48"/>
  <c r="Q20" i="48"/>
  <c r="I20" i="50" s="1"/>
  <c r="L54" i="48"/>
  <c r="L50" i="48"/>
  <c r="L45" i="48"/>
  <c r="L41" i="48"/>
  <c r="L36" i="48"/>
  <c r="L27" i="48"/>
  <c r="L22" i="48"/>
  <c r="L18" i="48"/>
  <c r="G52" i="48"/>
  <c r="G46" i="48"/>
  <c r="G42" i="48"/>
  <c r="G36" i="48"/>
  <c r="C22" i="50" s="1"/>
  <c r="G30" i="48"/>
  <c r="G26" i="48"/>
  <c r="G20" i="48"/>
  <c r="AA14" i="48"/>
  <c r="O3" i="50" s="1"/>
  <c r="AA10" i="48"/>
  <c r="V12" i="48"/>
  <c r="Q14" i="48"/>
  <c r="Q10" i="48"/>
  <c r="I35" i="50" s="1"/>
  <c r="L12" i="48"/>
  <c r="G14" i="48"/>
  <c r="G10" i="48"/>
  <c r="AA46" i="48"/>
  <c r="O7" i="50" s="1"/>
  <c r="AA37" i="48"/>
  <c r="V49" i="48"/>
  <c r="V26" i="48"/>
  <c r="V17" i="48"/>
  <c r="Q46" i="48"/>
  <c r="Q37" i="48"/>
  <c r="Q28" i="48"/>
  <c r="Q19" i="48"/>
  <c r="I28" i="50" s="1"/>
  <c r="L49" i="48"/>
  <c r="L44" i="48"/>
  <c r="L35" i="48"/>
  <c r="L30" i="48"/>
  <c r="F5" i="50" s="1"/>
  <c r="L21" i="48"/>
  <c r="G51" i="48"/>
  <c r="G45" i="48"/>
  <c r="G35" i="48"/>
  <c r="C30" i="50" s="1"/>
  <c r="G25" i="48"/>
  <c r="AA13" i="48"/>
  <c r="V11" i="48"/>
  <c r="Q13" i="48"/>
  <c r="I11" i="50" s="1"/>
  <c r="L11" i="48"/>
  <c r="AA45" i="48"/>
  <c r="AA36" i="48"/>
  <c r="AA27" i="48"/>
  <c r="O29" i="50" s="1"/>
  <c r="AA18" i="48"/>
  <c r="V38" i="48"/>
  <c r="V29" i="48"/>
  <c r="V20" i="48"/>
  <c r="L20" i="50" s="1"/>
  <c r="Q50" i="48"/>
  <c r="Q41" i="48"/>
  <c r="Q22" i="48"/>
  <c r="L52" i="48"/>
  <c r="F24" i="50" s="1"/>
  <c r="L43" i="48"/>
  <c r="L38" i="48"/>
  <c r="L29" i="48"/>
  <c r="G54" i="48"/>
  <c r="C8" i="50" s="1"/>
  <c r="G34" i="48"/>
  <c r="AA12" i="48"/>
  <c r="L14" i="48"/>
  <c r="G38" i="48"/>
  <c r="C6" i="50" s="1"/>
  <c r="L25" i="48"/>
  <c r="G50" i="48"/>
  <c r="G28" i="48"/>
  <c r="V14" i="48"/>
  <c r="L3" i="50" s="1"/>
  <c r="L10" i="48"/>
  <c r="G18" i="48"/>
  <c r="G44" i="48"/>
  <c r="G22" i="48"/>
  <c r="C4" i="50" s="1"/>
  <c r="V10" i="48"/>
  <c r="G12" i="48"/>
  <c r="L20" i="48"/>
  <c r="Q12" i="48"/>
  <c r="I19" i="50" s="1"/>
  <c r="F37" i="47"/>
  <c r="N37" i="47"/>
  <c r="N53" i="47" s="1"/>
  <c r="H37" i="47"/>
  <c r="H53" i="47" s="1"/>
  <c r="P37" i="47"/>
  <c r="P53" i="47" s="1"/>
  <c r="J37" i="47"/>
  <c r="J53" i="47" s="1"/>
  <c r="D53" i="47"/>
  <c r="L53" i="47"/>
  <c r="F53" i="47"/>
  <c r="L15" i="50" l="1"/>
  <c r="O45" i="50"/>
  <c r="O31" i="50"/>
  <c r="I29" i="50"/>
  <c r="O4" i="50"/>
  <c r="C11" i="50"/>
  <c r="C13" i="50"/>
  <c r="F16" i="50"/>
  <c r="L12" i="50"/>
  <c r="L16" i="50"/>
  <c r="O39" i="50"/>
  <c r="F11" i="50"/>
  <c r="O27" i="50"/>
  <c r="C16" i="50"/>
  <c r="F14" i="50"/>
  <c r="I30" i="50"/>
  <c r="L28" i="50"/>
  <c r="L39" i="50"/>
  <c r="O12" i="50"/>
  <c r="O23" i="50"/>
  <c r="F20" i="50"/>
  <c r="C23" i="50"/>
  <c r="C21" i="50"/>
  <c r="F3" i="50"/>
  <c r="F13" i="50"/>
  <c r="I4" i="50"/>
  <c r="L13" i="50"/>
  <c r="O22" i="50"/>
  <c r="L27" i="50"/>
  <c r="C15" i="50"/>
  <c r="F30" i="50"/>
  <c r="I21" i="50"/>
  <c r="L37" i="50"/>
  <c r="C35" i="50"/>
  <c r="I3" i="50"/>
  <c r="C20" i="50"/>
  <c r="C47" i="50"/>
  <c r="C39" i="50"/>
  <c r="F4" i="50"/>
  <c r="F15" i="50"/>
  <c r="I31" i="50"/>
  <c r="L29" i="50"/>
  <c r="L40" i="50"/>
  <c r="O13" i="50"/>
  <c r="O24" i="50"/>
  <c r="I22" i="50"/>
  <c r="L38" i="50"/>
  <c r="O47" i="50"/>
  <c r="L5" i="50"/>
  <c r="O28" i="50"/>
  <c r="O32" i="50"/>
  <c r="I27" i="50"/>
  <c r="C14" i="50"/>
  <c r="F28" i="50"/>
  <c r="F39" i="50"/>
  <c r="F47" i="50"/>
  <c r="I12" i="50"/>
  <c r="I23" i="50"/>
  <c r="L21" i="50"/>
  <c r="L7" i="50"/>
  <c r="O37" i="50"/>
  <c r="O48" i="50"/>
  <c r="F44" i="50"/>
  <c r="F36" i="50"/>
  <c r="L46" i="50"/>
  <c r="I46" i="50"/>
  <c r="L45" i="50"/>
  <c r="L48" i="50"/>
  <c r="I45" i="50"/>
  <c r="I43" i="50"/>
  <c r="L47" i="50"/>
  <c r="I44" i="50"/>
  <c r="L44" i="50"/>
  <c r="I48" i="50"/>
  <c r="L43" i="50"/>
  <c r="I47" i="50"/>
  <c r="C19" i="50"/>
  <c r="C44" i="50"/>
  <c r="C36" i="50"/>
  <c r="C48" i="50"/>
  <c r="C40" i="50"/>
  <c r="O19" i="50"/>
  <c r="F6" i="50"/>
  <c r="L6" i="50"/>
  <c r="O15" i="50"/>
  <c r="O11" i="50"/>
  <c r="C32" i="50"/>
  <c r="F23" i="50"/>
  <c r="I14" i="50"/>
  <c r="C3" i="50"/>
  <c r="L19" i="50"/>
  <c r="C45" i="50"/>
  <c r="C37" i="50"/>
  <c r="C7" i="50"/>
  <c r="F29" i="50"/>
  <c r="F48" i="50"/>
  <c r="F40" i="50"/>
  <c r="I13" i="50"/>
  <c r="I24" i="50"/>
  <c r="L22" i="50"/>
  <c r="L8" i="50"/>
  <c r="O38" i="50"/>
  <c r="F38" i="50"/>
  <c r="F46" i="50"/>
  <c r="I15" i="50"/>
  <c r="L31" i="50"/>
  <c r="O40" i="50"/>
  <c r="O43" i="50"/>
  <c r="I39" i="50"/>
  <c r="L30" i="50"/>
  <c r="O21" i="50"/>
  <c r="C27" i="50"/>
  <c r="C12" i="50"/>
  <c r="C31" i="50"/>
  <c r="F21" i="50"/>
  <c r="F7" i="50"/>
  <c r="I37" i="50"/>
  <c r="L32" i="50"/>
  <c r="O5" i="50"/>
  <c r="O16" i="50"/>
  <c r="L35" i="50"/>
  <c r="F35" i="50"/>
  <c r="C38" i="50"/>
  <c r="C46" i="50"/>
  <c r="F31" i="50"/>
  <c r="I40" i="50"/>
  <c r="O36" i="50"/>
  <c r="F27" i="50"/>
  <c r="F12" i="50"/>
  <c r="I7" i="50"/>
  <c r="O14" i="50"/>
  <c r="F19" i="50"/>
  <c r="O35" i="50"/>
  <c r="C5" i="50"/>
  <c r="C24" i="50"/>
  <c r="F22" i="50"/>
  <c r="F8" i="50"/>
  <c r="I38" i="50"/>
  <c r="L36" i="50"/>
  <c r="O20" i="50"/>
  <c r="O6" i="50"/>
  <c r="I36" i="50"/>
  <c r="I8" i="50"/>
  <c r="L24" i="50"/>
  <c r="O8" i="50"/>
  <c r="C28" i="50"/>
  <c r="F45" i="50"/>
  <c r="F37" i="50"/>
  <c r="I32" i="50"/>
  <c r="L23" i="50"/>
  <c r="O46" i="50"/>
  <c r="F43" i="50"/>
  <c r="L11" i="50"/>
  <c r="C29" i="50"/>
  <c r="F32" i="50"/>
  <c r="I5" i="50"/>
  <c r="I16" i="50"/>
  <c r="L14" i="50"/>
  <c r="O44" i="50"/>
  <c r="O30" i="50"/>
  <c r="C43" i="50"/>
  <c r="Y50" i="49"/>
  <c r="X50" i="49"/>
  <c r="W50" i="49"/>
  <c r="V50" i="49"/>
  <c r="U50" i="49"/>
  <c r="S50" i="49"/>
  <c r="R50" i="49"/>
  <c r="Q50" i="49"/>
  <c r="P50" i="49"/>
  <c r="O50" i="49"/>
  <c r="N50" i="49"/>
  <c r="M50" i="49"/>
  <c r="L50" i="49"/>
  <c r="K50" i="49"/>
  <c r="J50" i="49"/>
  <c r="I50" i="49"/>
  <c r="G50" i="49"/>
  <c r="F50" i="49"/>
  <c r="E50" i="49"/>
  <c r="D50" i="49"/>
  <c r="C50" i="49"/>
  <c r="Y41" i="49"/>
  <c r="X41" i="49"/>
  <c r="W41" i="49"/>
  <c r="V41" i="49"/>
  <c r="U41" i="49"/>
  <c r="S41" i="49"/>
  <c r="R41" i="49"/>
  <c r="Q41" i="49"/>
  <c r="P41" i="49"/>
  <c r="O41" i="49"/>
  <c r="N41" i="49"/>
  <c r="M41" i="49"/>
  <c r="L41" i="49"/>
  <c r="K41" i="49"/>
  <c r="J41" i="49"/>
  <c r="I41" i="49"/>
  <c r="G41" i="49"/>
  <c r="F41" i="49"/>
  <c r="E41" i="49"/>
  <c r="D41" i="49"/>
  <c r="C41" i="49"/>
  <c r="Y32" i="49"/>
  <c r="X32" i="49"/>
  <c r="W32" i="49"/>
  <c r="V32" i="49"/>
  <c r="U32" i="49"/>
  <c r="S32" i="49"/>
  <c r="R32" i="49"/>
  <c r="Q32" i="49"/>
  <c r="P32" i="49"/>
  <c r="O32" i="49"/>
  <c r="N32" i="49"/>
  <c r="M32" i="49"/>
  <c r="L32" i="49"/>
  <c r="K32" i="49"/>
  <c r="J32" i="49"/>
  <c r="I32" i="49"/>
  <c r="G32" i="49"/>
  <c r="F32" i="49"/>
  <c r="E32" i="49"/>
  <c r="D32" i="49"/>
  <c r="C32" i="49"/>
  <c r="Y23" i="49"/>
  <c r="X23" i="49"/>
  <c r="W23" i="49"/>
  <c r="V23" i="49"/>
  <c r="U23" i="49"/>
  <c r="S23" i="49"/>
  <c r="R23" i="49"/>
  <c r="Q23" i="49"/>
  <c r="P23" i="49"/>
  <c r="O23" i="49"/>
  <c r="N23" i="49"/>
  <c r="M23" i="49"/>
  <c r="L23" i="49"/>
  <c r="K23" i="49"/>
  <c r="J23" i="49"/>
  <c r="I23" i="49"/>
  <c r="G23" i="49"/>
  <c r="F23" i="49"/>
  <c r="E23" i="49"/>
  <c r="D23" i="49"/>
  <c r="C23" i="49"/>
  <c r="Y14" i="49"/>
  <c r="X14" i="49"/>
  <c r="W14" i="49"/>
  <c r="V14" i="49"/>
  <c r="U14" i="49"/>
  <c r="S14" i="49"/>
  <c r="R14" i="49"/>
  <c r="Q14" i="49"/>
  <c r="P14" i="49"/>
  <c r="O14" i="49"/>
  <c r="N14" i="49"/>
  <c r="M14" i="49"/>
  <c r="L14" i="49"/>
  <c r="K14" i="49"/>
  <c r="J14" i="49"/>
  <c r="I14" i="49"/>
  <c r="G14" i="49"/>
  <c r="F14" i="49"/>
  <c r="E14" i="49"/>
  <c r="D14" i="49"/>
  <c r="C14" i="49"/>
  <c r="Y5" i="49"/>
  <c r="X5" i="49"/>
  <c r="W5" i="49"/>
  <c r="V5" i="49"/>
  <c r="U5" i="49"/>
  <c r="S5" i="49"/>
  <c r="R5" i="49"/>
  <c r="Q5" i="49"/>
  <c r="P5" i="49"/>
  <c r="O5" i="49"/>
  <c r="N5" i="49"/>
  <c r="M5" i="49"/>
  <c r="L5" i="49"/>
  <c r="K5" i="49"/>
  <c r="J5" i="49"/>
  <c r="I5" i="49"/>
  <c r="G5" i="49"/>
  <c r="F5" i="49"/>
  <c r="E5" i="49"/>
  <c r="D5" i="49"/>
  <c r="C5" i="49"/>
  <c r="G48" i="48"/>
  <c r="G40" i="48"/>
  <c r="G32" i="48"/>
  <c r="G24" i="48"/>
  <c r="AA16" i="48"/>
  <c r="V16" i="48"/>
  <c r="Q16" i="48"/>
  <c r="L16" i="48"/>
  <c r="G16" i="48"/>
  <c r="AA8" i="48"/>
  <c r="V8" i="48"/>
  <c r="Q8" i="48"/>
  <c r="L8" i="48"/>
  <c r="G8" i="48"/>
  <c r="L6" i="46"/>
  <c r="L5" i="46"/>
  <c r="D5" i="46"/>
  <c r="D4" i="46"/>
  <c r="E5" i="46" l="1"/>
  <c r="D8" i="46"/>
  <c r="E9" i="46" s="1"/>
  <c r="M4" i="46" l="1"/>
  <c r="M5" i="46" s="1"/>
  <c r="E8" i="46"/>
  <c r="M6" i="46" l="1"/>
  <c r="L10" i="46" l="1"/>
  <c r="N10" i="46" l="1"/>
  <c r="M10" i="46"/>
  <c r="Y10" i="22" l="1"/>
  <c r="W10" i="22"/>
  <c r="K10" i="22"/>
  <c r="Q20" i="37" l="1"/>
  <c r="Q16" i="37"/>
  <c r="Q12" i="37"/>
  <c r="Q8" i="37"/>
  <c r="M20" i="37"/>
  <c r="M16" i="37"/>
  <c r="M12" i="37"/>
  <c r="M8" i="37"/>
  <c r="G20" i="37"/>
  <c r="G16" i="37"/>
  <c r="G12" i="37"/>
  <c r="G8" i="37"/>
  <c r="AF14" i="42"/>
  <c r="AE14" i="42"/>
  <c r="AD14" i="42"/>
  <c r="AC14" i="42"/>
  <c r="AB14" i="42"/>
  <c r="AA14" i="42"/>
  <c r="Z14" i="42"/>
  <c r="Y14" i="42"/>
  <c r="X14" i="42"/>
  <c r="W14" i="42"/>
  <c r="V14" i="42"/>
  <c r="U14" i="42"/>
  <c r="Q45" i="42" l="1"/>
  <c r="Q48" i="42"/>
  <c r="Q47" i="42"/>
  <c r="B20" i="37" l="1"/>
  <c r="B16" i="37"/>
  <c r="B12" i="37"/>
  <c r="B8" i="37"/>
  <c r="Q41" i="42" l="1"/>
  <c r="F21" i="23"/>
  <c r="F20" i="23"/>
  <c r="F19" i="23"/>
  <c r="F18" i="23"/>
  <c r="F17" i="23"/>
  <c r="F16" i="23"/>
  <c r="F15" i="23"/>
  <c r="F14" i="23"/>
  <c r="F13" i="23"/>
  <c r="F12" i="23"/>
  <c r="F11" i="23"/>
  <c r="F10" i="23"/>
  <c r="Q40" i="42" l="1"/>
  <c r="P26" i="41"/>
  <c r="P25" i="41"/>
  <c r="P22" i="41" l="1"/>
  <c r="P321" i="42" l="1"/>
  <c r="O321" i="42"/>
  <c r="N321" i="42"/>
  <c r="M321" i="42"/>
  <c r="L321" i="42"/>
  <c r="K321" i="42"/>
  <c r="J321" i="42"/>
  <c r="I321" i="42"/>
  <c r="G321" i="42"/>
  <c r="F321" i="42"/>
  <c r="E321" i="42"/>
  <c r="Q319" i="42"/>
  <c r="P316" i="42"/>
  <c r="O316" i="42"/>
  <c r="N316" i="42"/>
  <c r="M316" i="42"/>
  <c r="L316" i="42"/>
  <c r="K316" i="42"/>
  <c r="J316" i="42"/>
  <c r="I316" i="42"/>
  <c r="H316" i="42"/>
  <c r="G316" i="42"/>
  <c r="F316" i="42"/>
  <c r="E316" i="42"/>
  <c r="Q315" i="42"/>
  <c r="Q314" i="42"/>
  <c r="Q313" i="42"/>
  <c r="Q312" i="42"/>
  <c r="Q311" i="42"/>
  <c r="Q310" i="42"/>
  <c r="Q309" i="42"/>
  <c r="Q308" i="42"/>
  <c r="Q307" i="42"/>
  <c r="Q306" i="42"/>
  <c r="Q305" i="42"/>
  <c r="Q304" i="42"/>
  <c r="Q303" i="42"/>
  <c r="P301" i="42"/>
  <c r="O301" i="42"/>
  <c r="N301" i="42"/>
  <c r="M301" i="42"/>
  <c r="L301" i="42"/>
  <c r="K301" i="42"/>
  <c r="J301" i="42"/>
  <c r="I301" i="42"/>
  <c r="H301" i="42"/>
  <c r="G301" i="42"/>
  <c r="F301" i="42"/>
  <c r="E301" i="42"/>
  <c r="Q300" i="42"/>
  <c r="Q299" i="42"/>
  <c r="Q298" i="42"/>
  <c r="Q297" i="42"/>
  <c r="P293" i="42"/>
  <c r="O293" i="42"/>
  <c r="N293" i="42"/>
  <c r="M293" i="42"/>
  <c r="L293" i="42"/>
  <c r="K293" i="42"/>
  <c r="J293" i="42"/>
  <c r="I293" i="42"/>
  <c r="H293" i="42"/>
  <c r="G293" i="42"/>
  <c r="F293" i="42"/>
  <c r="E293" i="42"/>
  <c r="P292" i="42"/>
  <c r="P294" i="42" s="1"/>
  <c r="O292" i="42"/>
  <c r="O294" i="42" s="1"/>
  <c r="N292" i="42"/>
  <c r="N295" i="42" s="1"/>
  <c r="M292" i="42"/>
  <c r="M294" i="42" s="1"/>
  <c r="L292" i="42"/>
  <c r="L294" i="42" s="1"/>
  <c r="K292" i="42"/>
  <c r="K294" i="42" s="1"/>
  <c r="J292" i="42"/>
  <c r="J295" i="42" s="1"/>
  <c r="I292" i="42"/>
  <c r="I295" i="42" s="1"/>
  <c r="H292" i="42"/>
  <c r="H294" i="42" s="1"/>
  <c r="G292" i="42"/>
  <c r="G294" i="42" s="1"/>
  <c r="F292" i="42"/>
  <c r="F295" i="42" s="1"/>
  <c r="E292" i="42"/>
  <c r="E294" i="42" s="1"/>
  <c r="Q291" i="42"/>
  <c r="Q290" i="42"/>
  <c r="Q289" i="42"/>
  <c r="Q288" i="42"/>
  <c r="P286" i="42"/>
  <c r="O286" i="42"/>
  <c r="N286" i="42"/>
  <c r="M286" i="42"/>
  <c r="L286" i="42"/>
  <c r="K286" i="42"/>
  <c r="J286" i="42"/>
  <c r="I286" i="42"/>
  <c r="H286" i="42"/>
  <c r="G286" i="42"/>
  <c r="F286" i="42"/>
  <c r="E286" i="42"/>
  <c r="Q285" i="42"/>
  <c r="Q284" i="42"/>
  <c r="Q283" i="42"/>
  <c r="Q282" i="42"/>
  <c r="Q281" i="42"/>
  <c r="P279" i="42"/>
  <c r="O279" i="42"/>
  <c r="N279" i="42"/>
  <c r="M279" i="42"/>
  <c r="L279" i="42"/>
  <c r="K279" i="42"/>
  <c r="J279" i="42"/>
  <c r="I279" i="42"/>
  <c r="H279" i="42"/>
  <c r="G279" i="42"/>
  <c r="F279" i="42"/>
  <c r="E279" i="42"/>
  <c r="Q278" i="42"/>
  <c r="Q277" i="42"/>
  <c r="Q276" i="42"/>
  <c r="P274" i="42"/>
  <c r="O274" i="42"/>
  <c r="N274" i="42"/>
  <c r="M274" i="42"/>
  <c r="L274" i="42"/>
  <c r="K274" i="42"/>
  <c r="J274" i="42"/>
  <c r="I274" i="42"/>
  <c r="H274" i="42"/>
  <c r="G274" i="42"/>
  <c r="F274" i="42"/>
  <c r="E274" i="42"/>
  <c r="Q273" i="42"/>
  <c r="Q272" i="42"/>
  <c r="Q271" i="42"/>
  <c r="P269" i="42"/>
  <c r="O269" i="42"/>
  <c r="N269" i="42"/>
  <c r="M269" i="42"/>
  <c r="L269" i="42"/>
  <c r="K269" i="42"/>
  <c r="J269" i="42"/>
  <c r="I269" i="42"/>
  <c r="H269" i="42"/>
  <c r="G269" i="42"/>
  <c r="F269" i="42"/>
  <c r="E269" i="42"/>
  <c r="Q268" i="42"/>
  <c r="Q267" i="42"/>
  <c r="Q266" i="42"/>
  <c r="Q265" i="42"/>
  <c r="Q264" i="42"/>
  <c r="Q263" i="42"/>
  <c r="Q262" i="42"/>
  <c r="Q261" i="42"/>
  <c r="Q260" i="42"/>
  <c r="Q259" i="42"/>
  <c r="Q258" i="42"/>
  <c r="Q256" i="42"/>
  <c r="Q255" i="42"/>
  <c r="P253" i="42"/>
  <c r="O253" i="42"/>
  <c r="N253" i="42"/>
  <c r="M253" i="42"/>
  <c r="L253" i="42"/>
  <c r="K253" i="42"/>
  <c r="J253" i="42"/>
  <c r="I253" i="42"/>
  <c r="H253" i="42"/>
  <c r="G253" i="42"/>
  <c r="F253" i="42"/>
  <c r="E253" i="42"/>
  <c r="Q252" i="42"/>
  <c r="Q251" i="42"/>
  <c r="Q250" i="42"/>
  <c r="Q249" i="42"/>
  <c r="P247" i="42"/>
  <c r="O247" i="42"/>
  <c r="N247" i="42"/>
  <c r="M247" i="42"/>
  <c r="L247" i="42"/>
  <c r="K247" i="42"/>
  <c r="J247" i="42"/>
  <c r="I247" i="42"/>
  <c r="H247" i="42"/>
  <c r="G247" i="42"/>
  <c r="F247" i="42"/>
  <c r="E247" i="42"/>
  <c r="Q246" i="42"/>
  <c r="Q245" i="42"/>
  <c r="Q244" i="42"/>
  <c r="Q243" i="42"/>
  <c r="Q242" i="42"/>
  <c r="Q241" i="42"/>
  <c r="Q239" i="42"/>
  <c r="Q238" i="42"/>
  <c r="Q237" i="42"/>
  <c r="Q236" i="42"/>
  <c r="Q235" i="42"/>
  <c r="P232" i="42"/>
  <c r="O232" i="42"/>
  <c r="N232" i="42"/>
  <c r="M232" i="42"/>
  <c r="L232" i="42"/>
  <c r="K232" i="42"/>
  <c r="J232" i="42"/>
  <c r="I232" i="42"/>
  <c r="H232" i="42"/>
  <c r="G232" i="42"/>
  <c r="F232" i="42"/>
  <c r="E232" i="42"/>
  <c r="Q231" i="42"/>
  <c r="Q230" i="42"/>
  <c r="Q229" i="42"/>
  <c r="P227" i="42"/>
  <c r="O227" i="42"/>
  <c r="N227" i="42"/>
  <c r="M227" i="42"/>
  <c r="L227" i="42"/>
  <c r="K227" i="42"/>
  <c r="J227" i="42"/>
  <c r="I227" i="42"/>
  <c r="H227" i="42"/>
  <c r="G227" i="42"/>
  <c r="F227" i="42"/>
  <c r="E227" i="42"/>
  <c r="Q226" i="42"/>
  <c r="Q225" i="42"/>
  <c r="Q224" i="42"/>
  <c r="Q117" i="42"/>
  <c r="Q118" i="42"/>
  <c r="Q119" i="42"/>
  <c r="E120" i="42"/>
  <c r="F120" i="42"/>
  <c r="G120" i="42"/>
  <c r="H120" i="42"/>
  <c r="I120" i="42"/>
  <c r="J120" i="42"/>
  <c r="K120" i="42"/>
  <c r="L120" i="42"/>
  <c r="M120" i="42"/>
  <c r="N120" i="42"/>
  <c r="O120" i="42"/>
  <c r="P120" i="42"/>
  <c r="Q122" i="42"/>
  <c r="Q123" i="42"/>
  <c r="Q124" i="42"/>
  <c r="E125" i="42"/>
  <c r="F125" i="42"/>
  <c r="G125" i="42"/>
  <c r="H125" i="42"/>
  <c r="I125" i="42"/>
  <c r="J125" i="42"/>
  <c r="K125" i="42"/>
  <c r="L125" i="42"/>
  <c r="M125" i="42"/>
  <c r="N125" i="42"/>
  <c r="O125" i="42"/>
  <c r="P125" i="42"/>
  <c r="Q128" i="42"/>
  <c r="Q129" i="42"/>
  <c r="Q130" i="42"/>
  <c r="Q131" i="42"/>
  <c r="Q132" i="42"/>
  <c r="Q134" i="42"/>
  <c r="Q135" i="42"/>
  <c r="Q136" i="42"/>
  <c r="Q137" i="42"/>
  <c r="Q138" i="42"/>
  <c r="Q139" i="42"/>
  <c r="E140" i="42"/>
  <c r="F140" i="42"/>
  <c r="G140" i="42"/>
  <c r="H140" i="42"/>
  <c r="I140" i="42"/>
  <c r="J140" i="42"/>
  <c r="K140" i="42"/>
  <c r="L140" i="42"/>
  <c r="M140" i="42"/>
  <c r="N140" i="42"/>
  <c r="O140" i="42"/>
  <c r="P140" i="42"/>
  <c r="Q142" i="42"/>
  <c r="Q143" i="42"/>
  <c r="Q144" i="42"/>
  <c r="Q145" i="42"/>
  <c r="E146" i="42"/>
  <c r="F146" i="42"/>
  <c r="G146" i="42"/>
  <c r="H146" i="42"/>
  <c r="I146" i="42"/>
  <c r="J146" i="42"/>
  <c r="K146" i="42"/>
  <c r="L146" i="42"/>
  <c r="M146" i="42"/>
  <c r="N146" i="42"/>
  <c r="O146" i="42"/>
  <c r="P146" i="42"/>
  <c r="Q148" i="42"/>
  <c r="Q149" i="42"/>
  <c r="Q151" i="42"/>
  <c r="Q152" i="42"/>
  <c r="Q153" i="42"/>
  <c r="Q154" i="42"/>
  <c r="Q155" i="42"/>
  <c r="Q156" i="42"/>
  <c r="Q157" i="42"/>
  <c r="Q158" i="42"/>
  <c r="Q159" i="42"/>
  <c r="Q160" i="42"/>
  <c r="Q161" i="42"/>
  <c r="E162" i="42"/>
  <c r="F162" i="42"/>
  <c r="G162" i="42"/>
  <c r="H162" i="42"/>
  <c r="I162" i="42"/>
  <c r="J162" i="42"/>
  <c r="K162" i="42"/>
  <c r="L162" i="42"/>
  <c r="M162" i="42"/>
  <c r="N162" i="42"/>
  <c r="O162" i="42"/>
  <c r="P162" i="42"/>
  <c r="Q164" i="42"/>
  <c r="Q165" i="42"/>
  <c r="Q166" i="42"/>
  <c r="E167" i="42"/>
  <c r="F167" i="42"/>
  <c r="G167" i="42"/>
  <c r="H167" i="42"/>
  <c r="I167" i="42"/>
  <c r="J167" i="42"/>
  <c r="K167" i="42"/>
  <c r="L167" i="42"/>
  <c r="M167" i="42"/>
  <c r="N167" i="42"/>
  <c r="O167" i="42"/>
  <c r="P167" i="42"/>
  <c r="Q169" i="42"/>
  <c r="Q170" i="42"/>
  <c r="Q171" i="42"/>
  <c r="E172" i="42"/>
  <c r="F172" i="42"/>
  <c r="G172" i="42"/>
  <c r="H172" i="42"/>
  <c r="I172" i="42"/>
  <c r="J172" i="42"/>
  <c r="K172" i="42"/>
  <c r="L172" i="42"/>
  <c r="M172" i="42"/>
  <c r="N172" i="42"/>
  <c r="O172" i="42"/>
  <c r="P172" i="42"/>
  <c r="Q174" i="42"/>
  <c r="Q175" i="42"/>
  <c r="Q176" i="42"/>
  <c r="Q177" i="42"/>
  <c r="Q178" i="42"/>
  <c r="E179" i="42"/>
  <c r="F179" i="42"/>
  <c r="G179" i="42"/>
  <c r="H179" i="42"/>
  <c r="I179" i="42"/>
  <c r="J179" i="42"/>
  <c r="K179" i="42"/>
  <c r="L179" i="42"/>
  <c r="M179" i="42"/>
  <c r="N179" i="42"/>
  <c r="O179" i="42"/>
  <c r="P179" i="42"/>
  <c r="Q181" i="42"/>
  <c r="Q182" i="42"/>
  <c r="Q183" i="42"/>
  <c r="Q184" i="42"/>
  <c r="E185" i="42"/>
  <c r="F185" i="42"/>
  <c r="G185" i="42"/>
  <c r="H185" i="42"/>
  <c r="I185" i="42"/>
  <c r="J185" i="42"/>
  <c r="K185" i="42"/>
  <c r="L185" i="42"/>
  <c r="M185" i="42"/>
  <c r="N185" i="42"/>
  <c r="O185" i="42"/>
  <c r="P185" i="42"/>
  <c r="E186" i="42"/>
  <c r="F186" i="42"/>
  <c r="G186" i="42"/>
  <c r="H186" i="42"/>
  <c r="I186" i="42"/>
  <c r="J186" i="42"/>
  <c r="K186" i="42"/>
  <c r="L186" i="42"/>
  <c r="M186" i="42"/>
  <c r="N186" i="42"/>
  <c r="O186" i="42"/>
  <c r="P186" i="42"/>
  <c r="E187" i="42"/>
  <c r="F187" i="42"/>
  <c r="G187" i="42"/>
  <c r="H187" i="42"/>
  <c r="I187" i="42"/>
  <c r="J187" i="42"/>
  <c r="K187" i="42"/>
  <c r="L187" i="42"/>
  <c r="M187" i="42"/>
  <c r="N187" i="42"/>
  <c r="O187" i="42"/>
  <c r="P187" i="42"/>
  <c r="F188" i="42"/>
  <c r="J188" i="42"/>
  <c r="N188" i="42"/>
  <c r="Q190" i="42"/>
  <c r="Q191" i="42"/>
  <c r="Q192" i="42"/>
  <c r="Q193" i="42"/>
  <c r="E194" i="42"/>
  <c r="F194" i="42"/>
  <c r="G194" i="42"/>
  <c r="H194" i="42"/>
  <c r="I194" i="42"/>
  <c r="J194" i="42"/>
  <c r="K194" i="42"/>
  <c r="L194" i="42"/>
  <c r="M194" i="42"/>
  <c r="N194" i="42"/>
  <c r="O194" i="42"/>
  <c r="P194" i="42"/>
  <c r="Q196" i="42"/>
  <c r="Q197" i="42"/>
  <c r="Q198" i="42"/>
  <c r="Q199" i="42"/>
  <c r="Q200" i="42"/>
  <c r="Q201" i="42"/>
  <c r="Q202" i="42"/>
  <c r="Q203" i="42"/>
  <c r="Q204" i="42"/>
  <c r="Q205" i="42"/>
  <c r="Q206" i="42"/>
  <c r="Q207" i="42"/>
  <c r="Q208" i="42"/>
  <c r="E209" i="42"/>
  <c r="F209" i="42"/>
  <c r="G209" i="42"/>
  <c r="H209" i="42"/>
  <c r="I209" i="42"/>
  <c r="J209" i="42"/>
  <c r="K209" i="42"/>
  <c r="L209" i="42"/>
  <c r="M209" i="42"/>
  <c r="N209" i="42"/>
  <c r="O209" i="42"/>
  <c r="P209" i="42"/>
  <c r="Q212" i="42"/>
  <c r="Q51" i="42"/>
  <c r="Q50" i="42"/>
  <c r="Q49" i="42"/>
  <c r="Q46" i="42"/>
  <c r="Q44" i="42"/>
  <c r="Q43" i="42"/>
  <c r="C60" i="22"/>
  <c r="Q172" i="42" l="1"/>
  <c r="O188" i="42"/>
  <c r="G188" i="42"/>
  <c r="Q120" i="42"/>
  <c r="Q232" i="42"/>
  <c r="Q269" i="42"/>
  <c r="Q316" i="42"/>
  <c r="Q167" i="42"/>
  <c r="K188" i="42"/>
  <c r="Q209" i="42"/>
  <c r="M188" i="42"/>
  <c r="I188" i="42"/>
  <c r="E188" i="42"/>
  <c r="Q146" i="42"/>
  <c r="Q140" i="42"/>
  <c r="Q279" i="42"/>
  <c r="H295" i="42"/>
  <c r="L295" i="42"/>
  <c r="P295" i="42"/>
  <c r="Q194" i="42"/>
  <c r="Q187" i="42"/>
  <c r="P188" i="42"/>
  <c r="L188" i="42"/>
  <c r="Q185" i="42"/>
  <c r="Q125" i="42"/>
  <c r="Q247" i="42"/>
  <c r="Q253" i="42"/>
  <c r="Q274" i="42"/>
  <c r="Q286" i="42"/>
  <c r="Q293" i="42"/>
  <c r="Q301" i="42"/>
  <c r="Q186" i="42"/>
  <c r="Q179" i="42"/>
  <c r="Q162" i="42"/>
  <c r="Q227" i="42"/>
  <c r="G295" i="42"/>
  <c r="K295" i="42"/>
  <c r="O295" i="42"/>
  <c r="I294" i="42"/>
  <c r="F294" i="42"/>
  <c r="J294" i="42"/>
  <c r="N294" i="42"/>
  <c r="E295" i="42"/>
  <c r="M295" i="42"/>
  <c r="Q292" i="42"/>
  <c r="H188" i="42"/>
  <c r="L47" i="38"/>
  <c r="L48" i="38" s="1"/>
  <c r="L46" i="38"/>
  <c r="U44" i="38"/>
  <c r="T44" i="38"/>
  <c r="S44" i="38"/>
  <c r="R44" i="38"/>
  <c r="Q44" i="38"/>
  <c r="P44" i="38"/>
  <c r="O44" i="38"/>
  <c r="N44" i="38"/>
  <c r="M226" i="38"/>
  <c r="M220" i="38"/>
  <c r="U43" i="38" s="1"/>
  <c r="M212" i="38"/>
  <c r="M206" i="38"/>
  <c r="T43" i="38" s="1"/>
  <c r="M198" i="38"/>
  <c r="M192" i="38"/>
  <c r="S43" i="38" s="1"/>
  <c r="M184" i="38"/>
  <c r="M178" i="38"/>
  <c r="R43" i="38" s="1"/>
  <c r="M170" i="38"/>
  <c r="M164" i="38"/>
  <c r="Q43" i="38" s="1"/>
  <c r="M156" i="38"/>
  <c r="M150" i="38"/>
  <c r="P43" i="38" s="1"/>
  <c r="M142" i="38"/>
  <c r="M136" i="38"/>
  <c r="O43" i="38" s="1"/>
  <c r="M128" i="38"/>
  <c r="M122" i="38"/>
  <c r="N43" i="38" s="1"/>
  <c r="M108" i="38"/>
  <c r="M43" i="38" s="1"/>
  <c r="M94" i="38"/>
  <c r="L43" i="38" s="1"/>
  <c r="M80" i="38"/>
  <c r="M66" i="38"/>
  <c r="M44" i="38"/>
  <c r="L44" i="38"/>
  <c r="M114" i="38"/>
  <c r="M100" i="38"/>
  <c r="Q294" i="42" l="1"/>
  <c r="Q188" i="42"/>
  <c r="Q295" i="42"/>
  <c r="M86" i="38"/>
  <c r="J43" i="38"/>
  <c r="U51" i="38"/>
  <c r="T51" i="38"/>
  <c r="U50" i="38"/>
  <c r="U52" i="38" s="1"/>
  <c r="T50" i="38"/>
  <c r="T52" i="38" s="1"/>
  <c r="K44" i="38"/>
  <c r="J44" i="38"/>
  <c r="K43" i="38"/>
  <c r="F19" i="45" l="1"/>
  <c r="F24" i="45"/>
  <c r="F16" i="45"/>
  <c r="F10" i="45"/>
  <c r="F26" i="45" l="1"/>
  <c r="F28" i="45" s="1"/>
  <c r="AB233" i="38" l="1"/>
  <c r="AB231" i="38"/>
  <c r="AB229" i="38"/>
  <c r="AB227" i="38"/>
  <c r="AB212" i="38"/>
  <c r="AB210" i="38"/>
  <c r="AB208" i="38"/>
  <c r="AB206" i="38"/>
  <c r="AB193" i="38"/>
  <c r="AB191" i="38"/>
  <c r="AB189" i="38"/>
  <c r="AB187" i="38"/>
  <c r="AB173" i="38"/>
  <c r="AB171" i="38"/>
  <c r="AB169" i="38"/>
  <c r="AB167" i="38"/>
  <c r="AB152" i="38"/>
  <c r="AB150" i="38"/>
  <c r="AB148" i="38"/>
  <c r="AB146" i="38"/>
  <c r="AB133" i="38"/>
  <c r="AB131" i="38"/>
  <c r="AB129" i="38"/>
  <c r="AB127" i="38"/>
  <c r="AB113" i="38"/>
  <c r="AB111" i="38"/>
  <c r="AB109" i="38"/>
  <c r="AB107" i="38"/>
  <c r="AB92" i="38"/>
  <c r="AB90" i="38"/>
  <c r="AB88" i="38"/>
  <c r="AB86" i="38"/>
  <c r="AB79" i="38"/>
  <c r="AB73" i="38"/>
  <c r="AB71" i="38"/>
  <c r="AB69" i="38"/>
  <c r="AB67" i="38"/>
  <c r="AB53" i="38"/>
  <c r="AB51" i="38"/>
  <c r="AB49" i="38"/>
  <c r="AB47" i="38"/>
  <c r="AB32" i="38"/>
  <c r="AB30" i="38"/>
  <c r="U25" i="38" s="1"/>
  <c r="AB28" i="38"/>
  <c r="AB26" i="38"/>
  <c r="S24" i="38" s="1"/>
  <c r="AB11" i="38"/>
  <c r="J25" i="38" s="1"/>
  <c r="AB13" i="38"/>
  <c r="AB9" i="38"/>
  <c r="AB7" i="38"/>
  <c r="J24" i="38" s="1"/>
  <c r="AJ45" i="22"/>
  <c r="AJ36" i="22"/>
  <c r="N25" i="38" l="1"/>
  <c r="L24" i="38"/>
  <c r="O25" i="38"/>
  <c r="P24" i="38"/>
  <c r="R25" i="38"/>
  <c r="T24" i="38"/>
  <c r="S25" i="38"/>
  <c r="Q24" i="38"/>
  <c r="K24" i="38"/>
  <c r="N24" i="38"/>
  <c r="R24" i="38"/>
  <c r="L25" i="38"/>
  <c r="P25" i="38"/>
  <c r="T25" i="38"/>
  <c r="M24" i="38"/>
  <c r="U24" i="38"/>
  <c r="K25" i="38"/>
  <c r="O24" i="38"/>
  <c r="M25" i="38"/>
  <c r="Q25" i="38"/>
  <c r="AI44" i="38" l="1"/>
  <c r="AG44" i="38"/>
  <c r="AH44" i="38" s="1"/>
  <c r="AF44" i="38"/>
  <c r="AI43" i="38"/>
  <c r="AG43" i="38"/>
  <c r="AH43" i="38" s="1"/>
  <c r="AF43" i="38"/>
  <c r="CB35" i="38"/>
  <c r="BX35" i="38"/>
  <c r="BT35" i="38"/>
  <c r="BO35" i="38"/>
  <c r="BJ35" i="38"/>
  <c r="BF35" i="38"/>
  <c r="BB35" i="38"/>
  <c r="AX35" i="38"/>
  <c r="AT35" i="38"/>
  <c r="AO35" i="38"/>
  <c r="AK35" i="38"/>
  <c r="AG35" i="38"/>
  <c r="CB34" i="38"/>
  <c r="BX34" i="38"/>
  <c r="BT34" i="38"/>
  <c r="BO34" i="38"/>
  <c r="BJ34" i="38"/>
  <c r="BF34" i="38"/>
  <c r="BB34" i="38"/>
  <c r="AX34" i="38"/>
  <c r="AT34" i="38"/>
  <c r="AO34" i="38"/>
  <c r="AK34" i="38"/>
  <c r="AG34" i="38"/>
  <c r="CC31" i="38"/>
  <c r="BY31" i="38"/>
  <c r="BU31" i="38"/>
  <c r="BP31" i="38"/>
  <c r="BL31" i="38"/>
  <c r="BG31" i="38"/>
  <c r="BC31" i="38"/>
  <c r="AY31" i="38"/>
  <c r="AU31" i="38"/>
  <c r="AP31" i="38"/>
  <c r="AL31" i="38"/>
  <c r="AH31" i="38"/>
  <c r="CC30" i="38"/>
  <c r="BY30" i="38"/>
  <c r="BU30" i="38"/>
  <c r="BP30" i="38"/>
  <c r="BL30" i="38"/>
  <c r="BG30" i="38"/>
  <c r="BC30" i="38"/>
  <c r="AY30" i="38"/>
  <c r="AU30" i="38"/>
  <c r="AP30" i="38"/>
  <c r="AL30" i="38"/>
  <c r="AH30" i="38"/>
  <c r="BZ27" i="38"/>
  <c r="BV27" i="38"/>
  <c r="BR27" i="38"/>
  <c r="BM27" i="38"/>
  <c r="BH27" i="38"/>
  <c r="BD27" i="38"/>
  <c r="AZ27" i="38"/>
  <c r="AV27" i="38"/>
  <c r="AR27" i="38"/>
  <c r="AM27" i="38"/>
  <c r="AI27" i="38"/>
  <c r="AE27" i="38"/>
  <c r="BZ26" i="38"/>
  <c r="BV26" i="38"/>
  <c r="BR26" i="38"/>
  <c r="BM26" i="38"/>
  <c r="BH26" i="38"/>
  <c r="BD26" i="38"/>
  <c r="AZ26" i="38"/>
  <c r="AV26" i="38"/>
  <c r="AR26" i="38"/>
  <c r="AM26" i="38"/>
  <c r="AI26" i="38"/>
  <c r="AE26" i="38"/>
  <c r="BZ23" i="38"/>
  <c r="BV23" i="38"/>
  <c r="BR23" i="38"/>
  <c r="BM23" i="38"/>
  <c r="BH23" i="38"/>
  <c r="BD23" i="38"/>
  <c r="AZ23" i="38"/>
  <c r="AV23" i="38"/>
  <c r="AR23" i="38"/>
  <c r="AM23" i="38"/>
  <c r="AI23" i="38"/>
  <c r="AE23" i="38"/>
  <c r="BZ22" i="38"/>
  <c r="BV22" i="38"/>
  <c r="BR22" i="38"/>
  <c r="BM22" i="38"/>
  <c r="BH22" i="38"/>
  <c r="BD22" i="38"/>
  <c r="AZ22" i="38"/>
  <c r="AV22" i="38"/>
  <c r="AR22" i="38"/>
  <c r="AM22" i="38"/>
  <c r="AI22" i="38"/>
  <c r="AE22" i="38"/>
  <c r="CC20" i="38"/>
  <c r="CC21" i="38" s="1"/>
  <c r="CB20" i="38"/>
  <c r="CB21" i="38" s="1"/>
  <c r="CA20" i="38"/>
  <c r="CA21" i="38" s="1"/>
  <c r="BZ20" i="38"/>
  <c r="BZ21" i="38" s="1"/>
  <c r="BY20" i="38"/>
  <c r="BY21" i="38" s="1"/>
  <c r="BX20" i="38"/>
  <c r="BX21" i="38" s="1"/>
  <c r="BW20" i="38"/>
  <c r="BW21" i="38" s="1"/>
  <c r="BV20" i="38"/>
  <c r="BV21" i="38" s="1"/>
  <c r="BU20" i="38"/>
  <c r="BU21" i="38" s="1"/>
  <c r="BT20" i="38"/>
  <c r="BT21" i="38" s="1"/>
  <c r="BS20" i="38"/>
  <c r="BS21" i="38" s="1"/>
  <c r="BR20" i="38"/>
  <c r="BR21" i="38" s="1"/>
  <c r="BQ20" i="38"/>
  <c r="BQ21" i="38" s="1"/>
  <c r="BP20" i="38"/>
  <c r="BP21" i="38" s="1"/>
  <c r="BO20" i="38"/>
  <c r="BO21" i="38" s="1"/>
  <c r="BN20" i="38"/>
  <c r="BN21" i="38" s="1"/>
  <c r="BM20" i="38"/>
  <c r="BM21" i="38" s="1"/>
  <c r="BL20" i="38"/>
  <c r="BL21" i="38" s="1"/>
  <c r="BK20" i="38"/>
  <c r="BK21" i="38" s="1"/>
  <c r="BJ20" i="38"/>
  <c r="BJ21" i="38" s="1"/>
  <c r="BI20" i="38"/>
  <c r="BI21" i="38" s="1"/>
  <c r="BH20" i="38"/>
  <c r="BH21" i="38" s="1"/>
  <c r="BG20" i="38"/>
  <c r="BG21" i="38" s="1"/>
  <c r="BF20" i="38"/>
  <c r="BF21" i="38" s="1"/>
  <c r="BE20" i="38"/>
  <c r="BE21" i="38" s="1"/>
  <c r="BD20" i="38"/>
  <c r="BD21" i="38" s="1"/>
  <c r="BC20" i="38"/>
  <c r="BC21" i="38" s="1"/>
  <c r="BB20" i="38"/>
  <c r="BB21" i="38" s="1"/>
  <c r="BA20" i="38"/>
  <c r="BA21" i="38" s="1"/>
  <c r="AZ20" i="38"/>
  <c r="AZ21" i="38" s="1"/>
  <c r="AY20" i="38"/>
  <c r="AY21" i="38" s="1"/>
  <c r="AX20" i="38"/>
  <c r="AX21" i="38" s="1"/>
  <c r="AW20" i="38"/>
  <c r="AW21" i="38" s="1"/>
  <c r="AV20" i="38"/>
  <c r="AV21" i="38" s="1"/>
  <c r="AU20" i="38"/>
  <c r="AU21" i="38" s="1"/>
  <c r="AT20" i="38"/>
  <c r="AT21" i="38" s="1"/>
  <c r="AS20" i="38"/>
  <c r="AS21" i="38" s="1"/>
  <c r="AR20" i="38"/>
  <c r="AR21" i="38" s="1"/>
  <c r="AQ20" i="38"/>
  <c r="AQ21" i="38" s="1"/>
  <c r="AP20" i="38"/>
  <c r="AP21" i="38" s="1"/>
  <c r="AO20" i="38"/>
  <c r="AO21" i="38" s="1"/>
  <c r="AN20" i="38"/>
  <c r="AN21" i="38" s="1"/>
  <c r="AM20" i="38"/>
  <c r="AM21" i="38" s="1"/>
  <c r="AL20" i="38"/>
  <c r="AL21" i="38" s="1"/>
  <c r="AK20" i="38"/>
  <c r="AK21" i="38" s="1"/>
  <c r="AJ20" i="38"/>
  <c r="AJ21" i="38" s="1"/>
  <c r="AI20" i="38"/>
  <c r="AI21" i="38" s="1"/>
  <c r="AH20" i="38"/>
  <c r="AH21" i="38" s="1"/>
  <c r="AG20" i="38"/>
  <c r="AG21" i="38" s="1"/>
  <c r="AF20" i="38"/>
  <c r="AF21" i="38" s="1"/>
  <c r="AE20" i="38"/>
  <c r="AE21" i="38" s="1"/>
  <c r="CC18" i="38"/>
  <c r="CB18" i="38"/>
  <c r="CA18" i="38"/>
  <c r="BZ18" i="38"/>
  <c r="BY18" i="38"/>
  <c r="BX18" i="38"/>
  <c r="BW18" i="38"/>
  <c r="BV18" i="38"/>
  <c r="BU18" i="38"/>
  <c r="BT18" i="38"/>
  <c r="BS18" i="38"/>
  <c r="BR18" i="38"/>
  <c r="BQ18" i="38"/>
  <c r="BP18" i="38"/>
  <c r="BO18" i="38"/>
  <c r="BN18" i="38"/>
  <c r="BM18" i="38"/>
  <c r="BL18" i="38"/>
  <c r="BK18" i="38"/>
  <c r="BJ18" i="38"/>
  <c r="BI18" i="38"/>
  <c r="BH18" i="38"/>
  <c r="BG18" i="38"/>
  <c r="BF18" i="38"/>
  <c r="BE18" i="38"/>
  <c r="BD18" i="38"/>
  <c r="BC18" i="38"/>
  <c r="BB18" i="38"/>
  <c r="BA18" i="38"/>
  <c r="AZ18" i="38"/>
  <c r="AY18" i="38"/>
  <c r="AX18" i="38"/>
  <c r="AW18" i="38"/>
  <c r="AV18" i="38"/>
  <c r="AU18" i="38"/>
  <c r="AT18" i="38"/>
  <c r="AS18" i="38"/>
  <c r="AR18" i="38"/>
  <c r="AQ18" i="38"/>
  <c r="AP18" i="38"/>
  <c r="AO18" i="38"/>
  <c r="AN18" i="38"/>
  <c r="AM18" i="38"/>
  <c r="AL18" i="38"/>
  <c r="AK18" i="38"/>
  <c r="AJ18" i="38"/>
  <c r="AI18" i="38"/>
  <c r="AH18" i="38"/>
  <c r="AG18" i="38"/>
  <c r="AF18" i="38"/>
  <c r="AE18" i="38"/>
  <c r="CC16" i="38"/>
  <c r="CB16" i="38"/>
  <c r="CA16" i="38"/>
  <c r="BZ16" i="38"/>
  <c r="BY16" i="38"/>
  <c r="BX16" i="38"/>
  <c r="BW16" i="38"/>
  <c r="BV16" i="38"/>
  <c r="BU16" i="38"/>
  <c r="BT16" i="38"/>
  <c r="BS16" i="38"/>
  <c r="BR16" i="38"/>
  <c r="BQ16" i="38"/>
  <c r="BP16" i="38"/>
  <c r="BO16" i="38"/>
  <c r="BN16" i="38"/>
  <c r="BM16" i="38"/>
  <c r="BL16" i="38"/>
  <c r="BK16" i="38"/>
  <c r="BJ16" i="38"/>
  <c r="BI16" i="38"/>
  <c r="BH16" i="38"/>
  <c r="BG16" i="38"/>
  <c r="BF16" i="38"/>
  <c r="BE16" i="38"/>
  <c r="BD16" i="38"/>
  <c r="BC16" i="38"/>
  <c r="BB16" i="38"/>
  <c r="BA16" i="38"/>
  <c r="AZ16" i="38"/>
  <c r="AY16" i="38"/>
  <c r="AX16" i="38"/>
  <c r="AW16" i="38"/>
  <c r="AV16" i="38"/>
  <c r="AU16" i="38"/>
  <c r="AT16" i="38"/>
  <c r="AS16" i="38"/>
  <c r="AR16" i="38"/>
  <c r="AQ16" i="38"/>
  <c r="AP16" i="38"/>
  <c r="AO16" i="38"/>
  <c r="AN16" i="38"/>
  <c r="AM16" i="38"/>
  <c r="AL16" i="38"/>
  <c r="AK16" i="38"/>
  <c r="AJ16" i="38"/>
  <c r="AI16" i="38"/>
  <c r="AH16" i="38"/>
  <c r="AG16" i="38"/>
  <c r="AF16" i="38"/>
  <c r="AE16" i="38"/>
  <c r="CC13" i="38"/>
  <c r="CB13" i="38"/>
  <c r="CA13" i="38"/>
  <c r="BZ13" i="38"/>
  <c r="BY13" i="38"/>
  <c r="BX13" i="38"/>
  <c r="BW13" i="38"/>
  <c r="BV13" i="38"/>
  <c r="BU13" i="38"/>
  <c r="BT13" i="38"/>
  <c r="BS13" i="38"/>
  <c r="BR13" i="38"/>
  <c r="BQ13" i="38"/>
  <c r="BP13" i="38"/>
  <c r="BO13" i="38"/>
  <c r="BN13" i="38"/>
  <c r="BM13" i="38"/>
  <c r="BL13" i="38"/>
  <c r="BK13" i="38"/>
  <c r="BJ13" i="38"/>
  <c r="BI13" i="38"/>
  <c r="BH13" i="38"/>
  <c r="BG13" i="38"/>
  <c r="BF13" i="38"/>
  <c r="BE13" i="38"/>
  <c r="BD13" i="38"/>
  <c r="BC13" i="38"/>
  <c r="BB13" i="38"/>
  <c r="BA13" i="38"/>
  <c r="AZ13" i="38"/>
  <c r="AY13" i="38"/>
  <c r="AX13" i="38"/>
  <c r="AW13" i="38"/>
  <c r="AV13" i="38"/>
  <c r="AU13" i="38"/>
  <c r="AT13" i="38"/>
  <c r="AS13" i="38"/>
  <c r="AR13" i="38"/>
  <c r="AQ13" i="38"/>
  <c r="AP13" i="38"/>
  <c r="AO13" i="38"/>
  <c r="AN13" i="38"/>
  <c r="AM13" i="38"/>
  <c r="AL13" i="38"/>
  <c r="AK13" i="38"/>
  <c r="AJ13" i="38"/>
  <c r="AI13" i="38"/>
  <c r="AH13" i="38"/>
  <c r="AG13" i="38"/>
  <c r="AF13" i="38"/>
  <c r="AE13" i="38"/>
  <c r="BZ24" i="38" l="1"/>
  <c r="AI24" i="38"/>
  <c r="AM24" i="38"/>
  <c r="BM24" i="38"/>
  <c r="AZ24" i="38"/>
  <c r="BR24" i="38"/>
  <c r="AV24" i="38"/>
  <c r="BD24" i="38"/>
  <c r="BV24" i="38"/>
  <c r="AE24" i="38"/>
  <c r="AR24" i="38"/>
  <c r="BH24" i="38"/>
  <c r="AG36" i="22" l="1"/>
  <c r="B103" i="20"/>
  <c r="B27" i="20"/>
  <c r="B28" i="20"/>
  <c r="B29" i="20"/>
  <c r="B31" i="20"/>
  <c r="B32" i="20"/>
  <c r="B33" i="20"/>
  <c r="F153" i="17"/>
  <c r="Q39" i="42"/>
  <c r="E3" i="27"/>
  <c r="G3" i="27"/>
  <c r="I3" i="27"/>
  <c r="K3" i="27"/>
  <c r="M3" i="27"/>
  <c r="O3" i="27"/>
  <c r="Q3" i="27"/>
  <c r="S3" i="27"/>
  <c r="U3" i="27"/>
  <c r="W3" i="27"/>
  <c r="Y3" i="27"/>
  <c r="AA3" i="27"/>
  <c r="AC3" i="27"/>
  <c r="F10" i="27"/>
  <c r="H10" i="27"/>
  <c r="J10" i="27"/>
  <c r="L10" i="27"/>
  <c r="N10" i="27"/>
  <c r="P10" i="27"/>
  <c r="R10" i="27"/>
  <c r="T10" i="27"/>
  <c r="V10" i="27"/>
  <c r="X10" i="27"/>
  <c r="Z10" i="27"/>
  <c r="AB10" i="27"/>
  <c r="AD10" i="27"/>
  <c r="F11" i="27"/>
  <c r="H11" i="27"/>
  <c r="J11" i="27"/>
  <c r="L11" i="27"/>
  <c r="N11" i="27"/>
  <c r="P11" i="27"/>
  <c r="R11" i="27"/>
  <c r="T11" i="27"/>
  <c r="V11" i="27"/>
  <c r="X11" i="27"/>
  <c r="Z11" i="27"/>
  <c r="AB11" i="27"/>
  <c r="AD11" i="27"/>
  <c r="F12" i="27"/>
  <c r="H12" i="27"/>
  <c r="J12" i="27"/>
  <c r="L12" i="27"/>
  <c r="N12" i="27"/>
  <c r="P12" i="27"/>
  <c r="R12" i="27"/>
  <c r="T12" i="27"/>
  <c r="V12" i="27"/>
  <c r="X12" i="27"/>
  <c r="Z12" i="27"/>
  <c r="AB12" i="27"/>
  <c r="AD12" i="27"/>
  <c r="F13" i="27"/>
  <c r="H13" i="27"/>
  <c r="J13" i="27"/>
  <c r="L13" i="27"/>
  <c r="N13" i="27"/>
  <c r="P13" i="27"/>
  <c r="R13" i="27"/>
  <c r="T13" i="27"/>
  <c r="V13" i="27"/>
  <c r="X13" i="27"/>
  <c r="Z13" i="27"/>
  <c r="AB13" i="27"/>
  <c r="AD13" i="27"/>
  <c r="F14" i="27"/>
  <c r="H14" i="27"/>
  <c r="J14" i="27"/>
  <c r="L14" i="27"/>
  <c r="N14" i="27"/>
  <c r="P14" i="27"/>
  <c r="R14" i="27"/>
  <c r="T14" i="27"/>
  <c r="V14" i="27"/>
  <c r="X14" i="27"/>
  <c r="Z14" i="27"/>
  <c r="AB14" i="27"/>
  <c r="AD14" i="27"/>
  <c r="F15" i="27"/>
  <c r="H15" i="27"/>
  <c r="J15" i="27"/>
  <c r="L15" i="27"/>
  <c r="N15" i="27"/>
  <c r="P15" i="27"/>
  <c r="R15" i="27"/>
  <c r="T15" i="27"/>
  <c r="V15" i="27"/>
  <c r="X15" i="27"/>
  <c r="Z15" i="27"/>
  <c r="AB15" i="27"/>
  <c r="AD15" i="27"/>
  <c r="F16" i="27"/>
  <c r="H16" i="27"/>
  <c r="J16" i="27"/>
  <c r="L16" i="27"/>
  <c r="N16" i="27"/>
  <c r="P16" i="27"/>
  <c r="R16" i="27"/>
  <c r="T16" i="27"/>
  <c r="V16" i="27"/>
  <c r="X16" i="27"/>
  <c r="Z16" i="27"/>
  <c r="AB16" i="27"/>
  <c r="AD16" i="27"/>
  <c r="F17" i="27"/>
  <c r="H17" i="27"/>
  <c r="J17" i="27"/>
  <c r="L17" i="27"/>
  <c r="N17" i="27"/>
  <c r="P17" i="27"/>
  <c r="R17" i="27"/>
  <c r="T17" i="27"/>
  <c r="V17" i="27"/>
  <c r="X17" i="27"/>
  <c r="Z17" i="27"/>
  <c r="AB17" i="27"/>
  <c r="AD17" i="27"/>
  <c r="F18" i="27"/>
  <c r="H18" i="27"/>
  <c r="J18" i="27"/>
  <c r="L18" i="27"/>
  <c r="N18" i="27"/>
  <c r="P18" i="27"/>
  <c r="R18" i="27"/>
  <c r="T18" i="27"/>
  <c r="V18" i="27"/>
  <c r="X18" i="27"/>
  <c r="Z18" i="27"/>
  <c r="AB18" i="27"/>
  <c r="AD18" i="27"/>
  <c r="F19" i="27"/>
  <c r="H19" i="27"/>
  <c r="J19" i="27"/>
  <c r="L19" i="27"/>
  <c r="N19" i="27"/>
  <c r="P19" i="27"/>
  <c r="R19" i="27"/>
  <c r="T19" i="27"/>
  <c r="V19" i="27"/>
  <c r="X19" i="27"/>
  <c r="Z19" i="27"/>
  <c r="AB19" i="27"/>
  <c r="AD19" i="27"/>
  <c r="F20" i="27"/>
  <c r="H20" i="27"/>
  <c r="J20" i="27"/>
  <c r="L20" i="27"/>
  <c r="N20" i="27"/>
  <c r="P20" i="27"/>
  <c r="R20" i="27"/>
  <c r="T20" i="27"/>
  <c r="V20" i="27"/>
  <c r="X20" i="27"/>
  <c r="Z20" i="27"/>
  <c r="AB20" i="27"/>
  <c r="AD20" i="27"/>
  <c r="F21" i="27"/>
  <c r="H21" i="27"/>
  <c r="J21" i="27"/>
  <c r="L21" i="27"/>
  <c r="N21" i="27"/>
  <c r="P21" i="27"/>
  <c r="R21" i="27"/>
  <c r="T21" i="27"/>
  <c r="V21" i="27"/>
  <c r="X21" i="27"/>
  <c r="Z21" i="27"/>
  <c r="AB21" i="27"/>
  <c r="AD21" i="27"/>
  <c r="AD22" i="27"/>
  <c r="AT23" i="27"/>
  <c r="AT24" i="27"/>
  <c r="E29" i="27"/>
  <c r="G29" i="27"/>
  <c r="I29" i="27"/>
  <c r="K29" i="27"/>
  <c r="M29" i="27"/>
  <c r="O29" i="27"/>
  <c r="Q29" i="27"/>
  <c r="S29" i="27"/>
  <c r="U29" i="27"/>
  <c r="W29" i="27"/>
  <c r="Y29" i="27"/>
  <c r="AA29" i="27"/>
  <c r="AC29" i="27"/>
  <c r="E30" i="27"/>
  <c r="G30" i="27"/>
  <c r="I30" i="27"/>
  <c r="K30" i="27"/>
  <c r="M30" i="27"/>
  <c r="O30" i="27"/>
  <c r="Q30" i="27"/>
  <c r="S30" i="27"/>
  <c r="U30" i="27"/>
  <c r="W30" i="27"/>
  <c r="Y30" i="27"/>
  <c r="AA30" i="27"/>
  <c r="AC30" i="27"/>
  <c r="E31" i="27"/>
  <c r="G31" i="27"/>
  <c r="I31" i="27"/>
  <c r="K31" i="27"/>
  <c r="M31" i="27"/>
  <c r="O31" i="27"/>
  <c r="Q31" i="27"/>
  <c r="S31" i="27"/>
  <c r="U31" i="27"/>
  <c r="W31" i="27"/>
  <c r="Y31" i="27"/>
  <c r="AA31" i="27"/>
  <c r="AC31" i="27"/>
  <c r="E32" i="27"/>
  <c r="G32" i="27"/>
  <c r="I32" i="27"/>
  <c r="K32" i="27"/>
  <c r="M32" i="27"/>
  <c r="O32" i="27"/>
  <c r="Q32" i="27"/>
  <c r="S32" i="27"/>
  <c r="U32" i="27"/>
  <c r="W32" i="27"/>
  <c r="Y32" i="27"/>
  <c r="AA32" i="27"/>
  <c r="AC32" i="27"/>
  <c r="E33" i="27"/>
  <c r="G33" i="27"/>
  <c r="I33" i="27"/>
  <c r="K33" i="27"/>
  <c r="M33" i="27"/>
  <c r="O33" i="27"/>
  <c r="Q33" i="27"/>
  <c r="S33" i="27"/>
  <c r="U33" i="27"/>
  <c r="W33" i="27"/>
  <c r="Y33" i="27"/>
  <c r="AA33" i="27"/>
  <c r="AC33" i="27"/>
  <c r="E34" i="27"/>
  <c r="G34" i="27"/>
  <c r="I34" i="27"/>
  <c r="K34" i="27"/>
  <c r="M34" i="27"/>
  <c r="O34" i="27"/>
  <c r="Q34" i="27"/>
  <c r="S34" i="27"/>
  <c r="U34" i="27"/>
  <c r="W34" i="27"/>
  <c r="Y34" i="27"/>
  <c r="AA34" i="27"/>
  <c r="AC34" i="27"/>
  <c r="E35" i="27"/>
  <c r="G35" i="27"/>
  <c r="I35" i="27"/>
  <c r="K35" i="27"/>
  <c r="M35" i="27"/>
  <c r="O35" i="27"/>
  <c r="Q35" i="27"/>
  <c r="S35" i="27"/>
  <c r="U35" i="27"/>
  <c r="W35" i="27"/>
  <c r="Y35" i="27"/>
  <c r="AA35" i="27"/>
  <c r="AC35" i="27"/>
  <c r="E36" i="27"/>
  <c r="G36" i="27"/>
  <c r="I36" i="27"/>
  <c r="K36" i="27"/>
  <c r="M36" i="27"/>
  <c r="O36" i="27"/>
  <c r="Q36" i="27"/>
  <c r="S36" i="27"/>
  <c r="U36" i="27"/>
  <c r="W36" i="27"/>
  <c r="Y36" i="27"/>
  <c r="AA36" i="27"/>
  <c r="AC36" i="27"/>
  <c r="E37" i="27"/>
  <c r="G37" i="27"/>
  <c r="I37" i="27"/>
  <c r="K37" i="27"/>
  <c r="M37" i="27"/>
  <c r="O37" i="27"/>
  <c r="Q37" i="27"/>
  <c r="S37" i="27"/>
  <c r="U37" i="27"/>
  <c r="W37" i="27"/>
  <c r="Y37" i="27"/>
  <c r="AA37" i="27"/>
  <c r="AC37" i="27"/>
  <c r="U38" i="27"/>
  <c r="E41" i="27"/>
  <c r="G41" i="27"/>
  <c r="I41" i="27"/>
  <c r="K41" i="27"/>
  <c r="M41" i="27"/>
  <c r="O41" i="27"/>
  <c r="Q41" i="27"/>
  <c r="S41" i="27"/>
  <c r="U41" i="27"/>
  <c r="W41" i="27"/>
  <c r="Y41" i="27"/>
  <c r="AA41" i="27"/>
  <c r="AC41" i="27"/>
  <c r="E42" i="27"/>
  <c r="G42" i="27"/>
  <c r="I42" i="27"/>
  <c r="K42" i="27"/>
  <c r="M42" i="27"/>
  <c r="O42" i="27"/>
  <c r="Q42" i="27"/>
  <c r="S42" i="27"/>
  <c r="U42" i="27"/>
  <c r="W42" i="27"/>
  <c r="Y42" i="27"/>
  <c r="AA42" i="27"/>
  <c r="AC42" i="27"/>
  <c r="I43" i="27"/>
  <c r="K43" i="27"/>
  <c r="M43" i="27"/>
  <c r="O43" i="27"/>
  <c r="Q43" i="27"/>
  <c r="S43" i="27"/>
  <c r="U43" i="27"/>
  <c r="W43" i="27"/>
  <c r="Y43" i="27"/>
  <c r="AA43" i="27"/>
  <c r="AC43" i="27"/>
  <c r="E44" i="27"/>
  <c r="G44" i="27"/>
  <c r="I44" i="27"/>
  <c r="K44" i="27"/>
  <c r="M44" i="27"/>
  <c r="O44" i="27"/>
  <c r="Q44" i="27"/>
  <c r="S44" i="27"/>
  <c r="U44" i="27"/>
  <c r="W44" i="27"/>
  <c r="Y44" i="27"/>
  <c r="AA44" i="27"/>
  <c r="AC44" i="27"/>
  <c r="E45" i="27"/>
  <c r="G45" i="27"/>
  <c r="I45" i="27"/>
  <c r="K45" i="27"/>
  <c r="M45" i="27"/>
  <c r="O45" i="27"/>
  <c r="Q45" i="27"/>
  <c r="S45" i="27"/>
  <c r="U45" i="27"/>
  <c r="W45" i="27"/>
  <c r="Y45" i="27"/>
  <c r="AA45" i="27"/>
  <c r="AC45" i="27"/>
  <c r="E46" i="27"/>
  <c r="G46" i="27"/>
  <c r="I46" i="27"/>
  <c r="K46" i="27"/>
  <c r="M46" i="27"/>
  <c r="O46" i="27"/>
  <c r="Q46" i="27"/>
  <c r="S46" i="27"/>
  <c r="U46" i="27"/>
  <c r="W46" i="27"/>
  <c r="Y46" i="27"/>
  <c r="AA46" i="27"/>
  <c r="AC46" i="27"/>
  <c r="E47" i="27"/>
  <c r="G47" i="27"/>
  <c r="I47" i="27"/>
  <c r="K47" i="27"/>
  <c r="M47" i="27"/>
  <c r="O47" i="27"/>
  <c r="Q47" i="27"/>
  <c r="S47" i="27"/>
  <c r="U47" i="27"/>
  <c r="W47" i="27"/>
  <c r="Y47" i="27"/>
  <c r="AA47" i="27"/>
  <c r="AC47" i="27"/>
  <c r="E49" i="27"/>
  <c r="G49" i="27"/>
  <c r="I49" i="27"/>
  <c r="K49" i="27"/>
  <c r="M49" i="27"/>
  <c r="O49" i="27"/>
  <c r="Q49" i="27"/>
  <c r="S49" i="27"/>
  <c r="U49" i="27"/>
  <c r="W49" i="27"/>
  <c r="Y49" i="27"/>
  <c r="AA49" i="27"/>
  <c r="AC49" i="27"/>
  <c r="E50" i="27"/>
  <c r="G50" i="27"/>
  <c r="I50" i="27"/>
  <c r="K50" i="27"/>
  <c r="M50" i="27"/>
  <c r="O50" i="27"/>
  <c r="Q50" i="27"/>
  <c r="S50" i="27"/>
  <c r="U50" i="27"/>
  <c r="W50" i="27"/>
  <c r="Y50" i="27"/>
  <c r="AA50" i="27"/>
  <c r="AC50" i="27"/>
  <c r="E51" i="27"/>
  <c r="G51" i="27"/>
  <c r="I51" i="27"/>
  <c r="K51" i="27"/>
  <c r="M51" i="27"/>
  <c r="O51" i="27"/>
  <c r="Q51" i="27"/>
  <c r="S51" i="27"/>
  <c r="U51" i="27"/>
  <c r="W51" i="27"/>
  <c r="Y51" i="27"/>
  <c r="AA51" i="27"/>
  <c r="AC51" i="27"/>
  <c r="E52" i="27"/>
  <c r="G52" i="27"/>
  <c r="I52" i="27"/>
  <c r="K52" i="27"/>
  <c r="M52" i="27"/>
  <c r="O52" i="27"/>
  <c r="Q52" i="27"/>
  <c r="S52" i="27"/>
  <c r="U52" i="27"/>
  <c r="W52" i="27"/>
  <c r="Y52" i="27"/>
  <c r="AA52" i="27"/>
  <c r="AC52" i="27"/>
  <c r="E53" i="27"/>
  <c r="G53" i="27"/>
  <c r="I53" i="27"/>
  <c r="K53" i="27"/>
  <c r="M53" i="27"/>
  <c r="O53" i="27"/>
  <c r="Q53" i="27"/>
  <c r="S53" i="27"/>
  <c r="U53" i="27"/>
  <c r="W53" i="27"/>
  <c r="Y53" i="27"/>
  <c r="AA53" i="27"/>
  <c r="AC53" i="27"/>
  <c r="E54" i="27"/>
  <c r="G54" i="27"/>
  <c r="I54" i="27"/>
  <c r="K54" i="27"/>
  <c r="M54" i="27"/>
  <c r="O54" i="27"/>
  <c r="Q54" i="27"/>
  <c r="S54" i="27"/>
  <c r="U54" i="27"/>
  <c r="W54" i="27"/>
  <c r="Y54" i="27"/>
  <c r="AA54" i="27"/>
  <c r="AC54" i="27"/>
  <c r="E55" i="27"/>
  <c r="G55" i="27"/>
  <c r="I55" i="27"/>
  <c r="K55" i="27"/>
  <c r="M55" i="27"/>
  <c r="O55" i="27"/>
  <c r="Q55" i="27"/>
  <c r="S55" i="27"/>
  <c r="U55" i="27"/>
  <c r="W55" i="27"/>
  <c r="Y55" i="27"/>
  <c r="AA55" i="27"/>
  <c r="AC55" i="27"/>
  <c r="E56" i="27"/>
  <c r="G56" i="27"/>
  <c r="I56" i="27"/>
  <c r="K56" i="27"/>
  <c r="M56" i="27"/>
  <c r="O56" i="27"/>
  <c r="Q56" i="27"/>
  <c r="S56" i="27"/>
  <c r="U56" i="27"/>
  <c r="W56" i="27"/>
  <c r="Y56" i="27"/>
  <c r="AA56" i="27"/>
  <c r="AC56" i="27"/>
  <c r="E57" i="27"/>
  <c r="G57" i="27"/>
  <c r="I57" i="27"/>
  <c r="K57" i="27"/>
  <c r="M57" i="27"/>
  <c r="O57" i="27"/>
  <c r="Q57" i="27"/>
  <c r="S57" i="27"/>
  <c r="U57" i="27"/>
  <c r="W57" i="27"/>
  <c r="Y57" i="27"/>
  <c r="AA57" i="27"/>
  <c r="AC57" i="27"/>
  <c r="E58" i="27"/>
  <c r="G58" i="27"/>
  <c r="I58" i="27"/>
  <c r="K58" i="27"/>
  <c r="M58" i="27"/>
  <c r="O58" i="27"/>
  <c r="Q58" i="27"/>
  <c r="S58" i="27"/>
  <c r="U58" i="27"/>
  <c r="W58" i="27"/>
  <c r="Y58" i="27"/>
  <c r="AA58" i="27"/>
  <c r="AC58" i="27"/>
  <c r="E59" i="27"/>
  <c r="G59" i="27"/>
  <c r="I59" i="27"/>
  <c r="K59" i="27"/>
  <c r="M59" i="27"/>
  <c r="O59" i="27"/>
  <c r="Q59" i="27"/>
  <c r="S59" i="27"/>
  <c r="U59" i="27"/>
  <c r="W59" i="27"/>
  <c r="Y59" i="27"/>
  <c r="AA59" i="27"/>
  <c r="AC59" i="27"/>
  <c r="E63" i="27"/>
  <c r="G63" i="27"/>
  <c r="I63" i="27"/>
  <c r="K63" i="27"/>
  <c r="M63" i="27"/>
  <c r="O63" i="27"/>
  <c r="Q63" i="27"/>
  <c r="S63" i="27"/>
  <c r="U63" i="27"/>
  <c r="W63" i="27"/>
  <c r="Y63" i="27"/>
  <c r="AA63" i="27"/>
  <c r="AC63" i="27"/>
  <c r="E64" i="27"/>
  <c r="G64" i="27"/>
  <c r="I64" i="27"/>
  <c r="K64" i="27"/>
  <c r="M64" i="27"/>
  <c r="O64" i="27"/>
  <c r="Q64" i="27"/>
  <c r="S64" i="27"/>
  <c r="U64" i="27"/>
  <c r="W64" i="27"/>
  <c r="Y64" i="27"/>
  <c r="AA64" i="27"/>
  <c r="AC64" i="27"/>
  <c r="E65" i="27"/>
  <c r="G65" i="27"/>
  <c r="I65" i="27"/>
  <c r="K65" i="27"/>
  <c r="M65" i="27"/>
  <c r="O65" i="27"/>
  <c r="Q65" i="27"/>
  <c r="S65" i="27"/>
  <c r="U65" i="27"/>
  <c r="W65" i="27"/>
  <c r="Y65" i="27"/>
  <c r="AA65" i="27"/>
  <c r="AC65" i="27"/>
  <c r="E66" i="27"/>
  <c r="G66" i="27"/>
  <c r="I66" i="27"/>
  <c r="K66" i="27"/>
  <c r="M66" i="27"/>
  <c r="O66" i="27"/>
  <c r="Q66" i="27"/>
  <c r="S66" i="27"/>
  <c r="U66" i="27"/>
  <c r="W66" i="27"/>
  <c r="Y66" i="27"/>
  <c r="AA66" i="27"/>
  <c r="AC66" i="27"/>
  <c r="E67" i="27"/>
  <c r="G67" i="27"/>
  <c r="I67" i="27"/>
  <c r="K67" i="27"/>
  <c r="M67" i="27"/>
  <c r="O67" i="27"/>
  <c r="Q67" i="27"/>
  <c r="S67" i="27"/>
  <c r="U67" i="27"/>
  <c r="W67" i="27"/>
  <c r="Y67" i="27"/>
  <c r="AA67" i="27"/>
  <c r="AC67" i="27"/>
  <c r="E68" i="27"/>
  <c r="G68" i="27"/>
  <c r="I68" i="27"/>
  <c r="K68" i="27"/>
  <c r="M68" i="27"/>
  <c r="O68" i="27"/>
  <c r="Q68" i="27"/>
  <c r="S68" i="27"/>
  <c r="U68" i="27"/>
  <c r="W68" i="27"/>
  <c r="Y68" i="27"/>
  <c r="AA68" i="27"/>
  <c r="AC68" i="27"/>
  <c r="E69" i="27"/>
  <c r="G69" i="27"/>
  <c r="I69" i="27"/>
  <c r="K69" i="27"/>
  <c r="M69" i="27"/>
  <c r="O69" i="27"/>
  <c r="Q69" i="27"/>
  <c r="S69" i="27"/>
  <c r="U69" i="27"/>
  <c r="W69" i="27"/>
  <c r="Y69" i="27"/>
  <c r="AA69" i="27"/>
  <c r="AC69" i="27"/>
  <c r="E70" i="27"/>
  <c r="G70" i="27"/>
  <c r="I70" i="27"/>
  <c r="K70" i="27"/>
  <c r="M70" i="27"/>
  <c r="O70" i="27"/>
  <c r="Q70" i="27"/>
  <c r="S70" i="27"/>
  <c r="U70" i="27"/>
  <c r="W70" i="27"/>
  <c r="Y70" i="27"/>
  <c r="AA70" i="27"/>
  <c r="AC70" i="27"/>
  <c r="E71" i="27"/>
  <c r="G71" i="27"/>
  <c r="I71" i="27"/>
  <c r="K71" i="27"/>
  <c r="M71" i="27"/>
  <c r="O71" i="27"/>
  <c r="Q71" i="27"/>
  <c r="S71" i="27"/>
  <c r="U71" i="27"/>
  <c r="W71" i="27"/>
  <c r="Y71" i="27"/>
  <c r="AA71" i="27"/>
  <c r="AC71" i="27"/>
  <c r="E72" i="27"/>
  <c r="G72" i="27"/>
  <c r="I72" i="27"/>
  <c r="K72" i="27"/>
  <c r="M72" i="27"/>
  <c r="O72" i="27"/>
  <c r="Q72" i="27"/>
  <c r="S72" i="27"/>
  <c r="U72" i="27"/>
  <c r="W72" i="27"/>
  <c r="Y72" i="27"/>
  <c r="AA72" i="27"/>
  <c r="AC72" i="27"/>
  <c r="E73" i="27"/>
  <c r="G73" i="27"/>
  <c r="I73" i="27"/>
  <c r="K73" i="27"/>
  <c r="M73" i="27"/>
  <c r="O73" i="27"/>
  <c r="Q73" i="27"/>
  <c r="S73" i="27"/>
  <c r="U73" i="27"/>
  <c r="W73" i="27"/>
  <c r="Y73" i="27"/>
  <c r="AA73" i="27"/>
  <c r="AC73" i="27"/>
  <c r="E74" i="27"/>
  <c r="G74" i="27"/>
  <c r="I74" i="27"/>
  <c r="K74" i="27"/>
  <c r="M74" i="27"/>
  <c r="O74" i="27"/>
  <c r="Q74" i="27"/>
  <c r="S74" i="27"/>
  <c r="U74" i="27"/>
  <c r="W74" i="27"/>
  <c r="Y74" i="27"/>
  <c r="AA74" i="27"/>
  <c r="AC74" i="27"/>
  <c r="E75" i="27"/>
  <c r="G75" i="27"/>
  <c r="I75" i="27"/>
  <c r="K75" i="27"/>
  <c r="M75" i="27"/>
  <c r="O75" i="27"/>
  <c r="Q75" i="27"/>
  <c r="S75" i="27"/>
  <c r="U75" i="27"/>
  <c r="W75" i="27"/>
  <c r="Y75" i="27"/>
  <c r="AA75" i="27"/>
  <c r="AC75" i="27"/>
  <c r="E76" i="27"/>
  <c r="G76" i="27"/>
  <c r="I76" i="27"/>
  <c r="K76" i="27"/>
  <c r="M76" i="27"/>
  <c r="O76" i="27"/>
  <c r="Q76" i="27"/>
  <c r="S76" i="27"/>
  <c r="U76" i="27"/>
  <c r="W76" i="27"/>
  <c r="Y76" i="27"/>
  <c r="AA76" i="27"/>
  <c r="AC76" i="27"/>
  <c r="E80" i="27"/>
  <c r="G80" i="27"/>
  <c r="I80" i="27"/>
  <c r="K80" i="27"/>
  <c r="M80" i="27"/>
  <c r="O80" i="27"/>
  <c r="Q80" i="27"/>
  <c r="S80" i="27"/>
  <c r="U80" i="27"/>
  <c r="W80" i="27"/>
  <c r="Y80" i="27"/>
  <c r="AA80" i="27"/>
  <c r="AC80" i="27"/>
  <c r="E81" i="27"/>
  <c r="G81" i="27"/>
  <c r="I81" i="27"/>
  <c r="K81" i="27"/>
  <c r="M81" i="27"/>
  <c r="O81" i="27"/>
  <c r="Q81" i="27"/>
  <c r="S81" i="27"/>
  <c r="U81" i="27"/>
  <c r="W81" i="27"/>
  <c r="Y81" i="27"/>
  <c r="AA81" i="27"/>
  <c r="AC81" i="27"/>
  <c r="E82" i="27"/>
  <c r="G82" i="27"/>
  <c r="I82" i="27"/>
  <c r="K82" i="27"/>
  <c r="M82" i="27"/>
  <c r="O82" i="27"/>
  <c r="Q82" i="27"/>
  <c r="S82" i="27"/>
  <c r="U82" i="27"/>
  <c r="W82" i="27"/>
  <c r="Y82" i="27"/>
  <c r="AA82" i="27"/>
  <c r="AC82" i="27"/>
  <c r="E83" i="27"/>
  <c r="G83" i="27"/>
  <c r="I83" i="27"/>
  <c r="K83" i="27"/>
  <c r="M83" i="27"/>
  <c r="O83" i="27"/>
  <c r="Q83" i="27"/>
  <c r="S83" i="27"/>
  <c r="U83" i="27"/>
  <c r="W83" i="27"/>
  <c r="Y83" i="27"/>
  <c r="AA83" i="27"/>
  <c r="AC83" i="27"/>
  <c r="E84" i="27"/>
  <c r="G84" i="27"/>
  <c r="I84" i="27"/>
  <c r="K84" i="27"/>
  <c r="M84" i="27"/>
  <c r="O84" i="27"/>
  <c r="Q84" i="27"/>
  <c r="S84" i="27"/>
  <c r="U84" i="27"/>
  <c r="W84" i="27"/>
  <c r="Y84" i="27"/>
  <c r="AA84" i="27"/>
  <c r="AC84" i="27"/>
  <c r="E85" i="27"/>
  <c r="G85" i="27"/>
  <c r="I85" i="27"/>
  <c r="K85" i="27"/>
  <c r="M85" i="27"/>
  <c r="O85" i="27"/>
  <c r="Q85" i="27"/>
  <c r="S85" i="27"/>
  <c r="U85" i="27"/>
  <c r="W85" i="27"/>
  <c r="Y85" i="27"/>
  <c r="AA85" i="27"/>
  <c r="AC85" i="27"/>
  <c r="E89" i="27"/>
  <c r="G89" i="27"/>
  <c r="I89" i="27"/>
  <c r="K89" i="27"/>
  <c r="M89" i="27"/>
  <c r="O89" i="27"/>
  <c r="Q89" i="27"/>
  <c r="S89" i="27"/>
  <c r="U89" i="27"/>
  <c r="W89" i="27"/>
  <c r="Y89" i="27"/>
  <c r="AA89" i="27"/>
  <c r="AC89" i="27"/>
  <c r="E90" i="27"/>
  <c r="G90" i="27"/>
  <c r="I90" i="27"/>
  <c r="K90" i="27"/>
  <c r="M90" i="27"/>
  <c r="O90" i="27"/>
  <c r="Q90" i="27"/>
  <c r="S90" i="27"/>
  <c r="U90" i="27"/>
  <c r="W90" i="27"/>
  <c r="Y90" i="27"/>
  <c r="AA90" i="27"/>
  <c r="AC90" i="27"/>
  <c r="E91" i="27"/>
  <c r="G91" i="27"/>
  <c r="I91" i="27"/>
  <c r="K91" i="27"/>
  <c r="M91" i="27"/>
  <c r="O91" i="27"/>
  <c r="Q91" i="27"/>
  <c r="S91" i="27"/>
  <c r="U91" i="27"/>
  <c r="W91" i="27"/>
  <c r="Y91" i="27"/>
  <c r="AA91" i="27"/>
  <c r="AC91" i="27"/>
  <c r="E92" i="27"/>
  <c r="G92" i="27"/>
  <c r="I92" i="27"/>
  <c r="K92" i="27"/>
  <c r="M92" i="27"/>
  <c r="O92" i="27"/>
  <c r="Q92" i="27"/>
  <c r="S92" i="27"/>
  <c r="U92" i="27"/>
  <c r="W92" i="27"/>
  <c r="Y92" i="27"/>
  <c r="AA92" i="27"/>
  <c r="AC92" i="27"/>
  <c r="E93" i="27"/>
  <c r="G93" i="27"/>
  <c r="I93" i="27"/>
  <c r="K93" i="27"/>
  <c r="M93" i="27"/>
  <c r="O93" i="27"/>
  <c r="Q93" i="27"/>
  <c r="S93" i="27"/>
  <c r="U93" i="27"/>
  <c r="W93" i="27"/>
  <c r="Y93" i="27"/>
  <c r="AA93" i="27"/>
  <c r="AC93" i="27"/>
  <c r="E94" i="27"/>
  <c r="G94" i="27"/>
  <c r="I94" i="27"/>
  <c r="K94" i="27"/>
  <c r="M94" i="27"/>
  <c r="O94" i="27"/>
  <c r="Q94" i="27"/>
  <c r="S94" i="27"/>
  <c r="U94" i="27"/>
  <c r="W94" i="27"/>
  <c r="Y94" i="27"/>
  <c r="AA94" i="27"/>
  <c r="AC94" i="27"/>
  <c r="E95" i="27"/>
  <c r="G95" i="27"/>
  <c r="I95" i="27"/>
  <c r="K95" i="27"/>
  <c r="M95" i="27"/>
  <c r="O95" i="27"/>
  <c r="Q95" i="27"/>
  <c r="S95" i="27"/>
  <c r="U95" i="27"/>
  <c r="W95" i="27"/>
  <c r="Y95" i="27"/>
  <c r="AA95" i="27"/>
  <c r="AC95" i="27"/>
  <c r="E96" i="27"/>
  <c r="G96" i="27"/>
  <c r="I96" i="27"/>
  <c r="K96" i="27"/>
  <c r="M96" i="27"/>
  <c r="O96" i="27"/>
  <c r="Q96" i="27"/>
  <c r="S96" i="27"/>
  <c r="U96" i="27"/>
  <c r="W96" i="27"/>
  <c r="Y96" i="27"/>
  <c r="AA96" i="27"/>
  <c r="AC96" i="27"/>
  <c r="E97" i="27"/>
  <c r="G97" i="27"/>
  <c r="I97" i="27"/>
  <c r="K97" i="27"/>
  <c r="M97" i="27"/>
  <c r="O97" i="27"/>
  <c r="Q97" i="27"/>
  <c r="S97" i="27"/>
  <c r="U97" i="27"/>
  <c r="W97" i="27"/>
  <c r="Y97" i="27"/>
  <c r="AA97" i="27"/>
  <c r="AC97" i="27"/>
  <c r="E98" i="27"/>
  <c r="G98" i="27"/>
  <c r="I98" i="27"/>
  <c r="K98" i="27"/>
  <c r="M98" i="27"/>
  <c r="O98" i="27"/>
  <c r="Q98" i="27"/>
  <c r="S98" i="27"/>
  <c r="U98" i="27"/>
  <c r="W98" i="27"/>
  <c r="Y98" i="27"/>
  <c r="AA98" i="27"/>
  <c r="AC98" i="27"/>
  <c r="E99" i="27"/>
  <c r="G99" i="27"/>
  <c r="I99" i="27"/>
  <c r="K99" i="27"/>
  <c r="M99" i="27"/>
  <c r="O99" i="27"/>
  <c r="Q99" i="27"/>
  <c r="S99" i="27"/>
  <c r="U99" i="27"/>
  <c r="W99" i="27"/>
  <c r="Y99" i="27"/>
  <c r="AA99" i="27"/>
  <c r="AC99" i="27"/>
  <c r="E100" i="27"/>
  <c r="G100" i="27"/>
  <c r="I100" i="27"/>
  <c r="K100" i="27"/>
  <c r="M100" i="27"/>
  <c r="O100" i="27"/>
  <c r="Q100" i="27"/>
  <c r="S100" i="27"/>
  <c r="U100" i="27"/>
  <c r="W100" i="27"/>
  <c r="Y100" i="27"/>
  <c r="AA100" i="27"/>
  <c r="AC100" i="27"/>
  <c r="E101" i="27"/>
  <c r="G101" i="27"/>
  <c r="I101" i="27"/>
  <c r="K101" i="27"/>
  <c r="M101" i="27"/>
  <c r="O101" i="27"/>
  <c r="Q101" i="27"/>
  <c r="S101" i="27"/>
  <c r="U101" i="27"/>
  <c r="W101" i="27"/>
  <c r="Y101" i="27"/>
  <c r="AA101" i="27"/>
  <c r="AC101" i="27"/>
  <c r="E102" i="27"/>
  <c r="G102" i="27"/>
  <c r="I102" i="27"/>
  <c r="K102" i="27"/>
  <c r="M102" i="27"/>
  <c r="O102" i="27"/>
  <c r="Q102" i="27"/>
  <c r="S102" i="27"/>
  <c r="U102" i="27"/>
  <c r="W102" i="27"/>
  <c r="Y102" i="27"/>
  <c r="AA102" i="27"/>
  <c r="AC102" i="27"/>
  <c r="E103" i="27"/>
  <c r="G103" i="27"/>
  <c r="I103" i="27"/>
  <c r="K103" i="27"/>
  <c r="M103" i="27"/>
  <c r="O103" i="27"/>
  <c r="Q103" i="27"/>
  <c r="S103" i="27"/>
  <c r="U103" i="27"/>
  <c r="W103" i="27"/>
  <c r="Y103" i="27"/>
  <c r="AA103" i="27"/>
  <c r="AC103" i="27"/>
  <c r="E104" i="27"/>
  <c r="G104" i="27"/>
  <c r="I104" i="27"/>
  <c r="K104" i="27"/>
  <c r="M104" i="27"/>
  <c r="O104" i="27"/>
  <c r="Q104" i="27"/>
  <c r="S104" i="27"/>
  <c r="U104" i="27"/>
  <c r="W104" i="27"/>
  <c r="Y104" i="27"/>
  <c r="AA104" i="27"/>
  <c r="AC104" i="27"/>
  <c r="E105" i="27"/>
  <c r="G105" i="27"/>
  <c r="I105" i="27"/>
  <c r="K105" i="27"/>
  <c r="M105" i="27"/>
  <c r="O105" i="27"/>
  <c r="Q105" i="27"/>
  <c r="S105" i="27"/>
  <c r="U105" i="27"/>
  <c r="W105" i="27"/>
  <c r="Y105" i="27"/>
  <c r="AA105" i="27"/>
  <c r="AC105" i="27"/>
  <c r="E106" i="27"/>
  <c r="G106" i="27"/>
  <c r="I106" i="27"/>
  <c r="K106" i="27"/>
  <c r="M106" i="27"/>
  <c r="O106" i="27"/>
  <c r="Q106" i="27"/>
  <c r="S106" i="27"/>
  <c r="U106" i="27"/>
  <c r="W106" i="27"/>
  <c r="Y106" i="27"/>
  <c r="AA106" i="27"/>
  <c r="AC106" i="27"/>
  <c r="E107" i="27"/>
  <c r="G107" i="27"/>
  <c r="I107" i="27"/>
  <c r="K107" i="27"/>
  <c r="M107" i="27"/>
  <c r="O107" i="27"/>
  <c r="Q107" i="27"/>
  <c r="S107" i="27"/>
  <c r="U107" i="27"/>
  <c r="W107" i="27"/>
  <c r="Y107" i="27"/>
  <c r="AA107" i="27"/>
  <c r="AC107" i="27"/>
  <c r="E108" i="27"/>
  <c r="G108" i="27"/>
  <c r="I108" i="27"/>
  <c r="K108" i="27"/>
  <c r="M108" i="27"/>
  <c r="O108" i="27"/>
  <c r="Q108" i="27"/>
  <c r="S108" i="27"/>
  <c r="U108" i="27"/>
  <c r="W108" i="27"/>
  <c r="Y108" i="27"/>
  <c r="AA108" i="27"/>
  <c r="AC108" i="27"/>
  <c r="E109" i="27"/>
  <c r="G109" i="27"/>
  <c r="I109" i="27"/>
  <c r="K109" i="27"/>
  <c r="M109" i="27"/>
  <c r="O109" i="27"/>
  <c r="Q109" i="27"/>
  <c r="S109" i="27"/>
  <c r="U109" i="27"/>
  <c r="W109" i="27"/>
  <c r="Y109" i="27"/>
  <c r="AA109" i="27"/>
  <c r="AC109" i="27"/>
  <c r="E110" i="27"/>
  <c r="G110" i="27"/>
  <c r="I110" i="27"/>
  <c r="K110" i="27"/>
  <c r="M110" i="27"/>
  <c r="O110" i="27"/>
  <c r="Q110" i="27"/>
  <c r="S110" i="27"/>
  <c r="U110" i="27"/>
  <c r="W110" i="27"/>
  <c r="Y110" i="27"/>
  <c r="AA110" i="27"/>
  <c r="AC110" i="27"/>
  <c r="E111" i="27"/>
  <c r="G111" i="27"/>
  <c r="I111" i="27"/>
  <c r="K111" i="27"/>
  <c r="M111" i="27"/>
  <c r="O111" i="27"/>
  <c r="Q111" i="27"/>
  <c r="S111" i="27"/>
  <c r="U111" i="27"/>
  <c r="W111" i="27"/>
  <c r="Y111" i="27"/>
  <c r="AA111" i="27"/>
  <c r="AC111" i="27"/>
  <c r="C126" i="27"/>
  <c r="E3" i="31"/>
  <c r="G3" i="31"/>
  <c r="I3" i="31"/>
  <c r="K3" i="31"/>
  <c r="M3" i="31"/>
  <c r="O3" i="31"/>
  <c r="Q3" i="31"/>
  <c r="S3" i="31"/>
  <c r="U3" i="31"/>
  <c r="W3" i="31"/>
  <c r="Y3" i="31"/>
  <c r="AA3" i="31"/>
  <c r="AC3" i="31"/>
  <c r="F10" i="31"/>
  <c r="H10" i="31"/>
  <c r="J10" i="31"/>
  <c r="L10" i="31"/>
  <c r="N10" i="31"/>
  <c r="P10" i="31"/>
  <c r="R10" i="31"/>
  <c r="T10" i="31"/>
  <c r="V10" i="31"/>
  <c r="X10" i="31"/>
  <c r="Z10" i="31"/>
  <c r="AB10" i="31"/>
  <c r="AD10" i="31"/>
  <c r="F11" i="31"/>
  <c r="H11" i="31"/>
  <c r="J11" i="31"/>
  <c r="L11" i="31"/>
  <c r="N11" i="31"/>
  <c r="P11" i="31"/>
  <c r="R11" i="31"/>
  <c r="T11" i="31"/>
  <c r="V11" i="31"/>
  <c r="X11" i="31"/>
  <c r="Z11" i="31"/>
  <c r="AB11" i="31"/>
  <c r="AD11" i="31"/>
  <c r="F12" i="31"/>
  <c r="H12" i="31"/>
  <c r="J12" i="31"/>
  <c r="L12" i="31"/>
  <c r="N12" i="31"/>
  <c r="P12" i="31"/>
  <c r="R12" i="31"/>
  <c r="T12" i="31"/>
  <c r="V12" i="31"/>
  <c r="X12" i="31"/>
  <c r="Z12" i="31"/>
  <c r="AB12" i="31"/>
  <c r="AD12" i="31"/>
  <c r="F13" i="31"/>
  <c r="H13" i="31"/>
  <c r="J13" i="31"/>
  <c r="L13" i="31"/>
  <c r="N13" i="31"/>
  <c r="P13" i="31"/>
  <c r="R13" i="31"/>
  <c r="T13" i="31"/>
  <c r="V13" i="31"/>
  <c r="X13" i="31"/>
  <c r="Z13" i="31"/>
  <c r="AB13" i="31"/>
  <c r="AD13" i="31"/>
  <c r="F14" i="31"/>
  <c r="H14" i="31"/>
  <c r="J14" i="31"/>
  <c r="L14" i="31"/>
  <c r="N14" i="31"/>
  <c r="P14" i="31"/>
  <c r="R14" i="31"/>
  <c r="T14" i="31"/>
  <c r="V14" i="31"/>
  <c r="X14" i="31"/>
  <c r="Z14" i="31"/>
  <c r="AB14" i="31"/>
  <c r="AD14" i="31"/>
  <c r="F15" i="31"/>
  <c r="H15" i="31"/>
  <c r="J15" i="31"/>
  <c r="L15" i="31"/>
  <c r="N15" i="31"/>
  <c r="P15" i="31"/>
  <c r="R15" i="31"/>
  <c r="T15" i="31"/>
  <c r="V15" i="31"/>
  <c r="X15" i="31"/>
  <c r="Z15" i="31"/>
  <c r="AB15" i="31"/>
  <c r="AD15" i="31"/>
  <c r="F16" i="31"/>
  <c r="H16" i="31"/>
  <c r="J16" i="31"/>
  <c r="L16" i="31"/>
  <c r="N16" i="31"/>
  <c r="P16" i="31"/>
  <c r="R16" i="31"/>
  <c r="T16" i="31"/>
  <c r="V16" i="31"/>
  <c r="X16" i="31"/>
  <c r="Z16" i="31"/>
  <c r="AB16" i="31"/>
  <c r="AD16" i="31"/>
  <c r="F17" i="31"/>
  <c r="H17" i="31"/>
  <c r="J17" i="31"/>
  <c r="L17" i="31"/>
  <c r="N17" i="31"/>
  <c r="P17" i="31"/>
  <c r="R17" i="31"/>
  <c r="T17" i="31"/>
  <c r="V17" i="31"/>
  <c r="X17" i="31"/>
  <c r="Z17" i="31"/>
  <c r="AB17" i="31"/>
  <c r="AD17" i="31"/>
  <c r="F18" i="31"/>
  <c r="H18" i="31"/>
  <c r="J18" i="31"/>
  <c r="L18" i="31"/>
  <c r="N18" i="31"/>
  <c r="P18" i="31"/>
  <c r="R18" i="31"/>
  <c r="T18" i="31"/>
  <c r="V18" i="31"/>
  <c r="X18" i="31"/>
  <c r="Z18" i="31"/>
  <c r="AB18" i="31"/>
  <c r="AD18" i="31"/>
  <c r="F19" i="31"/>
  <c r="H19" i="31"/>
  <c r="J19" i="31"/>
  <c r="L19" i="31"/>
  <c r="N19" i="31"/>
  <c r="P19" i="31"/>
  <c r="R19" i="31"/>
  <c r="T19" i="31"/>
  <c r="V19" i="31"/>
  <c r="X19" i="31"/>
  <c r="Z19" i="31"/>
  <c r="AB19" i="31"/>
  <c r="AD19" i="31"/>
  <c r="F20" i="31"/>
  <c r="H20" i="31"/>
  <c r="J20" i="31"/>
  <c r="L20" i="31"/>
  <c r="N20" i="31"/>
  <c r="P20" i="31"/>
  <c r="R20" i="31"/>
  <c r="T20" i="31"/>
  <c r="V20" i="31"/>
  <c r="X20" i="31"/>
  <c r="Z20" i="31"/>
  <c r="AB20" i="31"/>
  <c r="AD20" i="31"/>
  <c r="F21" i="31"/>
  <c r="H21" i="31"/>
  <c r="J21" i="31"/>
  <c r="L21" i="31"/>
  <c r="N21" i="31"/>
  <c r="P21" i="31"/>
  <c r="R21" i="31"/>
  <c r="T21" i="31"/>
  <c r="V21" i="31"/>
  <c r="X21" i="31"/>
  <c r="Z21" i="31"/>
  <c r="AB21" i="31"/>
  <c r="AD21" i="31"/>
  <c r="AT23" i="31"/>
  <c r="AT24" i="31"/>
  <c r="E29" i="31"/>
  <c r="G29" i="31"/>
  <c r="I29" i="31"/>
  <c r="K29" i="31"/>
  <c r="M29" i="31"/>
  <c r="O29" i="31"/>
  <c r="Q29" i="31"/>
  <c r="S29" i="31"/>
  <c r="U29" i="31"/>
  <c r="W29" i="31"/>
  <c r="Y29" i="31"/>
  <c r="AA29" i="31"/>
  <c r="AC29" i="31"/>
  <c r="E30" i="31"/>
  <c r="G30" i="31"/>
  <c r="I30" i="31"/>
  <c r="K30" i="31"/>
  <c r="M30" i="31"/>
  <c r="O30" i="31"/>
  <c r="Q30" i="31"/>
  <c r="S30" i="31"/>
  <c r="U30" i="31"/>
  <c r="W30" i="31"/>
  <c r="Y30" i="31"/>
  <c r="AA30" i="31"/>
  <c r="AC30" i="31"/>
  <c r="E31" i="31"/>
  <c r="G31" i="31"/>
  <c r="I31" i="31"/>
  <c r="K31" i="31"/>
  <c r="M31" i="31"/>
  <c r="O31" i="31"/>
  <c r="Q31" i="31"/>
  <c r="S31" i="31"/>
  <c r="U31" i="31"/>
  <c r="W31" i="31"/>
  <c r="Y31" i="31"/>
  <c r="AA31" i="31"/>
  <c r="AC31" i="31"/>
  <c r="E32" i="31"/>
  <c r="G32" i="31"/>
  <c r="I32" i="31"/>
  <c r="K32" i="31"/>
  <c r="M32" i="31"/>
  <c r="O32" i="31"/>
  <c r="Q32" i="31"/>
  <c r="S32" i="31"/>
  <c r="U32" i="31"/>
  <c r="W32" i="31"/>
  <c r="Y32" i="31"/>
  <c r="AA32" i="31"/>
  <c r="AC32" i="31"/>
  <c r="E33" i="31"/>
  <c r="G33" i="31"/>
  <c r="I33" i="31"/>
  <c r="K33" i="31"/>
  <c r="M33" i="31"/>
  <c r="O33" i="31"/>
  <c r="Q33" i="31"/>
  <c r="S33" i="31"/>
  <c r="U33" i="31"/>
  <c r="W33" i="31"/>
  <c r="Y33" i="31"/>
  <c r="AA33" i="31"/>
  <c r="AC33" i="31"/>
  <c r="E34" i="31"/>
  <c r="G34" i="31"/>
  <c r="I34" i="31"/>
  <c r="K34" i="31"/>
  <c r="M34" i="31"/>
  <c r="O34" i="31"/>
  <c r="Q34" i="31"/>
  <c r="S34" i="31"/>
  <c r="U34" i="31"/>
  <c r="W34" i="31"/>
  <c r="Y34" i="31"/>
  <c r="AA34" i="31"/>
  <c r="AC34" i="31"/>
  <c r="E35" i="31"/>
  <c r="G35" i="31"/>
  <c r="I35" i="31"/>
  <c r="K35" i="31"/>
  <c r="M35" i="31"/>
  <c r="O35" i="31"/>
  <c r="Q35" i="31"/>
  <c r="S35" i="31"/>
  <c r="U35" i="31"/>
  <c r="W35" i="31"/>
  <c r="Y35" i="31"/>
  <c r="AA35" i="31"/>
  <c r="AC35" i="31"/>
  <c r="E36" i="31"/>
  <c r="G36" i="31"/>
  <c r="I36" i="31"/>
  <c r="K36" i="31"/>
  <c r="M36" i="31"/>
  <c r="O36" i="31"/>
  <c r="Q36" i="31"/>
  <c r="S36" i="31"/>
  <c r="U36" i="31"/>
  <c r="W36" i="31"/>
  <c r="Y36" i="31"/>
  <c r="AA36" i="31"/>
  <c r="AC36" i="31"/>
  <c r="E37" i="31"/>
  <c r="G37" i="31"/>
  <c r="I37" i="31"/>
  <c r="K37" i="31"/>
  <c r="M37" i="31"/>
  <c r="O37" i="31"/>
  <c r="Q37" i="31"/>
  <c r="S37" i="31"/>
  <c r="U37" i="31"/>
  <c r="W37" i="31"/>
  <c r="Y37" i="31"/>
  <c r="AA37" i="31"/>
  <c r="AC37" i="31"/>
  <c r="E41" i="31"/>
  <c r="G41" i="31"/>
  <c r="I41" i="31"/>
  <c r="K41" i="31"/>
  <c r="M41" i="31"/>
  <c r="O41" i="31"/>
  <c r="Q41" i="31"/>
  <c r="S41" i="31"/>
  <c r="U41" i="31"/>
  <c r="W41" i="31"/>
  <c r="Y41" i="31"/>
  <c r="AA41" i="31"/>
  <c r="AC41" i="31"/>
  <c r="E42" i="31"/>
  <c r="G42" i="31"/>
  <c r="I42" i="31"/>
  <c r="K42" i="31"/>
  <c r="M42" i="31"/>
  <c r="O42" i="31"/>
  <c r="Q42" i="31"/>
  <c r="S42" i="31"/>
  <c r="U42" i="31"/>
  <c r="W42" i="31"/>
  <c r="Y42" i="31"/>
  <c r="AA42" i="31"/>
  <c r="AC42" i="31"/>
  <c r="I43" i="31"/>
  <c r="K43" i="31"/>
  <c r="M43" i="31"/>
  <c r="O43" i="31"/>
  <c r="Q43" i="31"/>
  <c r="S43" i="31"/>
  <c r="U43" i="31"/>
  <c r="W43" i="31"/>
  <c r="Y43" i="31"/>
  <c r="AA43" i="31"/>
  <c r="AC43" i="31"/>
  <c r="E44" i="31"/>
  <c r="G44" i="31"/>
  <c r="I44" i="31"/>
  <c r="K44" i="31"/>
  <c r="M44" i="31"/>
  <c r="O44" i="31"/>
  <c r="Q44" i="31"/>
  <c r="S44" i="31"/>
  <c r="U44" i="31"/>
  <c r="W44" i="31"/>
  <c r="Y44" i="31"/>
  <c r="AA44" i="31"/>
  <c r="AC44" i="31"/>
  <c r="E45" i="31"/>
  <c r="G45" i="31"/>
  <c r="I45" i="31"/>
  <c r="K45" i="31"/>
  <c r="M45" i="31"/>
  <c r="O45" i="31"/>
  <c r="Q45" i="31"/>
  <c r="S45" i="31"/>
  <c r="U45" i="31"/>
  <c r="W45" i="31"/>
  <c r="Y45" i="31"/>
  <c r="AA45" i="31"/>
  <c r="AC45" i="31"/>
  <c r="E46" i="31"/>
  <c r="G46" i="31"/>
  <c r="I46" i="31"/>
  <c r="K46" i="31"/>
  <c r="M46" i="31"/>
  <c r="O46" i="31"/>
  <c r="Q46" i="31"/>
  <c r="S46" i="31"/>
  <c r="U46" i="31"/>
  <c r="W46" i="31"/>
  <c r="Y46" i="31"/>
  <c r="AA46" i="31"/>
  <c r="AC46" i="31"/>
  <c r="E47" i="31"/>
  <c r="G47" i="31"/>
  <c r="I47" i="31"/>
  <c r="K47" i="31"/>
  <c r="M47" i="31"/>
  <c r="O47" i="31"/>
  <c r="Q47" i="31"/>
  <c r="S47" i="31"/>
  <c r="U47" i="31"/>
  <c r="W47" i="31"/>
  <c r="Y47" i="31"/>
  <c r="AA47" i="31"/>
  <c r="AC47" i="31"/>
  <c r="E49" i="31"/>
  <c r="G49" i="31"/>
  <c r="I49" i="31"/>
  <c r="K49" i="31"/>
  <c r="M49" i="31"/>
  <c r="O49" i="31"/>
  <c r="Q49" i="31"/>
  <c r="S49" i="31"/>
  <c r="U49" i="31"/>
  <c r="W49" i="31"/>
  <c r="Y49" i="31"/>
  <c r="AA49" i="31"/>
  <c r="AC49" i="31"/>
  <c r="E50" i="31"/>
  <c r="G50" i="31"/>
  <c r="I50" i="31"/>
  <c r="K50" i="31"/>
  <c r="M50" i="31"/>
  <c r="O50" i="31"/>
  <c r="Q50" i="31"/>
  <c r="S50" i="31"/>
  <c r="U50" i="31"/>
  <c r="W50" i="31"/>
  <c r="Y50" i="31"/>
  <c r="AA50" i="31"/>
  <c r="AC50" i="31"/>
  <c r="E51" i="31"/>
  <c r="G51" i="31"/>
  <c r="I51" i="31"/>
  <c r="K51" i="31"/>
  <c r="M51" i="31"/>
  <c r="O51" i="31"/>
  <c r="Q51" i="31"/>
  <c r="S51" i="31"/>
  <c r="U51" i="31"/>
  <c r="W51" i="31"/>
  <c r="Y51" i="31"/>
  <c r="AA51" i="31"/>
  <c r="AC51" i="31"/>
  <c r="E52" i="31"/>
  <c r="G52" i="31"/>
  <c r="I52" i="31"/>
  <c r="K52" i="31"/>
  <c r="M52" i="31"/>
  <c r="O52" i="31"/>
  <c r="Q52" i="31"/>
  <c r="S52" i="31"/>
  <c r="U52" i="31"/>
  <c r="W52" i="31"/>
  <c r="Y52" i="31"/>
  <c r="AA52" i="31"/>
  <c r="AC52" i="31"/>
  <c r="E53" i="31"/>
  <c r="G53" i="31"/>
  <c r="I53" i="31"/>
  <c r="K53" i="31"/>
  <c r="M53" i="31"/>
  <c r="O53" i="31"/>
  <c r="Q53" i="31"/>
  <c r="S53" i="31"/>
  <c r="U53" i="31"/>
  <c r="W53" i="31"/>
  <c r="Y53" i="31"/>
  <c r="AA53" i="31"/>
  <c r="AC53" i="31"/>
  <c r="E54" i="31"/>
  <c r="G54" i="31"/>
  <c r="I54" i="31"/>
  <c r="K54" i="31"/>
  <c r="M54" i="31"/>
  <c r="O54" i="31"/>
  <c r="Q54" i="31"/>
  <c r="S54" i="31"/>
  <c r="U54" i="31"/>
  <c r="W54" i="31"/>
  <c r="Y54" i="31"/>
  <c r="AA54" i="31"/>
  <c r="AC54" i="31"/>
  <c r="E55" i="31"/>
  <c r="G55" i="31"/>
  <c r="I55" i="31"/>
  <c r="K55" i="31"/>
  <c r="M55" i="31"/>
  <c r="O55" i="31"/>
  <c r="Q55" i="31"/>
  <c r="S55" i="31"/>
  <c r="U55" i="31"/>
  <c r="W55" i="31"/>
  <c r="Y55" i="31"/>
  <c r="AA55" i="31"/>
  <c r="AC55" i="31"/>
  <c r="E56" i="31"/>
  <c r="G56" i="31"/>
  <c r="I56" i="31"/>
  <c r="K56" i="31"/>
  <c r="M56" i="31"/>
  <c r="O56" i="31"/>
  <c r="Q56" i="31"/>
  <c r="S56" i="31"/>
  <c r="U56" i="31"/>
  <c r="W56" i="31"/>
  <c r="Y56" i="31"/>
  <c r="AA56" i="31"/>
  <c r="AC56" i="31"/>
  <c r="E57" i="31"/>
  <c r="G57" i="31"/>
  <c r="I57" i="31"/>
  <c r="K57" i="31"/>
  <c r="M57" i="31"/>
  <c r="O57" i="31"/>
  <c r="Q57" i="31"/>
  <c r="S57" i="31"/>
  <c r="U57" i="31"/>
  <c r="W57" i="31"/>
  <c r="Y57" i="31"/>
  <c r="AA57" i="31"/>
  <c r="AC57" i="31"/>
  <c r="E58" i="31"/>
  <c r="G58" i="31"/>
  <c r="I58" i="31"/>
  <c r="K58" i="31"/>
  <c r="M58" i="31"/>
  <c r="O58" i="31"/>
  <c r="Q58" i="31"/>
  <c r="S58" i="31"/>
  <c r="U58" i="31"/>
  <c r="W58" i="31"/>
  <c r="Y58" i="31"/>
  <c r="AA58" i="31"/>
  <c r="AC58" i="31"/>
  <c r="E59" i="31"/>
  <c r="G59" i="31"/>
  <c r="I59" i="31"/>
  <c r="K59" i="31"/>
  <c r="M59" i="31"/>
  <c r="O59" i="31"/>
  <c r="Q59" i="31"/>
  <c r="S59" i="31"/>
  <c r="U59" i="31"/>
  <c r="W59" i="31"/>
  <c r="Y59" i="31"/>
  <c r="AA59" i="31"/>
  <c r="AC59" i="31"/>
  <c r="E63" i="31"/>
  <c r="G63" i="31"/>
  <c r="I63" i="31"/>
  <c r="K63" i="31"/>
  <c r="M63" i="31"/>
  <c r="O63" i="31"/>
  <c r="Q63" i="31"/>
  <c r="S63" i="31"/>
  <c r="U63" i="31"/>
  <c r="W63" i="31"/>
  <c r="Y63" i="31"/>
  <c r="AA63" i="31"/>
  <c r="AC63" i="31"/>
  <c r="E64" i="31"/>
  <c r="G64" i="31"/>
  <c r="I64" i="31"/>
  <c r="K64" i="31"/>
  <c r="M64" i="31"/>
  <c r="O64" i="31"/>
  <c r="Q64" i="31"/>
  <c r="S64" i="31"/>
  <c r="U64" i="31"/>
  <c r="W64" i="31"/>
  <c r="Y64" i="31"/>
  <c r="AA64" i="31"/>
  <c r="AC64" i="31"/>
  <c r="E65" i="31"/>
  <c r="G65" i="31"/>
  <c r="I65" i="31"/>
  <c r="K65" i="31"/>
  <c r="M65" i="31"/>
  <c r="O65" i="31"/>
  <c r="Q65" i="31"/>
  <c r="S65" i="31"/>
  <c r="U65" i="31"/>
  <c r="W65" i="31"/>
  <c r="Y65" i="31"/>
  <c r="AA65" i="31"/>
  <c r="AC65" i="31"/>
  <c r="E66" i="31"/>
  <c r="G66" i="31"/>
  <c r="I66" i="31"/>
  <c r="K66" i="31"/>
  <c r="M66" i="31"/>
  <c r="O66" i="31"/>
  <c r="Q66" i="31"/>
  <c r="S66" i="31"/>
  <c r="U66" i="31"/>
  <c r="W66" i="31"/>
  <c r="Y66" i="31"/>
  <c r="AA66" i="31"/>
  <c r="AC66" i="31"/>
  <c r="E67" i="31"/>
  <c r="G67" i="31"/>
  <c r="I67" i="31"/>
  <c r="K67" i="31"/>
  <c r="M67" i="31"/>
  <c r="O67" i="31"/>
  <c r="Q67" i="31"/>
  <c r="S67" i="31"/>
  <c r="U67" i="31"/>
  <c r="W67" i="31"/>
  <c r="Y67" i="31"/>
  <c r="AA67" i="31"/>
  <c r="AC67" i="31"/>
  <c r="E68" i="31"/>
  <c r="G68" i="31"/>
  <c r="I68" i="31"/>
  <c r="K68" i="31"/>
  <c r="M68" i="31"/>
  <c r="O68" i="31"/>
  <c r="Q68" i="31"/>
  <c r="S68" i="31"/>
  <c r="U68" i="31"/>
  <c r="W68" i="31"/>
  <c r="Y68" i="31"/>
  <c r="AA68" i="31"/>
  <c r="AC68" i="31"/>
  <c r="E69" i="31"/>
  <c r="G69" i="31"/>
  <c r="I69" i="31"/>
  <c r="K69" i="31"/>
  <c r="M69" i="31"/>
  <c r="O69" i="31"/>
  <c r="Q69" i="31"/>
  <c r="S69" i="31"/>
  <c r="U69" i="31"/>
  <c r="W69" i="31"/>
  <c r="Y69" i="31"/>
  <c r="AA69" i="31"/>
  <c r="AC69" i="31"/>
  <c r="E70" i="31"/>
  <c r="G70" i="31"/>
  <c r="I70" i="31"/>
  <c r="K70" i="31"/>
  <c r="M70" i="31"/>
  <c r="O70" i="31"/>
  <c r="Q70" i="31"/>
  <c r="S70" i="31"/>
  <c r="U70" i="31"/>
  <c r="W70" i="31"/>
  <c r="Y70" i="31"/>
  <c r="AA70" i="31"/>
  <c r="AC70" i="31"/>
  <c r="E71" i="31"/>
  <c r="G71" i="31"/>
  <c r="I71" i="31"/>
  <c r="K71" i="31"/>
  <c r="M71" i="31"/>
  <c r="O71" i="31"/>
  <c r="Q71" i="31"/>
  <c r="S71" i="31"/>
  <c r="U71" i="31"/>
  <c r="W71" i="31"/>
  <c r="Y71" i="31"/>
  <c r="AA71" i="31"/>
  <c r="AC71" i="31"/>
  <c r="E72" i="31"/>
  <c r="G72" i="31"/>
  <c r="I72" i="31"/>
  <c r="K72" i="31"/>
  <c r="M72" i="31"/>
  <c r="O72" i="31"/>
  <c r="Q72" i="31"/>
  <c r="S72" i="31"/>
  <c r="U72" i="31"/>
  <c r="W72" i="31"/>
  <c r="Y72" i="31"/>
  <c r="AA72" i="31"/>
  <c r="AC72" i="31"/>
  <c r="E73" i="31"/>
  <c r="G73" i="31"/>
  <c r="I73" i="31"/>
  <c r="K73" i="31"/>
  <c r="M73" i="31"/>
  <c r="O73" i="31"/>
  <c r="Q73" i="31"/>
  <c r="S73" i="31"/>
  <c r="U73" i="31"/>
  <c r="W73" i="31"/>
  <c r="Y73" i="31"/>
  <c r="AA73" i="31"/>
  <c r="AC73" i="31"/>
  <c r="E74" i="31"/>
  <c r="G74" i="31"/>
  <c r="I74" i="31"/>
  <c r="K74" i="31"/>
  <c r="M74" i="31"/>
  <c r="O74" i="31"/>
  <c r="Q74" i="31"/>
  <c r="S74" i="31"/>
  <c r="U74" i="31"/>
  <c r="W74" i="31"/>
  <c r="Y74" i="31"/>
  <c r="AA74" i="31"/>
  <c r="AC74" i="31"/>
  <c r="E75" i="31"/>
  <c r="G75" i="31"/>
  <c r="I75" i="31"/>
  <c r="K75" i="31"/>
  <c r="M75" i="31"/>
  <c r="O75" i="31"/>
  <c r="Q75" i="31"/>
  <c r="S75" i="31"/>
  <c r="U75" i="31"/>
  <c r="W75" i="31"/>
  <c r="Y75" i="31"/>
  <c r="AA75" i="31"/>
  <c r="AC75" i="31"/>
  <c r="E76" i="31"/>
  <c r="G76" i="31"/>
  <c r="I76" i="31"/>
  <c r="K76" i="31"/>
  <c r="M76" i="31"/>
  <c r="O76" i="31"/>
  <c r="Q76" i="31"/>
  <c r="S76" i="31"/>
  <c r="U76" i="31"/>
  <c r="W76" i="31"/>
  <c r="Y76" i="31"/>
  <c r="AA76" i="31"/>
  <c r="AC76" i="31"/>
  <c r="E80" i="31"/>
  <c r="G80" i="31"/>
  <c r="I80" i="31"/>
  <c r="K80" i="31"/>
  <c r="M80" i="31"/>
  <c r="O80" i="31"/>
  <c r="Q80" i="31"/>
  <c r="S80" i="31"/>
  <c r="U80" i="31"/>
  <c r="W80" i="31"/>
  <c r="Y80" i="31"/>
  <c r="AA80" i="31"/>
  <c r="AC80" i="31"/>
  <c r="E81" i="31"/>
  <c r="G81" i="31"/>
  <c r="I81" i="31"/>
  <c r="K81" i="31"/>
  <c r="M81" i="31"/>
  <c r="O81" i="31"/>
  <c r="Q81" i="31"/>
  <c r="S81" i="31"/>
  <c r="U81" i="31"/>
  <c r="W81" i="31"/>
  <c r="Y81" i="31"/>
  <c r="AA81" i="31"/>
  <c r="AC81" i="31"/>
  <c r="E82" i="31"/>
  <c r="G82" i="31"/>
  <c r="I82" i="31"/>
  <c r="K82" i="31"/>
  <c r="M82" i="31"/>
  <c r="O82" i="31"/>
  <c r="Q82" i="31"/>
  <c r="S82" i="31"/>
  <c r="U82" i="31"/>
  <c r="W82" i="31"/>
  <c r="Y82" i="31"/>
  <c r="AA82" i="31"/>
  <c r="AC82" i="31"/>
  <c r="E83" i="31"/>
  <c r="G83" i="31"/>
  <c r="I83" i="31"/>
  <c r="K83" i="31"/>
  <c r="M83" i="31"/>
  <c r="O83" i="31"/>
  <c r="Q83" i="31"/>
  <c r="S83" i="31"/>
  <c r="U83" i="31"/>
  <c r="W83" i="31"/>
  <c r="Y83" i="31"/>
  <c r="AA83" i="31"/>
  <c r="AC83" i="31"/>
  <c r="E84" i="31"/>
  <c r="G84" i="31"/>
  <c r="I84" i="31"/>
  <c r="K84" i="31"/>
  <c r="M84" i="31"/>
  <c r="O84" i="31"/>
  <c r="Q84" i="31"/>
  <c r="S84" i="31"/>
  <c r="U84" i="31"/>
  <c r="W84" i="31"/>
  <c r="Y84" i="31"/>
  <c r="AA84" i="31"/>
  <c r="AC84" i="31"/>
  <c r="E85" i="31"/>
  <c r="G85" i="31"/>
  <c r="I85" i="31"/>
  <c r="K85" i="31"/>
  <c r="M85" i="31"/>
  <c r="O85" i="31"/>
  <c r="Q85" i="31"/>
  <c r="S85" i="31"/>
  <c r="U85" i="31"/>
  <c r="W85" i="31"/>
  <c r="Y85" i="31"/>
  <c r="AA85" i="31"/>
  <c r="AC85" i="31"/>
  <c r="E89" i="31"/>
  <c r="G89" i="31"/>
  <c r="I89" i="31"/>
  <c r="K89" i="31"/>
  <c r="M89" i="31"/>
  <c r="O89" i="31"/>
  <c r="Q89" i="31"/>
  <c r="S89" i="31"/>
  <c r="U89" i="31"/>
  <c r="W89" i="31"/>
  <c r="Y89" i="31"/>
  <c r="AA89" i="31"/>
  <c r="AC89" i="31"/>
  <c r="E90" i="31"/>
  <c r="G90" i="31"/>
  <c r="I90" i="31"/>
  <c r="K90" i="31"/>
  <c r="M90" i="31"/>
  <c r="O90" i="31"/>
  <c r="Q90" i="31"/>
  <c r="S90" i="31"/>
  <c r="U90" i="31"/>
  <c r="W90" i="31"/>
  <c r="Y90" i="31"/>
  <c r="AA90" i="31"/>
  <c r="AC90" i="31"/>
  <c r="E91" i="31"/>
  <c r="G91" i="31"/>
  <c r="I91" i="31"/>
  <c r="K91" i="31"/>
  <c r="M91" i="31"/>
  <c r="O91" i="31"/>
  <c r="Q91" i="31"/>
  <c r="S91" i="31"/>
  <c r="U91" i="31"/>
  <c r="W91" i="31"/>
  <c r="Y91" i="31"/>
  <c r="AA91" i="31"/>
  <c r="AC91" i="31"/>
  <c r="E92" i="31"/>
  <c r="G92" i="31"/>
  <c r="I92" i="31"/>
  <c r="K92" i="31"/>
  <c r="M92" i="31"/>
  <c r="O92" i="31"/>
  <c r="Q92" i="31"/>
  <c r="S92" i="31"/>
  <c r="U92" i="31"/>
  <c r="W92" i="31"/>
  <c r="Y92" i="31"/>
  <c r="AA92" i="31"/>
  <c r="AC92" i="31"/>
  <c r="E93" i="31"/>
  <c r="G93" i="31"/>
  <c r="I93" i="31"/>
  <c r="K93" i="31"/>
  <c r="M93" i="31"/>
  <c r="O93" i="31"/>
  <c r="Q93" i="31"/>
  <c r="S93" i="31"/>
  <c r="U93" i="31"/>
  <c r="W93" i="31"/>
  <c r="Y93" i="31"/>
  <c r="AA93" i="31"/>
  <c r="AC93" i="31"/>
  <c r="E94" i="31"/>
  <c r="G94" i="31"/>
  <c r="I94" i="31"/>
  <c r="K94" i="31"/>
  <c r="M94" i="31"/>
  <c r="O94" i="31"/>
  <c r="Q94" i="31"/>
  <c r="S94" i="31"/>
  <c r="U94" i="31"/>
  <c r="W94" i="31"/>
  <c r="Y94" i="31"/>
  <c r="AA94" i="31"/>
  <c r="AC94" i="31"/>
  <c r="E95" i="31"/>
  <c r="G95" i="31"/>
  <c r="I95" i="31"/>
  <c r="K95" i="31"/>
  <c r="M95" i="31"/>
  <c r="O95" i="31"/>
  <c r="Q95" i="31"/>
  <c r="S95" i="31"/>
  <c r="U95" i="31"/>
  <c r="W95" i="31"/>
  <c r="Y95" i="31"/>
  <c r="AA95" i="31"/>
  <c r="AC95" i="31"/>
  <c r="E96" i="31"/>
  <c r="G96" i="31"/>
  <c r="I96" i="31"/>
  <c r="K96" i="31"/>
  <c r="M96" i="31"/>
  <c r="O96" i="31"/>
  <c r="Q96" i="31"/>
  <c r="S96" i="31"/>
  <c r="U96" i="31"/>
  <c r="W96" i="31"/>
  <c r="Y96" i="31"/>
  <c r="AA96" i="31"/>
  <c r="AC96" i="31"/>
  <c r="E97" i="31"/>
  <c r="G97" i="31"/>
  <c r="I97" i="31"/>
  <c r="K97" i="31"/>
  <c r="M97" i="31"/>
  <c r="O97" i="31"/>
  <c r="Q97" i="31"/>
  <c r="S97" i="31"/>
  <c r="U97" i="31"/>
  <c r="W97" i="31"/>
  <c r="Y97" i="31"/>
  <c r="AA97" i="31"/>
  <c r="AC97" i="31"/>
  <c r="E98" i="31"/>
  <c r="G98" i="31"/>
  <c r="I98" i="31"/>
  <c r="K98" i="31"/>
  <c r="M98" i="31"/>
  <c r="O98" i="31"/>
  <c r="Q98" i="31"/>
  <c r="S98" i="31"/>
  <c r="U98" i="31"/>
  <c r="W98" i="31"/>
  <c r="Y98" i="31"/>
  <c r="AA98" i="31"/>
  <c r="AC98" i="31"/>
  <c r="E99" i="31"/>
  <c r="G99" i="31"/>
  <c r="I99" i="31"/>
  <c r="K99" i="31"/>
  <c r="M99" i="31"/>
  <c r="O99" i="31"/>
  <c r="Q99" i="31"/>
  <c r="S99" i="31"/>
  <c r="U99" i="31"/>
  <c r="W99" i="31"/>
  <c r="Y99" i="31"/>
  <c r="AA99" i="31"/>
  <c r="AC99" i="31"/>
  <c r="E100" i="31"/>
  <c r="G100" i="31"/>
  <c r="I100" i="31"/>
  <c r="K100" i="31"/>
  <c r="M100" i="31"/>
  <c r="O100" i="31"/>
  <c r="Q100" i="31"/>
  <c r="S100" i="31"/>
  <c r="U100" i="31"/>
  <c r="W100" i="31"/>
  <c r="Y100" i="31"/>
  <c r="AA100" i="31"/>
  <c r="AC100" i="31"/>
  <c r="E101" i="31"/>
  <c r="G101" i="31"/>
  <c r="I101" i="31"/>
  <c r="K101" i="31"/>
  <c r="M101" i="31"/>
  <c r="O101" i="31"/>
  <c r="Q101" i="31"/>
  <c r="S101" i="31"/>
  <c r="U101" i="31"/>
  <c r="W101" i="31"/>
  <c r="Y101" i="31"/>
  <c r="AA101" i="31"/>
  <c r="AC101" i="31"/>
  <c r="E102" i="31"/>
  <c r="G102" i="31"/>
  <c r="I102" i="31"/>
  <c r="K102" i="31"/>
  <c r="M102" i="31"/>
  <c r="O102" i="31"/>
  <c r="Q102" i="31"/>
  <c r="S102" i="31"/>
  <c r="U102" i="31"/>
  <c r="W102" i="31"/>
  <c r="Y102" i="31"/>
  <c r="AA102" i="31"/>
  <c r="AC102" i="31"/>
  <c r="E103" i="31"/>
  <c r="G103" i="31"/>
  <c r="I103" i="31"/>
  <c r="K103" i="31"/>
  <c r="M103" i="31"/>
  <c r="O103" i="31"/>
  <c r="Q103" i="31"/>
  <c r="S103" i="31"/>
  <c r="U103" i="31"/>
  <c r="W103" i="31"/>
  <c r="Y103" i="31"/>
  <c r="AA103" i="31"/>
  <c r="AC103" i="31"/>
  <c r="E104" i="31"/>
  <c r="G104" i="31"/>
  <c r="I104" i="31"/>
  <c r="K104" i="31"/>
  <c r="M104" i="31"/>
  <c r="O104" i="31"/>
  <c r="Q104" i="31"/>
  <c r="S104" i="31"/>
  <c r="U104" i="31"/>
  <c r="W104" i="31"/>
  <c r="Y104" i="31"/>
  <c r="AA104" i="31"/>
  <c r="AC104" i="31"/>
  <c r="E105" i="31"/>
  <c r="G105" i="31"/>
  <c r="I105" i="31"/>
  <c r="K105" i="31"/>
  <c r="M105" i="31"/>
  <c r="O105" i="31"/>
  <c r="Q105" i="31"/>
  <c r="S105" i="31"/>
  <c r="U105" i="31"/>
  <c r="W105" i="31"/>
  <c r="Y105" i="31"/>
  <c r="AA105" i="31"/>
  <c r="AC105" i="31"/>
  <c r="E106" i="31"/>
  <c r="G106" i="31"/>
  <c r="I106" i="31"/>
  <c r="K106" i="31"/>
  <c r="M106" i="31"/>
  <c r="O106" i="31"/>
  <c r="Q106" i="31"/>
  <c r="S106" i="31"/>
  <c r="U106" i="31"/>
  <c r="W106" i="31"/>
  <c r="Y106" i="31"/>
  <c r="AA106" i="31"/>
  <c r="AC106" i="31"/>
  <c r="E107" i="31"/>
  <c r="G107" i="31"/>
  <c r="I107" i="31"/>
  <c r="K107" i="31"/>
  <c r="M107" i="31"/>
  <c r="O107" i="31"/>
  <c r="Q107" i="31"/>
  <c r="S107" i="31"/>
  <c r="U107" i="31"/>
  <c r="W107" i="31"/>
  <c r="Y107" i="31"/>
  <c r="AA107" i="31"/>
  <c r="AC107" i="31"/>
  <c r="E108" i="31"/>
  <c r="G108" i="31"/>
  <c r="I108" i="31"/>
  <c r="K108" i="31"/>
  <c r="M108" i="31"/>
  <c r="O108" i="31"/>
  <c r="Q108" i="31"/>
  <c r="S108" i="31"/>
  <c r="U108" i="31"/>
  <c r="W108" i="31"/>
  <c r="Y108" i="31"/>
  <c r="AA108" i="31"/>
  <c r="AC108" i="31"/>
  <c r="E109" i="31"/>
  <c r="G109" i="31"/>
  <c r="I109" i="31"/>
  <c r="K109" i="31"/>
  <c r="M109" i="31"/>
  <c r="O109" i="31"/>
  <c r="Q109" i="31"/>
  <c r="S109" i="31"/>
  <c r="U109" i="31"/>
  <c r="W109" i="31"/>
  <c r="Y109" i="31"/>
  <c r="AA109" i="31"/>
  <c r="AC109" i="31"/>
  <c r="E110" i="31"/>
  <c r="G110" i="31"/>
  <c r="I110" i="31"/>
  <c r="K110" i="31"/>
  <c r="M110" i="31"/>
  <c r="O110" i="31"/>
  <c r="Q110" i="31"/>
  <c r="S110" i="31"/>
  <c r="U110" i="31"/>
  <c r="W110" i="31"/>
  <c r="Y110" i="31"/>
  <c r="AA110" i="31"/>
  <c r="AC110" i="31"/>
  <c r="E111" i="31"/>
  <c r="G111" i="31"/>
  <c r="I111" i="31"/>
  <c r="K111" i="31"/>
  <c r="M111" i="31"/>
  <c r="O111" i="31"/>
  <c r="Q111" i="31"/>
  <c r="S111" i="31"/>
  <c r="U111" i="31"/>
  <c r="W111" i="31"/>
  <c r="Y111" i="31"/>
  <c r="AA111" i="31"/>
  <c r="AC111" i="31"/>
  <c r="C126" i="31"/>
  <c r="E21" i="40"/>
  <c r="F21" i="40" s="1"/>
  <c r="K21" i="40"/>
  <c r="K25" i="40" s="1"/>
  <c r="E22" i="40"/>
  <c r="F22" i="40" s="1"/>
  <c r="K22" i="40"/>
  <c r="L22" i="40" s="1"/>
  <c r="E23" i="40"/>
  <c r="F23" i="40" s="1"/>
  <c r="K23" i="40"/>
  <c r="L23" i="40" s="1"/>
  <c r="F25" i="40"/>
  <c r="L25" i="40"/>
  <c r="K26" i="40"/>
  <c r="L26" i="40" s="1"/>
  <c r="E27" i="40"/>
  <c r="F27" i="40" s="1"/>
  <c r="F31" i="40"/>
  <c r="L31" i="40"/>
  <c r="F35" i="40"/>
  <c r="L35" i="40"/>
  <c r="F31" i="17"/>
  <c r="F33" i="17"/>
  <c r="F42" i="17"/>
  <c r="F43" i="17"/>
  <c r="F56" i="17"/>
  <c r="F57" i="17" s="1"/>
  <c r="F66" i="17"/>
  <c r="F79" i="17"/>
  <c r="F85" i="17"/>
  <c r="F86" i="17"/>
  <c r="F94" i="17"/>
  <c r="F95" i="17" s="1"/>
  <c r="F104" i="17"/>
  <c r="F113" i="17"/>
  <c r="F121" i="17"/>
  <c r="F122" i="17"/>
  <c r="F128" i="17"/>
  <c r="F129" i="17"/>
  <c r="F136" i="17"/>
  <c r="F138" i="17"/>
  <c r="F164" i="17"/>
  <c r="F165" i="17" s="1"/>
  <c r="F170" i="17"/>
  <c r="E3" i="35"/>
  <c r="G3" i="35"/>
  <c r="I3" i="35"/>
  <c r="K3" i="35"/>
  <c r="M3" i="35"/>
  <c r="O3" i="35"/>
  <c r="Q3" i="35"/>
  <c r="S3" i="35"/>
  <c r="U3" i="35"/>
  <c r="W3" i="35"/>
  <c r="Y3" i="35"/>
  <c r="AA3" i="35"/>
  <c r="AC3" i="35"/>
  <c r="F10" i="35"/>
  <c r="H10" i="35"/>
  <c r="J10" i="35"/>
  <c r="L10" i="35"/>
  <c r="N10" i="35"/>
  <c r="P10" i="35"/>
  <c r="R10" i="35"/>
  <c r="T10" i="35"/>
  <c r="V10" i="35"/>
  <c r="X10" i="35"/>
  <c r="Z10" i="35"/>
  <c r="AB10" i="35"/>
  <c r="AD10" i="35"/>
  <c r="F11" i="35"/>
  <c r="H11" i="35"/>
  <c r="J11" i="35"/>
  <c r="L11" i="35"/>
  <c r="N11" i="35"/>
  <c r="P11" i="35"/>
  <c r="R11" i="35"/>
  <c r="T11" i="35"/>
  <c r="V11" i="35"/>
  <c r="X11" i="35"/>
  <c r="Z11" i="35"/>
  <c r="AB11" i="35"/>
  <c r="AD11" i="35"/>
  <c r="F12" i="35"/>
  <c r="H12" i="35"/>
  <c r="J12" i="35"/>
  <c r="L12" i="35"/>
  <c r="N12" i="35"/>
  <c r="P12" i="35"/>
  <c r="R12" i="35"/>
  <c r="T12" i="35"/>
  <c r="V12" i="35"/>
  <c r="X12" i="35"/>
  <c r="Z12" i="35"/>
  <c r="AB12" i="35"/>
  <c r="AD12" i="35"/>
  <c r="F13" i="35"/>
  <c r="H13" i="35"/>
  <c r="J13" i="35"/>
  <c r="L13" i="35"/>
  <c r="N13" i="35"/>
  <c r="P13" i="35"/>
  <c r="R13" i="35"/>
  <c r="T13" i="35"/>
  <c r="V13" i="35"/>
  <c r="X13" i="35"/>
  <c r="Z13" i="35"/>
  <c r="AB13" i="35"/>
  <c r="AD13" i="35"/>
  <c r="F14" i="35"/>
  <c r="H14" i="35"/>
  <c r="J14" i="35"/>
  <c r="L14" i="35"/>
  <c r="N14" i="35"/>
  <c r="P14" i="35"/>
  <c r="R14" i="35"/>
  <c r="T14" i="35"/>
  <c r="V14" i="35"/>
  <c r="X14" i="35"/>
  <c r="Z14" i="35"/>
  <c r="AB14" i="35"/>
  <c r="AD14" i="35"/>
  <c r="F15" i="35"/>
  <c r="H15" i="35"/>
  <c r="J15" i="35"/>
  <c r="L15" i="35"/>
  <c r="N15" i="35"/>
  <c r="P15" i="35"/>
  <c r="R15" i="35"/>
  <c r="T15" i="35"/>
  <c r="V15" i="35"/>
  <c r="X15" i="35"/>
  <c r="Z15" i="35"/>
  <c r="AB15" i="35"/>
  <c r="AD15" i="35"/>
  <c r="F16" i="35"/>
  <c r="H16" i="35"/>
  <c r="J16" i="35"/>
  <c r="L16" i="35"/>
  <c r="N16" i="35"/>
  <c r="P16" i="35"/>
  <c r="R16" i="35"/>
  <c r="T16" i="35"/>
  <c r="V16" i="35"/>
  <c r="X16" i="35"/>
  <c r="Z16" i="35"/>
  <c r="AB16" i="35"/>
  <c r="AD16" i="35"/>
  <c r="F17" i="35"/>
  <c r="H17" i="35"/>
  <c r="J17" i="35"/>
  <c r="L17" i="35"/>
  <c r="N17" i="35"/>
  <c r="P17" i="35"/>
  <c r="R17" i="35"/>
  <c r="T17" i="35"/>
  <c r="V17" i="35"/>
  <c r="X17" i="35"/>
  <c r="Z17" i="35"/>
  <c r="AB17" i="35"/>
  <c r="AD17" i="35"/>
  <c r="F18" i="35"/>
  <c r="H18" i="35"/>
  <c r="J18" i="35"/>
  <c r="L18" i="35"/>
  <c r="N18" i="35"/>
  <c r="P18" i="35"/>
  <c r="R18" i="35"/>
  <c r="T18" i="35"/>
  <c r="V18" i="35"/>
  <c r="X18" i="35"/>
  <c r="Z18" i="35"/>
  <c r="AB18" i="35"/>
  <c r="AD18" i="35"/>
  <c r="F19" i="35"/>
  <c r="H19" i="35"/>
  <c r="J19" i="35"/>
  <c r="L19" i="35"/>
  <c r="N19" i="35"/>
  <c r="P19" i="35"/>
  <c r="R19" i="35"/>
  <c r="T19" i="35"/>
  <c r="V19" i="35"/>
  <c r="X19" i="35"/>
  <c r="Z19" i="35"/>
  <c r="AB19" i="35"/>
  <c r="AD19" i="35"/>
  <c r="F20" i="35"/>
  <c r="H20" i="35"/>
  <c r="J20" i="35"/>
  <c r="L20" i="35"/>
  <c r="N20" i="35"/>
  <c r="P20" i="35"/>
  <c r="R20" i="35"/>
  <c r="T20" i="35"/>
  <c r="V20" i="35"/>
  <c r="X20" i="35"/>
  <c r="Z20" i="35"/>
  <c r="AB20" i="35"/>
  <c r="AD20" i="35"/>
  <c r="F21" i="35"/>
  <c r="H21" i="35"/>
  <c r="J21" i="35"/>
  <c r="L21" i="35"/>
  <c r="N21" i="35"/>
  <c r="P21" i="35"/>
  <c r="R21" i="35"/>
  <c r="T21" i="35"/>
  <c r="V21" i="35"/>
  <c r="X21" i="35"/>
  <c r="Z21" i="35"/>
  <c r="AB21" i="35"/>
  <c r="AD21" i="35"/>
  <c r="AT23" i="35"/>
  <c r="AT24" i="35"/>
  <c r="E29" i="35"/>
  <c r="G29" i="35"/>
  <c r="I29" i="35"/>
  <c r="K29" i="35"/>
  <c r="M29" i="35"/>
  <c r="O29" i="35"/>
  <c r="Q29" i="35"/>
  <c r="S29" i="35"/>
  <c r="U29" i="35"/>
  <c r="W29" i="35"/>
  <c r="Y29" i="35"/>
  <c r="AA29" i="35"/>
  <c r="AC29" i="35"/>
  <c r="E30" i="35"/>
  <c r="G30" i="35"/>
  <c r="I30" i="35"/>
  <c r="K30" i="35"/>
  <c r="M30" i="35"/>
  <c r="O30" i="35"/>
  <c r="Q30" i="35"/>
  <c r="S30" i="35"/>
  <c r="U30" i="35"/>
  <c r="W30" i="35"/>
  <c r="Y30" i="35"/>
  <c r="AA30" i="35"/>
  <c r="AC30" i="35"/>
  <c r="E31" i="35"/>
  <c r="G31" i="35"/>
  <c r="I31" i="35"/>
  <c r="K31" i="35"/>
  <c r="M31" i="35"/>
  <c r="O31" i="35"/>
  <c r="Q31" i="35"/>
  <c r="S31" i="35"/>
  <c r="U31" i="35"/>
  <c r="W31" i="35"/>
  <c r="Y31" i="35"/>
  <c r="AA31" i="35"/>
  <c r="AC31" i="35"/>
  <c r="E32" i="35"/>
  <c r="G32" i="35"/>
  <c r="I32" i="35"/>
  <c r="K32" i="35"/>
  <c r="M32" i="35"/>
  <c r="O32" i="35"/>
  <c r="Q32" i="35"/>
  <c r="S32" i="35"/>
  <c r="U32" i="35"/>
  <c r="W32" i="35"/>
  <c r="Y32" i="35"/>
  <c r="AA32" i="35"/>
  <c r="AC32" i="35"/>
  <c r="E33" i="35"/>
  <c r="G33" i="35"/>
  <c r="I33" i="35"/>
  <c r="K33" i="35"/>
  <c r="M33" i="35"/>
  <c r="O33" i="35"/>
  <c r="Q33" i="35"/>
  <c r="S33" i="35"/>
  <c r="U33" i="35"/>
  <c r="W33" i="35"/>
  <c r="Y33" i="35"/>
  <c r="AA33" i="35"/>
  <c r="AC33" i="35"/>
  <c r="E34" i="35"/>
  <c r="G34" i="35"/>
  <c r="I34" i="35"/>
  <c r="K34" i="35"/>
  <c r="M34" i="35"/>
  <c r="O34" i="35"/>
  <c r="Q34" i="35"/>
  <c r="S34" i="35"/>
  <c r="U34" i="35"/>
  <c r="W34" i="35"/>
  <c r="Y34" i="35"/>
  <c r="AA34" i="35"/>
  <c r="AC34" i="35"/>
  <c r="E35" i="35"/>
  <c r="G35" i="35"/>
  <c r="I35" i="35"/>
  <c r="K35" i="35"/>
  <c r="M35" i="35"/>
  <c r="O35" i="35"/>
  <c r="Q35" i="35"/>
  <c r="S35" i="35"/>
  <c r="U35" i="35"/>
  <c r="W35" i="35"/>
  <c r="Y35" i="35"/>
  <c r="AA35" i="35"/>
  <c r="AC35" i="35"/>
  <c r="E36" i="35"/>
  <c r="G36" i="35"/>
  <c r="I36" i="35"/>
  <c r="K36" i="35"/>
  <c r="M36" i="35"/>
  <c r="O36" i="35"/>
  <c r="Q36" i="35"/>
  <c r="S36" i="35"/>
  <c r="U36" i="35"/>
  <c r="W36" i="35"/>
  <c r="Y36" i="35"/>
  <c r="AA36" i="35"/>
  <c r="AC36" i="35"/>
  <c r="E37" i="35"/>
  <c r="G37" i="35"/>
  <c r="I37" i="35"/>
  <c r="K37" i="35"/>
  <c r="M37" i="35"/>
  <c r="O37" i="35"/>
  <c r="Q37" i="35"/>
  <c r="S37" i="35"/>
  <c r="U37" i="35"/>
  <c r="W37" i="35"/>
  <c r="Y37" i="35"/>
  <c r="AA37" i="35"/>
  <c r="AC37" i="35"/>
  <c r="E41" i="35"/>
  <c r="G41" i="35"/>
  <c r="I41" i="35"/>
  <c r="K41" i="35"/>
  <c r="M41" i="35"/>
  <c r="O41" i="35"/>
  <c r="Q41" i="35"/>
  <c r="S41" i="35"/>
  <c r="U41" i="35"/>
  <c r="W41" i="35"/>
  <c r="Y41" i="35"/>
  <c r="AA41" i="35"/>
  <c r="AC41" i="35"/>
  <c r="E42" i="35"/>
  <c r="G42" i="35"/>
  <c r="I42" i="35"/>
  <c r="K42" i="35"/>
  <c r="M42" i="35"/>
  <c r="O42" i="35"/>
  <c r="Q42" i="35"/>
  <c r="S42" i="35"/>
  <c r="U42" i="35"/>
  <c r="W42" i="35"/>
  <c r="Y42" i="35"/>
  <c r="AA42" i="35"/>
  <c r="AC42" i="35"/>
  <c r="I43" i="35"/>
  <c r="K43" i="35"/>
  <c r="M43" i="35"/>
  <c r="O43" i="35"/>
  <c r="Q43" i="35"/>
  <c r="S43" i="35"/>
  <c r="U43" i="35"/>
  <c r="W43" i="35"/>
  <c r="Y43" i="35"/>
  <c r="AA43" i="35"/>
  <c r="AC43" i="35"/>
  <c r="E44" i="35"/>
  <c r="G44" i="35"/>
  <c r="I44" i="35"/>
  <c r="K44" i="35"/>
  <c r="M44" i="35"/>
  <c r="O44" i="35"/>
  <c r="Q44" i="35"/>
  <c r="S44" i="35"/>
  <c r="U44" i="35"/>
  <c r="W44" i="35"/>
  <c r="Y44" i="35"/>
  <c r="AA44" i="35"/>
  <c r="AC44" i="35"/>
  <c r="E45" i="35"/>
  <c r="G45" i="35"/>
  <c r="I45" i="35"/>
  <c r="K45" i="35"/>
  <c r="M45" i="35"/>
  <c r="O45" i="35"/>
  <c r="Q45" i="35"/>
  <c r="S45" i="35"/>
  <c r="U45" i="35"/>
  <c r="W45" i="35"/>
  <c r="Y45" i="35"/>
  <c r="AA45" i="35"/>
  <c r="AC45" i="35"/>
  <c r="E46" i="35"/>
  <c r="G46" i="35"/>
  <c r="I46" i="35"/>
  <c r="K46" i="35"/>
  <c r="M46" i="35"/>
  <c r="O46" i="35"/>
  <c r="Q46" i="35"/>
  <c r="S46" i="35"/>
  <c r="U46" i="35"/>
  <c r="W46" i="35"/>
  <c r="Y46" i="35"/>
  <c r="AA46" i="35"/>
  <c r="AC46" i="35"/>
  <c r="E47" i="35"/>
  <c r="G47" i="35"/>
  <c r="I47" i="35"/>
  <c r="K47" i="35"/>
  <c r="M47" i="35"/>
  <c r="O47" i="35"/>
  <c r="Q47" i="35"/>
  <c r="S47" i="35"/>
  <c r="U47" i="35"/>
  <c r="W47" i="35"/>
  <c r="Y47" i="35"/>
  <c r="AA47" i="35"/>
  <c r="AC47" i="35"/>
  <c r="E49" i="35"/>
  <c r="G49" i="35"/>
  <c r="I49" i="35"/>
  <c r="K49" i="35"/>
  <c r="M49" i="35"/>
  <c r="O49" i="35"/>
  <c r="Q49" i="35"/>
  <c r="S49" i="35"/>
  <c r="U49" i="35"/>
  <c r="W49" i="35"/>
  <c r="Y49" i="35"/>
  <c r="AA49" i="35"/>
  <c r="AC49" i="35"/>
  <c r="E50" i="35"/>
  <c r="G50" i="35"/>
  <c r="I50" i="35"/>
  <c r="K50" i="35"/>
  <c r="M50" i="35"/>
  <c r="O50" i="35"/>
  <c r="Q50" i="35"/>
  <c r="S50" i="35"/>
  <c r="U50" i="35"/>
  <c r="W50" i="35"/>
  <c r="Y50" i="35"/>
  <c r="AA50" i="35"/>
  <c r="AC50" i="35"/>
  <c r="E51" i="35"/>
  <c r="G51" i="35"/>
  <c r="I51" i="35"/>
  <c r="K51" i="35"/>
  <c r="M51" i="35"/>
  <c r="O51" i="35"/>
  <c r="Q51" i="35"/>
  <c r="S51" i="35"/>
  <c r="U51" i="35"/>
  <c r="W51" i="35"/>
  <c r="Y51" i="35"/>
  <c r="AA51" i="35"/>
  <c r="AC51" i="35"/>
  <c r="E52" i="35"/>
  <c r="G52" i="35"/>
  <c r="I52" i="35"/>
  <c r="K52" i="35"/>
  <c r="M52" i="35"/>
  <c r="O52" i="35"/>
  <c r="Q52" i="35"/>
  <c r="S52" i="35"/>
  <c r="U52" i="35"/>
  <c r="W52" i="35"/>
  <c r="Y52" i="35"/>
  <c r="AA52" i="35"/>
  <c r="AC52" i="35"/>
  <c r="E53" i="35"/>
  <c r="G53" i="35"/>
  <c r="I53" i="35"/>
  <c r="K53" i="35"/>
  <c r="M53" i="35"/>
  <c r="O53" i="35"/>
  <c r="Q53" i="35"/>
  <c r="S53" i="35"/>
  <c r="U53" i="35"/>
  <c r="W53" i="35"/>
  <c r="Y53" i="35"/>
  <c r="AA53" i="35"/>
  <c r="AC53" i="35"/>
  <c r="E54" i="35"/>
  <c r="G54" i="35"/>
  <c r="I54" i="35"/>
  <c r="K54" i="35"/>
  <c r="M54" i="35"/>
  <c r="O54" i="35"/>
  <c r="Q54" i="35"/>
  <c r="S54" i="35"/>
  <c r="U54" i="35"/>
  <c r="W54" i="35"/>
  <c r="Y54" i="35"/>
  <c r="AA54" i="35"/>
  <c r="AC54" i="35"/>
  <c r="E55" i="35"/>
  <c r="G55" i="35"/>
  <c r="I55" i="35"/>
  <c r="K55" i="35"/>
  <c r="M55" i="35"/>
  <c r="O55" i="35"/>
  <c r="Q55" i="35"/>
  <c r="S55" i="35"/>
  <c r="U55" i="35"/>
  <c r="W55" i="35"/>
  <c r="Y55" i="35"/>
  <c r="AA55" i="35"/>
  <c r="AC55" i="35"/>
  <c r="E56" i="35"/>
  <c r="G56" i="35"/>
  <c r="I56" i="35"/>
  <c r="K56" i="35"/>
  <c r="M56" i="35"/>
  <c r="O56" i="35"/>
  <c r="Q56" i="35"/>
  <c r="S56" i="35"/>
  <c r="U56" i="35"/>
  <c r="W56" i="35"/>
  <c r="Y56" i="35"/>
  <c r="AA56" i="35"/>
  <c r="AC56" i="35"/>
  <c r="E57" i="35"/>
  <c r="G57" i="35"/>
  <c r="I57" i="35"/>
  <c r="K57" i="35"/>
  <c r="M57" i="35"/>
  <c r="O57" i="35"/>
  <c r="Q57" i="35"/>
  <c r="S57" i="35"/>
  <c r="U57" i="35"/>
  <c r="W57" i="35"/>
  <c r="Y57" i="35"/>
  <c r="AA57" i="35"/>
  <c r="AC57" i="35"/>
  <c r="E58" i="35"/>
  <c r="G58" i="35"/>
  <c r="I58" i="35"/>
  <c r="K58" i="35"/>
  <c r="M58" i="35"/>
  <c r="O58" i="35"/>
  <c r="Q58" i="35"/>
  <c r="S58" i="35"/>
  <c r="U58" i="35"/>
  <c r="W58" i="35"/>
  <c r="Y58" i="35"/>
  <c r="AA58" i="35"/>
  <c r="AC58" i="35"/>
  <c r="E59" i="35"/>
  <c r="G59" i="35"/>
  <c r="I59" i="35"/>
  <c r="K59" i="35"/>
  <c r="M59" i="35"/>
  <c r="O59" i="35"/>
  <c r="Q59" i="35"/>
  <c r="S59" i="35"/>
  <c r="U59" i="35"/>
  <c r="W59" i="35"/>
  <c r="Y59" i="35"/>
  <c r="AA59" i="35"/>
  <c r="AC59" i="35"/>
  <c r="E63" i="35"/>
  <c r="G63" i="35"/>
  <c r="I63" i="35"/>
  <c r="K63" i="35"/>
  <c r="M63" i="35"/>
  <c r="O63" i="35"/>
  <c r="Q63" i="35"/>
  <c r="S63" i="35"/>
  <c r="U63" i="35"/>
  <c r="W63" i="35"/>
  <c r="Y63" i="35"/>
  <c r="AA63" i="35"/>
  <c r="AC63" i="35"/>
  <c r="E64" i="35"/>
  <c r="G64" i="35"/>
  <c r="I64" i="35"/>
  <c r="K64" i="35"/>
  <c r="M64" i="35"/>
  <c r="O64" i="35"/>
  <c r="Q64" i="35"/>
  <c r="S64" i="35"/>
  <c r="U64" i="35"/>
  <c r="W64" i="35"/>
  <c r="Y64" i="35"/>
  <c r="AA64" i="35"/>
  <c r="AC64" i="35"/>
  <c r="E65" i="35"/>
  <c r="G65" i="35"/>
  <c r="I65" i="35"/>
  <c r="K65" i="35"/>
  <c r="M65" i="35"/>
  <c r="O65" i="35"/>
  <c r="Q65" i="35"/>
  <c r="S65" i="35"/>
  <c r="U65" i="35"/>
  <c r="W65" i="35"/>
  <c r="Y65" i="35"/>
  <c r="AA65" i="35"/>
  <c r="AC65" i="35"/>
  <c r="E66" i="35"/>
  <c r="G66" i="35"/>
  <c r="I66" i="35"/>
  <c r="K66" i="35"/>
  <c r="M66" i="35"/>
  <c r="O66" i="35"/>
  <c r="Q66" i="35"/>
  <c r="S66" i="35"/>
  <c r="U66" i="35"/>
  <c r="W66" i="35"/>
  <c r="Y66" i="35"/>
  <c r="AA66" i="35"/>
  <c r="AC66" i="35"/>
  <c r="E67" i="35"/>
  <c r="G67" i="35"/>
  <c r="I67" i="35"/>
  <c r="K67" i="35"/>
  <c r="M67" i="35"/>
  <c r="O67" i="35"/>
  <c r="Q67" i="35"/>
  <c r="S67" i="35"/>
  <c r="U67" i="35"/>
  <c r="W67" i="35"/>
  <c r="Y67" i="35"/>
  <c r="AA67" i="35"/>
  <c r="AC67" i="35"/>
  <c r="E68" i="35"/>
  <c r="G68" i="35"/>
  <c r="I68" i="35"/>
  <c r="K68" i="35"/>
  <c r="M68" i="35"/>
  <c r="O68" i="35"/>
  <c r="Q68" i="35"/>
  <c r="S68" i="35"/>
  <c r="U68" i="35"/>
  <c r="W68" i="35"/>
  <c r="Y68" i="35"/>
  <c r="AA68" i="35"/>
  <c r="AC68" i="35"/>
  <c r="E69" i="35"/>
  <c r="G69" i="35"/>
  <c r="I69" i="35"/>
  <c r="K69" i="35"/>
  <c r="M69" i="35"/>
  <c r="O69" i="35"/>
  <c r="Q69" i="35"/>
  <c r="S69" i="35"/>
  <c r="U69" i="35"/>
  <c r="W69" i="35"/>
  <c r="Y69" i="35"/>
  <c r="AA69" i="35"/>
  <c r="AC69" i="35"/>
  <c r="E70" i="35"/>
  <c r="G70" i="35"/>
  <c r="I70" i="35"/>
  <c r="K70" i="35"/>
  <c r="M70" i="35"/>
  <c r="O70" i="35"/>
  <c r="Q70" i="35"/>
  <c r="S70" i="35"/>
  <c r="U70" i="35"/>
  <c r="W70" i="35"/>
  <c r="Y70" i="35"/>
  <c r="AA70" i="35"/>
  <c r="AC70" i="35"/>
  <c r="E71" i="35"/>
  <c r="G71" i="35"/>
  <c r="I71" i="35"/>
  <c r="K71" i="35"/>
  <c r="M71" i="35"/>
  <c r="O71" i="35"/>
  <c r="Q71" i="35"/>
  <c r="S71" i="35"/>
  <c r="U71" i="35"/>
  <c r="W71" i="35"/>
  <c r="Y71" i="35"/>
  <c r="AA71" i="35"/>
  <c r="AC71" i="35"/>
  <c r="E72" i="35"/>
  <c r="G72" i="35"/>
  <c r="I72" i="35"/>
  <c r="K72" i="35"/>
  <c r="M72" i="35"/>
  <c r="O72" i="35"/>
  <c r="Q72" i="35"/>
  <c r="S72" i="35"/>
  <c r="U72" i="35"/>
  <c r="W72" i="35"/>
  <c r="Y72" i="35"/>
  <c r="AA72" i="35"/>
  <c r="AC72" i="35"/>
  <c r="E73" i="35"/>
  <c r="G73" i="35"/>
  <c r="I73" i="35"/>
  <c r="K73" i="35"/>
  <c r="M73" i="35"/>
  <c r="O73" i="35"/>
  <c r="Q73" i="35"/>
  <c r="S73" i="35"/>
  <c r="U73" i="35"/>
  <c r="W73" i="35"/>
  <c r="Y73" i="35"/>
  <c r="AA73" i="35"/>
  <c r="AC73" i="35"/>
  <c r="E74" i="35"/>
  <c r="G74" i="35"/>
  <c r="I74" i="35"/>
  <c r="K74" i="35"/>
  <c r="M74" i="35"/>
  <c r="O74" i="35"/>
  <c r="Q74" i="35"/>
  <c r="S74" i="35"/>
  <c r="U74" i="35"/>
  <c r="W74" i="35"/>
  <c r="Y74" i="35"/>
  <c r="AA74" i="35"/>
  <c r="AC74" i="35"/>
  <c r="E75" i="35"/>
  <c r="G75" i="35"/>
  <c r="I75" i="35"/>
  <c r="K75" i="35"/>
  <c r="M75" i="35"/>
  <c r="O75" i="35"/>
  <c r="Q75" i="35"/>
  <c r="S75" i="35"/>
  <c r="U75" i="35"/>
  <c r="W75" i="35"/>
  <c r="Y75" i="35"/>
  <c r="AA75" i="35"/>
  <c r="AC75" i="35"/>
  <c r="E76" i="35"/>
  <c r="G76" i="35"/>
  <c r="I76" i="35"/>
  <c r="K76" i="35"/>
  <c r="M76" i="35"/>
  <c r="O76" i="35"/>
  <c r="Q76" i="35"/>
  <c r="S76" i="35"/>
  <c r="U76" i="35"/>
  <c r="W76" i="35"/>
  <c r="Y76" i="35"/>
  <c r="AA76" i="35"/>
  <c r="AC76" i="35"/>
  <c r="E80" i="35"/>
  <c r="G80" i="35"/>
  <c r="I80" i="35"/>
  <c r="K80" i="35"/>
  <c r="M80" i="35"/>
  <c r="O80" i="35"/>
  <c r="Q80" i="35"/>
  <c r="S80" i="35"/>
  <c r="U80" i="35"/>
  <c r="W80" i="35"/>
  <c r="Y80" i="35"/>
  <c r="AA80" i="35"/>
  <c r="AC80" i="35"/>
  <c r="E81" i="35"/>
  <c r="G81" i="35"/>
  <c r="I81" i="35"/>
  <c r="K81" i="35"/>
  <c r="M81" i="35"/>
  <c r="O81" i="35"/>
  <c r="Q81" i="35"/>
  <c r="S81" i="35"/>
  <c r="U81" i="35"/>
  <c r="W81" i="35"/>
  <c r="Y81" i="35"/>
  <c r="AA81" i="35"/>
  <c r="AC81" i="35"/>
  <c r="E82" i="35"/>
  <c r="G82" i="35"/>
  <c r="I82" i="35"/>
  <c r="K82" i="35"/>
  <c r="M82" i="35"/>
  <c r="O82" i="35"/>
  <c r="Q82" i="35"/>
  <c r="S82" i="35"/>
  <c r="U82" i="35"/>
  <c r="W82" i="35"/>
  <c r="Y82" i="35"/>
  <c r="AA82" i="35"/>
  <c r="AC82" i="35"/>
  <c r="E83" i="35"/>
  <c r="G83" i="35"/>
  <c r="I83" i="35"/>
  <c r="K83" i="35"/>
  <c r="M83" i="35"/>
  <c r="O83" i="35"/>
  <c r="Q83" i="35"/>
  <c r="S83" i="35"/>
  <c r="U83" i="35"/>
  <c r="W83" i="35"/>
  <c r="Y83" i="35"/>
  <c r="AA83" i="35"/>
  <c r="AC83" i="35"/>
  <c r="E84" i="35"/>
  <c r="G84" i="35"/>
  <c r="I84" i="35"/>
  <c r="K84" i="35"/>
  <c r="M84" i="35"/>
  <c r="O84" i="35"/>
  <c r="Q84" i="35"/>
  <c r="S84" i="35"/>
  <c r="U84" i="35"/>
  <c r="W84" i="35"/>
  <c r="Y84" i="35"/>
  <c r="AA84" i="35"/>
  <c r="AC84" i="35"/>
  <c r="E85" i="35"/>
  <c r="G85" i="35"/>
  <c r="I85" i="35"/>
  <c r="K85" i="35"/>
  <c r="M85" i="35"/>
  <c r="O85" i="35"/>
  <c r="Q85" i="35"/>
  <c r="S85" i="35"/>
  <c r="U85" i="35"/>
  <c r="W85" i="35"/>
  <c r="Y85" i="35"/>
  <c r="AA85" i="35"/>
  <c r="AC85" i="35"/>
  <c r="E89" i="35"/>
  <c r="G89" i="35"/>
  <c r="I89" i="35"/>
  <c r="K89" i="35"/>
  <c r="M89" i="35"/>
  <c r="O89" i="35"/>
  <c r="Q89" i="35"/>
  <c r="S89" i="35"/>
  <c r="U89" i="35"/>
  <c r="W89" i="35"/>
  <c r="Y89" i="35"/>
  <c r="AA89" i="35"/>
  <c r="AC89" i="35"/>
  <c r="E90" i="35"/>
  <c r="G90" i="35"/>
  <c r="I90" i="35"/>
  <c r="K90" i="35"/>
  <c r="M90" i="35"/>
  <c r="O90" i="35"/>
  <c r="Q90" i="35"/>
  <c r="S90" i="35"/>
  <c r="U90" i="35"/>
  <c r="W90" i="35"/>
  <c r="Y90" i="35"/>
  <c r="AA90" i="35"/>
  <c r="AC90" i="35"/>
  <c r="E91" i="35"/>
  <c r="G91" i="35"/>
  <c r="I91" i="35"/>
  <c r="K91" i="35"/>
  <c r="M91" i="35"/>
  <c r="O91" i="35"/>
  <c r="Q91" i="35"/>
  <c r="S91" i="35"/>
  <c r="U91" i="35"/>
  <c r="W91" i="35"/>
  <c r="Y91" i="35"/>
  <c r="AA91" i="35"/>
  <c r="AC91" i="35"/>
  <c r="E92" i="35"/>
  <c r="G92" i="35"/>
  <c r="I92" i="35"/>
  <c r="K92" i="35"/>
  <c r="M92" i="35"/>
  <c r="O92" i="35"/>
  <c r="Q92" i="35"/>
  <c r="S92" i="35"/>
  <c r="U92" i="35"/>
  <c r="W92" i="35"/>
  <c r="Y92" i="35"/>
  <c r="AA92" i="35"/>
  <c r="AC92" i="35"/>
  <c r="E93" i="35"/>
  <c r="G93" i="35"/>
  <c r="I93" i="35"/>
  <c r="K93" i="35"/>
  <c r="M93" i="35"/>
  <c r="O93" i="35"/>
  <c r="Q93" i="35"/>
  <c r="S93" i="35"/>
  <c r="U93" i="35"/>
  <c r="W93" i="35"/>
  <c r="Y93" i="35"/>
  <c r="AA93" i="35"/>
  <c r="AC93" i="35"/>
  <c r="E94" i="35"/>
  <c r="G94" i="35"/>
  <c r="I94" i="35"/>
  <c r="K94" i="35"/>
  <c r="M94" i="35"/>
  <c r="O94" i="35"/>
  <c r="Q94" i="35"/>
  <c r="S94" i="35"/>
  <c r="U94" i="35"/>
  <c r="W94" i="35"/>
  <c r="Y94" i="35"/>
  <c r="AA94" i="35"/>
  <c r="AC94" i="35"/>
  <c r="E95" i="35"/>
  <c r="G95" i="35"/>
  <c r="I95" i="35"/>
  <c r="K95" i="35"/>
  <c r="M95" i="35"/>
  <c r="O95" i="35"/>
  <c r="Q95" i="35"/>
  <c r="S95" i="35"/>
  <c r="U95" i="35"/>
  <c r="W95" i="35"/>
  <c r="Y95" i="35"/>
  <c r="AA95" i="35"/>
  <c r="AC95" i="35"/>
  <c r="E96" i="35"/>
  <c r="G96" i="35"/>
  <c r="I96" i="35"/>
  <c r="K96" i="35"/>
  <c r="M96" i="35"/>
  <c r="O96" i="35"/>
  <c r="Q96" i="35"/>
  <c r="S96" i="35"/>
  <c r="U96" i="35"/>
  <c r="W96" i="35"/>
  <c r="Y96" i="35"/>
  <c r="AA96" i="35"/>
  <c r="AC96" i="35"/>
  <c r="E97" i="35"/>
  <c r="G97" i="35"/>
  <c r="I97" i="35"/>
  <c r="K97" i="35"/>
  <c r="M97" i="35"/>
  <c r="O97" i="35"/>
  <c r="Q97" i="35"/>
  <c r="S97" i="35"/>
  <c r="U97" i="35"/>
  <c r="W97" i="35"/>
  <c r="Y97" i="35"/>
  <c r="AA97" i="35"/>
  <c r="AC97" i="35"/>
  <c r="E98" i="35"/>
  <c r="G98" i="35"/>
  <c r="I98" i="35"/>
  <c r="K98" i="35"/>
  <c r="M98" i="35"/>
  <c r="O98" i="35"/>
  <c r="Q98" i="35"/>
  <c r="S98" i="35"/>
  <c r="U98" i="35"/>
  <c r="W98" i="35"/>
  <c r="Y98" i="35"/>
  <c r="AA98" i="35"/>
  <c r="AC98" i="35"/>
  <c r="E99" i="35"/>
  <c r="G99" i="35"/>
  <c r="I99" i="35"/>
  <c r="K99" i="35"/>
  <c r="M99" i="35"/>
  <c r="O99" i="35"/>
  <c r="Q99" i="35"/>
  <c r="S99" i="35"/>
  <c r="U99" i="35"/>
  <c r="W99" i="35"/>
  <c r="Y99" i="35"/>
  <c r="AA99" i="35"/>
  <c r="AC99" i="35"/>
  <c r="E100" i="35"/>
  <c r="G100" i="35"/>
  <c r="I100" i="35"/>
  <c r="K100" i="35"/>
  <c r="M100" i="35"/>
  <c r="O100" i="35"/>
  <c r="Q100" i="35"/>
  <c r="S100" i="35"/>
  <c r="U100" i="35"/>
  <c r="W100" i="35"/>
  <c r="Y100" i="35"/>
  <c r="AA100" i="35"/>
  <c r="AC100" i="35"/>
  <c r="E101" i="35"/>
  <c r="G101" i="35"/>
  <c r="I101" i="35"/>
  <c r="K101" i="35"/>
  <c r="M101" i="35"/>
  <c r="O101" i="35"/>
  <c r="Q101" i="35"/>
  <c r="S101" i="35"/>
  <c r="U101" i="35"/>
  <c r="W101" i="35"/>
  <c r="Y101" i="35"/>
  <c r="AA101" i="35"/>
  <c r="AC101" i="35"/>
  <c r="E102" i="35"/>
  <c r="G102" i="35"/>
  <c r="I102" i="35"/>
  <c r="K102" i="35"/>
  <c r="M102" i="35"/>
  <c r="O102" i="35"/>
  <c r="Q102" i="35"/>
  <c r="S102" i="35"/>
  <c r="U102" i="35"/>
  <c r="W102" i="35"/>
  <c r="Y102" i="35"/>
  <c r="AA102" i="35"/>
  <c r="AC102" i="35"/>
  <c r="E103" i="35"/>
  <c r="G103" i="35"/>
  <c r="I103" i="35"/>
  <c r="K103" i="35"/>
  <c r="M103" i="35"/>
  <c r="O103" i="35"/>
  <c r="Q103" i="35"/>
  <c r="S103" i="35"/>
  <c r="U103" i="35"/>
  <c r="W103" i="35"/>
  <c r="Y103" i="35"/>
  <c r="AA103" i="35"/>
  <c r="AC103" i="35"/>
  <c r="E104" i="35"/>
  <c r="G104" i="35"/>
  <c r="I104" i="35"/>
  <c r="K104" i="35"/>
  <c r="M104" i="35"/>
  <c r="O104" i="35"/>
  <c r="Q104" i="35"/>
  <c r="S104" i="35"/>
  <c r="U104" i="35"/>
  <c r="W104" i="35"/>
  <c r="Y104" i="35"/>
  <c r="AA104" i="35"/>
  <c r="AC104" i="35"/>
  <c r="E105" i="35"/>
  <c r="G105" i="35"/>
  <c r="I105" i="35"/>
  <c r="K105" i="35"/>
  <c r="M105" i="35"/>
  <c r="O105" i="35"/>
  <c r="Q105" i="35"/>
  <c r="S105" i="35"/>
  <c r="U105" i="35"/>
  <c r="W105" i="35"/>
  <c r="Y105" i="35"/>
  <c r="AA105" i="35"/>
  <c r="AC105" i="35"/>
  <c r="E106" i="35"/>
  <c r="G106" i="35"/>
  <c r="I106" i="35"/>
  <c r="K106" i="35"/>
  <c r="M106" i="35"/>
  <c r="O106" i="35"/>
  <c r="Q106" i="35"/>
  <c r="S106" i="35"/>
  <c r="U106" i="35"/>
  <c r="W106" i="35"/>
  <c r="Y106" i="35"/>
  <c r="AA106" i="35"/>
  <c r="AC106" i="35"/>
  <c r="E107" i="35"/>
  <c r="G107" i="35"/>
  <c r="I107" i="35"/>
  <c r="K107" i="35"/>
  <c r="M107" i="35"/>
  <c r="O107" i="35"/>
  <c r="Q107" i="35"/>
  <c r="S107" i="35"/>
  <c r="U107" i="35"/>
  <c r="W107" i="35"/>
  <c r="Y107" i="35"/>
  <c r="AA107" i="35"/>
  <c r="AC107" i="35"/>
  <c r="E108" i="35"/>
  <c r="G108" i="35"/>
  <c r="I108" i="35"/>
  <c r="K108" i="35"/>
  <c r="M108" i="35"/>
  <c r="O108" i="35"/>
  <c r="Q108" i="35"/>
  <c r="S108" i="35"/>
  <c r="U108" i="35"/>
  <c r="W108" i="35"/>
  <c r="Y108" i="35"/>
  <c r="AA108" i="35"/>
  <c r="AC108" i="35"/>
  <c r="E109" i="35"/>
  <c r="G109" i="35"/>
  <c r="I109" i="35"/>
  <c r="K109" i="35"/>
  <c r="M109" i="35"/>
  <c r="O109" i="35"/>
  <c r="Q109" i="35"/>
  <c r="S109" i="35"/>
  <c r="U109" i="35"/>
  <c r="W109" i="35"/>
  <c r="Y109" i="35"/>
  <c r="AA109" i="35"/>
  <c r="AC109" i="35"/>
  <c r="E110" i="35"/>
  <c r="G110" i="35"/>
  <c r="I110" i="35"/>
  <c r="K110" i="35"/>
  <c r="M110" i="35"/>
  <c r="O110" i="35"/>
  <c r="Q110" i="35"/>
  <c r="S110" i="35"/>
  <c r="U110" i="35"/>
  <c r="W110" i="35"/>
  <c r="Y110" i="35"/>
  <c r="AA110" i="35"/>
  <c r="AC110" i="35"/>
  <c r="E111" i="35"/>
  <c r="G111" i="35"/>
  <c r="I111" i="35"/>
  <c r="K111" i="35"/>
  <c r="M111" i="35"/>
  <c r="O111" i="35"/>
  <c r="Q111" i="35"/>
  <c r="S111" i="35"/>
  <c r="U111" i="35"/>
  <c r="W111" i="35"/>
  <c r="Y111" i="35"/>
  <c r="AA111" i="35"/>
  <c r="AC111" i="35"/>
  <c r="C126" i="35"/>
  <c r="D5" i="18"/>
  <c r="D6" i="18"/>
  <c r="P10" i="18" s="1"/>
  <c r="D7" i="18"/>
  <c r="N13" i="18" s="1"/>
  <c r="D8" i="18"/>
  <c r="P20" i="18" s="1"/>
  <c r="D9" i="18"/>
  <c r="P23" i="18" s="1"/>
  <c r="D11" i="18"/>
  <c r="N26" i="18" s="1"/>
  <c r="D12" i="18"/>
  <c r="E3" i="24"/>
  <c r="G3" i="24"/>
  <c r="I3" i="24"/>
  <c r="K3" i="24"/>
  <c r="M3" i="24"/>
  <c r="O3" i="24"/>
  <c r="Q3" i="24"/>
  <c r="S3" i="24"/>
  <c r="U3" i="24"/>
  <c r="W3" i="24"/>
  <c r="Y3" i="24"/>
  <c r="AA3" i="24"/>
  <c r="AC3" i="24"/>
  <c r="F10" i="24"/>
  <c r="H10" i="24"/>
  <c r="J10" i="24"/>
  <c r="L10" i="24"/>
  <c r="N10" i="24"/>
  <c r="P10" i="24"/>
  <c r="R10" i="24"/>
  <c r="T10" i="24"/>
  <c r="V10" i="24"/>
  <c r="X10" i="24"/>
  <c r="Z10" i="24"/>
  <c r="AB10" i="24"/>
  <c r="AD10" i="24"/>
  <c r="F11" i="24"/>
  <c r="H11" i="24"/>
  <c r="J11" i="24"/>
  <c r="L11" i="24"/>
  <c r="N11" i="24"/>
  <c r="P11" i="24"/>
  <c r="R11" i="24"/>
  <c r="T11" i="24"/>
  <c r="V11" i="24"/>
  <c r="X11" i="24"/>
  <c r="Z11" i="24"/>
  <c r="AB11" i="24"/>
  <c r="AD11" i="24"/>
  <c r="F12" i="24"/>
  <c r="H12" i="24"/>
  <c r="J12" i="24"/>
  <c r="L12" i="24"/>
  <c r="N12" i="24"/>
  <c r="P12" i="24"/>
  <c r="R12" i="24"/>
  <c r="T12" i="24"/>
  <c r="V12" i="24"/>
  <c r="X12" i="24"/>
  <c r="Z12" i="24"/>
  <c r="AB12" i="24"/>
  <c r="AD12" i="24"/>
  <c r="F13" i="24"/>
  <c r="H13" i="24"/>
  <c r="J13" i="24"/>
  <c r="L13" i="24"/>
  <c r="N13" i="24"/>
  <c r="P13" i="24"/>
  <c r="R13" i="24"/>
  <c r="T13" i="24"/>
  <c r="V13" i="24"/>
  <c r="X13" i="24"/>
  <c r="Z13" i="24"/>
  <c r="AB13" i="24"/>
  <c r="AD13" i="24"/>
  <c r="F14" i="24"/>
  <c r="H14" i="24"/>
  <c r="J14" i="24"/>
  <c r="L14" i="24"/>
  <c r="N14" i="24"/>
  <c r="P14" i="24"/>
  <c r="R14" i="24"/>
  <c r="T14" i="24"/>
  <c r="V14" i="24"/>
  <c r="X14" i="24"/>
  <c r="Z14" i="24"/>
  <c r="AB14" i="24"/>
  <c r="AD14" i="24"/>
  <c r="F15" i="24"/>
  <c r="H15" i="24"/>
  <c r="J15" i="24"/>
  <c r="L15" i="24"/>
  <c r="N15" i="24"/>
  <c r="P15" i="24"/>
  <c r="R15" i="24"/>
  <c r="T15" i="24"/>
  <c r="V15" i="24"/>
  <c r="X15" i="24"/>
  <c r="Z15" i="24"/>
  <c r="AB15" i="24"/>
  <c r="AD15" i="24"/>
  <c r="F16" i="24"/>
  <c r="H16" i="24"/>
  <c r="J16" i="24"/>
  <c r="L16" i="24"/>
  <c r="N16" i="24"/>
  <c r="P16" i="24"/>
  <c r="R16" i="24"/>
  <c r="T16" i="24"/>
  <c r="V16" i="24"/>
  <c r="X16" i="24"/>
  <c r="Z16" i="24"/>
  <c r="AB16" i="24"/>
  <c r="AD16" i="24"/>
  <c r="F17" i="24"/>
  <c r="H17" i="24"/>
  <c r="J17" i="24"/>
  <c r="L17" i="24"/>
  <c r="N17" i="24"/>
  <c r="P17" i="24"/>
  <c r="R17" i="24"/>
  <c r="T17" i="24"/>
  <c r="V17" i="24"/>
  <c r="X17" i="24"/>
  <c r="Z17" i="24"/>
  <c r="AB17" i="24"/>
  <c r="AD17" i="24"/>
  <c r="F18" i="24"/>
  <c r="H18" i="24"/>
  <c r="J18" i="24"/>
  <c r="L18" i="24"/>
  <c r="N18" i="24"/>
  <c r="P18" i="24"/>
  <c r="R18" i="24"/>
  <c r="T18" i="24"/>
  <c r="V18" i="24"/>
  <c r="X18" i="24"/>
  <c r="Z18" i="24"/>
  <c r="AB18" i="24"/>
  <c r="AD18" i="24"/>
  <c r="F19" i="24"/>
  <c r="H19" i="24"/>
  <c r="J19" i="24"/>
  <c r="L19" i="24"/>
  <c r="N19" i="24"/>
  <c r="P19" i="24"/>
  <c r="R19" i="24"/>
  <c r="T19" i="24"/>
  <c r="V19" i="24"/>
  <c r="X19" i="24"/>
  <c r="Z19" i="24"/>
  <c r="AB19" i="24"/>
  <c r="AD19" i="24"/>
  <c r="F20" i="24"/>
  <c r="H20" i="24"/>
  <c r="J20" i="24"/>
  <c r="L20" i="24"/>
  <c r="N20" i="24"/>
  <c r="P20" i="24"/>
  <c r="R20" i="24"/>
  <c r="T20" i="24"/>
  <c r="V20" i="24"/>
  <c r="X20" i="24"/>
  <c r="Z20" i="24"/>
  <c r="AB20" i="24"/>
  <c r="AD20" i="24"/>
  <c r="AG20" i="24"/>
  <c r="AH20" i="24"/>
  <c r="F21" i="24"/>
  <c r="H21" i="24"/>
  <c r="J21" i="24"/>
  <c r="L21" i="24"/>
  <c r="N21" i="24"/>
  <c r="P21" i="24"/>
  <c r="R21" i="24"/>
  <c r="T21" i="24"/>
  <c r="V21" i="24"/>
  <c r="X21" i="24"/>
  <c r="Z21" i="24"/>
  <c r="AB21" i="24"/>
  <c r="AD21" i="24"/>
  <c r="AH22" i="24"/>
  <c r="AT23" i="24"/>
  <c r="AT24" i="24"/>
  <c r="E29" i="24"/>
  <c r="G29" i="24"/>
  <c r="I29" i="24"/>
  <c r="K29" i="24"/>
  <c r="M29" i="24"/>
  <c r="O29" i="24"/>
  <c r="Q29" i="24"/>
  <c r="S29" i="24"/>
  <c r="U29" i="24"/>
  <c r="W29" i="24"/>
  <c r="Y29" i="24"/>
  <c r="AA29" i="24"/>
  <c r="AC29" i="24"/>
  <c r="E30" i="24"/>
  <c r="G30" i="24"/>
  <c r="I30" i="24"/>
  <c r="K30" i="24"/>
  <c r="M30" i="24"/>
  <c r="O30" i="24"/>
  <c r="Q30" i="24"/>
  <c r="S30" i="24"/>
  <c r="U30" i="24"/>
  <c r="W30" i="24"/>
  <c r="Y30" i="24"/>
  <c r="AA30" i="24"/>
  <c r="AC30" i="24"/>
  <c r="E31" i="24"/>
  <c r="G31" i="24"/>
  <c r="I31" i="24"/>
  <c r="K31" i="24"/>
  <c r="M31" i="24"/>
  <c r="O31" i="24"/>
  <c r="Q31" i="24"/>
  <c r="S31" i="24"/>
  <c r="U31" i="24"/>
  <c r="W31" i="24"/>
  <c r="Y31" i="24"/>
  <c r="AA31" i="24"/>
  <c r="AC31" i="24"/>
  <c r="E32" i="24"/>
  <c r="G32" i="24"/>
  <c r="I32" i="24"/>
  <c r="K32" i="24"/>
  <c r="M32" i="24"/>
  <c r="O32" i="24"/>
  <c r="Q32" i="24"/>
  <c r="S32" i="24"/>
  <c r="U32" i="24"/>
  <c r="W32" i="24"/>
  <c r="Y32" i="24"/>
  <c r="AA32" i="24"/>
  <c r="AC32" i="24"/>
  <c r="E33" i="24"/>
  <c r="G33" i="24"/>
  <c r="I33" i="24"/>
  <c r="K33" i="24"/>
  <c r="M33" i="24"/>
  <c r="O33" i="24"/>
  <c r="Q33" i="24"/>
  <c r="S33" i="24"/>
  <c r="U33" i="24"/>
  <c r="W33" i="24"/>
  <c r="Y33" i="24"/>
  <c r="AA33" i="24"/>
  <c r="AC33" i="24"/>
  <c r="E34" i="24"/>
  <c r="G34" i="24"/>
  <c r="I34" i="24"/>
  <c r="K34" i="24"/>
  <c r="M34" i="24"/>
  <c r="O34" i="24"/>
  <c r="Q34" i="24"/>
  <c r="S34" i="24"/>
  <c r="U34" i="24"/>
  <c r="W34" i="24"/>
  <c r="Y34" i="24"/>
  <c r="AA34" i="24"/>
  <c r="AC34" i="24"/>
  <c r="E35" i="24"/>
  <c r="G35" i="24"/>
  <c r="I35" i="24"/>
  <c r="K35" i="24"/>
  <c r="M35" i="24"/>
  <c r="O35" i="24"/>
  <c r="Q35" i="24"/>
  <c r="S35" i="24"/>
  <c r="U35" i="24"/>
  <c r="W35" i="24"/>
  <c r="Y35" i="24"/>
  <c r="AA35" i="24"/>
  <c r="AC35" i="24"/>
  <c r="E36" i="24"/>
  <c r="G36" i="24"/>
  <c r="I36" i="24"/>
  <c r="K36" i="24"/>
  <c r="M36" i="24"/>
  <c r="O36" i="24"/>
  <c r="Q36" i="24"/>
  <c r="S36" i="24"/>
  <c r="U36" i="24"/>
  <c r="W36" i="24"/>
  <c r="Y36" i="24"/>
  <c r="AA36" i="24"/>
  <c r="AC36" i="24"/>
  <c r="E37" i="24"/>
  <c r="G37" i="24"/>
  <c r="I37" i="24"/>
  <c r="K37" i="24"/>
  <c r="M37" i="24"/>
  <c r="O37" i="24"/>
  <c r="Q37" i="24"/>
  <c r="S37" i="24"/>
  <c r="U37" i="24"/>
  <c r="W37" i="24"/>
  <c r="Y37" i="24"/>
  <c r="AA37" i="24"/>
  <c r="AC37" i="24"/>
  <c r="E41" i="24"/>
  <c r="G41" i="24"/>
  <c r="I41" i="24"/>
  <c r="K41" i="24"/>
  <c r="M41" i="24"/>
  <c r="O41" i="24"/>
  <c r="Q41" i="24"/>
  <c r="S41" i="24"/>
  <c r="U41" i="24"/>
  <c r="W41" i="24"/>
  <c r="Y41" i="24"/>
  <c r="AA41" i="24"/>
  <c r="AC41" i="24"/>
  <c r="E42" i="24"/>
  <c r="G42" i="24"/>
  <c r="I42" i="24"/>
  <c r="K42" i="24"/>
  <c r="M42" i="24"/>
  <c r="O42" i="24"/>
  <c r="Q42" i="24"/>
  <c r="S42" i="24"/>
  <c r="U42" i="24"/>
  <c r="W42" i="24"/>
  <c r="Y42" i="24"/>
  <c r="AA42" i="24"/>
  <c r="AC42" i="24"/>
  <c r="I43" i="24"/>
  <c r="K43" i="24"/>
  <c r="M43" i="24"/>
  <c r="O43" i="24"/>
  <c r="Q43" i="24"/>
  <c r="S43" i="24"/>
  <c r="U43" i="24"/>
  <c r="W43" i="24"/>
  <c r="Y43" i="24"/>
  <c r="AA43" i="24"/>
  <c r="AC43" i="24"/>
  <c r="E44" i="24"/>
  <c r="G44" i="24"/>
  <c r="I44" i="24"/>
  <c r="K44" i="24"/>
  <c r="M44" i="24"/>
  <c r="O44" i="24"/>
  <c r="Q44" i="24"/>
  <c r="S44" i="24"/>
  <c r="U44" i="24"/>
  <c r="W44" i="24"/>
  <c r="Y44" i="24"/>
  <c r="AA44" i="24"/>
  <c r="AC44" i="24"/>
  <c r="E45" i="24"/>
  <c r="G45" i="24"/>
  <c r="I45" i="24"/>
  <c r="K45" i="24"/>
  <c r="M45" i="24"/>
  <c r="O45" i="24"/>
  <c r="Q45" i="24"/>
  <c r="S45" i="24"/>
  <c r="U45" i="24"/>
  <c r="W45" i="24"/>
  <c r="Y45" i="24"/>
  <c r="AA45" i="24"/>
  <c r="AC45" i="24"/>
  <c r="E46" i="24"/>
  <c r="G46" i="24"/>
  <c r="I46" i="24"/>
  <c r="K46" i="24"/>
  <c r="M46" i="24"/>
  <c r="O46" i="24"/>
  <c r="Q46" i="24"/>
  <c r="S46" i="24"/>
  <c r="U46" i="24"/>
  <c r="W46" i="24"/>
  <c r="Y46" i="24"/>
  <c r="AA46" i="24"/>
  <c r="AC46" i="24"/>
  <c r="E47" i="24"/>
  <c r="G47" i="24"/>
  <c r="I47" i="24"/>
  <c r="K47" i="24"/>
  <c r="M47" i="24"/>
  <c r="O47" i="24"/>
  <c r="Q47" i="24"/>
  <c r="S47" i="24"/>
  <c r="U47" i="24"/>
  <c r="W47" i="24"/>
  <c r="Y47" i="24"/>
  <c r="AA47" i="24"/>
  <c r="AC47" i="24"/>
  <c r="E49" i="24"/>
  <c r="G49" i="24"/>
  <c r="I49" i="24"/>
  <c r="K49" i="24"/>
  <c r="M49" i="24"/>
  <c r="O49" i="24"/>
  <c r="Q49" i="24"/>
  <c r="S49" i="24"/>
  <c r="U49" i="24"/>
  <c r="W49" i="24"/>
  <c r="Y49" i="24"/>
  <c r="AA49" i="24"/>
  <c r="AC49" i="24"/>
  <c r="E50" i="24"/>
  <c r="G50" i="24"/>
  <c r="I50" i="24"/>
  <c r="K50" i="24"/>
  <c r="M50" i="24"/>
  <c r="O50" i="24"/>
  <c r="Q50" i="24"/>
  <c r="S50" i="24"/>
  <c r="U50" i="24"/>
  <c r="W50" i="24"/>
  <c r="Y50" i="24"/>
  <c r="AA50" i="24"/>
  <c r="AC50" i="24"/>
  <c r="E51" i="24"/>
  <c r="G51" i="24"/>
  <c r="I51" i="24"/>
  <c r="K51" i="24"/>
  <c r="M51" i="24"/>
  <c r="O51" i="24"/>
  <c r="Q51" i="24"/>
  <c r="S51" i="24"/>
  <c r="U51" i="24"/>
  <c r="W51" i="24"/>
  <c r="Y51" i="24"/>
  <c r="AA51" i="24"/>
  <c r="AC51" i="24"/>
  <c r="E52" i="24"/>
  <c r="G52" i="24"/>
  <c r="I52" i="24"/>
  <c r="K52" i="24"/>
  <c r="M52" i="24"/>
  <c r="O52" i="24"/>
  <c r="Q52" i="24"/>
  <c r="S52" i="24"/>
  <c r="U52" i="24"/>
  <c r="W52" i="24"/>
  <c r="Y52" i="24"/>
  <c r="AA52" i="24"/>
  <c r="AC52" i="24"/>
  <c r="E53" i="24"/>
  <c r="G53" i="24"/>
  <c r="I53" i="24"/>
  <c r="K53" i="24"/>
  <c r="M53" i="24"/>
  <c r="O53" i="24"/>
  <c r="Q53" i="24"/>
  <c r="S53" i="24"/>
  <c r="U53" i="24"/>
  <c r="W53" i="24"/>
  <c r="Y53" i="24"/>
  <c r="AA53" i="24"/>
  <c r="AC53" i="24"/>
  <c r="E54" i="24"/>
  <c r="G54" i="24"/>
  <c r="I54" i="24"/>
  <c r="K54" i="24"/>
  <c r="M54" i="24"/>
  <c r="O54" i="24"/>
  <c r="Q54" i="24"/>
  <c r="S54" i="24"/>
  <c r="U54" i="24"/>
  <c r="W54" i="24"/>
  <c r="Y54" i="24"/>
  <c r="AA54" i="24"/>
  <c r="AC54" i="24"/>
  <c r="E55" i="24"/>
  <c r="G55" i="24"/>
  <c r="I55" i="24"/>
  <c r="K55" i="24"/>
  <c r="M55" i="24"/>
  <c r="O55" i="24"/>
  <c r="Q55" i="24"/>
  <c r="S55" i="24"/>
  <c r="U55" i="24"/>
  <c r="W55" i="24"/>
  <c r="Y55" i="24"/>
  <c r="AA55" i="24"/>
  <c r="AC55" i="24"/>
  <c r="E56" i="24"/>
  <c r="G56" i="24"/>
  <c r="I56" i="24"/>
  <c r="K56" i="24"/>
  <c r="M56" i="24"/>
  <c r="O56" i="24"/>
  <c r="Q56" i="24"/>
  <c r="S56" i="24"/>
  <c r="U56" i="24"/>
  <c r="W56" i="24"/>
  <c r="Y56" i="24"/>
  <c r="AA56" i="24"/>
  <c r="AC56" i="24"/>
  <c r="E57" i="24"/>
  <c r="G57" i="24"/>
  <c r="I57" i="24"/>
  <c r="K57" i="24"/>
  <c r="M57" i="24"/>
  <c r="O57" i="24"/>
  <c r="Q57" i="24"/>
  <c r="S57" i="24"/>
  <c r="U57" i="24"/>
  <c r="W57" i="24"/>
  <c r="Y57" i="24"/>
  <c r="AA57" i="24"/>
  <c r="AC57" i="24"/>
  <c r="E58" i="24"/>
  <c r="G58" i="24"/>
  <c r="I58" i="24"/>
  <c r="K58" i="24"/>
  <c r="M58" i="24"/>
  <c r="O58" i="24"/>
  <c r="Q58" i="24"/>
  <c r="S58" i="24"/>
  <c r="U58" i="24"/>
  <c r="W58" i="24"/>
  <c r="Y58" i="24"/>
  <c r="AA58" i="24"/>
  <c r="AC58" i="24"/>
  <c r="E59" i="24"/>
  <c r="G59" i="24"/>
  <c r="I59" i="24"/>
  <c r="K59" i="24"/>
  <c r="M59" i="24"/>
  <c r="O59" i="24"/>
  <c r="Q59" i="24"/>
  <c r="S59" i="24"/>
  <c r="U59" i="24"/>
  <c r="W59" i="24"/>
  <c r="Y59" i="24"/>
  <c r="AA59" i="24"/>
  <c r="AC59" i="24"/>
  <c r="E63" i="24"/>
  <c r="G63" i="24"/>
  <c r="I63" i="24"/>
  <c r="K63" i="24"/>
  <c r="M63" i="24"/>
  <c r="O63" i="24"/>
  <c r="Q63" i="24"/>
  <c r="S63" i="24"/>
  <c r="U63" i="24"/>
  <c r="W63" i="24"/>
  <c r="Y63" i="24"/>
  <c r="AA63" i="24"/>
  <c r="AC63" i="24"/>
  <c r="E64" i="24"/>
  <c r="G64" i="24"/>
  <c r="I64" i="24"/>
  <c r="K64" i="24"/>
  <c r="M64" i="24"/>
  <c r="O64" i="24"/>
  <c r="Q64" i="24"/>
  <c r="S64" i="24"/>
  <c r="U64" i="24"/>
  <c r="W64" i="24"/>
  <c r="Y64" i="24"/>
  <c r="AA64" i="24"/>
  <c r="AC64" i="24"/>
  <c r="E65" i="24"/>
  <c r="G65" i="24"/>
  <c r="I65" i="24"/>
  <c r="K65" i="24"/>
  <c r="M65" i="24"/>
  <c r="O65" i="24"/>
  <c r="Q65" i="24"/>
  <c r="S65" i="24"/>
  <c r="U65" i="24"/>
  <c r="W65" i="24"/>
  <c r="Y65" i="24"/>
  <c r="AA65" i="24"/>
  <c r="AC65" i="24"/>
  <c r="E66" i="24"/>
  <c r="G66" i="24"/>
  <c r="I66" i="24"/>
  <c r="K66" i="24"/>
  <c r="M66" i="24"/>
  <c r="O66" i="24"/>
  <c r="Q66" i="24"/>
  <c r="S66" i="24"/>
  <c r="U66" i="24"/>
  <c r="W66" i="24"/>
  <c r="Y66" i="24"/>
  <c r="AA66" i="24"/>
  <c r="AC66" i="24"/>
  <c r="E67" i="24"/>
  <c r="G67" i="24"/>
  <c r="I67" i="24"/>
  <c r="K67" i="24"/>
  <c r="M67" i="24"/>
  <c r="O67" i="24"/>
  <c r="Q67" i="24"/>
  <c r="S67" i="24"/>
  <c r="U67" i="24"/>
  <c r="W67" i="24"/>
  <c r="Y67" i="24"/>
  <c r="AA67" i="24"/>
  <c r="AC67" i="24"/>
  <c r="E68" i="24"/>
  <c r="G68" i="24"/>
  <c r="I68" i="24"/>
  <c r="K68" i="24"/>
  <c r="M68" i="24"/>
  <c r="O68" i="24"/>
  <c r="Q68" i="24"/>
  <c r="S68" i="24"/>
  <c r="U68" i="24"/>
  <c r="W68" i="24"/>
  <c r="Y68" i="24"/>
  <c r="AA68" i="24"/>
  <c r="AC68" i="24"/>
  <c r="E69" i="24"/>
  <c r="G69" i="24"/>
  <c r="I69" i="24"/>
  <c r="K69" i="24"/>
  <c r="M69" i="24"/>
  <c r="O69" i="24"/>
  <c r="Q69" i="24"/>
  <c r="S69" i="24"/>
  <c r="U69" i="24"/>
  <c r="W69" i="24"/>
  <c r="Y69" i="24"/>
  <c r="AA69" i="24"/>
  <c r="AC69" i="24"/>
  <c r="E70" i="24"/>
  <c r="G70" i="24"/>
  <c r="I70" i="24"/>
  <c r="K70" i="24"/>
  <c r="M70" i="24"/>
  <c r="O70" i="24"/>
  <c r="Q70" i="24"/>
  <c r="S70" i="24"/>
  <c r="U70" i="24"/>
  <c r="W70" i="24"/>
  <c r="Y70" i="24"/>
  <c r="AA70" i="24"/>
  <c r="AC70" i="24"/>
  <c r="E71" i="24"/>
  <c r="G71" i="24"/>
  <c r="I71" i="24"/>
  <c r="K71" i="24"/>
  <c r="M71" i="24"/>
  <c r="O71" i="24"/>
  <c r="Q71" i="24"/>
  <c r="S71" i="24"/>
  <c r="U71" i="24"/>
  <c r="W71" i="24"/>
  <c r="Y71" i="24"/>
  <c r="AA71" i="24"/>
  <c r="AC71" i="24"/>
  <c r="E72" i="24"/>
  <c r="G72" i="24"/>
  <c r="I72" i="24"/>
  <c r="K72" i="24"/>
  <c r="M72" i="24"/>
  <c r="O72" i="24"/>
  <c r="Q72" i="24"/>
  <c r="S72" i="24"/>
  <c r="U72" i="24"/>
  <c r="W72" i="24"/>
  <c r="Y72" i="24"/>
  <c r="AA72" i="24"/>
  <c r="AC72" i="24"/>
  <c r="E73" i="24"/>
  <c r="G73" i="24"/>
  <c r="I73" i="24"/>
  <c r="K73" i="24"/>
  <c r="M73" i="24"/>
  <c r="O73" i="24"/>
  <c r="Q73" i="24"/>
  <c r="S73" i="24"/>
  <c r="U73" i="24"/>
  <c r="W73" i="24"/>
  <c r="Y73" i="24"/>
  <c r="AA73" i="24"/>
  <c r="AC73" i="24"/>
  <c r="E74" i="24"/>
  <c r="G74" i="24"/>
  <c r="I74" i="24"/>
  <c r="K74" i="24"/>
  <c r="M74" i="24"/>
  <c r="O74" i="24"/>
  <c r="Q74" i="24"/>
  <c r="S74" i="24"/>
  <c r="U74" i="24"/>
  <c r="W74" i="24"/>
  <c r="Y74" i="24"/>
  <c r="AA74" i="24"/>
  <c r="AC74" i="24"/>
  <c r="E75" i="24"/>
  <c r="G75" i="24"/>
  <c r="I75" i="24"/>
  <c r="K75" i="24"/>
  <c r="M75" i="24"/>
  <c r="O75" i="24"/>
  <c r="Q75" i="24"/>
  <c r="S75" i="24"/>
  <c r="U75" i="24"/>
  <c r="W75" i="24"/>
  <c r="Y75" i="24"/>
  <c r="AA75" i="24"/>
  <c r="AC75" i="24"/>
  <c r="E76" i="24"/>
  <c r="G76" i="24"/>
  <c r="I76" i="24"/>
  <c r="K76" i="24"/>
  <c r="M76" i="24"/>
  <c r="O76" i="24"/>
  <c r="Q76" i="24"/>
  <c r="S76" i="24"/>
  <c r="U76" i="24"/>
  <c r="W76" i="24"/>
  <c r="Y76" i="24"/>
  <c r="AA76" i="24"/>
  <c r="AC76" i="24"/>
  <c r="E80" i="24"/>
  <c r="G80" i="24"/>
  <c r="I80" i="24"/>
  <c r="K80" i="24"/>
  <c r="M80" i="24"/>
  <c r="O80" i="24"/>
  <c r="Q80" i="24"/>
  <c r="S80" i="24"/>
  <c r="U80" i="24"/>
  <c r="W80" i="24"/>
  <c r="Y80" i="24"/>
  <c r="AA80" i="24"/>
  <c r="AC80" i="24"/>
  <c r="E81" i="24"/>
  <c r="G81" i="24"/>
  <c r="I81" i="24"/>
  <c r="K81" i="24"/>
  <c r="M81" i="24"/>
  <c r="O81" i="24"/>
  <c r="Q81" i="24"/>
  <c r="S81" i="24"/>
  <c r="U81" i="24"/>
  <c r="W81" i="24"/>
  <c r="Y81" i="24"/>
  <c r="AA81" i="24"/>
  <c r="AC81" i="24"/>
  <c r="E82" i="24"/>
  <c r="G82" i="24"/>
  <c r="I82" i="24"/>
  <c r="K82" i="24"/>
  <c r="M82" i="24"/>
  <c r="O82" i="24"/>
  <c r="Q82" i="24"/>
  <c r="S82" i="24"/>
  <c r="U82" i="24"/>
  <c r="W82" i="24"/>
  <c r="Y82" i="24"/>
  <c r="AA82" i="24"/>
  <c r="AC82" i="24"/>
  <c r="E83" i="24"/>
  <c r="G83" i="24"/>
  <c r="I83" i="24"/>
  <c r="K83" i="24"/>
  <c r="M83" i="24"/>
  <c r="O83" i="24"/>
  <c r="Q83" i="24"/>
  <c r="S83" i="24"/>
  <c r="U83" i="24"/>
  <c r="W83" i="24"/>
  <c r="Y83" i="24"/>
  <c r="AA83" i="24"/>
  <c r="AC83" i="24"/>
  <c r="E84" i="24"/>
  <c r="G84" i="24"/>
  <c r="I84" i="24"/>
  <c r="K84" i="24"/>
  <c r="M84" i="24"/>
  <c r="O84" i="24"/>
  <c r="Q84" i="24"/>
  <c r="S84" i="24"/>
  <c r="U84" i="24"/>
  <c r="W84" i="24"/>
  <c r="Y84" i="24"/>
  <c r="AA84" i="24"/>
  <c r="AC84" i="24"/>
  <c r="E85" i="24"/>
  <c r="G85" i="24"/>
  <c r="I85" i="24"/>
  <c r="K85" i="24"/>
  <c r="M85" i="24"/>
  <c r="O85" i="24"/>
  <c r="Q85" i="24"/>
  <c r="S85" i="24"/>
  <c r="U85" i="24"/>
  <c r="W85" i="24"/>
  <c r="Y85" i="24"/>
  <c r="AA85" i="24"/>
  <c r="AC85" i="24"/>
  <c r="E89" i="24"/>
  <c r="G89" i="24"/>
  <c r="I89" i="24"/>
  <c r="K89" i="24"/>
  <c r="M89" i="24"/>
  <c r="O89" i="24"/>
  <c r="Q89" i="24"/>
  <c r="S89" i="24"/>
  <c r="U89" i="24"/>
  <c r="W89" i="24"/>
  <c r="Y89" i="24"/>
  <c r="AA89" i="24"/>
  <c r="AC89" i="24"/>
  <c r="E90" i="24"/>
  <c r="G90" i="24"/>
  <c r="I90" i="24"/>
  <c r="K90" i="24"/>
  <c r="M90" i="24"/>
  <c r="O90" i="24"/>
  <c r="Q90" i="24"/>
  <c r="S90" i="24"/>
  <c r="U90" i="24"/>
  <c r="W90" i="24"/>
  <c r="Y90" i="24"/>
  <c r="AA90" i="24"/>
  <c r="AC90" i="24"/>
  <c r="E91" i="24"/>
  <c r="G91" i="24"/>
  <c r="I91" i="24"/>
  <c r="K91" i="24"/>
  <c r="M91" i="24"/>
  <c r="O91" i="24"/>
  <c r="Q91" i="24"/>
  <c r="S91" i="24"/>
  <c r="U91" i="24"/>
  <c r="W91" i="24"/>
  <c r="Y91" i="24"/>
  <c r="AA91" i="24"/>
  <c r="AC91" i="24"/>
  <c r="E92" i="24"/>
  <c r="G92" i="24"/>
  <c r="I92" i="24"/>
  <c r="K92" i="24"/>
  <c r="M92" i="24"/>
  <c r="O92" i="24"/>
  <c r="Q92" i="24"/>
  <c r="S92" i="24"/>
  <c r="U92" i="24"/>
  <c r="W92" i="24"/>
  <c r="Y92" i="24"/>
  <c r="AA92" i="24"/>
  <c r="AC92" i="24"/>
  <c r="E93" i="24"/>
  <c r="G93" i="24"/>
  <c r="I93" i="24"/>
  <c r="K93" i="24"/>
  <c r="M93" i="24"/>
  <c r="O93" i="24"/>
  <c r="Q93" i="24"/>
  <c r="S93" i="24"/>
  <c r="U93" i="24"/>
  <c r="W93" i="24"/>
  <c r="Y93" i="24"/>
  <c r="AA93" i="24"/>
  <c r="AC93" i="24"/>
  <c r="E94" i="24"/>
  <c r="G94" i="24"/>
  <c r="I94" i="24"/>
  <c r="K94" i="24"/>
  <c r="M94" i="24"/>
  <c r="O94" i="24"/>
  <c r="Q94" i="24"/>
  <c r="S94" i="24"/>
  <c r="U94" i="24"/>
  <c r="W94" i="24"/>
  <c r="Y94" i="24"/>
  <c r="AA94" i="24"/>
  <c r="AC94" i="24"/>
  <c r="E95" i="24"/>
  <c r="G95" i="24"/>
  <c r="I95" i="24"/>
  <c r="K95" i="24"/>
  <c r="M95" i="24"/>
  <c r="O95" i="24"/>
  <c r="Q95" i="24"/>
  <c r="S95" i="24"/>
  <c r="U95" i="24"/>
  <c r="W95" i="24"/>
  <c r="Y95" i="24"/>
  <c r="AA95" i="24"/>
  <c r="AC95" i="24"/>
  <c r="E96" i="24"/>
  <c r="G96" i="24"/>
  <c r="I96" i="24"/>
  <c r="K96" i="24"/>
  <c r="M96" i="24"/>
  <c r="O96" i="24"/>
  <c r="Q96" i="24"/>
  <c r="S96" i="24"/>
  <c r="U96" i="24"/>
  <c r="W96" i="24"/>
  <c r="Y96" i="24"/>
  <c r="AA96" i="24"/>
  <c r="AC96" i="24"/>
  <c r="E97" i="24"/>
  <c r="G97" i="24"/>
  <c r="I97" i="24"/>
  <c r="K97" i="24"/>
  <c r="M97" i="24"/>
  <c r="O97" i="24"/>
  <c r="Q97" i="24"/>
  <c r="S97" i="24"/>
  <c r="U97" i="24"/>
  <c r="W97" i="24"/>
  <c r="Y97" i="24"/>
  <c r="AA97" i="24"/>
  <c r="AC97" i="24"/>
  <c r="E98" i="24"/>
  <c r="G98" i="24"/>
  <c r="I98" i="24"/>
  <c r="K98" i="24"/>
  <c r="M98" i="24"/>
  <c r="O98" i="24"/>
  <c r="Q98" i="24"/>
  <c r="S98" i="24"/>
  <c r="U98" i="24"/>
  <c r="W98" i="24"/>
  <c r="Y98" i="24"/>
  <c r="AA98" i="24"/>
  <c r="AC98" i="24"/>
  <c r="E99" i="24"/>
  <c r="G99" i="24"/>
  <c r="I99" i="24"/>
  <c r="K99" i="24"/>
  <c r="M99" i="24"/>
  <c r="O99" i="24"/>
  <c r="Q99" i="24"/>
  <c r="S99" i="24"/>
  <c r="U99" i="24"/>
  <c r="W99" i="24"/>
  <c r="Y99" i="24"/>
  <c r="AA99" i="24"/>
  <c r="AC99" i="24"/>
  <c r="E100" i="24"/>
  <c r="G100" i="24"/>
  <c r="I100" i="24"/>
  <c r="K100" i="24"/>
  <c r="M100" i="24"/>
  <c r="O100" i="24"/>
  <c r="Q100" i="24"/>
  <c r="S100" i="24"/>
  <c r="U100" i="24"/>
  <c r="W100" i="24"/>
  <c r="Y100" i="24"/>
  <c r="AA100" i="24"/>
  <c r="AC100" i="24"/>
  <c r="E101" i="24"/>
  <c r="G101" i="24"/>
  <c r="I101" i="24"/>
  <c r="K101" i="24"/>
  <c r="M101" i="24"/>
  <c r="O101" i="24"/>
  <c r="Q101" i="24"/>
  <c r="S101" i="24"/>
  <c r="U101" i="24"/>
  <c r="W101" i="24"/>
  <c r="Y101" i="24"/>
  <c r="AA101" i="24"/>
  <c r="AC101" i="24"/>
  <c r="E102" i="24"/>
  <c r="G102" i="24"/>
  <c r="I102" i="24"/>
  <c r="K102" i="24"/>
  <c r="M102" i="24"/>
  <c r="O102" i="24"/>
  <c r="Q102" i="24"/>
  <c r="S102" i="24"/>
  <c r="U102" i="24"/>
  <c r="W102" i="24"/>
  <c r="Y102" i="24"/>
  <c r="AA102" i="24"/>
  <c r="AC102" i="24"/>
  <c r="E103" i="24"/>
  <c r="G103" i="24"/>
  <c r="I103" i="24"/>
  <c r="K103" i="24"/>
  <c r="M103" i="24"/>
  <c r="O103" i="24"/>
  <c r="Q103" i="24"/>
  <c r="S103" i="24"/>
  <c r="U103" i="24"/>
  <c r="W103" i="24"/>
  <c r="Y103" i="24"/>
  <c r="AA103" i="24"/>
  <c r="AC103" i="24"/>
  <c r="E104" i="24"/>
  <c r="G104" i="24"/>
  <c r="I104" i="24"/>
  <c r="K104" i="24"/>
  <c r="M104" i="24"/>
  <c r="O104" i="24"/>
  <c r="Q104" i="24"/>
  <c r="S104" i="24"/>
  <c r="U104" i="24"/>
  <c r="W104" i="24"/>
  <c r="Y104" i="24"/>
  <c r="AA104" i="24"/>
  <c r="AC104" i="24"/>
  <c r="E105" i="24"/>
  <c r="G105" i="24"/>
  <c r="I105" i="24"/>
  <c r="K105" i="24"/>
  <c r="M105" i="24"/>
  <c r="O105" i="24"/>
  <c r="Q105" i="24"/>
  <c r="S105" i="24"/>
  <c r="U105" i="24"/>
  <c r="W105" i="24"/>
  <c r="Y105" i="24"/>
  <c r="AA105" i="24"/>
  <c r="AC105" i="24"/>
  <c r="E106" i="24"/>
  <c r="G106" i="24"/>
  <c r="I106" i="24"/>
  <c r="K106" i="24"/>
  <c r="M106" i="24"/>
  <c r="O106" i="24"/>
  <c r="Q106" i="24"/>
  <c r="S106" i="24"/>
  <c r="U106" i="24"/>
  <c r="W106" i="24"/>
  <c r="Y106" i="24"/>
  <c r="AA106" i="24"/>
  <c r="AC106" i="24"/>
  <c r="E107" i="24"/>
  <c r="G107" i="24"/>
  <c r="I107" i="24"/>
  <c r="K107" i="24"/>
  <c r="M107" i="24"/>
  <c r="O107" i="24"/>
  <c r="Q107" i="24"/>
  <c r="S107" i="24"/>
  <c r="U107" i="24"/>
  <c r="W107" i="24"/>
  <c r="Y107" i="24"/>
  <c r="AA107" i="24"/>
  <c r="AC107" i="24"/>
  <c r="E108" i="24"/>
  <c r="G108" i="24"/>
  <c r="I108" i="24"/>
  <c r="K108" i="24"/>
  <c r="M108" i="24"/>
  <c r="O108" i="24"/>
  <c r="Q108" i="24"/>
  <c r="S108" i="24"/>
  <c r="U108" i="24"/>
  <c r="W108" i="24"/>
  <c r="Y108" i="24"/>
  <c r="AA108" i="24"/>
  <c r="AC108" i="24"/>
  <c r="E109" i="24"/>
  <c r="G109" i="24"/>
  <c r="I109" i="24"/>
  <c r="K109" i="24"/>
  <c r="M109" i="24"/>
  <c r="O109" i="24"/>
  <c r="Q109" i="24"/>
  <c r="S109" i="24"/>
  <c r="U109" i="24"/>
  <c r="W109" i="24"/>
  <c r="Y109" i="24"/>
  <c r="AA109" i="24"/>
  <c r="AC109" i="24"/>
  <c r="E110" i="24"/>
  <c r="G110" i="24"/>
  <c r="I110" i="24"/>
  <c r="K110" i="24"/>
  <c r="M110" i="24"/>
  <c r="O110" i="24"/>
  <c r="Q110" i="24"/>
  <c r="S110" i="24"/>
  <c r="U110" i="24"/>
  <c r="W110" i="24"/>
  <c r="Y110" i="24"/>
  <c r="AA110" i="24"/>
  <c r="AC110" i="24"/>
  <c r="E111" i="24"/>
  <c r="G111" i="24"/>
  <c r="I111" i="24"/>
  <c r="K111" i="24"/>
  <c r="M111" i="24"/>
  <c r="O111" i="24"/>
  <c r="Q111" i="24"/>
  <c r="S111" i="24"/>
  <c r="U111" i="24"/>
  <c r="W111" i="24"/>
  <c r="Y111" i="24"/>
  <c r="AA111" i="24"/>
  <c r="AC111" i="24"/>
  <c r="C126" i="24"/>
  <c r="B4" i="20"/>
  <c r="C4" i="20" s="1"/>
  <c r="B7" i="20"/>
  <c r="E7" i="20"/>
  <c r="H7" i="20"/>
  <c r="K7" i="20"/>
  <c r="N7" i="20"/>
  <c r="Q7" i="20"/>
  <c r="T7" i="20"/>
  <c r="W7" i="20"/>
  <c r="Z7" i="20"/>
  <c r="AC7" i="20"/>
  <c r="AF7" i="20"/>
  <c r="AI7" i="20"/>
  <c r="AK7" i="20"/>
  <c r="AM7" i="20"/>
  <c r="B8" i="20"/>
  <c r="E8" i="20"/>
  <c r="H8" i="20"/>
  <c r="K8" i="20"/>
  <c r="N8" i="20"/>
  <c r="Q8" i="20"/>
  <c r="T8" i="20"/>
  <c r="W8" i="20"/>
  <c r="Z8" i="20"/>
  <c r="AC8" i="20"/>
  <c r="AF8" i="20"/>
  <c r="AI8" i="20"/>
  <c r="AK8" i="20"/>
  <c r="AM8" i="20"/>
  <c r="B9" i="20"/>
  <c r="E9" i="20"/>
  <c r="H9" i="20"/>
  <c r="K9" i="20"/>
  <c r="N9" i="20"/>
  <c r="Q9" i="20"/>
  <c r="T9" i="20"/>
  <c r="W9" i="20"/>
  <c r="Z9" i="20"/>
  <c r="AC9" i="20"/>
  <c r="AF9" i="20"/>
  <c r="AI9" i="20"/>
  <c r="AK9" i="20"/>
  <c r="AM9" i="20"/>
  <c r="B10" i="20"/>
  <c r="E10" i="20"/>
  <c r="H10" i="20"/>
  <c r="K10" i="20"/>
  <c r="N10" i="20"/>
  <c r="Q10" i="20"/>
  <c r="T10" i="20"/>
  <c r="W10" i="20"/>
  <c r="Z10" i="20"/>
  <c r="AC10" i="20"/>
  <c r="AF10" i="20"/>
  <c r="AI10" i="20"/>
  <c r="AK10" i="20"/>
  <c r="AM10" i="20"/>
  <c r="B11" i="20"/>
  <c r="E11" i="20"/>
  <c r="H11" i="20"/>
  <c r="K11" i="20"/>
  <c r="N11" i="20"/>
  <c r="Q11" i="20"/>
  <c r="T11" i="20"/>
  <c r="W11" i="20"/>
  <c r="Z11" i="20"/>
  <c r="AC11" i="20"/>
  <c r="AF11" i="20"/>
  <c r="AI11" i="20"/>
  <c r="AK11" i="20"/>
  <c r="AM11" i="20"/>
  <c r="B12" i="20"/>
  <c r="C12" i="20" s="1"/>
  <c r="E12" i="20"/>
  <c r="H12" i="20"/>
  <c r="K12" i="20"/>
  <c r="N12" i="20"/>
  <c r="Q12" i="20"/>
  <c r="T12" i="20"/>
  <c r="W12" i="20"/>
  <c r="Z12" i="20"/>
  <c r="AC12" i="20"/>
  <c r="AF12" i="20"/>
  <c r="AI12" i="20"/>
  <c r="AK12" i="20"/>
  <c r="AM12" i="20"/>
  <c r="B13" i="20"/>
  <c r="E13" i="20"/>
  <c r="H13" i="20"/>
  <c r="K13" i="20"/>
  <c r="N13" i="20"/>
  <c r="Q13" i="20"/>
  <c r="T13" i="20"/>
  <c r="W13" i="20"/>
  <c r="Z13" i="20"/>
  <c r="AC13" i="20"/>
  <c r="AF13" i="20"/>
  <c r="AI13" i="20"/>
  <c r="AK13" i="20"/>
  <c r="AM13" i="20"/>
  <c r="B14" i="20"/>
  <c r="C14" i="20" s="1"/>
  <c r="E14" i="20"/>
  <c r="H14" i="20"/>
  <c r="K14" i="20"/>
  <c r="N14" i="20"/>
  <c r="Q14" i="20"/>
  <c r="T14" i="20"/>
  <c r="W14" i="20"/>
  <c r="Z14" i="20"/>
  <c r="AC14" i="20"/>
  <c r="AF14" i="20"/>
  <c r="AI14" i="20"/>
  <c r="AK14" i="20"/>
  <c r="AM14" i="20"/>
  <c r="B15" i="20"/>
  <c r="E15" i="20"/>
  <c r="H15" i="20"/>
  <c r="K15" i="20"/>
  <c r="N15" i="20"/>
  <c r="Q15" i="20"/>
  <c r="T15" i="20"/>
  <c r="W15" i="20"/>
  <c r="Z15" i="20"/>
  <c r="AC15" i="20"/>
  <c r="AF15" i="20"/>
  <c r="AI15" i="20"/>
  <c r="AK15" i="20"/>
  <c r="AM15" i="20"/>
  <c r="B16" i="20"/>
  <c r="E16" i="20"/>
  <c r="H16" i="20"/>
  <c r="K16" i="20"/>
  <c r="N16" i="20"/>
  <c r="Q16" i="20"/>
  <c r="T16" i="20"/>
  <c r="W16" i="20"/>
  <c r="Z16" i="20"/>
  <c r="AC16" i="20"/>
  <c r="AF16" i="20"/>
  <c r="AI16" i="20"/>
  <c r="AK16" i="20"/>
  <c r="AM16" i="20"/>
  <c r="B17" i="20"/>
  <c r="E17" i="20"/>
  <c r="H17" i="20"/>
  <c r="K17" i="20"/>
  <c r="N17" i="20"/>
  <c r="Q17" i="20"/>
  <c r="T17" i="20"/>
  <c r="W17" i="20"/>
  <c r="Z17" i="20"/>
  <c r="AC17" i="20"/>
  <c r="AF17" i="20"/>
  <c r="AI17" i="20"/>
  <c r="AK17" i="20"/>
  <c r="AM17" i="20"/>
  <c r="B18" i="20"/>
  <c r="C18" i="20" s="1"/>
  <c r="E18" i="20"/>
  <c r="H18" i="20"/>
  <c r="K18" i="20"/>
  <c r="N18" i="20"/>
  <c r="Q18" i="20"/>
  <c r="T18" i="20"/>
  <c r="W18" i="20"/>
  <c r="Z18" i="20"/>
  <c r="AC18" i="20"/>
  <c r="AF18" i="20"/>
  <c r="AI18" i="20"/>
  <c r="AK18" i="20"/>
  <c r="AM18" i="20"/>
  <c r="D19" i="20"/>
  <c r="D21" i="20" s="1"/>
  <c r="E21" i="20" s="1"/>
  <c r="C8" i="21" s="1"/>
  <c r="G19" i="20"/>
  <c r="G21" i="20" s="1"/>
  <c r="J19" i="20"/>
  <c r="K19" i="20" s="1"/>
  <c r="M19" i="20"/>
  <c r="P19" i="20"/>
  <c r="P21" i="20" s="1"/>
  <c r="S19" i="20"/>
  <c r="T19" i="20" s="1"/>
  <c r="V19" i="20"/>
  <c r="W19" i="20" s="1"/>
  <c r="Y19" i="20"/>
  <c r="Z19" i="20"/>
  <c r="AB19" i="20"/>
  <c r="AB21" i="20" s="1"/>
  <c r="AE19" i="20"/>
  <c r="AH19" i="20"/>
  <c r="AI19" i="20" s="1"/>
  <c r="AJ19" i="20"/>
  <c r="AJ21" i="20" s="1"/>
  <c r="AK21" i="20" s="1"/>
  <c r="N8" i="21" s="1"/>
  <c r="AL19" i="20"/>
  <c r="AL21" i="20" s="1"/>
  <c r="Y21" i="20"/>
  <c r="Z21" i="20" s="1"/>
  <c r="J8" i="21" s="1"/>
  <c r="E27" i="20"/>
  <c r="H27" i="20"/>
  <c r="K27" i="20"/>
  <c r="N27" i="20"/>
  <c r="Q27" i="20"/>
  <c r="T27" i="20"/>
  <c r="W27" i="20"/>
  <c r="Z27" i="20"/>
  <c r="AC27" i="20"/>
  <c r="AF27" i="20"/>
  <c r="AI27" i="20"/>
  <c r="AK27" i="20"/>
  <c r="AM27" i="20"/>
  <c r="E28" i="20"/>
  <c r="H28" i="20"/>
  <c r="K28" i="20"/>
  <c r="N28" i="20"/>
  <c r="Q28" i="20"/>
  <c r="T28" i="20"/>
  <c r="W28" i="20"/>
  <c r="Z28" i="20"/>
  <c r="AC28" i="20"/>
  <c r="AF28" i="20"/>
  <c r="AI28" i="20"/>
  <c r="AK28" i="20"/>
  <c r="AM28" i="20"/>
  <c r="E29" i="20"/>
  <c r="H29" i="20"/>
  <c r="K29" i="20"/>
  <c r="N29" i="20"/>
  <c r="Q29" i="20"/>
  <c r="T29" i="20"/>
  <c r="W29" i="20"/>
  <c r="Z29" i="20"/>
  <c r="AC29" i="20"/>
  <c r="AF29" i="20"/>
  <c r="AI29" i="20"/>
  <c r="AK29" i="20"/>
  <c r="AM29" i="20"/>
  <c r="B30" i="20"/>
  <c r="E30" i="20"/>
  <c r="H30" i="20"/>
  <c r="K30" i="20"/>
  <c r="N30" i="20"/>
  <c r="Q30" i="20"/>
  <c r="T30" i="20"/>
  <c r="W30" i="20"/>
  <c r="Z30" i="20"/>
  <c r="AC30" i="20"/>
  <c r="AF30" i="20"/>
  <c r="AI30" i="20"/>
  <c r="AK30" i="20"/>
  <c r="AM30" i="20"/>
  <c r="E31" i="20"/>
  <c r="H31" i="20"/>
  <c r="K31" i="20"/>
  <c r="N31" i="20"/>
  <c r="Q31" i="20"/>
  <c r="T31" i="20"/>
  <c r="W31" i="20"/>
  <c r="Z31" i="20"/>
  <c r="AC31" i="20"/>
  <c r="AF31" i="20"/>
  <c r="AI31" i="20"/>
  <c r="AK31" i="20"/>
  <c r="AM31" i="20"/>
  <c r="E32" i="20"/>
  <c r="H32" i="20"/>
  <c r="K32" i="20"/>
  <c r="N32" i="20"/>
  <c r="Q32" i="20"/>
  <c r="T32" i="20"/>
  <c r="W32" i="20"/>
  <c r="Z32" i="20"/>
  <c r="AC32" i="20"/>
  <c r="AF32" i="20"/>
  <c r="AI32" i="20"/>
  <c r="AK32" i="20"/>
  <c r="AM32" i="20"/>
  <c r="E33" i="20"/>
  <c r="H33" i="20"/>
  <c r="K33" i="20"/>
  <c r="N33" i="20"/>
  <c r="Q33" i="20"/>
  <c r="T33" i="20"/>
  <c r="W33" i="20"/>
  <c r="Z33" i="20"/>
  <c r="AC33" i="20"/>
  <c r="AF33" i="20"/>
  <c r="AI33" i="20"/>
  <c r="AK33" i="20"/>
  <c r="AM33" i="20"/>
  <c r="B34" i="20"/>
  <c r="E34" i="20"/>
  <c r="H34" i="20"/>
  <c r="K34" i="20"/>
  <c r="N34" i="20"/>
  <c r="Q34" i="20"/>
  <c r="T34" i="20"/>
  <c r="W34" i="20"/>
  <c r="Z34" i="20"/>
  <c r="AC34" i="20"/>
  <c r="AF34" i="20"/>
  <c r="AI34" i="20"/>
  <c r="AK34" i="20"/>
  <c r="AM34" i="20"/>
  <c r="B35" i="20"/>
  <c r="E35" i="20"/>
  <c r="H35" i="20"/>
  <c r="K35" i="20"/>
  <c r="N35" i="20"/>
  <c r="Q35" i="20"/>
  <c r="T35" i="20"/>
  <c r="W35" i="20"/>
  <c r="Z35" i="20"/>
  <c r="AC35" i="20"/>
  <c r="AF35" i="20"/>
  <c r="AI35" i="20"/>
  <c r="AK35" i="20"/>
  <c r="AM35" i="20"/>
  <c r="D36" i="20"/>
  <c r="E36" i="20" s="1"/>
  <c r="G36" i="20"/>
  <c r="J36" i="20"/>
  <c r="K36" i="20" s="1"/>
  <c r="M36" i="20"/>
  <c r="P36" i="20"/>
  <c r="S36" i="20"/>
  <c r="V36" i="20"/>
  <c r="W36" i="20" s="1"/>
  <c r="Y36" i="20"/>
  <c r="AB36" i="20"/>
  <c r="AC36" i="20"/>
  <c r="AE36" i="20"/>
  <c r="AH36" i="20"/>
  <c r="AI36" i="20" s="1"/>
  <c r="AJ36" i="20"/>
  <c r="AL36" i="20"/>
  <c r="AM36" i="20" s="1"/>
  <c r="B39" i="20"/>
  <c r="E39" i="20"/>
  <c r="H39" i="20"/>
  <c r="K39" i="20"/>
  <c r="N39" i="20"/>
  <c r="Q39" i="20"/>
  <c r="T39" i="20"/>
  <c r="W39" i="20"/>
  <c r="Z39" i="20"/>
  <c r="AC39" i="20"/>
  <c r="AF39" i="20"/>
  <c r="AI39" i="20"/>
  <c r="AK39" i="20"/>
  <c r="AM39" i="20"/>
  <c r="B40" i="20"/>
  <c r="E40" i="20"/>
  <c r="H40" i="20"/>
  <c r="K40" i="20"/>
  <c r="N40" i="20"/>
  <c r="Q40" i="20"/>
  <c r="T40" i="20"/>
  <c r="W40" i="20"/>
  <c r="Z40" i="20"/>
  <c r="AC40" i="20"/>
  <c r="AF40" i="20"/>
  <c r="AI40" i="20"/>
  <c r="AK40" i="20"/>
  <c r="AM40" i="20"/>
  <c r="B41" i="20"/>
  <c r="E41" i="20"/>
  <c r="H41" i="20"/>
  <c r="K41" i="20"/>
  <c r="N41" i="20"/>
  <c r="Q41" i="20"/>
  <c r="T41" i="20"/>
  <c r="W41" i="20"/>
  <c r="Z41" i="20"/>
  <c r="AC41" i="20"/>
  <c r="AF41" i="20"/>
  <c r="AI41" i="20"/>
  <c r="AK41" i="20"/>
  <c r="AM41" i="20"/>
  <c r="B42" i="20"/>
  <c r="E42" i="20"/>
  <c r="H42" i="20"/>
  <c r="K42" i="20"/>
  <c r="N42" i="20"/>
  <c r="Q42" i="20"/>
  <c r="T42" i="20"/>
  <c r="W42" i="20"/>
  <c r="Z42" i="20"/>
  <c r="AC42" i="20"/>
  <c r="AF42" i="20"/>
  <c r="AI42" i="20"/>
  <c r="AK42" i="20"/>
  <c r="AM42" i="20"/>
  <c r="B43" i="20"/>
  <c r="C43" i="20" s="1"/>
  <c r="E43" i="20"/>
  <c r="H43" i="20"/>
  <c r="K43" i="20"/>
  <c r="N43" i="20"/>
  <c r="Q43" i="20"/>
  <c r="T43" i="20"/>
  <c r="W43" i="20"/>
  <c r="Z43" i="20"/>
  <c r="AC43" i="20"/>
  <c r="AF43" i="20"/>
  <c r="AI43" i="20"/>
  <c r="AK43" i="20"/>
  <c r="AM43" i="20"/>
  <c r="B44" i="20"/>
  <c r="E44" i="20"/>
  <c r="H44" i="20"/>
  <c r="K44" i="20"/>
  <c r="N44" i="20"/>
  <c r="Q44" i="20"/>
  <c r="T44" i="20"/>
  <c r="W44" i="20"/>
  <c r="Z44" i="20"/>
  <c r="AC44" i="20"/>
  <c r="AF44" i="20"/>
  <c r="AI44" i="20"/>
  <c r="AK44" i="20"/>
  <c r="AM44" i="20"/>
  <c r="B45" i="20"/>
  <c r="C45" i="20" s="1"/>
  <c r="E45" i="20"/>
  <c r="H45" i="20"/>
  <c r="K45" i="20"/>
  <c r="N45" i="20"/>
  <c r="Q45" i="20"/>
  <c r="T45" i="20"/>
  <c r="W45" i="20"/>
  <c r="Z45" i="20"/>
  <c r="AC45" i="20"/>
  <c r="AF45" i="20"/>
  <c r="AI45" i="20"/>
  <c r="AK45" i="20"/>
  <c r="AM45" i="20"/>
  <c r="B46" i="20"/>
  <c r="E46" i="20"/>
  <c r="H46" i="20"/>
  <c r="K46" i="20"/>
  <c r="N46" i="20"/>
  <c r="Q46" i="20"/>
  <c r="T46" i="20"/>
  <c r="W46" i="20"/>
  <c r="Z46" i="20"/>
  <c r="AC46" i="20"/>
  <c r="AF46" i="20"/>
  <c r="AI46" i="20"/>
  <c r="AK46" i="20"/>
  <c r="AM46" i="20"/>
  <c r="B47" i="20"/>
  <c r="E47" i="20"/>
  <c r="H47" i="20"/>
  <c r="K47" i="20"/>
  <c r="N47" i="20"/>
  <c r="Q47" i="20"/>
  <c r="T47" i="20"/>
  <c r="W47" i="20"/>
  <c r="Z47" i="20"/>
  <c r="AC47" i="20"/>
  <c r="AF47" i="20"/>
  <c r="AI47" i="20"/>
  <c r="AK47" i="20"/>
  <c r="AM47" i="20"/>
  <c r="B48" i="20"/>
  <c r="E48" i="20"/>
  <c r="H48" i="20"/>
  <c r="K48" i="20"/>
  <c r="N48" i="20"/>
  <c r="Q48" i="20"/>
  <c r="T48" i="20"/>
  <c r="W48" i="20"/>
  <c r="Z48" i="20"/>
  <c r="AC48" i="20"/>
  <c r="AF48" i="20"/>
  <c r="AI48" i="20"/>
  <c r="AK48" i="20"/>
  <c r="AM48" i="20"/>
  <c r="B49" i="20"/>
  <c r="C49" i="20" s="1"/>
  <c r="E49" i="20"/>
  <c r="H49" i="20"/>
  <c r="K49" i="20"/>
  <c r="N49" i="20"/>
  <c r="Q49" i="20"/>
  <c r="T49" i="20"/>
  <c r="W49" i="20"/>
  <c r="Z49" i="20"/>
  <c r="AC49" i="20"/>
  <c r="AF49" i="20"/>
  <c r="AI49" i="20"/>
  <c r="AK49" i="20"/>
  <c r="AM49" i="20"/>
  <c r="B50" i="20"/>
  <c r="E50" i="20"/>
  <c r="H50" i="20"/>
  <c r="K50" i="20"/>
  <c r="N50" i="20"/>
  <c r="Q50" i="20"/>
  <c r="T50" i="20"/>
  <c r="W50" i="20"/>
  <c r="Z50" i="20"/>
  <c r="AC50" i="20"/>
  <c r="AF50" i="20"/>
  <c r="AI50" i="20"/>
  <c r="AK50" i="20"/>
  <c r="AM50" i="20"/>
  <c r="B51" i="20"/>
  <c r="C51" i="20" s="1"/>
  <c r="E51" i="20"/>
  <c r="H51" i="20"/>
  <c r="K51" i="20"/>
  <c r="N51" i="20"/>
  <c r="Q51" i="20"/>
  <c r="T51" i="20"/>
  <c r="W51" i="20"/>
  <c r="Z51" i="20"/>
  <c r="AC51" i="20"/>
  <c r="AF51" i="20"/>
  <c r="AI51" i="20"/>
  <c r="AK51" i="20"/>
  <c r="AM51" i="20"/>
  <c r="B52" i="20"/>
  <c r="E52" i="20"/>
  <c r="H52" i="20"/>
  <c r="K52" i="20"/>
  <c r="N52" i="20"/>
  <c r="Q52" i="20"/>
  <c r="T52" i="20"/>
  <c r="W52" i="20"/>
  <c r="Z52" i="20"/>
  <c r="AC52" i="20"/>
  <c r="AF52" i="20"/>
  <c r="AI52" i="20"/>
  <c r="AK52" i="20"/>
  <c r="AM52" i="20"/>
  <c r="B53" i="20"/>
  <c r="C53" i="20" s="1"/>
  <c r="E53" i="20"/>
  <c r="H53" i="20"/>
  <c r="K53" i="20"/>
  <c r="N53" i="20"/>
  <c r="Q53" i="20"/>
  <c r="T53" i="20"/>
  <c r="W53" i="20"/>
  <c r="Z53" i="20"/>
  <c r="AC53" i="20"/>
  <c r="AF53" i="20"/>
  <c r="AI53" i="20"/>
  <c r="AK53" i="20"/>
  <c r="AM53" i="20"/>
  <c r="B54" i="20"/>
  <c r="E54" i="20"/>
  <c r="H54" i="20"/>
  <c r="K54" i="20"/>
  <c r="N54" i="20"/>
  <c r="Q54" i="20"/>
  <c r="T54" i="20"/>
  <c r="W54" i="20"/>
  <c r="Z54" i="20"/>
  <c r="AC54" i="20"/>
  <c r="AF54" i="20"/>
  <c r="AI54" i="20"/>
  <c r="AK54" i="20"/>
  <c r="AM54" i="20"/>
  <c r="B55" i="20"/>
  <c r="E55" i="20"/>
  <c r="H55" i="20"/>
  <c r="K55" i="20"/>
  <c r="N55" i="20"/>
  <c r="Q55" i="20"/>
  <c r="T55" i="20"/>
  <c r="W55" i="20"/>
  <c r="Z55" i="20"/>
  <c r="AC55" i="20"/>
  <c r="AF55" i="20"/>
  <c r="AI55" i="20"/>
  <c r="AK55" i="20"/>
  <c r="AM55" i="20"/>
  <c r="B56" i="20"/>
  <c r="E56" i="20"/>
  <c r="H56" i="20"/>
  <c r="K56" i="20"/>
  <c r="N56" i="20"/>
  <c r="Q56" i="20"/>
  <c r="T56" i="20"/>
  <c r="W56" i="20"/>
  <c r="Z56" i="20"/>
  <c r="AC56" i="20"/>
  <c r="AF56" i="20"/>
  <c r="AI56" i="20"/>
  <c r="AK56" i="20"/>
  <c r="AM56" i="20"/>
  <c r="B57" i="20"/>
  <c r="C57" i="20" s="1"/>
  <c r="E57" i="20"/>
  <c r="H57" i="20"/>
  <c r="K57" i="20"/>
  <c r="N57" i="20"/>
  <c r="Q57" i="20"/>
  <c r="T57" i="20"/>
  <c r="W57" i="20"/>
  <c r="Z57" i="20"/>
  <c r="AC57" i="20"/>
  <c r="AF57" i="20"/>
  <c r="AI57" i="20"/>
  <c r="AK57" i="20"/>
  <c r="AM57" i="20"/>
  <c r="D58" i="20"/>
  <c r="G58" i="20"/>
  <c r="H58" i="20" s="1"/>
  <c r="J58" i="20"/>
  <c r="K58" i="20" s="1"/>
  <c r="M58" i="20"/>
  <c r="N58" i="20" s="1"/>
  <c r="P58" i="20"/>
  <c r="Q58" i="20" s="1"/>
  <c r="S58" i="20"/>
  <c r="T58" i="20" s="1"/>
  <c r="V58" i="20"/>
  <c r="W58" i="20" s="1"/>
  <c r="Y58" i="20"/>
  <c r="Z58" i="20" s="1"/>
  <c r="AB58" i="20"/>
  <c r="AC58" i="20" s="1"/>
  <c r="AE58" i="20"/>
  <c r="AF58" i="20" s="1"/>
  <c r="AH58" i="20"/>
  <c r="AI58" i="20" s="1"/>
  <c r="AJ58" i="20"/>
  <c r="AK58" i="20" s="1"/>
  <c r="AL58" i="20"/>
  <c r="AM58" i="20" s="1"/>
  <c r="B61" i="20"/>
  <c r="E61" i="20"/>
  <c r="H61" i="20"/>
  <c r="K61" i="20"/>
  <c r="N61" i="20"/>
  <c r="Q61" i="20"/>
  <c r="T61" i="20"/>
  <c r="W61" i="20"/>
  <c r="Z61" i="20"/>
  <c r="AC61" i="20"/>
  <c r="AF61" i="20"/>
  <c r="AI61" i="20"/>
  <c r="AK61" i="20"/>
  <c r="AM61" i="20"/>
  <c r="B62" i="20"/>
  <c r="E62" i="20"/>
  <c r="H62" i="20"/>
  <c r="K62" i="20"/>
  <c r="N62" i="20"/>
  <c r="Q62" i="20"/>
  <c r="T62" i="20"/>
  <c r="W62" i="20"/>
  <c r="Z62" i="20"/>
  <c r="AC62" i="20"/>
  <c r="AF62" i="20"/>
  <c r="AI62" i="20"/>
  <c r="AK62" i="20"/>
  <c r="AM62" i="20"/>
  <c r="B63" i="20"/>
  <c r="C63" i="20" s="1"/>
  <c r="E63" i="20"/>
  <c r="H63" i="20"/>
  <c r="K63" i="20"/>
  <c r="N63" i="20"/>
  <c r="Q63" i="20"/>
  <c r="T63" i="20"/>
  <c r="W63" i="20"/>
  <c r="Z63" i="20"/>
  <c r="AC63" i="20"/>
  <c r="AF63" i="20"/>
  <c r="AI63" i="20"/>
  <c r="AK63" i="20"/>
  <c r="AM63" i="20"/>
  <c r="B64" i="20"/>
  <c r="E64" i="20"/>
  <c r="H64" i="20"/>
  <c r="K64" i="20"/>
  <c r="N64" i="20"/>
  <c r="Q64" i="20"/>
  <c r="T64" i="20"/>
  <c r="W64" i="20"/>
  <c r="Z64" i="20"/>
  <c r="AC64" i="20"/>
  <c r="AF64" i="20"/>
  <c r="AI64" i="20"/>
  <c r="AK64" i="20"/>
  <c r="AM64" i="20"/>
  <c r="B65" i="20"/>
  <c r="C65" i="20" s="1"/>
  <c r="E65" i="20"/>
  <c r="H65" i="20"/>
  <c r="K65" i="20"/>
  <c r="N65" i="20"/>
  <c r="Q65" i="20"/>
  <c r="T65" i="20"/>
  <c r="W65" i="20"/>
  <c r="Z65" i="20"/>
  <c r="AC65" i="20"/>
  <c r="AF65" i="20"/>
  <c r="AI65" i="20"/>
  <c r="AK65" i="20"/>
  <c r="AM65" i="20"/>
  <c r="B66" i="20"/>
  <c r="E66" i="20"/>
  <c r="H66" i="20"/>
  <c r="K66" i="20"/>
  <c r="N66" i="20"/>
  <c r="Q66" i="20"/>
  <c r="T66" i="20"/>
  <c r="W66" i="20"/>
  <c r="Z66" i="20"/>
  <c r="AC66" i="20"/>
  <c r="AF66" i="20"/>
  <c r="AI66" i="20"/>
  <c r="AK66" i="20"/>
  <c r="AM66" i="20"/>
  <c r="B67" i="20"/>
  <c r="C67" i="20" s="1"/>
  <c r="E67" i="20"/>
  <c r="H67" i="20"/>
  <c r="K67" i="20"/>
  <c r="N67" i="20"/>
  <c r="Q67" i="20"/>
  <c r="T67" i="20"/>
  <c r="W67" i="20"/>
  <c r="Z67" i="20"/>
  <c r="AC67" i="20"/>
  <c r="AF67" i="20"/>
  <c r="AI67" i="20"/>
  <c r="AK67" i="20"/>
  <c r="AM67" i="20"/>
  <c r="B68" i="20"/>
  <c r="E68" i="20"/>
  <c r="H68" i="20"/>
  <c r="K68" i="20"/>
  <c r="N68" i="20"/>
  <c r="Q68" i="20"/>
  <c r="T68" i="20"/>
  <c r="W68" i="20"/>
  <c r="Z68" i="20"/>
  <c r="AC68" i="20"/>
  <c r="AF68" i="20"/>
  <c r="AI68" i="20"/>
  <c r="AK68" i="20"/>
  <c r="AM68" i="20"/>
  <c r="B69" i="20"/>
  <c r="E69" i="20"/>
  <c r="H69" i="20"/>
  <c r="K69" i="20"/>
  <c r="N69" i="20"/>
  <c r="Q69" i="20"/>
  <c r="T69" i="20"/>
  <c r="W69" i="20"/>
  <c r="Z69" i="20"/>
  <c r="AC69" i="20"/>
  <c r="AF69" i="20"/>
  <c r="AI69" i="20"/>
  <c r="AK69" i="20"/>
  <c r="AM69" i="20"/>
  <c r="B70" i="20"/>
  <c r="E70" i="20"/>
  <c r="H70" i="20"/>
  <c r="K70" i="20"/>
  <c r="N70" i="20"/>
  <c r="Q70" i="20"/>
  <c r="T70" i="20"/>
  <c r="W70" i="20"/>
  <c r="Z70" i="20"/>
  <c r="AC70" i="20"/>
  <c r="AF70" i="20"/>
  <c r="AI70" i="20"/>
  <c r="AK70" i="20"/>
  <c r="AM70" i="20"/>
  <c r="B71" i="20"/>
  <c r="C71" i="20" s="1"/>
  <c r="E71" i="20"/>
  <c r="H71" i="20"/>
  <c r="K71" i="20"/>
  <c r="N71" i="20"/>
  <c r="Q71" i="20"/>
  <c r="T71" i="20"/>
  <c r="W71" i="20"/>
  <c r="Z71" i="20"/>
  <c r="AC71" i="20"/>
  <c r="AF71" i="20"/>
  <c r="AI71" i="20"/>
  <c r="AK71" i="20"/>
  <c r="AM71" i="20"/>
  <c r="B72" i="20"/>
  <c r="E72" i="20"/>
  <c r="H72" i="20"/>
  <c r="K72" i="20"/>
  <c r="N72" i="20"/>
  <c r="Q72" i="20"/>
  <c r="T72" i="20"/>
  <c r="W72" i="20"/>
  <c r="Z72" i="20"/>
  <c r="AC72" i="20"/>
  <c r="AF72" i="20"/>
  <c r="AI72" i="20"/>
  <c r="AK72" i="20"/>
  <c r="AM72" i="20"/>
  <c r="B73" i="20"/>
  <c r="C73" i="20" s="1"/>
  <c r="E73" i="20"/>
  <c r="H73" i="20"/>
  <c r="K73" i="20"/>
  <c r="N73" i="20"/>
  <c r="Q73" i="20"/>
  <c r="T73" i="20"/>
  <c r="W73" i="20"/>
  <c r="Z73" i="20"/>
  <c r="AC73" i="20"/>
  <c r="AF73" i="20"/>
  <c r="AI73" i="20"/>
  <c r="AK73" i="20"/>
  <c r="AM73" i="20"/>
  <c r="B74" i="20"/>
  <c r="E74" i="20"/>
  <c r="H74" i="20"/>
  <c r="K74" i="20"/>
  <c r="N74" i="20"/>
  <c r="Q74" i="20"/>
  <c r="T74" i="20"/>
  <c r="W74" i="20"/>
  <c r="Z74" i="20"/>
  <c r="AC74" i="20"/>
  <c r="AF74" i="20"/>
  <c r="AI74" i="20"/>
  <c r="AK74" i="20"/>
  <c r="AM74" i="20"/>
  <c r="D75" i="20"/>
  <c r="E75" i="20" s="1"/>
  <c r="G75" i="20"/>
  <c r="H75" i="20" s="1"/>
  <c r="J75" i="20"/>
  <c r="K75" i="20" s="1"/>
  <c r="M75" i="20"/>
  <c r="N75" i="20" s="1"/>
  <c r="P75" i="20"/>
  <c r="Q75" i="20" s="1"/>
  <c r="S75" i="20"/>
  <c r="T75" i="20" s="1"/>
  <c r="V75" i="20"/>
  <c r="W75" i="20" s="1"/>
  <c r="Y75" i="20"/>
  <c r="Z75" i="20" s="1"/>
  <c r="AB75" i="20"/>
  <c r="AC75" i="20" s="1"/>
  <c r="AE75" i="20"/>
  <c r="AF75" i="20" s="1"/>
  <c r="AH75" i="20"/>
  <c r="AI75" i="20" s="1"/>
  <c r="AJ75" i="20"/>
  <c r="AK75" i="20" s="1"/>
  <c r="AL75" i="20"/>
  <c r="AM75" i="20" s="1"/>
  <c r="B78" i="20"/>
  <c r="E78" i="20"/>
  <c r="H78" i="20"/>
  <c r="K78" i="20"/>
  <c r="N78" i="20"/>
  <c r="Q78" i="20"/>
  <c r="T78" i="20"/>
  <c r="W78" i="20"/>
  <c r="Z78" i="20"/>
  <c r="AC78" i="20"/>
  <c r="AF78" i="20"/>
  <c r="AI78" i="20"/>
  <c r="AK78" i="20"/>
  <c r="AM78" i="20"/>
  <c r="B79" i="20"/>
  <c r="C79" i="20" s="1"/>
  <c r="E79" i="20"/>
  <c r="H79" i="20"/>
  <c r="K79" i="20"/>
  <c r="N79" i="20"/>
  <c r="Q79" i="20"/>
  <c r="T79" i="20"/>
  <c r="W79" i="20"/>
  <c r="Z79" i="20"/>
  <c r="AC79" i="20"/>
  <c r="AF79" i="20"/>
  <c r="AI79" i="20"/>
  <c r="AK79" i="20"/>
  <c r="AM79" i="20"/>
  <c r="B80" i="20"/>
  <c r="E80" i="20"/>
  <c r="H80" i="20"/>
  <c r="K80" i="20"/>
  <c r="N80" i="20"/>
  <c r="Q80" i="20"/>
  <c r="T80" i="20"/>
  <c r="W80" i="20"/>
  <c r="Z80" i="20"/>
  <c r="AC80" i="20"/>
  <c r="AF80" i="20"/>
  <c r="AI80" i="20"/>
  <c r="AK80" i="20"/>
  <c r="AM80" i="20"/>
  <c r="B81" i="20"/>
  <c r="E81" i="20"/>
  <c r="H81" i="20"/>
  <c r="K81" i="20"/>
  <c r="N81" i="20"/>
  <c r="Q81" i="20"/>
  <c r="T81" i="20"/>
  <c r="W81" i="20"/>
  <c r="Z81" i="20"/>
  <c r="AC81" i="20"/>
  <c r="AF81" i="20"/>
  <c r="AI81" i="20"/>
  <c r="AK81" i="20"/>
  <c r="AM81" i="20"/>
  <c r="B82" i="20"/>
  <c r="E82" i="20"/>
  <c r="H82" i="20"/>
  <c r="K82" i="20"/>
  <c r="N82" i="20"/>
  <c r="Q82" i="20"/>
  <c r="T82" i="20"/>
  <c r="W82" i="20"/>
  <c r="Z82" i="20"/>
  <c r="AC82" i="20"/>
  <c r="AF82" i="20"/>
  <c r="AI82" i="20"/>
  <c r="AK82" i="20"/>
  <c r="AM82" i="20"/>
  <c r="B83" i="20"/>
  <c r="E83" i="20"/>
  <c r="H83" i="20"/>
  <c r="K83" i="20"/>
  <c r="N83" i="20"/>
  <c r="Q83" i="20"/>
  <c r="T83" i="20"/>
  <c r="W83" i="20"/>
  <c r="Z83" i="20"/>
  <c r="AC83" i="20"/>
  <c r="AF83" i="20"/>
  <c r="AI83" i="20"/>
  <c r="AK83" i="20"/>
  <c r="AM83" i="20"/>
  <c r="D84" i="20"/>
  <c r="E84" i="20" s="1"/>
  <c r="G84" i="20"/>
  <c r="H84" i="20" s="1"/>
  <c r="J84" i="20"/>
  <c r="K84" i="20" s="1"/>
  <c r="M84" i="20"/>
  <c r="N84" i="20" s="1"/>
  <c r="P84" i="20"/>
  <c r="Q84" i="20" s="1"/>
  <c r="S84" i="20"/>
  <c r="T84" i="20" s="1"/>
  <c r="V84" i="20"/>
  <c r="W84" i="20" s="1"/>
  <c r="Y84" i="20"/>
  <c r="Z84" i="20" s="1"/>
  <c r="AB84" i="20"/>
  <c r="AC84" i="20" s="1"/>
  <c r="AE84" i="20"/>
  <c r="AF84" i="20" s="1"/>
  <c r="AH84" i="20"/>
  <c r="AI84" i="20" s="1"/>
  <c r="AJ84" i="20"/>
  <c r="AK84" i="20" s="1"/>
  <c r="AL84" i="20"/>
  <c r="AM84" i="20" s="1"/>
  <c r="B87" i="20"/>
  <c r="E87" i="20"/>
  <c r="H87" i="20"/>
  <c r="K87" i="20"/>
  <c r="N87" i="20"/>
  <c r="Q87" i="20"/>
  <c r="T87" i="20"/>
  <c r="W87" i="20"/>
  <c r="Z87" i="20"/>
  <c r="AC87" i="20"/>
  <c r="AF87" i="20"/>
  <c r="AI87" i="20"/>
  <c r="AK87" i="20"/>
  <c r="AM87" i="20"/>
  <c r="B88" i="20"/>
  <c r="E88" i="20"/>
  <c r="H88" i="20"/>
  <c r="K88" i="20"/>
  <c r="N88" i="20"/>
  <c r="Q88" i="20"/>
  <c r="T88" i="20"/>
  <c r="W88" i="20"/>
  <c r="Z88" i="20"/>
  <c r="AC88" i="20"/>
  <c r="AF88" i="20"/>
  <c r="AI88" i="20"/>
  <c r="AK88" i="20"/>
  <c r="AM88" i="20"/>
  <c r="B89" i="20"/>
  <c r="E89" i="20"/>
  <c r="H89" i="20"/>
  <c r="K89" i="20"/>
  <c r="N89" i="20"/>
  <c r="Q89" i="20"/>
  <c r="T89" i="20"/>
  <c r="W89" i="20"/>
  <c r="Z89" i="20"/>
  <c r="AC89" i="20"/>
  <c r="AF89" i="20"/>
  <c r="AI89" i="20"/>
  <c r="AK89" i="20"/>
  <c r="AM89" i="20"/>
  <c r="B90" i="20"/>
  <c r="C90" i="20" s="1"/>
  <c r="E90" i="20"/>
  <c r="H90" i="20"/>
  <c r="K90" i="20"/>
  <c r="N90" i="20"/>
  <c r="Q90" i="20"/>
  <c r="T90" i="20"/>
  <c r="W90" i="20"/>
  <c r="Z90" i="20"/>
  <c r="AC90" i="20"/>
  <c r="AF90" i="20"/>
  <c r="AI90" i="20"/>
  <c r="AK90" i="20"/>
  <c r="AM90" i="20"/>
  <c r="B91" i="20"/>
  <c r="E91" i="20"/>
  <c r="H91" i="20"/>
  <c r="K91" i="20"/>
  <c r="N91" i="20"/>
  <c r="Q91" i="20"/>
  <c r="T91" i="20"/>
  <c r="W91" i="20"/>
  <c r="Z91" i="20"/>
  <c r="AC91" i="20"/>
  <c r="AF91" i="20"/>
  <c r="AI91" i="20"/>
  <c r="AK91" i="20"/>
  <c r="AM91" i="20"/>
  <c r="B92" i="20"/>
  <c r="C92" i="20" s="1"/>
  <c r="E92" i="20"/>
  <c r="H92" i="20"/>
  <c r="K92" i="20"/>
  <c r="N92" i="20"/>
  <c r="Q92" i="20"/>
  <c r="T92" i="20"/>
  <c r="W92" i="20"/>
  <c r="Z92" i="20"/>
  <c r="AC92" i="20"/>
  <c r="AF92" i="20"/>
  <c r="AI92" i="20"/>
  <c r="AK92" i="20"/>
  <c r="AM92" i="20"/>
  <c r="B93" i="20"/>
  <c r="E93" i="20"/>
  <c r="H93" i="20"/>
  <c r="K93" i="20"/>
  <c r="N93" i="20"/>
  <c r="Q93" i="20"/>
  <c r="T93" i="20"/>
  <c r="W93" i="20"/>
  <c r="Z93" i="20"/>
  <c r="AC93" i="20"/>
  <c r="AF93" i="20"/>
  <c r="AI93" i="20"/>
  <c r="AK93" i="20"/>
  <c r="AM93" i="20"/>
  <c r="B94" i="20"/>
  <c r="C94" i="20" s="1"/>
  <c r="E94" i="20"/>
  <c r="H94" i="20"/>
  <c r="K94" i="20"/>
  <c r="N94" i="20"/>
  <c r="Q94" i="20"/>
  <c r="T94" i="20"/>
  <c r="W94" i="20"/>
  <c r="Z94" i="20"/>
  <c r="AC94" i="20"/>
  <c r="AF94" i="20"/>
  <c r="AI94" i="20"/>
  <c r="AK94" i="20"/>
  <c r="AM94" i="20"/>
  <c r="B95" i="20"/>
  <c r="C95" i="20"/>
  <c r="E95" i="20"/>
  <c r="H95" i="20"/>
  <c r="K95" i="20"/>
  <c r="N95" i="20"/>
  <c r="Q95" i="20"/>
  <c r="T95" i="20"/>
  <c r="W95" i="20"/>
  <c r="Z95" i="20"/>
  <c r="AC95" i="20"/>
  <c r="AF95" i="20"/>
  <c r="AI95" i="20"/>
  <c r="AK95" i="20"/>
  <c r="AM95" i="20"/>
  <c r="B96" i="20"/>
  <c r="E96" i="20"/>
  <c r="H96" i="20"/>
  <c r="K96" i="20"/>
  <c r="N96" i="20"/>
  <c r="Q96" i="20"/>
  <c r="T96" i="20"/>
  <c r="W96" i="20"/>
  <c r="Z96" i="20"/>
  <c r="AC96" i="20"/>
  <c r="AF96" i="20"/>
  <c r="AI96" i="20"/>
  <c r="AK96" i="20"/>
  <c r="AM96" i="20"/>
  <c r="B97" i="20"/>
  <c r="C97" i="20" s="1"/>
  <c r="E97" i="20"/>
  <c r="H97" i="20"/>
  <c r="K97" i="20"/>
  <c r="N97" i="20"/>
  <c r="Q97" i="20"/>
  <c r="T97" i="20"/>
  <c r="W97" i="20"/>
  <c r="Z97" i="20"/>
  <c r="AC97" i="20"/>
  <c r="AF97" i="20"/>
  <c r="AI97" i="20"/>
  <c r="AK97" i="20"/>
  <c r="AM97" i="20"/>
  <c r="B98" i="20"/>
  <c r="E98" i="20"/>
  <c r="H98" i="20"/>
  <c r="K98" i="20"/>
  <c r="N98" i="20"/>
  <c r="Q98" i="20"/>
  <c r="T98" i="20"/>
  <c r="W98" i="20"/>
  <c r="Z98" i="20"/>
  <c r="AC98" i="20"/>
  <c r="AF98" i="20"/>
  <c r="AI98" i="20"/>
  <c r="AK98" i="20"/>
  <c r="AM98" i="20"/>
  <c r="B99" i="20"/>
  <c r="E99" i="20"/>
  <c r="H99" i="20"/>
  <c r="K99" i="20"/>
  <c r="N99" i="20"/>
  <c r="Q99" i="20"/>
  <c r="T99" i="20"/>
  <c r="W99" i="20"/>
  <c r="Z99" i="20"/>
  <c r="AC99" i="20"/>
  <c r="AF99" i="20"/>
  <c r="AI99" i="20"/>
  <c r="AK99" i="20"/>
  <c r="AM99" i="20"/>
  <c r="B100" i="20"/>
  <c r="E100" i="20"/>
  <c r="H100" i="20"/>
  <c r="K100" i="20"/>
  <c r="N100" i="20"/>
  <c r="Q100" i="20"/>
  <c r="T100" i="20"/>
  <c r="W100" i="20"/>
  <c r="Z100" i="20"/>
  <c r="AC100" i="20"/>
  <c r="AF100" i="20"/>
  <c r="AI100" i="20"/>
  <c r="AK100" i="20"/>
  <c r="AM100" i="20"/>
  <c r="B101" i="20"/>
  <c r="E101" i="20"/>
  <c r="H101" i="20"/>
  <c r="K101" i="20"/>
  <c r="N101" i="20"/>
  <c r="Q101" i="20"/>
  <c r="T101" i="20"/>
  <c r="W101" i="20"/>
  <c r="Z101" i="20"/>
  <c r="AC101" i="20"/>
  <c r="AF101" i="20"/>
  <c r="AI101" i="20"/>
  <c r="AK101" i="20"/>
  <c r="AM101" i="20"/>
  <c r="B102" i="20"/>
  <c r="C102" i="20" s="1"/>
  <c r="E102" i="20"/>
  <c r="H102" i="20"/>
  <c r="K102" i="20"/>
  <c r="N102" i="20"/>
  <c r="Q102" i="20"/>
  <c r="T102" i="20"/>
  <c r="W102" i="20"/>
  <c r="Z102" i="20"/>
  <c r="AC102" i="20"/>
  <c r="AF102" i="20"/>
  <c r="AI102" i="20"/>
  <c r="AK102" i="20"/>
  <c r="AM102" i="20"/>
  <c r="E103" i="20"/>
  <c r="H103" i="20"/>
  <c r="K103" i="20"/>
  <c r="N103" i="20"/>
  <c r="Q103" i="20"/>
  <c r="T103" i="20"/>
  <c r="W103" i="20"/>
  <c r="Z103" i="20"/>
  <c r="AC103" i="20"/>
  <c r="AF103" i="20"/>
  <c r="AI103" i="20"/>
  <c r="AK103" i="20"/>
  <c r="AM103" i="20"/>
  <c r="B104" i="20"/>
  <c r="C104" i="20" s="1"/>
  <c r="E104" i="20"/>
  <c r="H104" i="20"/>
  <c r="K104" i="20"/>
  <c r="N104" i="20"/>
  <c r="Q104" i="20"/>
  <c r="T104" i="20"/>
  <c r="W104" i="20"/>
  <c r="Z104" i="20"/>
  <c r="AC104" i="20"/>
  <c r="AF104" i="20"/>
  <c r="AI104" i="20"/>
  <c r="AK104" i="20"/>
  <c r="AM104" i="20"/>
  <c r="B105" i="20"/>
  <c r="E105" i="20"/>
  <c r="H105" i="20"/>
  <c r="K105" i="20"/>
  <c r="N105" i="20"/>
  <c r="Q105" i="20"/>
  <c r="T105" i="20"/>
  <c r="W105" i="20"/>
  <c r="Z105" i="20"/>
  <c r="AC105" i="20"/>
  <c r="AF105" i="20"/>
  <c r="AI105" i="20"/>
  <c r="AK105" i="20"/>
  <c r="AM105" i="20"/>
  <c r="B106" i="20"/>
  <c r="C106" i="20" s="1"/>
  <c r="E106" i="20"/>
  <c r="H106" i="20"/>
  <c r="K106" i="20"/>
  <c r="N106" i="20"/>
  <c r="Q106" i="20"/>
  <c r="T106" i="20"/>
  <c r="W106" i="20"/>
  <c r="Z106" i="20"/>
  <c r="AC106" i="20"/>
  <c r="AF106" i="20"/>
  <c r="AI106" i="20"/>
  <c r="AK106" i="20"/>
  <c r="AM106" i="20"/>
  <c r="B107" i="20"/>
  <c r="E107" i="20"/>
  <c r="H107" i="20"/>
  <c r="K107" i="20"/>
  <c r="N107" i="20"/>
  <c r="Q107" i="20"/>
  <c r="T107" i="20"/>
  <c r="W107" i="20"/>
  <c r="Z107" i="20"/>
  <c r="AC107" i="20"/>
  <c r="AF107" i="20"/>
  <c r="AI107" i="20"/>
  <c r="AK107" i="20"/>
  <c r="AM107" i="20"/>
  <c r="B108" i="20"/>
  <c r="C108" i="20" s="1"/>
  <c r="E108" i="20"/>
  <c r="H108" i="20"/>
  <c r="K108" i="20"/>
  <c r="N108" i="20"/>
  <c r="Q108" i="20"/>
  <c r="T108" i="20"/>
  <c r="W108" i="20"/>
  <c r="Z108" i="20"/>
  <c r="AC108" i="20"/>
  <c r="AF108" i="20"/>
  <c r="AI108" i="20"/>
  <c r="AK108" i="20"/>
  <c r="AM108" i="20"/>
  <c r="B109" i="20"/>
  <c r="E109" i="20"/>
  <c r="H109" i="20"/>
  <c r="K109" i="20"/>
  <c r="N109" i="20"/>
  <c r="Q109" i="20"/>
  <c r="T109" i="20"/>
  <c r="W109" i="20"/>
  <c r="Z109" i="20"/>
  <c r="AC109" i="20"/>
  <c r="AF109" i="20"/>
  <c r="AI109" i="20"/>
  <c r="AK109" i="20"/>
  <c r="AM109" i="20"/>
  <c r="D110" i="20"/>
  <c r="E110" i="20" s="1"/>
  <c r="G110" i="20"/>
  <c r="H110" i="20" s="1"/>
  <c r="J110" i="20"/>
  <c r="K110" i="20" s="1"/>
  <c r="M110" i="20"/>
  <c r="N110" i="20" s="1"/>
  <c r="P110" i="20"/>
  <c r="Q110" i="20" s="1"/>
  <c r="S110" i="20"/>
  <c r="T110" i="20" s="1"/>
  <c r="V110" i="20"/>
  <c r="W110" i="20" s="1"/>
  <c r="Y110" i="20"/>
  <c r="Z110" i="20" s="1"/>
  <c r="AB110" i="20"/>
  <c r="AC110" i="20" s="1"/>
  <c r="AE110" i="20"/>
  <c r="AF110" i="20" s="1"/>
  <c r="AH110" i="20"/>
  <c r="AI110" i="20"/>
  <c r="AJ110" i="20"/>
  <c r="AK110" i="20" s="1"/>
  <c r="AL110" i="20"/>
  <c r="AM110" i="20" s="1"/>
  <c r="C120" i="20"/>
  <c r="B124" i="20"/>
  <c r="C127" i="20"/>
  <c r="B130" i="20"/>
  <c r="E3" i="23"/>
  <c r="G3" i="23"/>
  <c r="I3" i="23"/>
  <c r="K3" i="23"/>
  <c r="M3" i="23"/>
  <c r="O3" i="23"/>
  <c r="Q3" i="23"/>
  <c r="S3" i="23"/>
  <c r="U3" i="23"/>
  <c r="W3" i="23"/>
  <c r="Y3" i="23"/>
  <c r="AA3" i="23"/>
  <c r="AC3" i="23"/>
  <c r="H10" i="23"/>
  <c r="J10" i="23"/>
  <c r="L10" i="23"/>
  <c r="N10" i="23"/>
  <c r="P10" i="23"/>
  <c r="R10" i="23"/>
  <c r="T10" i="23"/>
  <c r="V10" i="23"/>
  <c r="Z10" i="23"/>
  <c r="AB10" i="23"/>
  <c r="AD10" i="23"/>
  <c r="H11" i="23"/>
  <c r="J11" i="23"/>
  <c r="L11" i="23"/>
  <c r="N11" i="23"/>
  <c r="P11" i="23"/>
  <c r="R11" i="23"/>
  <c r="T11" i="23"/>
  <c r="V11" i="23"/>
  <c r="X11" i="23"/>
  <c r="Z11" i="23"/>
  <c r="AB11" i="23"/>
  <c r="AD11" i="23"/>
  <c r="H12" i="23"/>
  <c r="J12" i="23"/>
  <c r="L12" i="23"/>
  <c r="N12" i="23"/>
  <c r="P12" i="23"/>
  <c r="R12" i="23"/>
  <c r="T12" i="23"/>
  <c r="V12" i="23"/>
  <c r="X12" i="23"/>
  <c r="Z12" i="23"/>
  <c r="AB12" i="23"/>
  <c r="AD12" i="23"/>
  <c r="H13" i="23"/>
  <c r="J13" i="23"/>
  <c r="L13" i="23"/>
  <c r="N13" i="23"/>
  <c r="P13" i="23"/>
  <c r="R13" i="23"/>
  <c r="T13" i="23"/>
  <c r="V13" i="23"/>
  <c r="X13" i="23"/>
  <c r="Z13" i="23"/>
  <c r="AB13" i="23"/>
  <c r="AD13" i="23"/>
  <c r="H14" i="23"/>
  <c r="J14" i="23"/>
  <c r="L14" i="23"/>
  <c r="N14" i="23"/>
  <c r="P14" i="23"/>
  <c r="R14" i="23"/>
  <c r="T14" i="23"/>
  <c r="V14" i="23"/>
  <c r="X14" i="23"/>
  <c r="Z14" i="23"/>
  <c r="AB14" i="23"/>
  <c r="AD14" i="23"/>
  <c r="H15" i="23"/>
  <c r="J15" i="23"/>
  <c r="L15" i="23"/>
  <c r="N15" i="23"/>
  <c r="P15" i="23"/>
  <c r="R15" i="23"/>
  <c r="T15" i="23"/>
  <c r="V15" i="23"/>
  <c r="X15" i="23"/>
  <c r="Z15" i="23"/>
  <c r="AB15" i="23"/>
  <c r="AD15" i="23"/>
  <c r="H16" i="23"/>
  <c r="J16" i="23"/>
  <c r="L16" i="23"/>
  <c r="N16" i="23"/>
  <c r="P16" i="23"/>
  <c r="R16" i="23"/>
  <c r="T16" i="23"/>
  <c r="V16" i="23"/>
  <c r="X16" i="23"/>
  <c r="Z16" i="23"/>
  <c r="AB16" i="23"/>
  <c r="AD16" i="23"/>
  <c r="H17" i="23"/>
  <c r="J17" i="23"/>
  <c r="L17" i="23"/>
  <c r="N17" i="23"/>
  <c r="P17" i="23"/>
  <c r="R17" i="23"/>
  <c r="T17" i="23"/>
  <c r="V17" i="23"/>
  <c r="X17" i="23"/>
  <c r="Z17" i="23"/>
  <c r="AB17" i="23"/>
  <c r="AD17" i="23"/>
  <c r="H18" i="23"/>
  <c r="J18" i="23"/>
  <c r="L18" i="23"/>
  <c r="N18" i="23"/>
  <c r="P18" i="23"/>
  <c r="R18" i="23"/>
  <c r="T18" i="23"/>
  <c r="V18" i="23"/>
  <c r="X18" i="23"/>
  <c r="Z18" i="23"/>
  <c r="AB18" i="23"/>
  <c r="AD18" i="23"/>
  <c r="H19" i="23"/>
  <c r="J19" i="23"/>
  <c r="L19" i="23"/>
  <c r="N19" i="23"/>
  <c r="P19" i="23"/>
  <c r="R19" i="23"/>
  <c r="T19" i="23"/>
  <c r="V19" i="23"/>
  <c r="X19" i="23"/>
  <c r="Z19" i="23"/>
  <c r="AB19" i="23"/>
  <c r="AD19" i="23"/>
  <c r="H20" i="23"/>
  <c r="J20" i="23"/>
  <c r="L20" i="23"/>
  <c r="N20" i="23"/>
  <c r="P20" i="23"/>
  <c r="R20" i="23"/>
  <c r="T20" i="23"/>
  <c r="V20" i="23"/>
  <c r="X20" i="23"/>
  <c r="Z20" i="23"/>
  <c r="AB20" i="23"/>
  <c r="AD20" i="23"/>
  <c r="AG20" i="23"/>
  <c r="AH20" i="23"/>
  <c r="H21" i="23"/>
  <c r="J21" i="23"/>
  <c r="L21" i="23"/>
  <c r="N21" i="23"/>
  <c r="P21" i="23"/>
  <c r="R21" i="23"/>
  <c r="T21" i="23"/>
  <c r="V21" i="23"/>
  <c r="X21" i="23"/>
  <c r="Z21" i="23"/>
  <c r="AB21" i="23"/>
  <c r="AD21" i="23"/>
  <c r="AT23" i="23"/>
  <c r="AT24" i="23"/>
  <c r="E29" i="23"/>
  <c r="G29" i="23"/>
  <c r="I29" i="23"/>
  <c r="K29" i="23"/>
  <c r="M29" i="23"/>
  <c r="O29" i="23"/>
  <c r="Q29" i="23"/>
  <c r="S29" i="23"/>
  <c r="U29" i="23"/>
  <c r="W29" i="23"/>
  <c r="Y29" i="23"/>
  <c r="AA29" i="23"/>
  <c r="AC29" i="23"/>
  <c r="E30" i="23"/>
  <c r="G30" i="23"/>
  <c r="I30" i="23"/>
  <c r="K30" i="23"/>
  <c r="M30" i="23"/>
  <c r="O30" i="23"/>
  <c r="Q30" i="23"/>
  <c r="S30" i="23"/>
  <c r="U30" i="23"/>
  <c r="W30" i="23"/>
  <c r="Y30" i="23"/>
  <c r="AA30" i="23"/>
  <c r="AC30" i="23"/>
  <c r="E31" i="23"/>
  <c r="G31" i="23"/>
  <c r="I31" i="23"/>
  <c r="K31" i="23"/>
  <c r="M31" i="23"/>
  <c r="O31" i="23"/>
  <c r="Q31" i="23"/>
  <c r="S31" i="23"/>
  <c r="U31" i="23"/>
  <c r="W31" i="23"/>
  <c r="Y31" i="23"/>
  <c r="AA31" i="23"/>
  <c r="AC31" i="23"/>
  <c r="E32" i="23"/>
  <c r="G32" i="23"/>
  <c r="I32" i="23"/>
  <c r="K32" i="23"/>
  <c r="M32" i="23"/>
  <c r="O32" i="23"/>
  <c r="Q32" i="23"/>
  <c r="S32" i="23"/>
  <c r="U32" i="23"/>
  <c r="W32" i="23"/>
  <c r="Y32" i="23"/>
  <c r="AA32" i="23"/>
  <c r="AC32" i="23"/>
  <c r="E33" i="23"/>
  <c r="G33" i="23"/>
  <c r="I33" i="23"/>
  <c r="K33" i="23"/>
  <c r="M33" i="23"/>
  <c r="O33" i="23"/>
  <c r="Q33" i="23"/>
  <c r="S33" i="23"/>
  <c r="U33" i="23"/>
  <c r="W33" i="23"/>
  <c r="Y33" i="23"/>
  <c r="AA33" i="23"/>
  <c r="AC33" i="23"/>
  <c r="E34" i="23"/>
  <c r="G34" i="23"/>
  <c r="I34" i="23"/>
  <c r="K34" i="23"/>
  <c r="M34" i="23"/>
  <c r="O34" i="23"/>
  <c r="Q34" i="23"/>
  <c r="S34" i="23"/>
  <c r="U34" i="23"/>
  <c r="W34" i="23"/>
  <c r="Y34" i="23"/>
  <c r="AA34" i="23"/>
  <c r="AC34" i="23"/>
  <c r="E35" i="23"/>
  <c r="G35" i="23"/>
  <c r="I35" i="23"/>
  <c r="K35" i="23"/>
  <c r="M35" i="23"/>
  <c r="O35" i="23"/>
  <c r="Q35" i="23"/>
  <c r="S35" i="23"/>
  <c r="U35" i="23"/>
  <c r="W35" i="23"/>
  <c r="Y35" i="23"/>
  <c r="AA35" i="23"/>
  <c r="AC35" i="23"/>
  <c r="E36" i="23"/>
  <c r="G36" i="23"/>
  <c r="I36" i="23"/>
  <c r="K36" i="23"/>
  <c r="M36" i="23"/>
  <c r="O36" i="23"/>
  <c r="Q36" i="23"/>
  <c r="S36" i="23"/>
  <c r="U36" i="23"/>
  <c r="W36" i="23"/>
  <c r="Y36" i="23"/>
  <c r="AA36" i="23"/>
  <c r="AC36" i="23"/>
  <c r="E37" i="23"/>
  <c r="G37" i="23"/>
  <c r="I37" i="23"/>
  <c r="K37" i="23"/>
  <c r="M37" i="23"/>
  <c r="O37" i="23"/>
  <c r="Q37" i="23"/>
  <c r="S37" i="23"/>
  <c r="U37" i="23"/>
  <c r="W37" i="23"/>
  <c r="Y37" i="23"/>
  <c r="AA37" i="23"/>
  <c r="AC37" i="23"/>
  <c r="E41" i="23"/>
  <c r="G41" i="23"/>
  <c r="I41" i="23"/>
  <c r="K41" i="23"/>
  <c r="M41" i="23"/>
  <c r="O41" i="23"/>
  <c r="Q41" i="23"/>
  <c r="S41" i="23"/>
  <c r="U41" i="23"/>
  <c r="W41" i="23"/>
  <c r="Y41" i="23"/>
  <c r="AA41" i="23"/>
  <c r="AC41" i="23"/>
  <c r="E42" i="23"/>
  <c r="G42" i="23"/>
  <c r="I42" i="23"/>
  <c r="K42" i="23"/>
  <c r="M42" i="23"/>
  <c r="O42" i="23"/>
  <c r="Q42" i="23"/>
  <c r="S42" i="23"/>
  <c r="U42" i="23"/>
  <c r="W42" i="23"/>
  <c r="Y42" i="23"/>
  <c r="AA42" i="23"/>
  <c r="AC42" i="23"/>
  <c r="I43" i="23"/>
  <c r="K43" i="23"/>
  <c r="M43" i="23"/>
  <c r="O43" i="23"/>
  <c r="Q43" i="23"/>
  <c r="S43" i="23"/>
  <c r="U43" i="23"/>
  <c r="W43" i="23"/>
  <c r="Y43" i="23"/>
  <c r="AA43" i="23"/>
  <c r="AC43" i="23"/>
  <c r="E44" i="23"/>
  <c r="G44" i="23"/>
  <c r="I44" i="23"/>
  <c r="K44" i="23"/>
  <c r="M44" i="23"/>
  <c r="O44" i="23"/>
  <c r="Q44" i="23"/>
  <c r="S44" i="23"/>
  <c r="U44" i="23"/>
  <c r="W44" i="23"/>
  <c r="Y44" i="23"/>
  <c r="AA44" i="23"/>
  <c r="AC44" i="23"/>
  <c r="E45" i="23"/>
  <c r="G45" i="23"/>
  <c r="I45" i="23"/>
  <c r="K45" i="23"/>
  <c r="M45" i="23"/>
  <c r="O45" i="23"/>
  <c r="Q45" i="23"/>
  <c r="S45" i="23"/>
  <c r="U45" i="23"/>
  <c r="W45" i="23"/>
  <c r="Y45" i="23"/>
  <c r="AA45" i="23"/>
  <c r="AC45" i="23"/>
  <c r="E46" i="23"/>
  <c r="G46" i="23"/>
  <c r="I46" i="23"/>
  <c r="K46" i="23"/>
  <c r="M46" i="23"/>
  <c r="O46" i="23"/>
  <c r="Q46" i="23"/>
  <c r="S46" i="23"/>
  <c r="U46" i="23"/>
  <c r="W46" i="23"/>
  <c r="Y46" i="23"/>
  <c r="AA46" i="23"/>
  <c r="AC46" i="23"/>
  <c r="E47" i="23"/>
  <c r="G47" i="23"/>
  <c r="I47" i="23"/>
  <c r="K47" i="23"/>
  <c r="M47" i="23"/>
  <c r="O47" i="23"/>
  <c r="Q47" i="23"/>
  <c r="S47" i="23"/>
  <c r="U47" i="23"/>
  <c r="W47" i="23"/>
  <c r="Y47" i="23"/>
  <c r="AA47" i="23"/>
  <c r="AC47" i="23"/>
  <c r="E49" i="23"/>
  <c r="G49" i="23"/>
  <c r="I49" i="23"/>
  <c r="K49" i="23"/>
  <c r="M49" i="23"/>
  <c r="O49" i="23"/>
  <c r="Q49" i="23"/>
  <c r="S49" i="23"/>
  <c r="U49" i="23"/>
  <c r="W49" i="23"/>
  <c r="Y49" i="23"/>
  <c r="AA49" i="23"/>
  <c r="AC49" i="23"/>
  <c r="E50" i="23"/>
  <c r="G50" i="23"/>
  <c r="I50" i="23"/>
  <c r="K50" i="23"/>
  <c r="M50" i="23"/>
  <c r="O50" i="23"/>
  <c r="Q50" i="23"/>
  <c r="S50" i="23"/>
  <c r="U50" i="23"/>
  <c r="W50" i="23"/>
  <c r="Y50" i="23"/>
  <c r="AA50" i="23"/>
  <c r="AC50" i="23"/>
  <c r="E51" i="23"/>
  <c r="G51" i="23"/>
  <c r="I51" i="23"/>
  <c r="K51" i="23"/>
  <c r="M51" i="23"/>
  <c r="O51" i="23"/>
  <c r="Q51" i="23"/>
  <c r="S51" i="23"/>
  <c r="U51" i="23"/>
  <c r="W51" i="23"/>
  <c r="Y51" i="23"/>
  <c r="AA51" i="23"/>
  <c r="AC51" i="23"/>
  <c r="E52" i="23"/>
  <c r="G52" i="23"/>
  <c r="I52" i="23"/>
  <c r="K52" i="23"/>
  <c r="M52" i="23"/>
  <c r="O52" i="23"/>
  <c r="Q52" i="23"/>
  <c r="S52" i="23"/>
  <c r="U52" i="23"/>
  <c r="W52" i="23"/>
  <c r="Y52" i="23"/>
  <c r="AA52" i="23"/>
  <c r="AC52" i="23"/>
  <c r="E53" i="23"/>
  <c r="G53" i="23"/>
  <c r="I53" i="23"/>
  <c r="K53" i="23"/>
  <c r="M53" i="23"/>
  <c r="O53" i="23"/>
  <c r="Q53" i="23"/>
  <c r="S53" i="23"/>
  <c r="U53" i="23"/>
  <c r="W53" i="23"/>
  <c r="Y53" i="23"/>
  <c r="AA53" i="23"/>
  <c r="AC53" i="23"/>
  <c r="E54" i="23"/>
  <c r="G54" i="23"/>
  <c r="I54" i="23"/>
  <c r="K54" i="23"/>
  <c r="M54" i="23"/>
  <c r="O54" i="23"/>
  <c r="Q54" i="23"/>
  <c r="S54" i="23"/>
  <c r="U54" i="23"/>
  <c r="W54" i="23"/>
  <c r="Y54" i="23"/>
  <c r="AA54" i="23"/>
  <c r="AC54" i="23"/>
  <c r="E55" i="23"/>
  <c r="G55" i="23"/>
  <c r="I55" i="23"/>
  <c r="K55" i="23"/>
  <c r="M55" i="23"/>
  <c r="O55" i="23"/>
  <c r="Q55" i="23"/>
  <c r="S55" i="23"/>
  <c r="U55" i="23"/>
  <c r="W55" i="23"/>
  <c r="Y55" i="23"/>
  <c r="AA55" i="23"/>
  <c r="AC55" i="23"/>
  <c r="E56" i="23"/>
  <c r="G56" i="23"/>
  <c r="I56" i="23"/>
  <c r="K56" i="23"/>
  <c r="M56" i="23"/>
  <c r="O56" i="23"/>
  <c r="Q56" i="23"/>
  <c r="S56" i="23"/>
  <c r="U56" i="23"/>
  <c r="W56" i="23"/>
  <c r="Y56" i="23"/>
  <c r="AA56" i="23"/>
  <c r="AC56" i="23"/>
  <c r="E57" i="23"/>
  <c r="G57" i="23"/>
  <c r="I57" i="23"/>
  <c r="K57" i="23"/>
  <c r="M57" i="23"/>
  <c r="O57" i="23"/>
  <c r="Q57" i="23"/>
  <c r="S57" i="23"/>
  <c r="U57" i="23"/>
  <c r="W57" i="23"/>
  <c r="Y57" i="23"/>
  <c r="AA57" i="23"/>
  <c r="AC57" i="23"/>
  <c r="E58" i="23"/>
  <c r="G58" i="23"/>
  <c r="I58" i="23"/>
  <c r="K58" i="23"/>
  <c r="M58" i="23"/>
  <c r="O58" i="23"/>
  <c r="Q58" i="23"/>
  <c r="S58" i="23"/>
  <c r="U58" i="23"/>
  <c r="W58" i="23"/>
  <c r="Y58" i="23"/>
  <c r="AA58" i="23"/>
  <c r="AC58" i="23"/>
  <c r="E59" i="23"/>
  <c r="G59" i="23"/>
  <c r="I59" i="23"/>
  <c r="K59" i="23"/>
  <c r="M59" i="23"/>
  <c r="O59" i="23"/>
  <c r="Q59" i="23"/>
  <c r="S59" i="23"/>
  <c r="U59" i="23"/>
  <c r="W59" i="23"/>
  <c r="Y59" i="23"/>
  <c r="AA59" i="23"/>
  <c r="AC59" i="23"/>
  <c r="E63" i="23"/>
  <c r="G63" i="23"/>
  <c r="I63" i="23"/>
  <c r="K63" i="23"/>
  <c r="M63" i="23"/>
  <c r="O63" i="23"/>
  <c r="Q63" i="23"/>
  <c r="S63" i="23"/>
  <c r="U63" i="23"/>
  <c r="W63" i="23"/>
  <c r="Y63" i="23"/>
  <c r="AA63" i="23"/>
  <c r="AC63" i="23"/>
  <c r="E64" i="23"/>
  <c r="G64" i="23"/>
  <c r="I64" i="23"/>
  <c r="K64" i="23"/>
  <c r="M64" i="23"/>
  <c r="O64" i="23"/>
  <c r="Q64" i="23"/>
  <c r="S64" i="23"/>
  <c r="U64" i="23"/>
  <c r="W64" i="23"/>
  <c r="Y64" i="23"/>
  <c r="AA64" i="23"/>
  <c r="AC64" i="23"/>
  <c r="E65" i="23"/>
  <c r="G65" i="23"/>
  <c r="I65" i="23"/>
  <c r="K65" i="23"/>
  <c r="M65" i="23"/>
  <c r="O65" i="23"/>
  <c r="Q65" i="23"/>
  <c r="S65" i="23"/>
  <c r="U65" i="23"/>
  <c r="W65" i="23"/>
  <c r="Y65" i="23"/>
  <c r="AA65" i="23"/>
  <c r="AC65" i="23"/>
  <c r="E66" i="23"/>
  <c r="G66" i="23"/>
  <c r="I66" i="23"/>
  <c r="K66" i="23"/>
  <c r="M66" i="23"/>
  <c r="O66" i="23"/>
  <c r="Q66" i="23"/>
  <c r="S66" i="23"/>
  <c r="U66" i="23"/>
  <c r="W66" i="23"/>
  <c r="Y66" i="23"/>
  <c r="AA66" i="23"/>
  <c r="AC66" i="23"/>
  <c r="E67" i="23"/>
  <c r="G67" i="23"/>
  <c r="I67" i="23"/>
  <c r="K67" i="23"/>
  <c r="M67" i="23"/>
  <c r="O67" i="23"/>
  <c r="Q67" i="23"/>
  <c r="S67" i="23"/>
  <c r="U67" i="23"/>
  <c r="W67" i="23"/>
  <c r="Y67" i="23"/>
  <c r="AA67" i="23"/>
  <c r="AC67" i="23"/>
  <c r="E68" i="23"/>
  <c r="G68" i="23"/>
  <c r="I68" i="23"/>
  <c r="K68" i="23"/>
  <c r="M68" i="23"/>
  <c r="O68" i="23"/>
  <c r="Q68" i="23"/>
  <c r="S68" i="23"/>
  <c r="U68" i="23"/>
  <c r="W68" i="23"/>
  <c r="Y68" i="23"/>
  <c r="AA68" i="23"/>
  <c r="AC68" i="23"/>
  <c r="E69" i="23"/>
  <c r="G69" i="23"/>
  <c r="I69" i="23"/>
  <c r="K69" i="23"/>
  <c r="M69" i="23"/>
  <c r="O69" i="23"/>
  <c r="Q69" i="23"/>
  <c r="S69" i="23"/>
  <c r="U69" i="23"/>
  <c r="W69" i="23"/>
  <c r="Y69" i="23"/>
  <c r="AA69" i="23"/>
  <c r="AC69" i="23"/>
  <c r="E70" i="23"/>
  <c r="G70" i="23"/>
  <c r="I70" i="23"/>
  <c r="K70" i="23"/>
  <c r="M70" i="23"/>
  <c r="O70" i="23"/>
  <c r="Q70" i="23"/>
  <c r="S70" i="23"/>
  <c r="U70" i="23"/>
  <c r="W70" i="23"/>
  <c r="Y70" i="23"/>
  <c r="AA70" i="23"/>
  <c r="AC70" i="23"/>
  <c r="E71" i="23"/>
  <c r="G71" i="23"/>
  <c r="I71" i="23"/>
  <c r="K71" i="23"/>
  <c r="M71" i="23"/>
  <c r="O71" i="23"/>
  <c r="Q71" i="23"/>
  <c r="S71" i="23"/>
  <c r="U71" i="23"/>
  <c r="W71" i="23"/>
  <c r="Y71" i="23"/>
  <c r="AA71" i="23"/>
  <c r="AC71" i="23"/>
  <c r="E72" i="23"/>
  <c r="G72" i="23"/>
  <c r="I72" i="23"/>
  <c r="K72" i="23"/>
  <c r="M72" i="23"/>
  <c r="O72" i="23"/>
  <c r="Q72" i="23"/>
  <c r="S72" i="23"/>
  <c r="U72" i="23"/>
  <c r="W72" i="23"/>
  <c r="Y72" i="23"/>
  <c r="AA72" i="23"/>
  <c r="AC72" i="23"/>
  <c r="E73" i="23"/>
  <c r="G73" i="23"/>
  <c r="I73" i="23"/>
  <c r="K73" i="23"/>
  <c r="M73" i="23"/>
  <c r="O73" i="23"/>
  <c r="Q73" i="23"/>
  <c r="S73" i="23"/>
  <c r="U73" i="23"/>
  <c r="W73" i="23"/>
  <c r="Y73" i="23"/>
  <c r="AA73" i="23"/>
  <c r="AC73" i="23"/>
  <c r="E74" i="23"/>
  <c r="G74" i="23"/>
  <c r="I74" i="23"/>
  <c r="K74" i="23"/>
  <c r="M74" i="23"/>
  <c r="O74" i="23"/>
  <c r="Q74" i="23"/>
  <c r="S74" i="23"/>
  <c r="U74" i="23"/>
  <c r="W74" i="23"/>
  <c r="Y74" i="23"/>
  <c r="AA74" i="23"/>
  <c r="AC74" i="23"/>
  <c r="E75" i="23"/>
  <c r="G75" i="23"/>
  <c r="I75" i="23"/>
  <c r="K75" i="23"/>
  <c r="M75" i="23"/>
  <c r="O75" i="23"/>
  <c r="Q75" i="23"/>
  <c r="S75" i="23"/>
  <c r="U75" i="23"/>
  <c r="W75" i="23"/>
  <c r="Y75" i="23"/>
  <c r="AA75" i="23"/>
  <c r="AC75" i="23"/>
  <c r="E76" i="23"/>
  <c r="G76" i="23"/>
  <c r="I76" i="23"/>
  <c r="K76" i="23"/>
  <c r="M76" i="23"/>
  <c r="O76" i="23"/>
  <c r="Q76" i="23"/>
  <c r="S76" i="23"/>
  <c r="U76" i="23"/>
  <c r="W76" i="23"/>
  <c r="Y76" i="23"/>
  <c r="AA76" i="23"/>
  <c r="AC76" i="23"/>
  <c r="E80" i="23"/>
  <c r="G80" i="23"/>
  <c r="I80" i="23"/>
  <c r="K80" i="23"/>
  <c r="M80" i="23"/>
  <c r="O80" i="23"/>
  <c r="Q80" i="23"/>
  <c r="S80" i="23"/>
  <c r="U80" i="23"/>
  <c r="W80" i="23"/>
  <c r="Y80" i="23"/>
  <c r="AA80" i="23"/>
  <c r="AC80" i="23"/>
  <c r="E81" i="23"/>
  <c r="G81" i="23"/>
  <c r="I81" i="23"/>
  <c r="K81" i="23"/>
  <c r="M81" i="23"/>
  <c r="O81" i="23"/>
  <c r="Q81" i="23"/>
  <c r="S81" i="23"/>
  <c r="U81" i="23"/>
  <c r="W81" i="23"/>
  <c r="Y81" i="23"/>
  <c r="AA81" i="23"/>
  <c r="AC81" i="23"/>
  <c r="E82" i="23"/>
  <c r="G82" i="23"/>
  <c r="I82" i="23"/>
  <c r="K82" i="23"/>
  <c r="M82" i="23"/>
  <c r="O82" i="23"/>
  <c r="Q82" i="23"/>
  <c r="S82" i="23"/>
  <c r="U82" i="23"/>
  <c r="W82" i="23"/>
  <c r="Y82" i="23"/>
  <c r="AA82" i="23"/>
  <c r="AC82" i="23"/>
  <c r="E83" i="23"/>
  <c r="G83" i="23"/>
  <c r="I83" i="23"/>
  <c r="K83" i="23"/>
  <c r="M83" i="23"/>
  <c r="O83" i="23"/>
  <c r="Q83" i="23"/>
  <c r="S83" i="23"/>
  <c r="U83" i="23"/>
  <c r="W83" i="23"/>
  <c r="Y83" i="23"/>
  <c r="AA83" i="23"/>
  <c r="AC83" i="23"/>
  <c r="E84" i="23"/>
  <c r="G84" i="23"/>
  <c r="I84" i="23"/>
  <c r="K84" i="23"/>
  <c r="M84" i="23"/>
  <c r="O84" i="23"/>
  <c r="Q84" i="23"/>
  <c r="S84" i="23"/>
  <c r="U84" i="23"/>
  <c r="W84" i="23"/>
  <c r="Y84" i="23"/>
  <c r="AA84" i="23"/>
  <c r="AC84" i="23"/>
  <c r="E85" i="23"/>
  <c r="G85" i="23"/>
  <c r="I85" i="23"/>
  <c r="K85" i="23"/>
  <c r="M85" i="23"/>
  <c r="O85" i="23"/>
  <c r="Q85" i="23"/>
  <c r="S85" i="23"/>
  <c r="U85" i="23"/>
  <c r="W85" i="23"/>
  <c r="Y85" i="23"/>
  <c r="AA85" i="23"/>
  <c r="AC85" i="23"/>
  <c r="E89" i="23"/>
  <c r="G89" i="23"/>
  <c r="I89" i="23"/>
  <c r="K89" i="23"/>
  <c r="M89" i="23"/>
  <c r="O89" i="23"/>
  <c r="Q89" i="23"/>
  <c r="S89" i="23"/>
  <c r="U89" i="23"/>
  <c r="W89" i="23"/>
  <c r="Y89" i="23"/>
  <c r="AA89" i="23"/>
  <c r="AC89" i="23"/>
  <c r="E90" i="23"/>
  <c r="G90" i="23"/>
  <c r="I90" i="23"/>
  <c r="K90" i="23"/>
  <c r="M90" i="23"/>
  <c r="O90" i="23"/>
  <c r="Q90" i="23"/>
  <c r="S90" i="23"/>
  <c r="U90" i="23"/>
  <c r="W90" i="23"/>
  <c r="Y90" i="23"/>
  <c r="AA90" i="23"/>
  <c r="AC90" i="23"/>
  <c r="E91" i="23"/>
  <c r="G91" i="23"/>
  <c r="I91" i="23"/>
  <c r="K91" i="23"/>
  <c r="M91" i="23"/>
  <c r="O91" i="23"/>
  <c r="Q91" i="23"/>
  <c r="S91" i="23"/>
  <c r="U91" i="23"/>
  <c r="W91" i="23"/>
  <c r="Y91" i="23"/>
  <c r="AA91" i="23"/>
  <c r="AC91" i="23"/>
  <c r="E92" i="23"/>
  <c r="G92" i="23"/>
  <c r="I92" i="23"/>
  <c r="K92" i="23"/>
  <c r="M92" i="23"/>
  <c r="O92" i="23"/>
  <c r="Q92" i="23"/>
  <c r="S92" i="23"/>
  <c r="U92" i="23"/>
  <c r="W92" i="23"/>
  <c r="Y92" i="23"/>
  <c r="AA92" i="23"/>
  <c r="AC92" i="23"/>
  <c r="E93" i="23"/>
  <c r="G93" i="23"/>
  <c r="I93" i="23"/>
  <c r="K93" i="23"/>
  <c r="M93" i="23"/>
  <c r="O93" i="23"/>
  <c r="Q93" i="23"/>
  <c r="S93" i="23"/>
  <c r="U93" i="23"/>
  <c r="W93" i="23"/>
  <c r="Y93" i="23"/>
  <c r="AA93" i="23"/>
  <c r="AC93" i="23"/>
  <c r="E94" i="23"/>
  <c r="G94" i="23"/>
  <c r="I94" i="23"/>
  <c r="K94" i="23"/>
  <c r="M94" i="23"/>
  <c r="O94" i="23"/>
  <c r="Q94" i="23"/>
  <c r="S94" i="23"/>
  <c r="U94" i="23"/>
  <c r="W94" i="23"/>
  <c r="Y94" i="23"/>
  <c r="AA94" i="23"/>
  <c r="AC94" i="23"/>
  <c r="E95" i="23"/>
  <c r="G95" i="23"/>
  <c r="I95" i="23"/>
  <c r="K95" i="23"/>
  <c r="M95" i="23"/>
  <c r="O95" i="23"/>
  <c r="Q95" i="23"/>
  <c r="S95" i="23"/>
  <c r="U95" i="23"/>
  <c r="W95" i="23"/>
  <c r="Y95" i="23"/>
  <c r="AA95" i="23"/>
  <c r="AC95" i="23"/>
  <c r="E96" i="23"/>
  <c r="G96" i="23"/>
  <c r="I96" i="23"/>
  <c r="K96" i="23"/>
  <c r="M96" i="23"/>
  <c r="O96" i="23"/>
  <c r="Q96" i="23"/>
  <c r="S96" i="23"/>
  <c r="U96" i="23"/>
  <c r="W96" i="23"/>
  <c r="Y96" i="23"/>
  <c r="AA96" i="23"/>
  <c r="AC96" i="23"/>
  <c r="E97" i="23"/>
  <c r="G97" i="23"/>
  <c r="I97" i="23"/>
  <c r="K97" i="23"/>
  <c r="M97" i="23"/>
  <c r="O97" i="23"/>
  <c r="Q97" i="23"/>
  <c r="S97" i="23"/>
  <c r="U97" i="23"/>
  <c r="W97" i="23"/>
  <c r="Y97" i="23"/>
  <c r="AA97" i="23"/>
  <c r="AC97" i="23"/>
  <c r="E98" i="23"/>
  <c r="G98" i="23"/>
  <c r="I98" i="23"/>
  <c r="K98" i="23"/>
  <c r="M98" i="23"/>
  <c r="O98" i="23"/>
  <c r="Q98" i="23"/>
  <c r="S98" i="23"/>
  <c r="U98" i="23"/>
  <c r="W98" i="23"/>
  <c r="Y98" i="23"/>
  <c r="AA98" i="23"/>
  <c r="AC98" i="23"/>
  <c r="E99" i="23"/>
  <c r="G99" i="23"/>
  <c r="I99" i="23"/>
  <c r="K99" i="23"/>
  <c r="M99" i="23"/>
  <c r="O99" i="23"/>
  <c r="Q99" i="23"/>
  <c r="S99" i="23"/>
  <c r="U99" i="23"/>
  <c r="W99" i="23"/>
  <c r="Y99" i="23"/>
  <c r="AA99" i="23"/>
  <c r="AC99" i="23"/>
  <c r="E100" i="23"/>
  <c r="G100" i="23"/>
  <c r="I100" i="23"/>
  <c r="K100" i="23"/>
  <c r="M100" i="23"/>
  <c r="O100" i="23"/>
  <c r="Q100" i="23"/>
  <c r="S100" i="23"/>
  <c r="U100" i="23"/>
  <c r="W100" i="23"/>
  <c r="Y100" i="23"/>
  <c r="AA100" i="23"/>
  <c r="AC100" i="23"/>
  <c r="E101" i="23"/>
  <c r="G101" i="23"/>
  <c r="I101" i="23"/>
  <c r="K101" i="23"/>
  <c r="M101" i="23"/>
  <c r="O101" i="23"/>
  <c r="Q101" i="23"/>
  <c r="S101" i="23"/>
  <c r="U101" i="23"/>
  <c r="W101" i="23"/>
  <c r="Y101" i="23"/>
  <c r="AA101" i="23"/>
  <c r="AC101" i="23"/>
  <c r="E102" i="23"/>
  <c r="G102" i="23"/>
  <c r="I102" i="23"/>
  <c r="K102" i="23"/>
  <c r="M102" i="23"/>
  <c r="O102" i="23"/>
  <c r="Q102" i="23"/>
  <c r="S102" i="23"/>
  <c r="U102" i="23"/>
  <c r="W102" i="23"/>
  <c r="Y102" i="23"/>
  <c r="AA102" i="23"/>
  <c r="AC102" i="23"/>
  <c r="E103" i="23"/>
  <c r="G103" i="23"/>
  <c r="I103" i="23"/>
  <c r="K103" i="23"/>
  <c r="M103" i="23"/>
  <c r="O103" i="23"/>
  <c r="Q103" i="23"/>
  <c r="S103" i="23"/>
  <c r="U103" i="23"/>
  <c r="W103" i="23"/>
  <c r="Y103" i="23"/>
  <c r="AA103" i="23"/>
  <c r="AC103" i="23"/>
  <c r="E104" i="23"/>
  <c r="G104" i="23"/>
  <c r="I104" i="23"/>
  <c r="K104" i="23"/>
  <c r="M104" i="23"/>
  <c r="O104" i="23"/>
  <c r="Q104" i="23"/>
  <c r="S104" i="23"/>
  <c r="U104" i="23"/>
  <c r="W104" i="23"/>
  <c r="Y104" i="23"/>
  <c r="AA104" i="23"/>
  <c r="AC104" i="23"/>
  <c r="E105" i="23"/>
  <c r="G105" i="23"/>
  <c r="I105" i="23"/>
  <c r="K105" i="23"/>
  <c r="M105" i="23"/>
  <c r="O105" i="23"/>
  <c r="Q105" i="23"/>
  <c r="S105" i="23"/>
  <c r="U105" i="23"/>
  <c r="W105" i="23"/>
  <c r="Y105" i="23"/>
  <c r="AA105" i="23"/>
  <c r="AC105" i="23"/>
  <c r="E106" i="23"/>
  <c r="G106" i="23"/>
  <c r="I106" i="23"/>
  <c r="K106" i="23"/>
  <c r="M106" i="23"/>
  <c r="O106" i="23"/>
  <c r="Q106" i="23"/>
  <c r="S106" i="23"/>
  <c r="U106" i="23"/>
  <c r="W106" i="23"/>
  <c r="Y106" i="23"/>
  <c r="AA106" i="23"/>
  <c r="AC106" i="23"/>
  <c r="E107" i="23"/>
  <c r="G107" i="23"/>
  <c r="I107" i="23"/>
  <c r="K107" i="23"/>
  <c r="M107" i="23"/>
  <c r="O107" i="23"/>
  <c r="Q107" i="23"/>
  <c r="S107" i="23"/>
  <c r="U107" i="23"/>
  <c r="W107" i="23"/>
  <c r="Y107" i="23"/>
  <c r="AA107" i="23"/>
  <c r="AC107" i="23"/>
  <c r="E108" i="23"/>
  <c r="G108" i="23"/>
  <c r="I108" i="23"/>
  <c r="K108" i="23"/>
  <c r="M108" i="23"/>
  <c r="O108" i="23"/>
  <c r="Q108" i="23"/>
  <c r="S108" i="23"/>
  <c r="U108" i="23"/>
  <c r="W108" i="23"/>
  <c r="Y108" i="23"/>
  <c r="AA108" i="23"/>
  <c r="AC108" i="23"/>
  <c r="E109" i="23"/>
  <c r="G109" i="23"/>
  <c r="I109" i="23"/>
  <c r="K109" i="23"/>
  <c r="M109" i="23"/>
  <c r="O109" i="23"/>
  <c r="Q109" i="23"/>
  <c r="S109" i="23"/>
  <c r="U109" i="23"/>
  <c r="W109" i="23"/>
  <c r="Y109" i="23"/>
  <c r="AA109" i="23"/>
  <c r="AC109" i="23"/>
  <c r="E110" i="23"/>
  <c r="G110" i="23"/>
  <c r="I110" i="23"/>
  <c r="K110" i="23"/>
  <c r="M110" i="23"/>
  <c r="O110" i="23"/>
  <c r="Q110" i="23"/>
  <c r="S110" i="23"/>
  <c r="U110" i="23"/>
  <c r="W110" i="23"/>
  <c r="Y110" i="23"/>
  <c r="AA110" i="23"/>
  <c r="AC110" i="23"/>
  <c r="E111" i="23"/>
  <c r="G111" i="23"/>
  <c r="I111" i="23"/>
  <c r="K111" i="23"/>
  <c r="M111" i="23"/>
  <c r="O111" i="23"/>
  <c r="Q111" i="23"/>
  <c r="S111" i="23"/>
  <c r="U111" i="23"/>
  <c r="W111" i="23"/>
  <c r="Y111" i="23"/>
  <c r="AA111" i="23"/>
  <c r="AC111" i="23"/>
  <c r="C126" i="23"/>
  <c r="E3" i="30"/>
  <c r="G3" i="30"/>
  <c r="I3" i="30"/>
  <c r="K3" i="30"/>
  <c r="M3" i="30"/>
  <c r="O3" i="30"/>
  <c r="Q3" i="30"/>
  <c r="S3" i="30"/>
  <c r="U3" i="30"/>
  <c r="W3" i="30"/>
  <c r="Y3" i="30"/>
  <c r="AA3" i="30"/>
  <c r="AC3" i="30"/>
  <c r="H10" i="30"/>
  <c r="J10" i="30"/>
  <c r="L10" i="30"/>
  <c r="N10" i="30"/>
  <c r="P10" i="30"/>
  <c r="R10" i="30"/>
  <c r="T10" i="30"/>
  <c r="V10" i="30"/>
  <c r="X10" i="30"/>
  <c r="Z10" i="30"/>
  <c r="AB10" i="30"/>
  <c r="AD10" i="30"/>
  <c r="F11" i="30"/>
  <c r="H11" i="30"/>
  <c r="J11" i="30"/>
  <c r="L11" i="30"/>
  <c r="N11" i="30"/>
  <c r="P11" i="30"/>
  <c r="R11" i="30"/>
  <c r="T11" i="30"/>
  <c r="V11" i="30"/>
  <c r="X11" i="30"/>
  <c r="Z11" i="30"/>
  <c r="AB11" i="30"/>
  <c r="AD11" i="30"/>
  <c r="F12" i="30"/>
  <c r="H12" i="30"/>
  <c r="J12" i="30"/>
  <c r="L12" i="30"/>
  <c r="N12" i="30"/>
  <c r="P12" i="30"/>
  <c r="R12" i="30"/>
  <c r="T12" i="30"/>
  <c r="V12" i="30"/>
  <c r="X12" i="30"/>
  <c r="Z12" i="30"/>
  <c r="AB12" i="30"/>
  <c r="AD12" i="30"/>
  <c r="F13" i="30"/>
  <c r="H13" i="30"/>
  <c r="J13" i="30"/>
  <c r="L13" i="30"/>
  <c r="N13" i="30"/>
  <c r="P13" i="30"/>
  <c r="R13" i="30"/>
  <c r="T13" i="30"/>
  <c r="V13" i="30"/>
  <c r="X13" i="30"/>
  <c r="Z13" i="30"/>
  <c r="AB13" i="30"/>
  <c r="AD13" i="30"/>
  <c r="F14" i="30"/>
  <c r="H14" i="30"/>
  <c r="J14" i="30"/>
  <c r="L14" i="30"/>
  <c r="N14" i="30"/>
  <c r="P14" i="30"/>
  <c r="R14" i="30"/>
  <c r="T14" i="30"/>
  <c r="V14" i="30"/>
  <c r="X14" i="30"/>
  <c r="Z14" i="30"/>
  <c r="AB14" i="30"/>
  <c r="AD14" i="30"/>
  <c r="F15" i="30"/>
  <c r="H15" i="30"/>
  <c r="J15" i="30"/>
  <c r="L15" i="30"/>
  <c r="N15" i="30"/>
  <c r="P15" i="30"/>
  <c r="R15" i="30"/>
  <c r="T15" i="30"/>
  <c r="V15" i="30"/>
  <c r="X15" i="30"/>
  <c r="Z15" i="30"/>
  <c r="AB15" i="30"/>
  <c r="AD15" i="30"/>
  <c r="F16" i="30"/>
  <c r="H16" i="30"/>
  <c r="J16" i="30"/>
  <c r="L16" i="30"/>
  <c r="N16" i="30"/>
  <c r="P16" i="30"/>
  <c r="R16" i="30"/>
  <c r="T16" i="30"/>
  <c r="V16" i="30"/>
  <c r="X16" i="30"/>
  <c r="Z16" i="30"/>
  <c r="AB16" i="30"/>
  <c r="AD16" i="30"/>
  <c r="F17" i="30"/>
  <c r="H17" i="30"/>
  <c r="J17" i="30"/>
  <c r="L17" i="30"/>
  <c r="N17" i="30"/>
  <c r="P17" i="30"/>
  <c r="R17" i="30"/>
  <c r="T17" i="30"/>
  <c r="V17" i="30"/>
  <c r="X17" i="30"/>
  <c r="Z17" i="30"/>
  <c r="AB17" i="30"/>
  <c r="AD17" i="30"/>
  <c r="F18" i="30"/>
  <c r="H18" i="30"/>
  <c r="J18" i="30"/>
  <c r="L18" i="30"/>
  <c r="N18" i="30"/>
  <c r="P18" i="30"/>
  <c r="R18" i="30"/>
  <c r="T18" i="30"/>
  <c r="V18" i="30"/>
  <c r="X18" i="30"/>
  <c r="Z18" i="30"/>
  <c r="AB18" i="30"/>
  <c r="AD18" i="30"/>
  <c r="F19" i="30"/>
  <c r="H19" i="30"/>
  <c r="J19" i="30"/>
  <c r="L19" i="30"/>
  <c r="N19" i="30"/>
  <c r="P19" i="30"/>
  <c r="R19" i="30"/>
  <c r="T19" i="30"/>
  <c r="V19" i="30"/>
  <c r="X19" i="30"/>
  <c r="Z19" i="30"/>
  <c r="AB19" i="30"/>
  <c r="AD19" i="30"/>
  <c r="F20" i="30"/>
  <c r="H20" i="30"/>
  <c r="J20" i="30"/>
  <c r="L20" i="30"/>
  <c r="N20" i="30"/>
  <c r="P20" i="30"/>
  <c r="R20" i="30"/>
  <c r="T20" i="30"/>
  <c r="V20" i="30"/>
  <c r="X20" i="30"/>
  <c r="Z20" i="30"/>
  <c r="AB20" i="30"/>
  <c r="AD20" i="30"/>
  <c r="F21" i="30"/>
  <c r="H21" i="30"/>
  <c r="J21" i="30"/>
  <c r="L21" i="30"/>
  <c r="N21" i="30"/>
  <c r="P21" i="30"/>
  <c r="R21" i="30"/>
  <c r="T21" i="30"/>
  <c r="V21" i="30"/>
  <c r="X21" i="30"/>
  <c r="Z21" i="30"/>
  <c r="AB21" i="30"/>
  <c r="AD21" i="30"/>
  <c r="AT23" i="30"/>
  <c r="AT24" i="30"/>
  <c r="E29" i="30"/>
  <c r="G29" i="30"/>
  <c r="I29" i="30"/>
  <c r="K29" i="30"/>
  <c r="M29" i="30"/>
  <c r="O29" i="30"/>
  <c r="Q29" i="30"/>
  <c r="S29" i="30"/>
  <c r="U29" i="30"/>
  <c r="W29" i="30"/>
  <c r="Y29" i="30"/>
  <c r="AA29" i="30"/>
  <c r="AC29" i="30"/>
  <c r="E30" i="30"/>
  <c r="G30" i="30"/>
  <c r="I30" i="30"/>
  <c r="K30" i="30"/>
  <c r="M30" i="30"/>
  <c r="O30" i="30"/>
  <c r="Q30" i="30"/>
  <c r="S30" i="30"/>
  <c r="U30" i="30"/>
  <c r="W30" i="30"/>
  <c r="Y30" i="30"/>
  <c r="AA30" i="30"/>
  <c r="AC30" i="30"/>
  <c r="E31" i="30"/>
  <c r="G31" i="30"/>
  <c r="I31" i="30"/>
  <c r="K31" i="30"/>
  <c r="M31" i="30"/>
  <c r="O31" i="30"/>
  <c r="Q31" i="30"/>
  <c r="S31" i="30"/>
  <c r="U31" i="30"/>
  <c r="W31" i="30"/>
  <c r="Y31" i="30"/>
  <c r="AA31" i="30"/>
  <c r="AC31" i="30"/>
  <c r="E32" i="30"/>
  <c r="G32" i="30"/>
  <c r="I32" i="30"/>
  <c r="K32" i="30"/>
  <c r="M32" i="30"/>
  <c r="O32" i="30"/>
  <c r="Q32" i="30"/>
  <c r="S32" i="30"/>
  <c r="U32" i="30"/>
  <c r="W32" i="30"/>
  <c r="Y32" i="30"/>
  <c r="AA32" i="30"/>
  <c r="AC32" i="30"/>
  <c r="E33" i="30"/>
  <c r="G33" i="30"/>
  <c r="I33" i="30"/>
  <c r="K33" i="30"/>
  <c r="M33" i="30"/>
  <c r="O33" i="30"/>
  <c r="Q33" i="30"/>
  <c r="S33" i="30"/>
  <c r="U33" i="30"/>
  <c r="W33" i="30"/>
  <c r="Y33" i="30"/>
  <c r="AA33" i="30"/>
  <c r="AC33" i="30"/>
  <c r="E34" i="30"/>
  <c r="G34" i="30"/>
  <c r="I34" i="30"/>
  <c r="K34" i="30"/>
  <c r="M34" i="30"/>
  <c r="O34" i="30"/>
  <c r="Q34" i="30"/>
  <c r="S34" i="30"/>
  <c r="U34" i="30"/>
  <c r="W34" i="30"/>
  <c r="Y34" i="30"/>
  <c r="AA34" i="30"/>
  <c r="AC34" i="30"/>
  <c r="E35" i="30"/>
  <c r="G35" i="30"/>
  <c r="I35" i="30"/>
  <c r="K35" i="30"/>
  <c r="M35" i="30"/>
  <c r="O35" i="30"/>
  <c r="Q35" i="30"/>
  <c r="S35" i="30"/>
  <c r="U35" i="30"/>
  <c r="W35" i="30"/>
  <c r="Y35" i="30"/>
  <c r="AA35" i="30"/>
  <c r="AC35" i="30"/>
  <c r="E36" i="30"/>
  <c r="G36" i="30"/>
  <c r="I36" i="30"/>
  <c r="K36" i="30"/>
  <c r="M36" i="30"/>
  <c r="O36" i="30"/>
  <c r="Q36" i="30"/>
  <c r="S36" i="30"/>
  <c r="U36" i="30"/>
  <c r="W36" i="30"/>
  <c r="Y36" i="30"/>
  <c r="AA36" i="30"/>
  <c r="AC36" i="30"/>
  <c r="E37" i="30"/>
  <c r="G37" i="30"/>
  <c r="I37" i="30"/>
  <c r="K37" i="30"/>
  <c r="M37" i="30"/>
  <c r="O37" i="30"/>
  <c r="Q37" i="30"/>
  <c r="S37" i="30"/>
  <c r="U37" i="30"/>
  <c r="W37" i="30"/>
  <c r="Y37" i="30"/>
  <c r="AA37" i="30"/>
  <c r="AC37" i="30"/>
  <c r="E41" i="30"/>
  <c r="G41" i="30"/>
  <c r="I41" i="30"/>
  <c r="K41" i="30"/>
  <c r="M41" i="30"/>
  <c r="O41" i="30"/>
  <c r="Q41" i="30"/>
  <c r="S41" i="30"/>
  <c r="U41" i="30"/>
  <c r="W41" i="30"/>
  <c r="Y41" i="30"/>
  <c r="AA41" i="30"/>
  <c r="AC41" i="30"/>
  <c r="E42" i="30"/>
  <c r="G42" i="30"/>
  <c r="I42" i="30"/>
  <c r="K42" i="30"/>
  <c r="M42" i="30"/>
  <c r="O42" i="30"/>
  <c r="Q42" i="30"/>
  <c r="S42" i="30"/>
  <c r="U42" i="30"/>
  <c r="W42" i="30"/>
  <c r="Y42" i="30"/>
  <c r="AA42" i="30"/>
  <c r="AC42" i="30"/>
  <c r="I43" i="30"/>
  <c r="K43" i="30"/>
  <c r="M43" i="30"/>
  <c r="O43" i="30"/>
  <c r="Q43" i="30"/>
  <c r="S43" i="30"/>
  <c r="U43" i="30"/>
  <c r="W43" i="30"/>
  <c r="Y43" i="30"/>
  <c r="AA43" i="30"/>
  <c r="AC43" i="30"/>
  <c r="E44" i="30"/>
  <c r="G44" i="30"/>
  <c r="I44" i="30"/>
  <c r="K44" i="30"/>
  <c r="M44" i="30"/>
  <c r="O44" i="30"/>
  <c r="Q44" i="30"/>
  <c r="S44" i="30"/>
  <c r="U44" i="30"/>
  <c r="W44" i="30"/>
  <c r="Y44" i="30"/>
  <c r="AA44" i="30"/>
  <c r="AC44" i="30"/>
  <c r="E45" i="30"/>
  <c r="G45" i="30"/>
  <c r="I45" i="30"/>
  <c r="K45" i="30"/>
  <c r="M45" i="30"/>
  <c r="O45" i="30"/>
  <c r="Q45" i="30"/>
  <c r="S45" i="30"/>
  <c r="U45" i="30"/>
  <c r="W45" i="30"/>
  <c r="Y45" i="30"/>
  <c r="AA45" i="30"/>
  <c r="AC45" i="30"/>
  <c r="E46" i="30"/>
  <c r="G46" i="30"/>
  <c r="I46" i="30"/>
  <c r="K46" i="30"/>
  <c r="M46" i="30"/>
  <c r="O46" i="30"/>
  <c r="Q46" i="30"/>
  <c r="S46" i="30"/>
  <c r="U46" i="30"/>
  <c r="W46" i="30"/>
  <c r="Y46" i="30"/>
  <c r="AA46" i="30"/>
  <c r="AC46" i="30"/>
  <c r="E47" i="30"/>
  <c r="G47" i="30"/>
  <c r="I47" i="30"/>
  <c r="K47" i="30"/>
  <c r="M47" i="30"/>
  <c r="O47" i="30"/>
  <c r="Q47" i="30"/>
  <c r="S47" i="30"/>
  <c r="U47" i="30"/>
  <c r="W47" i="30"/>
  <c r="Y47" i="30"/>
  <c r="AA47" i="30"/>
  <c r="AC47" i="30"/>
  <c r="E49" i="30"/>
  <c r="G49" i="30"/>
  <c r="I49" i="30"/>
  <c r="K49" i="30"/>
  <c r="M49" i="30"/>
  <c r="O49" i="30"/>
  <c r="Q49" i="30"/>
  <c r="S49" i="30"/>
  <c r="U49" i="30"/>
  <c r="W49" i="30"/>
  <c r="Y49" i="30"/>
  <c r="AA49" i="30"/>
  <c r="AC49" i="30"/>
  <c r="E50" i="30"/>
  <c r="G50" i="30"/>
  <c r="I50" i="30"/>
  <c r="K50" i="30"/>
  <c r="M50" i="30"/>
  <c r="O50" i="30"/>
  <c r="Q50" i="30"/>
  <c r="S50" i="30"/>
  <c r="U50" i="30"/>
  <c r="W50" i="30"/>
  <c r="Y50" i="30"/>
  <c r="AA50" i="30"/>
  <c r="AC50" i="30"/>
  <c r="E51" i="30"/>
  <c r="G51" i="30"/>
  <c r="I51" i="30"/>
  <c r="K51" i="30"/>
  <c r="M51" i="30"/>
  <c r="O51" i="30"/>
  <c r="Q51" i="30"/>
  <c r="S51" i="30"/>
  <c r="U51" i="30"/>
  <c r="W51" i="30"/>
  <c r="Y51" i="30"/>
  <c r="AA51" i="30"/>
  <c r="AC51" i="30"/>
  <c r="E52" i="30"/>
  <c r="G52" i="30"/>
  <c r="I52" i="30"/>
  <c r="K52" i="30"/>
  <c r="M52" i="30"/>
  <c r="O52" i="30"/>
  <c r="Q52" i="30"/>
  <c r="S52" i="30"/>
  <c r="U52" i="30"/>
  <c r="W52" i="30"/>
  <c r="Y52" i="30"/>
  <c r="AA52" i="30"/>
  <c r="AC52" i="30"/>
  <c r="E53" i="30"/>
  <c r="G53" i="30"/>
  <c r="I53" i="30"/>
  <c r="K53" i="30"/>
  <c r="M53" i="30"/>
  <c r="O53" i="30"/>
  <c r="Q53" i="30"/>
  <c r="S53" i="30"/>
  <c r="U53" i="30"/>
  <c r="W53" i="30"/>
  <c r="Y53" i="30"/>
  <c r="AA53" i="30"/>
  <c r="AC53" i="30"/>
  <c r="E54" i="30"/>
  <c r="G54" i="30"/>
  <c r="I54" i="30"/>
  <c r="K54" i="30"/>
  <c r="M54" i="30"/>
  <c r="O54" i="30"/>
  <c r="Q54" i="30"/>
  <c r="S54" i="30"/>
  <c r="U54" i="30"/>
  <c r="W54" i="30"/>
  <c r="Y54" i="30"/>
  <c r="AA54" i="30"/>
  <c r="AC54" i="30"/>
  <c r="E55" i="30"/>
  <c r="G55" i="30"/>
  <c r="I55" i="30"/>
  <c r="K55" i="30"/>
  <c r="M55" i="30"/>
  <c r="O55" i="30"/>
  <c r="Q55" i="30"/>
  <c r="S55" i="30"/>
  <c r="U55" i="30"/>
  <c r="W55" i="30"/>
  <c r="Y55" i="30"/>
  <c r="AA55" i="30"/>
  <c r="AC55" i="30"/>
  <c r="E56" i="30"/>
  <c r="G56" i="30"/>
  <c r="I56" i="30"/>
  <c r="K56" i="30"/>
  <c r="M56" i="30"/>
  <c r="O56" i="30"/>
  <c r="Q56" i="30"/>
  <c r="S56" i="30"/>
  <c r="U56" i="30"/>
  <c r="W56" i="30"/>
  <c r="Y56" i="30"/>
  <c r="AA56" i="30"/>
  <c r="AC56" i="30"/>
  <c r="E57" i="30"/>
  <c r="G57" i="30"/>
  <c r="I57" i="30"/>
  <c r="K57" i="30"/>
  <c r="M57" i="30"/>
  <c r="O57" i="30"/>
  <c r="Q57" i="30"/>
  <c r="S57" i="30"/>
  <c r="U57" i="30"/>
  <c r="W57" i="30"/>
  <c r="Y57" i="30"/>
  <c r="AA57" i="30"/>
  <c r="AC57" i="30"/>
  <c r="E58" i="30"/>
  <c r="G58" i="30"/>
  <c r="I58" i="30"/>
  <c r="K58" i="30"/>
  <c r="M58" i="30"/>
  <c r="O58" i="30"/>
  <c r="Q58" i="30"/>
  <c r="S58" i="30"/>
  <c r="U58" i="30"/>
  <c r="W58" i="30"/>
  <c r="Y58" i="30"/>
  <c r="AA58" i="30"/>
  <c r="AC58" i="30"/>
  <c r="E59" i="30"/>
  <c r="G59" i="30"/>
  <c r="I59" i="30"/>
  <c r="K59" i="30"/>
  <c r="M59" i="30"/>
  <c r="O59" i="30"/>
  <c r="Q59" i="30"/>
  <c r="S59" i="30"/>
  <c r="U59" i="30"/>
  <c r="W59" i="30"/>
  <c r="Y59" i="30"/>
  <c r="AA59" i="30"/>
  <c r="AC59" i="30"/>
  <c r="E63" i="30"/>
  <c r="G63" i="30"/>
  <c r="I63" i="30"/>
  <c r="K63" i="30"/>
  <c r="M63" i="30"/>
  <c r="O63" i="30"/>
  <c r="Q63" i="30"/>
  <c r="S63" i="30"/>
  <c r="U63" i="30"/>
  <c r="W63" i="30"/>
  <c r="Y63" i="30"/>
  <c r="AA63" i="30"/>
  <c r="AC63" i="30"/>
  <c r="E64" i="30"/>
  <c r="G64" i="30"/>
  <c r="I64" i="30"/>
  <c r="K64" i="30"/>
  <c r="M64" i="30"/>
  <c r="O64" i="30"/>
  <c r="Q64" i="30"/>
  <c r="S64" i="30"/>
  <c r="U64" i="30"/>
  <c r="W64" i="30"/>
  <c r="Y64" i="30"/>
  <c r="AA64" i="30"/>
  <c r="AC64" i="30"/>
  <c r="E65" i="30"/>
  <c r="G65" i="30"/>
  <c r="I65" i="30"/>
  <c r="K65" i="30"/>
  <c r="M65" i="30"/>
  <c r="O65" i="30"/>
  <c r="Q65" i="30"/>
  <c r="S65" i="30"/>
  <c r="U65" i="30"/>
  <c r="W65" i="30"/>
  <c r="Y65" i="30"/>
  <c r="AA65" i="30"/>
  <c r="AC65" i="30"/>
  <c r="E66" i="30"/>
  <c r="G66" i="30"/>
  <c r="I66" i="30"/>
  <c r="K66" i="30"/>
  <c r="M66" i="30"/>
  <c r="O66" i="30"/>
  <c r="Q66" i="30"/>
  <c r="S66" i="30"/>
  <c r="U66" i="30"/>
  <c r="W66" i="30"/>
  <c r="Y66" i="30"/>
  <c r="AA66" i="30"/>
  <c r="AC66" i="30"/>
  <c r="E67" i="30"/>
  <c r="G67" i="30"/>
  <c r="I67" i="30"/>
  <c r="K67" i="30"/>
  <c r="M67" i="30"/>
  <c r="O67" i="30"/>
  <c r="Q67" i="30"/>
  <c r="S67" i="30"/>
  <c r="U67" i="30"/>
  <c r="W67" i="30"/>
  <c r="Y67" i="30"/>
  <c r="AA67" i="30"/>
  <c r="AC67" i="30"/>
  <c r="E68" i="30"/>
  <c r="G68" i="30"/>
  <c r="I68" i="30"/>
  <c r="K68" i="30"/>
  <c r="M68" i="30"/>
  <c r="O68" i="30"/>
  <c r="Q68" i="30"/>
  <c r="S68" i="30"/>
  <c r="U68" i="30"/>
  <c r="W68" i="30"/>
  <c r="Y68" i="30"/>
  <c r="AA68" i="30"/>
  <c r="AC68" i="30"/>
  <c r="E69" i="30"/>
  <c r="G69" i="30"/>
  <c r="I69" i="30"/>
  <c r="K69" i="30"/>
  <c r="M69" i="30"/>
  <c r="O69" i="30"/>
  <c r="Q69" i="30"/>
  <c r="S69" i="30"/>
  <c r="U69" i="30"/>
  <c r="W69" i="30"/>
  <c r="Y69" i="30"/>
  <c r="AA69" i="30"/>
  <c r="AC69" i="30"/>
  <c r="E70" i="30"/>
  <c r="G70" i="30"/>
  <c r="I70" i="30"/>
  <c r="K70" i="30"/>
  <c r="M70" i="30"/>
  <c r="O70" i="30"/>
  <c r="Q70" i="30"/>
  <c r="S70" i="30"/>
  <c r="U70" i="30"/>
  <c r="W70" i="30"/>
  <c r="Y70" i="30"/>
  <c r="AA70" i="30"/>
  <c r="AC70" i="30"/>
  <c r="E71" i="30"/>
  <c r="G71" i="30"/>
  <c r="I71" i="30"/>
  <c r="K71" i="30"/>
  <c r="M71" i="30"/>
  <c r="O71" i="30"/>
  <c r="Q71" i="30"/>
  <c r="S71" i="30"/>
  <c r="U71" i="30"/>
  <c r="W71" i="30"/>
  <c r="Y71" i="30"/>
  <c r="AA71" i="30"/>
  <c r="AC71" i="30"/>
  <c r="E72" i="30"/>
  <c r="G72" i="30"/>
  <c r="I72" i="30"/>
  <c r="K72" i="30"/>
  <c r="M72" i="30"/>
  <c r="O72" i="30"/>
  <c r="Q72" i="30"/>
  <c r="S72" i="30"/>
  <c r="U72" i="30"/>
  <c r="W72" i="30"/>
  <c r="Y72" i="30"/>
  <c r="AA72" i="30"/>
  <c r="AC72" i="30"/>
  <c r="E73" i="30"/>
  <c r="G73" i="30"/>
  <c r="I73" i="30"/>
  <c r="K73" i="30"/>
  <c r="M73" i="30"/>
  <c r="O73" i="30"/>
  <c r="Q73" i="30"/>
  <c r="S73" i="30"/>
  <c r="U73" i="30"/>
  <c r="W73" i="30"/>
  <c r="Y73" i="30"/>
  <c r="AA73" i="30"/>
  <c r="AC73" i="30"/>
  <c r="E74" i="30"/>
  <c r="G74" i="30"/>
  <c r="I74" i="30"/>
  <c r="K74" i="30"/>
  <c r="M74" i="30"/>
  <c r="O74" i="30"/>
  <c r="Q74" i="30"/>
  <c r="S74" i="30"/>
  <c r="U74" i="30"/>
  <c r="W74" i="30"/>
  <c r="Y74" i="30"/>
  <c r="AA74" i="30"/>
  <c r="AC74" i="30"/>
  <c r="E75" i="30"/>
  <c r="G75" i="30"/>
  <c r="I75" i="30"/>
  <c r="K75" i="30"/>
  <c r="M75" i="30"/>
  <c r="O75" i="30"/>
  <c r="Q75" i="30"/>
  <c r="S75" i="30"/>
  <c r="U75" i="30"/>
  <c r="W75" i="30"/>
  <c r="Y75" i="30"/>
  <c r="AA75" i="30"/>
  <c r="AC75" i="30"/>
  <c r="E76" i="30"/>
  <c r="G76" i="30"/>
  <c r="I76" i="30"/>
  <c r="K76" i="30"/>
  <c r="M76" i="30"/>
  <c r="O76" i="30"/>
  <c r="Q76" i="30"/>
  <c r="S76" i="30"/>
  <c r="U76" i="30"/>
  <c r="W76" i="30"/>
  <c r="Y76" i="30"/>
  <c r="AA76" i="30"/>
  <c r="AC76" i="30"/>
  <c r="E80" i="30"/>
  <c r="G80" i="30"/>
  <c r="I80" i="30"/>
  <c r="K80" i="30"/>
  <c r="M80" i="30"/>
  <c r="O80" i="30"/>
  <c r="Q80" i="30"/>
  <c r="S80" i="30"/>
  <c r="U80" i="30"/>
  <c r="W80" i="30"/>
  <c r="Y80" i="30"/>
  <c r="AA80" i="30"/>
  <c r="AC80" i="30"/>
  <c r="E81" i="30"/>
  <c r="G81" i="30"/>
  <c r="I81" i="30"/>
  <c r="K81" i="30"/>
  <c r="M81" i="30"/>
  <c r="O81" i="30"/>
  <c r="Q81" i="30"/>
  <c r="S81" i="30"/>
  <c r="U81" i="30"/>
  <c r="W81" i="30"/>
  <c r="Y81" i="30"/>
  <c r="AA81" i="30"/>
  <c r="AC81" i="30"/>
  <c r="E82" i="30"/>
  <c r="G82" i="30"/>
  <c r="I82" i="30"/>
  <c r="K82" i="30"/>
  <c r="M82" i="30"/>
  <c r="O82" i="30"/>
  <c r="Q82" i="30"/>
  <c r="S82" i="30"/>
  <c r="U82" i="30"/>
  <c r="W82" i="30"/>
  <c r="Y82" i="30"/>
  <c r="AA82" i="30"/>
  <c r="AC82" i="30"/>
  <c r="E83" i="30"/>
  <c r="G83" i="30"/>
  <c r="I83" i="30"/>
  <c r="K83" i="30"/>
  <c r="M83" i="30"/>
  <c r="O83" i="30"/>
  <c r="Q83" i="30"/>
  <c r="S83" i="30"/>
  <c r="U83" i="30"/>
  <c r="W83" i="30"/>
  <c r="Y83" i="30"/>
  <c r="AA83" i="30"/>
  <c r="AC83" i="30"/>
  <c r="E84" i="30"/>
  <c r="G84" i="30"/>
  <c r="I84" i="30"/>
  <c r="K84" i="30"/>
  <c r="M84" i="30"/>
  <c r="O84" i="30"/>
  <c r="Q84" i="30"/>
  <c r="S84" i="30"/>
  <c r="U84" i="30"/>
  <c r="W84" i="30"/>
  <c r="Y84" i="30"/>
  <c r="AA84" i="30"/>
  <c r="AC84" i="30"/>
  <c r="E85" i="30"/>
  <c r="G85" i="30"/>
  <c r="I85" i="30"/>
  <c r="K85" i="30"/>
  <c r="M85" i="30"/>
  <c r="O85" i="30"/>
  <c r="Q85" i="30"/>
  <c r="S85" i="30"/>
  <c r="U85" i="30"/>
  <c r="W85" i="30"/>
  <c r="Y85" i="30"/>
  <c r="AA85" i="30"/>
  <c r="AC85" i="30"/>
  <c r="E89" i="30"/>
  <c r="G89" i="30"/>
  <c r="I89" i="30"/>
  <c r="K89" i="30"/>
  <c r="M89" i="30"/>
  <c r="O89" i="30"/>
  <c r="Q89" i="30"/>
  <c r="S89" i="30"/>
  <c r="U89" i="30"/>
  <c r="W89" i="30"/>
  <c r="Y89" i="30"/>
  <c r="AA89" i="30"/>
  <c r="AC89" i="30"/>
  <c r="E90" i="30"/>
  <c r="G90" i="30"/>
  <c r="I90" i="30"/>
  <c r="K90" i="30"/>
  <c r="M90" i="30"/>
  <c r="O90" i="30"/>
  <c r="Q90" i="30"/>
  <c r="S90" i="30"/>
  <c r="U90" i="30"/>
  <c r="W90" i="30"/>
  <c r="Y90" i="30"/>
  <c r="AA90" i="30"/>
  <c r="AC90" i="30"/>
  <c r="E91" i="30"/>
  <c r="G91" i="30"/>
  <c r="I91" i="30"/>
  <c r="K91" i="30"/>
  <c r="M91" i="30"/>
  <c r="O91" i="30"/>
  <c r="Q91" i="30"/>
  <c r="S91" i="30"/>
  <c r="U91" i="30"/>
  <c r="W91" i="30"/>
  <c r="Y91" i="30"/>
  <c r="AA91" i="30"/>
  <c r="AC91" i="30"/>
  <c r="E92" i="30"/>
  <c r="G92" i="30"/>
  <c r="I92" i="30"/>
  <c r="K92" i="30"/>
  <c r="M92" i="30"/>
  <c r="O92" i="30"/>
  <c r="Q92" i="30"/>
  <c r="S92" i="30"/>
  <c r="U92" i="30"/>
  <c r="W92" i="30"/>
  <c r="Y92" i="30"/>
  <c r="AA92" i="30"/>
  <c r="AC92" i="30"/>
  <c r="E93" i="30"/>
  <c r="G93" i="30"/>
  <c r="I93" i="30"/>
  <c r="K93" i="30"/>
  <c r="M93" i="30"/>
  <c r="O93" i="30"/>
  <c r="Q93" i="30"/>
  <c r="S93" i="30"/>
  <c r="U93" i="30"/>
  <c r="W93" i="30"/>
  <c r="Y93" i="30"/>
  <c r="AA93" i="30"/>
  <c r="AC93" i="30"/>
  <c r="E94" i="30"/>
  <c r="G94" i="30"/>
  <c r="I94" i="30"/>
  <c r="K94" i="30"/>
  <c r="M94" i="30"/>
  <c r="O94" i="30"/>
  <c r="Q94" i="30"/>
  <c r="S94" i="30"/>
  <c r="U94" i="30"/>
  <c r="W94" i="30"/>
  <c r="Y94" i="30"/>
  <c r="AA94" i="30"/>
  <c r="AC94" i="30"/>
  <c r="E95" i="30"/>
  <c r="G95" i="30"/>
  <c r="I95" i="30"/>
  <c r="K95" i="30"/>
  <c r="M95" i="30"/>
  <c r="O95" i="30"/>
  <c r="Q95" i="30"/>
  <c r="S95" i="30"/>
  <c r="U95" i="30"/>
  <c r="W95" i="30"/>
  <c r="Y95" i="30"/>
  <c r="AA95" i="30"/>
  <c r="AC95" i="30"/>
  <c r="E96" i="30"/>
  <c r="G96" i="30"/>
  <c r="I96" i="30"/>
  <c r="K96" i="30"/>
  <c r="M96" i="30"/>
  <c r="O96" i="30"/>
  <c r="Q96" i="30"/>
  <c r="S96" i="30"/>
  <c r="U96" i="30"/>
  <c r="W96" i="30"/>
  <c r="Y96" i="30"/>
  <c r="AA96" i="30"/>
  <c r="AC96" i="30"/>
  <c r="E97" i="30"/>
  <c r="G97" i="30"/>
  <c r="I97" i="30"/>
  <c r="K97" i="30"/>
  <c r="M97" i="30"/>
  <c r="O97" i="30"/>
  <c r="Q97" i="30"/>
  <c r="S97" i="30"/>
  <c r="U97" i="30"/>
  <c r="W97" i="30"/>
  <c r="Y97" i="30"/>
  <c r="AA97" i="30"/>
  <c r="AC97" i="30"/>
  <c r="E98" i="30"/>
  <c r="G98" i="30"/>
  <c r="I98" i="30"/>
  <c r="K98" i="30"/>
  <c r="M98" i="30"/>
  <c r="O98" i="30"/>
  <c r="Q98" i="30"/>
  <c r="S98" i="30"/>
  <c r="U98" i="30"/>
  <c r="W98" i="30"/>
  <c r="Y98" i="30"/>
  <c r="AA98" i="30"/>
  <c r="AC98" i="30"/>
  <c r="E99" i="30"/>
  <c r="G99" i="30"/>
  <c r="I99" i="30"/>
  <c r="K99" i="30"/>
  <c r="M99" i="30"/>
  <c r="O99" i="30"/>
  <c r="Q99" i="30"/>
  <c r="S99" i="30"/>
  <c r="U99" i="30"/>
  <c r="W99" i="30"/>
  <c r="Y99" i="30"/>
  <c r="AA99" i="30"/>
  <c r="AC99" i="30"/>
  <c r="E100" i="30"/>
  <c r="G100" i="30"/>
  <c r="I100" i="30"/>
  <c r="K100" i="30"/>
  <c r="M100" i="30"/>
  <c r="O100" i="30"/>
  <c r="Q100" i="30"/>
  <c r="S100" i="30"/>
  <c r="U100" i="30"/>
  <c r="W100" i="30"/>
  <c r="Y100" i="30"/>
  <c r="AA100" i="30"/>
  <c r="AC100" i="30"/>
  <c r="E101" i="30"/>
  <c r="G101" i="30"/>
  <c r="I101" i="30"/>
  <c r="K101" i="30"/>
  <c r="M101" i="30"/>
  <c r="O101" i="30"/>
  <c r="Q101" i="30"/>
  <c r="S101" i="30"/>
  <c r="U101" i="30"/>
  <c r="W101" i="30"/>
  <c r="Y101" i="30"/>
  <c r="AA101" i="30"/>
  <c r="AC101" i="30"/>
  <c r="E102" i="30"/>
  <c r="G102" i="30"/>
  <c r="I102" i="30"/>
  <c r="K102" i="30"/>
  <c r="M102" i="30"/>
  <c r="O102" i="30"/>
  <c r="Q102" i="30"/>
  <c r="S102" i="30"/>
  <c r="U102" i="30"/>
  <c r="W102" i="30"/>
  <c r="Y102" i="30"/>
  <c r="AA102" i="30"/>
  <c r="AC102" i="30"/>
  <c r="E103" i="30"/>
  <c r="G103" i="30"/>
  <c r="I103" i="30"/>
  <c r="K103" i="30"/>
  <c r="M103" i="30"/>
  <c r="O103" i="30"/>
  <c r="Q103" i="30"/>
  <c r="S103" i="30"/>
  <c r="U103" i="30"/>
  <c r="W103" i="30"/>
  <c r="Y103" i="30"/>
  <c r="AA103" i="30"/>
  <c r="AC103" i="30"/>
  <c r="E104" i="30"/>
  <c r="G104" i="30"/>
  <c r="I104" i="30"/>
  <c r="K104" i="30"/>
  <c r="M104" i="30"/>
  <c r="O104" i="30"/>
  <c r="Q104" i="30"/>
  <c r="S104" i="30"/>
  <c r="U104" i="30"/>
  <c r="W104" i="30"/>
  <c r="Y104" i="30"/>
  <c r="AA104" i="30"/>
  <c r="AC104" i="30"/>
  <c r="E105" i="30"/>
  <c r="G105" i="30"/>
  <c r="I105" i="30"/>
  <c r="K105" i="30"/>
  <c r="M105" i="30"/>
  <c r="O105" i="30"/>
  <c r="Q105" i="30"/>
  <c r="S105" i="30"/>
  <c r="U105" i="30"/>
  <c r="W105" i="30"/>
  <c r="Y105" i="30"/>
  <c r="AA105" i="30"/>
  <c r="AC105" i="30"/>
  <c r="E106" i="30"/>
  <c r="G106" i="30"/>
  <c r="I106" i="30"/>
  <c r="K106" i="30"/>
  <c r="M106" i="30"/>
  <c r="O106" i="30"/>
  <c r="Q106" i="30"/>
  <c r="S106" i="30"/>
  <c r="U106" i="30"/>
  <c r="W106" i="30"/>
  <c r="Y106" i="30"/>
  <c r="AA106" i="30"/>
  <c r="AC106" i="30"/>
  <c r="E107" i="30"/>
  <c r="G107" i="30"/>
  <c r="I107" i="30"/>
  <c r="K107" i="30"/>
  <c r="M107" i="30"/>
  <c r="O107" i="30"/>
  <c r="Q107" i="30"/>
  <c r="S107" i="30"/>
  <c r="U107" i="30"/>
  <c r="W107" i="30"/>
  <c r="Y107" i="30"/>
  <c r="AA107" i="30"/>
  <c r="AC107" i="30"/>
  <c r="E108" i="30"/>
  <c r="G108" i="30"/>
  <c r="I108" i="30"/>
  <c r="K108" i="30"/>
  <c r="M108" i="30"/>
  <c r="O108" i="30"/>
  <c r="Q108" i="30"/>
  <c r="S108" i="30"/>
  <c r="U108" i="30"/>
  <c r="W108" i="30"/>
  <c r="Y108" i="30"/>
  <c r="AA108" i="30"/>
  <c r="AC108" i="30"/>
  <c r="E109" i="30"/>
  <c r="G109" i="30"/>
  <c r="I109" i="30"/>
  <c r="K109" i="30"/>
  <c r="M109" i="30"/>
  <c r="O109" i="30"/>
  <c r="Q109" i="30"/>
  <c r="S109" i="30"/>
  <c r="U109" i="30"/>
  <c r="W109" i="30"/>
  <c r="Y109" i="30"/>
  <c r="AA109" i="30"/>
  <c r="AC109" i="30"/>
  <c r="E110" i="30"/>
  <c r="G110" i="30"/>
  <c r="I110" i="30"/>
  <c r="K110" i="30"/>
  <c r="M110" i="30"/>
  <c r="O110" i="30"/>
  <c r="Q110" i="30"/>
  <c r="S110" i="30"/>
  <c r="U110" i="30"/>
  <c r="W110" i="30"/>
  <c r="Y110" i="30"/>
  <c r="AA110" i="30"/>
  <c r="AC110" i="30"/>
  <c r="E111" i="30"/>
  <c r="G111" i="30"/>
  <c r="I111" i="30"/>
  <c r="K111" i="30"/>
  <c r="M111" i="30"/>
  <c r="O111" i="30"/>
  <c r="Q111" i="30"/>
  <c r="S111" i="30"/>
  <c r="U111" i="30"/>
  <c r="W111" i="30"/>
  <c r="Y111" i="30"/>
  <c r="AA111" i="30"/>
  <c r="AC111" i="30"/>
  <c r="C126" i="30"/>
  <c r="E3" i="29"/>
  <c r="G3" i="29"/>
  <c r="I3" i="29"/>
  <c r="K3" i="29"/>
  <c r="M3" i="29"/>
  <c r="O3" i="29"/>
  <c r="Q3" i="29"/>
  <c r="S3" i="29"/>
  <c r="U3" i="29"/>
  <c r="W3" i="29"/>
  <c r="Y3" i="29"/>
  <c r="AA3" i="29"/>
  <c r="AC3" i="29"/>
  <c r="F10" i="29"/>
  <c r="H10" i="29"/>
  <c r="J10" i="29"/>
  <c r="L10" i="29"/>
  <c r="N10" i="29"/>
  <c r="P10" i="29"/>
  <c r="R10" i="29"/>
  <c r="T10" i="29"/>
  <c r="V10" i="29"/>
  <c r="X10" i="29"/>
  <c r="Z10" i="29"/>
  <c r="AB10" i="29"/>
  <c r="AD10" i="29"/>
  <c r="F11" i="29"/>
  <c r="H11" i="29"/>
  <c r="J11" i="29"/>
  <c r="L11" i="29"/>
  <c r="N11" i="29"/>
  <c r="P11" i="29"/>
  <c r="R11" i="29"/>
  <c r="T11" i="29"/>
  <c r="V11" i="29"/>
  <c r="X11" i="29"/>
  <c r="Z11" i="29"/>
  <c r="AB11" i="29"/>
  <c r="AD11" i="29"/>
  <c r="F12" i="29"/>
  <c r="H12" i="29"/>
  <c r="J12" i="29"/>
  <c r="L12" i="29"/>
  <c r="N12" i="29"/>
  <c r="P12" i="29"/>
  <c r="R12" i="29"/>
  <c r="T12" i="29"/>
  <c r="V12" i="29"/>
  <c r="X12" i="29"/>
  <c r="Z12" i="29"/>
  <c r="AB12" i="29"/>
  <c r="AD12" i="29"/>
  <c r="F13" i="29"/>
  <c r="H13" i="29"/>
  <c r="J13" i="29"/>
  <c r="L13" i="29"/>
  <c r="N13" i="29"/>
  <c r="P13" i="29"/>
  <c r="R13" i="29"/>
  <c r="T13" i="29"/>
  <c r="V13" i="29"/>
  <c r="X13" i="29"/>
  <c r="Z13" i="29"/>
  <c r="AB13" i="29"/>
  <c r="AD13" i="29"/>
  <c r="F14" i="29"/>
  <c r="H14" i="29"/>
  <c r="J14" i="29"/>
  <c r="L14" i="29"/>
  <c r="N14" i="29"/>
  <c r="P14" i="29"/>
  <c r="R14" i="29"/>
  <c r="T14" i="29"/>
  <c r="V14" i="29"/>
  <c r="X14" i="29"/>
  <c r="Z14" i="29"/>
  <c r="AB14" i="29"/>
  <c r="AD14" i="29"/>
  <c r="F15" i="29"/>
  <c r="H15" i="29"/>
  <c r="J15" i="29"/>
  <c r="L15" i="29"/>
  <c r="N15" i="29"/>
  <c r="P15" i="29"/>
  <c r="R15" i="29"/>
  <c r="T15" i="29"/>
  <c r="V15" i="29"/>
  <c r="X15" i="29"/>
  <c r="Z15" i="29"/>
  <c r="AB15" i="29"/>
  <c r="AD15" i="29"/>
  <c r="F16" i="29"/>
  <c r="H16" i="29"/>
  <c r="J16" i="29"/>
  <c r="L16" i="29"/>
  <c r="N16" i="29"/>
  <c r="P16" i="29"/>
  <c r="R16" i="29"/>
  <c r="T16" i="29"/>
  <c r="V16" i="29"/>
  <c r="X16" i="29"/>
  <c r="Z16" i="29"/>
  <c r="AB16" i="29"/>
  <c r="AD16" i="29"/>
  <c r="F17" i="29"/>
  <c r="H17" i="29"/>
  <c r="J17" i="29"/>
  <c r="L17" i="29"/>
  <c r="N17" i="29"/>
  <c r="P17" i="29"/>
  <c r="R17" i="29"/>
  <c r="T17" i="29"/>
  <c r="V17" i="29"/>
  <c r="X17" i="29"/>
  <c r="Z17" i="29"/>
  <c r="AB17" i="29"/>
  <c r="AD17" i="29"/>
  <c r="F18" i="29"/>
  <c r="H18" i="29"/>
  <c r="J18" i="29"/>
  <c r="L18" i="29"/>
  <c r="N18" i="29"/>
  <c r="P18" i="29"/>
  <c r="R18" i="29"/>
  <c r="T18" i="29"/>
  <c r="V18" i="29"/>
  <c r="X18" i="29"/>
  <c r="Z18" i="29"/>
  <c r="AB18" i="29"/>
  <c r="AD18" i="29"/>
  <c r="F19" i="29"/>
  <c r="H19" i="29"/>
  <c r="J19" i="29"/>
  <c r="L19" i="29"/>
  <c r="N19" i="29"/>
  <c r="P19" i="29"/>
  <c r="R19" i="29"/>
  <c r="T19" i="29"/>
  <c r="V19" i="29"/>
  <c r="X19" i="29"/>
  <c r="Z19" i="29"/>
  <c r="AB19" i="29"/>
  <c r="AD19" i="29"/>
  <c r="F20" i="29"/>
  <c r="H20" i="29"/>
  <c r="J20" i="29"/>
  <c r="L20" i="29"/>
  <c r="N20" i="29"/>
  <c r="P20" i="29"/>
  <c r="R20" i="29"/>
  <c r="T20" i="29"/>
  <c r="V20" i="29"/>
  <c r="X20" i="29"/>
  <c r="Z20" i="29"/>
  <c r="AB20" i="29"/>
  <c r="AD20" i="29"/>
  <c r="F21" i="29"/>
  <c r="H21" i="29"/>
  <c r="J21" i="29"/>
  <c r="L21" i="29"/>
  <c r="N21" i="29"/>
  <c r="P21" i="29"/>
  <c r="R21" i="29"/>
  <c r="T21" i="29"/>
  <c r="V21" i="29"/>
  <c r="X21" i="29"/>
  <c r="Z21" i="29"/>
  <c r="AB21" i="29"/>
  <c r="AD21" i="29"/>
  <c r="AT23" i="29"/>
  <c r="AT24" i="29"/>
  <c r="E29" i="29"/>
  <c r="G29" i="29"/>
  <c r="I29" i="29"/>
  <c r="K29" i="29"/>
  <c r="M29" i="29"/>
  <c r="O29" i="29"/>
  <c r="Q29" i="29"/>
  <c r="S29" i="29"/>
  <c r="U29" i="29"/>
  <c r="W29" i="29"/>
  <c r="Y29" i="29"/>
  <c r="AA29" i="29"/>
  <c r="AC29" i="29"/>
  <c r="E30" i="29"/>
  <c r="G30" i="29"/>
  <c r="I30" i="29"/>
  <c r="K30" i="29"/>
  <c r="M30" i="29"/>
  <c r="O30" i="29"/>
  <c r="Q30" i="29"/>
  <c r="S30" i="29"/>
  <c r="U30" i="29"/>
  <c r="W30" i="29"/>
  <c r="Y30" i="29"/>
  <c r="AA30" i="29"/>
  <c r="AC30" i="29"/>
  <c r="E31" i="29"/>
  <c r="G31" i="29"/>
  <c r="I31" i="29"/>
  <c r="K31" i="29"/>
  <c r="M31" i="29"/>
  <c r="O31" i="29"/>
  <c r="Q31" i="29"/>
  <c r="S31" i="29"/>
  <c r="U31" i="29"/>
  <c r="W31" i="29"/>
  <c r="Y31" i="29"/>
  <c r="AA31" i="29"/>
  <c r="AC31" i="29"/>
  <c r="E32" i="29"/>
  <c r="G32" i="29"/>
  <c r="I32" i="29"/>
  <c r="K32" i="29"/>
  <c r="M32" i="29"/>
  <c r="O32" i="29"/>
  <c r="Q32" i="29"/>
  <c r="S32" i="29"/>
  <c r="U32" i="29"/>
  <c r="W32" i="29"/>
  <c r="Y32" i="29"/>
  <c r="AA32" i="29"/>
  <c r="AC32" i="29"/>
  <c r="E33" i="29"/>
  <c r="G33" i="29"/>
  <c r="I33" i="29"/>
  <c r="K33" i="29"/>
  <c r="M33" i="29"/>
  <c r="O33" i="29"/>
  <c r="Q33" i="29"/>
  <c r="S33" i="29"/>
  <c r="U33" i="29"/>
  <c r="W33" i="29"/>
  <c r="Y33" i="29"/>
  <c r="AA33" i="29"/>
  <c r="AC33" i="29"/>
  <c r="E34" i="29"/>
  <c r="G34" i="29"/>
  <c r="I34" i="29"/>
  <c r="K34" i="29"/>
  <c r="M34" i="29"/>
  <c r="O34" i="29"/>
  <c r="Q34" i="29"/>
  <c r="S34" i="29"/>
  <c r="U34" i="29"/>
  <c r="W34" i="29"/>
  <c r="Y34" i="29"/>
  <c r="AA34" i="29"/>
  <c r="AC34" i="29"/>
  <c r="E35" i="29"/>
  <c r="G35" i="29"/>
  <c r="I35" i="29"/>
  <c r="K35" i="29"/>
  <c r="M35" i="29"/>
  <c r="O35" i="29"/>
  <c r="Q35" i="29"/>
  <c r="S35" i="29"/>
  <c r="U35" i="29"/>
  <c r="W35" i="29"/>
  <c r="Y35" i="29"/>
  <c r="AA35" i="29"/>
  <c r="AC35" i="29"/>
  <c r="E36" i="29"/>
  <c r="G36" i="29"/>
  <c r="I36" i="29"/>
  <c r="K36" i="29"/>
  <c r="M36" i="29"/>
  <c r="O36" i="29"/>
  <c r="Q36" i="29"/>
  <c r="S36" i="29"/>
  <c r="U36" i="29"/>
  <c r="W36" i="29"/>
  <c r="Y36" i="29"/>
  <c r="AA36" i="29"/>
  <c r="AC36" i="29"/>
  <c r="E37" i="29"/>
  <c r="G37" i="29"/>
  <c r="I37" i="29"/>
  <c r="K37" i="29"/>
  <c r="M37" i="29"/>
  <c r="O37" i="29"/>
  <c r="Q37" i="29"/>
  <c r="S37" i="29"/>
  <c r="U37" i="29"/>
  <c r="W37" i="29"/>
  <c r="Y37" i="29"/>
  <c r="AA37" i="29"/>
  <c r="AC37" i="29"/>
  <c r="E41" i="29"/>
  <c r="G41" i="29"/>
  <c r="I41" i="29"/>
  <c r="K41" i="29"/>
  <c r="M41" i="29"/>
  <c r="O41" i="29"/>
  <c r="Q41" i="29"/>
  <c r="S41" i="29"/>
  <c r="U41" i="29"/>
  <c r="W41" i="29"/>
  <c r="Y41" i="29"/>
  <c r="AA41" i="29"/>
  <c r="AC41" i="29"/>
  <c r="E42" i="29"/>
  <c r="G42" i="29"/>
  <c r="I42" i="29"/>
  <c r="K42" i="29"/>
  <c r="M42" i="29"/>
  <c r="O42" i="29"/>
  <c r="Q42" i="29"/>
  <c r="S42" i="29"/>
  <c r="U42" i="29"/>
  <c r="W42" i="29"/>
  <c r="Y42" i="29"/>
  <c r="AA42" i="29"/>
  <c r="AC42" i="29"/>
  <c r="I43" i="29"/>
  <c r="K43" i="29"/>
  <c r="M43" i="29"/>
  <c r="O43" i="29"/>
  <c r="Q43" i="29"/>
  <c r="S43" i="29"/>
  <c r="U43" i="29"/>
  <c r="W43" i="29"/>
  <c r="Y43" i="29"/>
  <c r="AA43" i="29"/>
  <c r="AC43" i="29"/>
  <c r="E44" i="29"/>
  <c r="G44" i="29"/>
  <c r="I44" i="29"/>
  <c r="K44" i="29"/>
  <c r="M44" i="29"/>
  <c r="O44" i="29"/>
  <c r="Q44" i="29"/>
  <c r="S44" i="29"/>
  <c r="U44" i="29"/>
  <c r="W44" i="29"/>
  <c r="Y44" i="29"/>
  <c r="AA44" i="29"/>
  <c r="AC44" i="29"/>
  <c r="E45" i="29"/>
  <c r="G45" i="29"/>
  <c r="I45" i="29"/>
  <c r="K45" i="29"/>
  <c r="M45" i="29"/>
  <c r="O45" i="29"/>
  <c r="Q45" i="29"/>
  <c r="S45" i="29"/>
  <c r="U45" i="29"/>
  <c r="W45" i="29"/>
  <c r="Y45" i="29"/>
  <c r="AA45" i="29"/>
  <c r="AC45" i="29"/>
  <c r="E46" i="29"/>
  <c r="G46" i="29"/>
  <c r="I46" i="29"/>
  <c r="K46" i="29"/>
  <c r="M46" i="29"/>
  <c r="O46" i="29"/>
  <c r="Q46" i="29"/>
  <c r="S46" i="29"/>
  <c r="U46" i="29"/>
  <c r="W46" i="29"/>
  <c r="Y46" i="29"/>
  <c r="AA46" i="29"/>
  <c r="AC46" i="29"/>
  <c r="E47" i="29"/>
  <c r="G47" i="29"/>
  <c r="I47" i="29"/>
  <c r="K47" i="29"/>
  <c r="M47" i="29"/>
  <c r="O47" i="29"/>
  <c r="Q47" i="29"/>
  <c r="S47" i="29"/>
  <c r="U47" i="29"/>
  <c r="W47" i="29"/>
  <c r="Y47" i="29"/>
  <c r="AA47" i="29"/>
  <c r="AC47" i="29"/>
  <c r="E49" i="29"/>
  <c r="G49" i="29"/>
  <c r="I49" i="29"/>
  <c r="K49" i="29"/>
  <c r="M49" i="29"/>
  <c r="O49" i="29"/>
  <c r="Q49" i="29"/>
  <c r="S49" i="29"/>
  <c r="U49" i="29"/>
  <c r="W49" i="29"/>
  <c r="Y49" i="29"/>
  <c r="AA49" i="29"/>
  <c r="AC49" i="29"/>
  <c r="E50" i="29"/>
  <c r="G50" i="29"/>
  <c r="I50" i="29"/>
  <c r="K50" i="29"/>
  <c r="M50" i="29"/>
  <c r="O50" i="29"/>
  <c r="Q50" i="29"/>
  <c r="S50" i="29"/>
  <c r="U50" i="29"/>
  <c r="W50" i="29"/>
  <c r="Y50" i="29"/>
  <c r="AA50" i="29"/>
  <c r="AC50" i="29"/>
  <c r="E51" i="29"/>
  <c r="G51" i="29"/>
  <c r="I51" i="29"/>
  <c r="K51" i="29"/>
  <c r="M51" i="29"/>
  <c r="O51" i="29"/>
  <c r="Q51" i="29"/>
  <c r="S51" i="29"/>
  <c r="U51" i="29"/>
  <c r="W51" i="29"/>
  <c r="Y51" i="29"/>
  <c r="AA51" i="29"/>
  <c r="AC51" i="29"/>
  <c r="E52" i="29"/>
  <c r="G52" i="29"/>
  <c r="I52" i="29"/>
  <c r="K52" i="29"/>
  <c r="M52" i="29"/>
  <c r="O52" i="29"/>
  <c r="Q52" i="29"/>
  <c r="S52" i="29"/>
  <c r="U52" i="29"/>
  <c r="W52" i="29"/>
  <c r="Y52" i="29"/>
  <c r="AA52" i="29"/>
  <c r="AC52" i="29"/>
  <c r="E53" i="29"/>
  <c r="G53" i="29"/>
  <c r="I53" i="29"/>
  <c r="K53" i="29"/>
  <c r="M53" i="29"/>
  <c r="O53" i="29"/>
  <c r="Q53" i="29"/>
  <c r="S53" i="29"/>
  <c r="U53" i="29"/>
  <c r="W53" i="29"/>
  <c r="Y53" i="29"/>
  <c r="AA53" i="29"/>
  <c r="AC53" i="29"/>
  <c r="E54" i="29"/>
  <c r="G54" i="29"/>
  <c r="I54" i="29"/>
  <c r="K54" i="29"/>
  <c r="M54" i="29"/>
  <c r="O54" i="29"/>
  <c r="Q54" i="29"/>
  <c r="S54" i="29"/>
  <c r="U54" i="29"/>
  <c r="W54" i="29"/>
  <c r="Y54" i="29"/>
  <c r="AA54" i="29"/>
  <c r="AC54" i="29"/>
  <c r="E55" i="29"/>
  <c r="G55" i="29"/>
  <c r="I55" i="29"/>
  <c r="K55" i="29"/>
  <c r="M55" i="29"/>
  <c r="O55" i="29"/>
  <c r="Q55" i="29"/>
  <c r="S55" i="29"/>
  <c r="U55" i="29"/>
  <c r="W55" i="29"/>
  <c r="Y55" i="29"/>
  <c r="AA55" i="29"/>
  <c r="AC55" i="29"/>
  <c r="E56" i="29"/>
  <c r="G56" i="29"/>
  <c r="I56" i="29"/>
  <c r="K56" i="29"/>
  <c r="M56" i="29"/>
  <c r="O56" i="29"/>
  <c r="Q56" i="29"/>
  <c r="S56" i="29"/>
  <c r="U56" i="29"/>
  <c r="W56" i="29"/>
  <c r="Y56" i="29"/>
  <c r="AA56" i="29"/>
  <c r="AC56" i="29"/>
  <c r="E57" i="29"/>
  <c r="G57" i="29"/>
  <c r="I57" i="29"/>
  <c r="K57" i="29"/>
  <c r="M57" i="29"/>
  <c r="O57" i="29"/>
  <c r="Q57" i="29"/>
  <c r="S57" i="29"/>
  <c r="U57" i="29"/>
  <c r="W57" i="29"/>
  <c r="Y57" i="29"/>
  <c r="AA57" i="29"/>
  <c r="AC57" i="29"/>
  <c r="E58" i="29"/>
  <c r="G58" i="29"/>
  <c r="I58" i="29"/>
  <c r="K58" i="29"/>
  <c r="M58" i="29"/>
  <c r="O58" i="29"/>
  <c r="Q58" i="29"/>
  <c r="S58" i="29"/>
  <c r="U58" i="29"/>
  <c r="W58" i="29"/>
  <c r="Y58" i="29"/>
  <c r="AA58" i="29"/>
  <c r="AC58" i="29"/>
  <c r="E59" i="29"/>
  <c r="G59" i="29"/>
  <c r="I59" i="29"/>
  <c r="K59" i="29"/>
  <c r="M59" i="29"/>
  <c r="O59" i="29"/>
  <c r="Q59" i="29"/>
  <c r="S59" i="29"/>
  <c r="U59" i="29"/>
  <c r="W59" i="29"/>
  <c r="Y59" i="29"/>
  <c r="AA59" i="29"/>
  <c r="AC59" i="29"/>
  <c r="E63" i="29"/>
  <c r="G63" i="29"/>
  <c r="I63" i="29"/>
  <c r="K63" i="29"/>
  <c r="M63" i="29"/>
  <c r="O63" i="29"/>
  <c r="Q63" i="29"/>
  <c r="S63" i="29"/>
  <c r="U63" i="29"/>
  <c r="W63" i="29"/>
  <c r="Y63" i="29"/>
  <c r="AA63" i="29"/>
  <c r="AC63" i="29"/>
  <c r="E64" i="29"/>
  <c r="G64" i="29"/>
  <c r="I64" i="29"/>
  <c r="K64" i="29"/>
  <c r="M64" i="29"/>
  <c r="O64" i="29"/>
  <c r="Q64" i="29"/>
  <c r="S64" i="29"/>
  <c r="U64" i="29"/>
  <c r="W64" i="29"/>
  <c r="Y64" i="29"/>
  <c r="AA64" i="29"/>
  <c r="AC64" i="29"/>
  <c r="E65" i="29"/>
  <c r="G65" i="29"/>
  <c r="I65" i="29"/>
  <c r="K65" i="29"/>
  <c r="M65" i="29"/>
  <c r="O65" i="29"/>
  <c r="Q65" i="29"/>
  <c r="S65" i="29"/>
  <c r="U65" i="29"/>
  <c r="W65" i="29"/>
  <c r="Y65" i="29"/>
  <c r="AA65" i="29"/>
  <c r="AC65" i="29"/>
  <c r="E66" i="29"/>
  <c r="G66" i="29"/>
  <c r="I66" i="29"/>
  <c r="K66" i="29"/>
  <c r="M66" i="29"/>
  <c r="O66" i="29"/>
  <c r="Q66" i="29"/>
  <c r="S66" i="29"/>
  <c r="U66" i="29"/>
  <c r="W66" i="29"/>
  <c r="Y66" i="29"/>
  <c r="AA66" i="29"/>
  <c r="AC66" i="29"/>
  <c r="E67" i="29"/>
  <c r="G67" i="29"/>
  <c r="I67" i="29"/>
  <c r="K67" i="29"/>
  <c r="M67" i="29"/>
  <c r="O67" i="29"/>
  <c r="Q67" i="29"/>
  <c r="S67" i="29"/>
  <c r="U67" i="29"/>
  <c r="W67" i="29"/>
  <c r="Y67" i="29"/>
  <c r="AA67" i="29"/>
  <c r="AC67" i="29"/>
  <c r="E68" i="29"/>
  <c r="G68" i="29"/>
  <c r="I68" i="29"/>
  <c r="K68" i="29"/>
  <c r="M68" i="29"/>
  <c r="O68" i="29"/>
  <c r="Q68" i="29"/>
  <c r="S68" i="29"/>
  <c r="U68" i="29"/>
  <c r="W68" i="29"/>
  <c r="Y68" i="29"/>
  <c r="AA68" i="29"/>
  <c r="AC68" i="29"/>
  <c r="E69" i="29"/>
  <c r="G69" i="29"/>
  <c r="I69" i="29"/>
  <c r="K69" i="29"/>
  <c r="M69" i="29"/>
  <c r="O69" i="29"/>
  <c r="Q69" i="29"/>
  <c r="S69" i="29"/>
  <c r="U69" i="29"/>
  <c r="W69" i="29"/>
  <c r="Y69" i="29"/>
  <c r="AA69" i="29"/>
  <c r="AC69" i="29"/>
  <c r="E70" i="29"/>
  <c r="G70" i="29"/>
  <c r="I70" i="29"/>
  <c r="K70" i="29"/>
  <c r="M70" i="29"/>
  <c r="O70" i="29"/>
  <c r="Q70" i="29"/>
  <c r="S70" i="29"/>
  <c r="U70" i="29"/>
  <c r="W70" i="29"/>
  <c r="Y70" i="29"/>
  <c r="AA70" i="29"/>
  <c r="AC70" i="29"/>
  <c r="E71" i="29"/>
  <c r="G71" i="29"/>
  <c r="I71" i="29"/>
  <c r="K71" i="29"/>
  <c r="M71" i="29"/>
  <c r="O71" i="29"/>
  <c r="Q71" i="29"/>
  <c r="S71" i="29"/>
  <c r="U71" i="29"/>
  <c r="W71" i="29"/>
  <c r="Y71" i="29"/>
  <c r="AA71" i="29"/>
  <c r="AC71" i="29"/>
  <c r="E72" i="29"/>
  <c r="G72" i="29"/>
  <c r="I72" i="29"/>
  <c r="K72" i="29"/>
  <c r="M72" i="29"/>
  <c r="O72" i="29"/>
  <c r="Q72" i="29"/>
  <c r="S72" i="29"/>
  <c r="U72" i="29"/>
  <c r="W72" i="29"/>
  <c r="Y72" i="29"/>
  <c r="AA72" i="29"/>
  <c r="AC72" i="29"/>
  <c r="E73" i="29"/>
  <c r="G73" i="29"/>
  <c r="I73" i="29"/>
  <c r="K73" i="29"/>
  <c r="M73" i="29"/>
  <c r="O73" i="29"/>
  <c r="Q73" i="29"/>
  <c r="S73" i="29"/>
  <c r="U73" i="29"/>
  <c r="W73" i="29"/>
  <c r="Y73" i="29"/>
  <c r="AA73" i="29"/>
  <c r="AC73" i="29"/>
  <c r="E74" i="29"/>
  <c r="G74" i="29"/>
  <c r="I74" i="29"/>
  <c r="K74" i="29"/>
  <c r="M74" i="29"/>
  <c r="O74" i="29"/>
  <c r="Q74" i="29"/>
  <c r="S74" i="29"/>
  <c r="U74" i="29"/>
  <c r="W74" i="29"/>
  <c r="Y74" i="29"/>
  <c r="AA74" i="29"/>
  <c r="AC74" i="29"/>
  <c r="E75" i="29"/>
  <c r="G75" i="29"/>
  <c r="I75" i="29"/>
  <c r="K75" i="29"/>
  <c r="M75" i="29"/>
  <c r="O75" i="29"/>
  <c r="Q75" i="29"/>
  <c r="S75" i="29"/>
  <c r="U75" i="29"/>
  <c r="W75" i="29"/>
  <c r="Y75" i="29"/>
  <c r="AA75" i="29"/>
  <c r="AC75" i="29"/>
  <c r="E76" i="29"/>
  <c r="G76" i="29"/>
  <c r="I76" i="29"/>
  <c r="K76" i="29"/>
  <c r="M76" i="29"/>
  <c r="O76" i="29"/>
  <c r="Q76" i="29"/>
  <c r="S76" i="29"/>
  <c r="U76" i="29"/>
  <c r="W76" i="29"/>
  <c r="Y76" i="29"/>
  <c r="AA76" i="29"/>
  <c r="AC76" i="29"/>
  <c r="E80" i="29"/>
  <c r="G80" i="29"/>
  <c r="I80" i="29"/>
  <c r="K80" i="29"/>
  <c r="M80" i="29"/>
  <c r="O80" i="29"/>
  <c r="Q80" i="29"/>
  <c r="S80" i="29"/>
  <c r="U80" i="29"/>
  <c r="W80" i="29"/>
  <c r="Y80" i="29"/>
  <c r="AA80" i="29"/>
  <c r="AC80" i="29"/>
  <c r="E81" i="29"/>
  <c r="G81" i="29"/>
  <c r="I81" i="29"/>
  <c r="K81" i="29"/>
  <c r="M81" i="29"/>
  <c r="O81" i="29"/>
  <c r="Q81" i="29"/>
  <c r="S81" i="29"/>
  <c r="U81" i="29"/>
  <c r="W81" i="29"/>
  <c r="Y81" i="29"/>
  <c r="AA81" i="29"/>
  <c r="AC81" i="29"/>
  <c r="E82" i="29"/>
  <c r="G82" i="29"/>
  <c r="I82" i="29"/>
  <c r="K82" i="29"/>
  <c r="M82" i="29"/>
  <c r="O82" i="29"/>
  <c r="Q82" i="29"/>
  <c r="S82" i="29"/>
  <c r="U82" i="29"/>
  <c r="W82" i="29"/>
  <c r="Y82" i="29"/>
  <c r="AA82" i="29"/>
  <c r="AC82" i="29"/>
  <c r="E83" i="29"/>
  <c r="G83" i="29"/>
  <c r="I83" i="29"/>
  <c r="K83" i="29"/>
  <c r="M83" i="29"/>
  <c r="O83" i="29"/>
  <c r="Q83" i="29"/>
  <c r="S83" i="29"/>
  <c r="U83" i="29"/>
  <c r="W83" i="29"/>
  <c r="Y83" i="29"/>
  <c r="AA83" i="29"/>
  <c r="AC83" i="29"/>
  <c r="E84" i="29"/>
  <c r="G84" i="29"/>
  <c r="I84" i="29"/>
  <c r="K84" i="29"/>
  <c r="M84" i="29"/>
  <c r="O84" i="29"/>
  <c r="Q84" i="29"/>
  <c r="S84" i="29"/>
  <c r="U84" i="29"/>
  <c r="W84" i="29"/>
  <c r="Y84" i="29"/>
  <c r="AA84" i="29"/>
  <c r="AC84" i="29"/>
  <c r="E85" i="29"/>
  <c r="G85" i="29"/>
  <c r="I85" i="29"/>
  <c r="K85" i="29"/>
  <c r="M85" i="29"/>
  <c r="O85" i="29"/>
  <c r="Q85" i="29"/>
  <c r="S85" i="29"/>
  <c r="U85" i="29"/>
  <c r="W85" i="29"/>
  <c r="Y85" i="29"/>
  <c r="AA85" i="29"/>
  <c r="AC85" i="29"/>
  <c r="E89" i="29"/>
  <c r="G89" i="29"/>
  <c r="I89" i="29"/>
  <c r="K89" i="29"/>
  <c r="M89" i="29"/>
  <c r="O89" i="29"/>
  <c r="Q89" i="29"/>
  <c r="S89" i="29"/>
  <c r="U89" i="29"/>
  <c r="W89" i="29"/>
  <c r="Y89" i="29"/>
  <c r="AA89" i="29"/>
  <c r="AC89" i="29"/>
  <c r="E90" i="29"/>
  <c r="G90" i="29"/>
  <c r="I90" i="29"/>
  <c r="K90" i="29"/>
  <c r="M90" i="29"/>
  <c r="O90" i="29"/>
  <c r="Q90" i="29"/>
  <c r="S90" i="29"/>
  <c r="U90" i="29"/>
  <c r="W90" i="29"/>
  <c r="Y90" i="29"/>
  <c r="AA90" i="29"/>
  <c r="AC90" i="29"/>
  <c r="E91" i="29"/>
  <c r="G91" i="29"/>
  <c r="I91" i="29"/>
  <c r="K91" i="29"/>
  <c r="M91" i="29"/>
  <c r="O91" i="29"/>
  <c r="Q91" i="29"/>
  <c r="S91" i="29"/>
  <c r="U91" i="29"/>
  <c r="W91" i="29"/>
  <c r="Y91" i="29"/>
  <c r="AA91" i="29"/>
  <c r="AC91" i="29"/>
  <c r="E92" i="29"/>
  <c r="G92" i="29"/>
  <c r="I92" i="29"/>
  <c r="K92" i="29"/>
  <c r="M92" i="29"/>
  <c r="O92" i="29"/>
  <c r="Q92" i="29"/>
  <c r="S92" i="29"/>
  <c r="U92" i="29"/>
  <c r="W92" i="29"/>
  <c r="Y92" i="29"/>
  <c r="AA92" i="29"/>
  <c r="AC92" i="29"/>
  <c r="E93" i="29"/>
  <c r="G93" i="29"/>
  <c r="I93" i="29"/>
  <c r="K93" i="29"/>
  <c r="M93" i="29"/>
  <c r="O93" i="29"/>
  <c r="Q93" i="29"/>
  <c r="S93" i="29"/>
  <c r="U93" i="29"/>
  <c r="W93" i="29"/>
  <c r="Y93" i="29"/>
  <c r="AA93" i="29"/>
  <c r="AC93" i="29"/>
  <c r="E94" i="29"/>
  <c r="G94" i="29"/>
  <c r="I94" i="29"/>
  <c r="K94" i="29"/>
  <c r="M94" i="29"/>
  <c r="O94" i="29"/>
  <c r="Q94" i="29"/>
  <c r="S94" i="29"/>
  <c r="U94" i="29"/>
  <c r="W94" i="29"/>
  <c r="Y94" i="29"/>
  <c r="AA94" i="29"/>
  <c r="AC94" i="29"/>
  <c r="E95" i="29"/>
  <c r="G95" i="29"/>
  <c r="I95" i="29"/>
  <c r="K95" i="29"/>
  <c r="M95" i="29"/>
  <c r="O95" i="29"/>
  <c r="Q95" i="29"/>
  <c r="S95" i="29"/>
  <c r="U95" i="29"/>
  <c r="W95" i="29"/>
  <c r="Y95" i="29"/>
  <c r="AA95" i="29"/>
  <c r="AC95" i="29"/>
  <c r="E96" i="29"/>
  <c r="G96" i="29"/>
  <c r="I96" i="29"/>
  <c r="K96" i="29"/>
  <c r="M96" i="29"/>
  <c r="O96" i="29"/>
  <c r="Q96" i="29"/>
  <c r="S96" i="29"/>
  <c r="U96" i="29"/>
  <c r="W96" i="29"/>
  <c r="Y96" i="29"/>
  <c r="AA96" i="29"/>
  <c r="AC96" i="29"/>
  <c r="E97" i="29"/>
  <c r="G97" i="29"/>
  <c r="I97" i="29"/>
  <c r="K97" i="29"/>
  <c r="M97" i="29"/>
  <c r="O97" i="29"/>
  <c r="Q97" i="29"/>
  <c r="S97" i="29"/>
  <c r="U97" i="29"/>
  <c r="W97" i="29"/>
  <c r="Y97" i="29"/>
  <c r="AA97" i="29"/>
  <c r="AC97" i="29"/>
  <c r="E98" i="29"/>
  <c r="G98" i="29"/>
  <c r="I98" i="29"/>
  <c r="K98" i="29"/>
  <c r="M98" i="29"/>
  <c r="O98" i="29"/>
  <c r="Q98" i="29"/>
  <c r="S98" i="29"/>
  <c r="U98" i="29"/>
  <c r="W98" i="29"/>
  <c r="Y98" i="29"/>
  <c r="AA98" i="29"/>
  <c r="AC98" i="29"/>
  <c r="E99" i="29"/>
  <c r="G99" i="29"/>
  <c r="I99" i="29"/>
  <c r="K99" i="29"/>
  <c r="M99" i="29"/>
  <c r="O99" i="29"/>
  <c r="Q99" i="29"/>
  <c r="S99" i="29"/>
  <c r="U99" i="29"/>
  <c r="W99" i="29"/>
  <c r="Y99" i="29"/>
  <c r="AA99" i="29"/>
  <c r="AC99" i="29"/>
  <c r="E100" i="29"/>
  <c r="G100" i="29"/>
  <c r="I100" i="29"/>
  <c r="K100" i="29"/>
  <c r="M100" i="29"/>
  <c r="O100" i="29"/>
  <c r="Q100" i="29"/>
  <c r="S100" i="29"/>
  <c r="U100" i="29"/>
  <c r="W100" i="29"/>
  <c r="Y100" i="29"/>
  <c r="AA100" i="29"/>
  <c r="AC100" i="29"/>
  <c r="E101" i="29"/>
  <c r="G101" i="29"/>
  <c r="I101" i="29"/>
  <c r="K101" i="29"/>
  <c r="M101" i="29"/>
  <c r="O101" i="29"/>
  <c r="Q101" i="29"/>
  <c r="S101" i="29"/>
  <c r="U101" i="29"/>
  <c r="W101" i="29"/>
  <c r="Y101" i="29"/>
  <c r="AA101" i="29"/>
  <c r="AC101" i="29"/>
  <c r="E102" i="29"/>
  <c r="G102" i="29"/>
  <c r="I102" i="29"/>
  <c r="K102" i="29"/>
  <c r="M102" i="29"/>
  <c r="O102" i="29"/>
  <c r="Q102" i="29"/>
  <c r="S102" i="29"/>
  <c r="U102" i="29"/>
  <c r="W102" i="29"/>
  <c r="Y102" i="29"/>
  <c r="AA102" i="29"/>
  <c r="AC102" i="29"/>
  <c r="E103" i="29"/>
  <c r="G103" i="29"/>
  <c r="I103" i="29"/>
  <c r="K103" i="29"/>
  <c r="M103" i="29"/>
  <c r="O103" i="29"/>
  <c r="Q103" i="29"/>
  <c r="S103" i="29"/>
  <c r="U103" i="29"/>
  <c r="W103" i="29"/>
  <c r="Y103" i="29"/>
  <c r="AA103" i="29"/>
  <c r="AC103" i="29"/>
  <c r="E104" i="29"/>
  <c r="G104" i="29"/>
  <c r="I104" i="29"/>
  <c r="K104" i="29"/>
  <c r="M104" i="29"/>
  <c r="O104" i="29"/>
  <c r="Q104" i="29"/>
  <c r="S104" i="29"/>
  <c r="U104" i="29"/>
  <c r="W104" i="29"/>
  <c r="Y104" i="29"/>
  <c r="AA104" i="29"/>
  <c r="AC104" i="29"/>
  <c r="E105" i="29"/>
  <c r="G105" i="29"/>
  <c r="I105" i="29"/>
  <c r="K105" i="29"/>
  <c r="M105" i="29"/>
  <c r="O105" i="29"/>
  <c r="Q105" i="29"/>
  <c r="S105" i="29"/>
  <c r="U105" i="29"/>
  <c r="W105" i="29"/>
  <c r="Y105" i="29"/>
  <c r="AA105" i="29"/>
  <c r="AC105" i="29"/>
  <c r="E106" i="29"/>
  <c r="G106" i="29"/>
  <c r="I106" i="29"/>
  <c r="K106" i="29"/>
  <c r="M106" i="29"/>
  <c r="O106" i="29"/>
  <c r="Q106" i="29"/>
  <c r="S106" i="29"/>
  <c r="U106" i="29"/>
  <c r="W106" i="29"/>
  <c r="Y106" i="29"/>
  <c r="AA106" i="29"/>
  <c r="AC106" i="29"/>
  <c r="E107" i="29"/>
  <c r="G107" i="29"/>
  <c r="I107" i="29"/>
  <c r="K107" i="29"/>
  <c r="M107" i="29"/>
  <c r="O107" i="29"/>
  <c r="Q107" i="29"/>
  <c r="S107" i="29"/>
  <c r="U107" i="29"/>
  <c r="W107" i="29"/>
  <c r="Y107" i="29"/>
  <c r="AA107" i="29"/>
  <c r="AC107" i="29"/>
  <c r="E108" i="29"/>
  <c r="G108" i="29"/>
  <c r="I108" i="29"/>
  <c r="K108" i="29"/>
  <c r="M108" i="29"/>
  <c r="O108" i="29"/>
  <c r="Q108" i="29"/>
  <c r="S108" i="29"/>
  <c r="U108" i="29"/>
  <c r="W108" i="29"/>
  <c r="Y108" i="29"/>
  <c r="AA108" i="29"/>
  <c r="AC108" i="29"/>
  <c r="E109" i="29"/>
  <c r="G109" i="29"/>
  <c r="I109" i="29"/>
  <c r="K109" i="29"/>
  <c r="M109" i="29"/>
  <c r="O109" i="29"/>
  <c r="Q109" i="29"/>
  <c r="S109" i="29"/>
  <c r="U109" i="29"/>
  <c r="W109" i="29"/>
  <c r="Y109" i="29"/>
  <c r="AA109" i="29"/>
  <c r="AC109" i="29"/>
  <c r="E110" i="29"/>
  <c r="G110" i="29"/>
  <c r="I110" i="29"/>
  <c r="K110" i="29"/>
  <c r="M110" i="29"/>
  <c r="O110" i="29"/>
  <c r="Q110" i="29"/>
  <c r="S110" i="29"/>
  <c r="U110" i="29"/>
  <c r="W110" i="29"/>
  <c r="Y110" i="29"/>
  <c r="AA110" i="29"/>
  <c r="AC110" i="29"/>
  <c r="E111" i="29"/>
  <c r="G111" i="29"/>
  <c r="I111" i="29"/>
  <c r="K111" i="29"/>
  <c r="M111" i="29"/>
  <c r="O111" i="29"/>
  <c r="Q111" i="29"/>
  <c r="S111" i="29"/>
  <c r="U111" i="29"/>
  <c r="W111" i="29"/>
  <c r="Y111" i="29"/>
  <c r="AA111" i="29"/>
  <c r="AC111" i="29"/>
  <c r="C126" i="29"/>
  <c r="F7" i="38"/>
  <c r="J4" i="38" s="1"/>
  <c r="F9" i="38"/>
  <c r="F11" i="38"/>
  <c r="J5" i="38" s="1"/>
  <c r="F13" i="38"/>
  <c r="F19" i="38"/>
  <c r="F26" i="38"/>
  <c r="F86" i="38"/>
  <c r="F146" i="38"/>
  <c r="F206" i="38"/>
  <c r="F28" i="38"/>
  <c r="F88" i="38"/>
  <c r="F148" i="38"/>
  <c r="F208" i="38"/>
  <c r="F30" i="38"/>
  <c r="F90" i="38"/>
  <c r="F150" i="38"/>
  <c r="F210" i="38"/>
  <c r="F32" i="38"/>
  <c r="F92" i="38"/>
  <c r="F152" i="38"/>
  <c r="F212" i="38"/>
  <c r="F47" i="38"/>
  <c r="L4" i="38" s="1"/>
  <c r="F107" i="38"/>
  <c r="O4" i="38" s="1"/>
  <c r="F167" i="38"/>
  <c r="R4" i="38" s="1"/>
  <c r="F227" i="38"/>
  <c r="U4" i="38" s="1"/>
  <c r="F49" i="38"/>
  <c r="F109" i="38"/>
  <c r="F169" i="38"/>
  <c r="F229" i="38"/>
  <c r="F51" i="38"/>
  <c r="F111" i="38"/>
  <c r="F171" i="38"/>
  <c r="F231" i="38"/>
  <c r="F53" i="38"/>
  <c r="F113" i="38"/>
  <c r="F173" i="38"/>
  <c r="F233" i="38"/>
  <c r="F67" i="38"/>
  <c r="F127" i="38"/>
  <c r="F187" i="38"/>
  <c r="F69" i="38"/>
  <c r="F129" i="38"/>
  <c r="F189" i="38"/>
  <c r="F71" i="38"/>
  <c r="F131" i="38"/>
  <c r="F191" i="38"/>
  <c r="F73" i="38"/>
  <c r="F133" i="38"/>
  <c r="F193" i="38"/>
  <c r="E3" i="26"/>
  <c r="G3" i="26"/>
  <c r="I3" i="26"/>
  <c r="K3" i="26"/>
  <c r="M3" i="26"/>
  <c r="O3" i="26"/>
  <c r="Q3" i="26"/>
  <c r="S3" i="26"/>
  <c r="U3" i="26"/>
  <c r="W3" i="26"/>
  <c r="Y3" i="26"/>
  <c r="AA3" i="26"/>
  <c r="AC3" i="26"/>
  <c r="F10" i="26"/>
  <c r="H10" i="26"/>
  <c r="J10" i="26"/>
  <c r="L10" i="26"/>
  <c r="N10" i="26"/>
  <c r="P10" i="26"/>
  <c r="R10" i="26"/>
  <c r="T10" i="26"/>
  <c r="V10" i="26"/>
  <c r="X10" i="26"/>
  <c r="Z10" i="26"/>
  <c r="AB10" i="26"/>
  <c r="AD10" i="26"/>
  <c r="F11" i="26"/>
  <c r="H11" i="26"/>
  <c r="J11" i="26"/>
  <c r="L11" i="26"/>
  <c r="N11" i="26"/>
  <c r="P11" i="26"/>
  <c r="R11" i="26"/>
  <c r="T11" i="26"/>
  <c r="V11" i="26"/>
  <c r="X11" i="26"/>
  <c r="Z11" i="26"/>
  <c r="AB11" i="26"/>
  <c r="AD11" i="26"/>
  <c r="F12" i="26"/>
  <c r="H12" i="26"/>
  <c r="J12" i="26"/>
  <c r="L12" i="26"/>
  <c r="N12" i="26"/>
  <c r="P12" i="26"/>
  <c r="R12" i="26"/>
  <c r="T12" i="26"/>
  <c r="V12" i="26"/>
  <c r="X12" i="26"/>
  <c r="Z12" i="26"/>
  <c r="AB12" i="26"/>
  <c r="AD12" i="26"/>
  <c r="F13" i="26"/>
  <c r="H13" i="26"/>
  <c r="J13" i="26"/>
  <c r="L13" i="26"/>
  <c r="N13" i="26"/>
  <c r="P13" i="26"/>
  <c r="R13" i="26"/>
  <c r="T13" i="26"/>
  <c r="V13" i="26"/>
  <c r="X13" i="26"/>
  <c r="Z13" i="26"/>
  <c r="AB13" i="26"/>
  <c r="AD13" i="26"/>
  <c r="F14" i="26"/>
  <c r="H14" i="26"/>
  <c r="J14" i="26"/>
  <c r="L14" i="26"/>
  <c r="N14" i="26"/>
  <c r="P14" i="26"/>
  <c r="R14" i="26"/>
  <c r="T14" i="26"/>
  <c r="V14" i="26"/>
  <c r="X14" i="26"/>
  <c r="Z14" i="26"/>
  <c r="AB14" i="26"/>
  <c r="AD14" i="26"/>
  <c r="F15" i="26"/>
  <c r="H15" i="26"/>
  <c r="J15" i="26"/>
  <c r="L15" i="26"/>
  <c r="N15" i="26"/>
  <c r="P15" i="26"/>
  <c r="R15" i="26"/>
  <c r="T15" i="26"/>
  <c r="V15" i="26"/>
  <c r="X15" i="26"/>
  <c r="Z15" i="26"/>
  <c r="AB15" i="26"/>
  <c r="AD15" i="26"/>
  <c r="F16" i="26"/>
  <c r="H16" i="26"/>
  <c r="J16" i="26"/>
  <c r="L16" i="26"/>
  <c r="N16" i="26"/>
  <c r="P16" i="26"/>
  <c r="R16" i="26"/>
  <c r="T16" i="26"/>
  <c r="V16" i="26"/>
  <c r="X16" i="26"/>
  <c r="Z16" i="26"/>
  <c r="AB16" i="26"/>
  <c r="AD16" i="26"/>
  <c r="F17" i="26"/>
  <c r="H17" i="26"/>
  <c r="J17" i="26"/>
  <c r="L17" i="26"/>
  <c r="N17" i="26"/>
  <c r="P17" i="26"/>
  <c r="R17" i="26"/>
  <c r="T17" i="26"/>
  <c r="V17" i="26"/>
  <c r="X17" i="26"/>
  <c r="Z17" i="26"/>
  <c r="AB17" i="26"/>
  <c r="AD17" i="26"/>
  <c r="F18" i="26"/>
  <c r="H18" i="26"/>
  <c r="J18" i="26"/>
  <c r="L18" i="26"/>
  <c r="N18" i="26"/>
  <c r="P18" i="26"/>
  <c r="R18" i="26"/>
  <c r="T18" i="26"/>
  <c r="V18" i="26"/>
  <c r="X18" i="26"/>
  <c r="Z18" i="26"/>
  <c r="AB18" i="26"/>
  <c r="AD18" i="26"/>
  <c r="F19" i="26"/>
  <c r="H19" i="26"/>
  <c r="J19" i="26"/>
  <c r="L19" i="26"/>
  <c r="N19" i="26"/>
  <c r="P19" i="26"/>
  <c r="R19" i="26"/>
  <c r="T19" i="26"/>
  <c r="V19" i="26"/>
  <c r="X19" i="26"/>
  <c r="Z19" i="26"/>
  <c r="AB19" i="26"/>
  <c r="AD19" i="26"/>
  <c r="F20" i="26"/>
  <c r="H20" i="26"/>
  <c r="J20" i="26"/>
  <c r="L20" i="26"/>
  <c r="N20" i="26"/>
  <c r="P20" i="26"/>
  <c r="R20" i="26"/>
  <c r="T20" i="26"/>
  <c r="V20" i="26"/>
  <c r="X20" i="26"/>
  <c r="Z20" i="26"/>
  <c r="AB20" i="26"/>
  <c r="AD20" i="26"/>
  <c r="F21" i="26"/>
  <c r="H21" i="26"/>
  <c r="J21" i="26"/>
  <c r="L21" i="26"/>
  <c r="N21" i="26"/>
  <c r="P21" i="26"/>
  <c r="R21" i="26"/>
  <c r="T21" i="26"/>
  <c r="V21" i="26"/>
  <c r="X21" i="26"/>
  <c r="Z21" i="26"/>
  <c r="AB21" i="26"/>
  <c r="AD21" i="26"/>
  <c r="AT23" i="26"/>
  <c r="AT24" i="26"/>
  <c r="E29" i="26"/>
  <c r="G29" i="26"/>
  <c r="I29" i="26"/>
  <c r="K29" i="26"/>
  <c r="M29" i="26"/>
  <c r="O29" i="26"/>
  <c r="Q29" i="26"/>
  <c r="S29" i="26"/>
  <c r="U29" i="26"/>
  <c r="W29" i="26"/>
  <c r="Y29" i="26"/>
  <c r="AA29" i="26"/>
  <c r="AC29" i="26"/>
  <c r="E30" i="26"/>
  <c r="G30" i="26"/>
  <c r="I30" i="26"/>
  <c r="K30" i="26"/>
  <c r="M30" i="26"/>
  <c r="O30" i="26"/>
  <c r="Q30" i="26"/>
  <c r="S30" i="26"/>
  <c r="U30" i="26"/>
  <c r="W30" i="26"/>
  <c r="Y30" i="26"/>
  <c r="AA30" i="26"/>
  <c r="AC30" i="26"/>
  <c r="E31" i="26"/>
  <c r="G31" i="26"/>
  <c r="I31" i="26"/>
  <c r="K31" i="26"/>
  <c r="M31" i="26"/>
  <c r="O31" i="26"/>
  <c r="Q31" i="26"/>
  <c r="S31" i="26"/>
  <c r="U31" i="26"/>
  <c r="W31" i="26"/>
  <c r="Y31" i="26"/>
  <c r="AA31" i="26"/>
  <c r="AC31" i="26"/>
  <c r="E32" i="26"/>
  <c r="G32" i="26"/>
  <c r="I32" i="26"/>
  <c r="K32" i="26"/>
  <c r="M32" i="26"/>
  <c r="O32" i="26"/>
  <c r="Q32" i="26"/>
  <c r="S32" i="26"/>
  <c r="U32" i="26"/>
  <c r="W32" i="26"/>
  <c r="Y32" i="26"/>
  <c r="AA32" i="26"/>
  <c r="AC32" i="26"/>
  <c r="E33" i="26"/>
  <c r="G33" i="26"/>
  <c r="I33" i="26"/>
  <c r="K33" i="26"/>
  <c r="M33" i="26"/>
  <c r="O33" i="26"/>
  <c r="Q33" i="26"/>
  <c r="S33" i="26"/>
  <c r="U33" i="26"/>
  <c r="W33" i="26"/>
  <c r="Y33" i="26"/>
  <c r="AA33" i="26"/>
  <c r="AC33" i="26"/>
  <c r="E34" i="26"/>
  <c r="G34" i="26"/>
  <c r="I34" i="26"/>
  <c r="K34" i="26"/>
  <c r="M34" i="26"/>
  <c r="O34" i="26"/>
  <c r="Q34" i="26"/>
  <c r="S34" i="26"/>
  <c r="U34" i="26"/>
  <c r="W34" i="26"/>
  <c r="Y34" i="26"/>
  <c r="AA34" i="26"/>
  <c r="AC34" i="26"/>
  <c r="E35" i="26"/>
  <c r="G35" i="26"/>
  <c r="I35" i="26"/>
  <c r="K35" i="26"/>
  <c r="M35" i="26"/>
  <c r="O35" i="26"/>
  <c r="Q35" i="26"/>
  <c r="S35" i="26"/>
  <c r="U35" i="26"/>
  <c r="W35" i="26"/>
  <c r="Y35" i="26"/>
  <c r="AA35" i="26"/>
  <c r="AC35" i="26"/>
  <c r="E36" i="26"/>
  <c r="G36" i="26"/>
  <c r="I36" i="26"/>
  <c r="K36" i="26"/>
  <c r="M36" i="26"/>
  <c r="O36" i="26"/>
  <c r="Q36" i="26"/>
  <c r="S36" i="26"/>
  <c r="U36" i="26"/>
  <c r="W36" i="26"/>
  <c r="Y36" i="26"/>
  <c r="AA36" i="26"/>
  <c r="AC36" i="26"/>
  <c r="E37" i="26"/>
  <c r="G37" i="26"/>
  <c r="I37" i="26"/>
  <c r="K37" i="26"/>
  <c r="M37" i="26"/>
  <c r="O37" i="26"/>
  <c r="Q37" i="26"/>
  <c r="S37" i="26"/>
  <c r="U37" i="26"/>
  <c r="W37" i="26"/>
  <c r="Y37" i="26"/>
  <c r="AA37" i="26"/>
  <c r="AC37" i="26"/>
  <c r="E41" i="26"/>
  <c r="G41" i="26"/>
  <c r="I41" i="26"/>
  <c r="K41" i="26"/>
  <c r="M41" i="26"/>
  <c r="O41" i="26"/>
  <c r="Q41" i="26"/>
  <c r="S41" i="26"/>
  <c r="U41" i="26"/>
  <c r="W41" i="26"/>
  <c r="Y41" i="26"/>
  <c r="AA41" i="26"/>
  <c r="AC41" i="26"/>
  <c r="E42" i="26"/>
  <c r="G42" i="26"/>
  <c r="I42" i="26"/>
  <c r="K42" i="26"/>
  <c r="M42" i="26"/>
  <c r="O42" i="26"/>
  <c r="Q42" i="26"/>
  <c r="S42" i="26"/>
  <c r="U42" i="26"/>
  <c r="W42" i="26"/>
  <c r="Y42" i="26"/>
  <c r="AA42" i="26"/>
  <c r="AC42" i="26"/>
  <c r="I43" i="26"/>
  <c r="K43" i="26"/>
  <c r="M43" i="26"/>
  <c r="O43" i="26"/>
  <c r="Q43" i="26"/>
  <c r="S43" i="26"/>
  <c r="U43" i="26"/>
  <c r="W43" i="26"/>
  <c r="Y43" i="26"/>
  <c r="AA43" i="26"/>
  <c r="AC43" i="26"/>
  <c r="E44" i="26"/>
  <c r="G44" i="26"/>
  <c r="I44" i="26"/>
  <c r="K44" i="26"/>
  <c r="M44" i="26"/>
  <c r="O44" i="26"/>
  <c r="Q44" i="26"/>
  <c r="S44" i="26"/>
  <c r="U44" i="26"/>
  <c r="W44" i="26"/>
  <c r="Y44" i="26"/>
  <c r="AA44" i="26"/>
  <c r="AC44" i="26"/>
  <c r="E45" i="26"/>
  <c r="G45" i="26"/>
  <c r="I45" i="26"/>
  <c r="K45" i="26"/>
  <c r="M45" i="26"/>
  <c r="O45" i="26"/>
  <c r="Q45" i="26"/>
  <c r="S45" i="26"/>
  <c r="U45" i="26"/>
  <c r="W45" i="26"/>
  <c r="Y45" i="26"/>
  <c r="AA45" i="26"/>
  <c r="AC45" i="26"/>
  <c r="E46" i="26"/>
  <c r="G46" i="26"/>
  <c r="I46" i="26"/>
  <c r="K46" i="26"/>
  <c r="M46" i="26"/>
  <c r="O46" i="26"/>
  <c r="Q46" i="26"/>
  <c r="S46" i="26"/>
  <c r="U46" i="26"/>
  <c r="W46" i="26"/>
  <c r="Y46" i="26"/>
  <c r="AA46" i="26"/>
  <c r="AC46" i="26"/>
  <c r="E47" i="26"/>
  <c r="G47" i="26"/>
  <c r="I47" i="26"/>
  <c r="K47" i="26"/>
  <c r="M47" i="26"/>
  <c r="O47" i="26"/>
  <c r="Q47" i="26"/>
  <c r="S47" i="26"/>
  <c r="U47" i="26"/>
  <c r="W47" i="26"/>
  <c r="Y47" i="26"/>
  <c r="AA47" i="26"/>
  <c r="AC47" i="26"/>
  <c r="E49" i="26"/>
  <c r="G49" i="26"/>
  <c r="I49" i="26"/>
  <c r="K49" i="26"/>
  <c r="M49" i="26"/>
  <c r="O49" i="26"/>
  <c r="Q49" i="26"/>
  <c r="S49" i="26"/>
  <c r="U49" i="26"/>
  <c r="W49" i="26"/>
  <c r="Y49" i="26"/>
  <c r="AA49" i="26"/>
  <c r="AC49" i="26"/>
  <c r="E50" i="26"/>
  <c r="G50" i="26"/>
  <c r="I50" i="26"/>
  <c r="K50" i="26"/>
  <c r="M50" i="26"/>
  <c r="O50" i="26"/>
  <c r="Q50" i="26"/>
  <c r="S50" i="26"/>
  <c r="U50" i="26"/>
  <c r="W50" i="26"/>
  <c r="Y50" i="26"/>
  <c r="AA50" i="26"/>
  <c r="AC50" i="26"/>
  <c r="E51" i="26"/>
  <c r="G51" i="26"/>
  <c r="I51" i="26"/>
  <c r="K51" i="26"/>
  <c r="M51" i="26"/>
  <c r="O51" i="26"/>
  <c r="Q51" i="26"/>
  <c r="S51" i="26"/>
  <c r="U51" i="26"/>
  <c r="W51" i="26"/>
  <c r="Y51" i="26"/>
  <c r="AA51" i="26"/>
  <c r="AC51" i="26"/>
  <c r="E52" i="26"/>
  <c r="G52" i="26"/>
  <c r="I52" i="26"/>
  <c r="K52" i="26"/>
  <c r="M52" i="26"/>
  <c r="O52" i="26"/>
  <c r="Q52" i="26"/>
  <c r="S52" i="26"/>
  <c r="U52" i="26"/>
  <c r="W52" i="26"/>
  <c r="Y52" i="26"/>
  <c r="AA52" i="26"/>
  <c r="AC52" i="26"/>
  <c r="E53" i="26"/>
  <c r="G53" i="26"/>
  <c r="I53" i="26"/>
  <c r="K53" i="26"/>
  <c r="M53" i="26"/>
  <c r="O53" i="26"/>
  <c r="Q53" i="26"/>
  <c r="S53" i="26"/>
  <c r="U53" i="26"/>
  <c r="W53" i="26"/>
  <c r="Y53" i="26"/>
  <c r="AA53" i="26"/>
  <c r="AC53" i="26"/>
  <c r="E54" i="26"/>
  <c r="G54" i="26"/>
  <c r="I54" i="26"/>
  <c r="K54" i="26"/>
  <c r="M54" i="26"/>
  <c r="O54" i="26"/>
  <c r="Q54" i="26"/>
  <c r="S54" i="26"/>
  <c r="U54" i="26"/>
  <c r="W54" i="26"/>
  <c r="Y54" i="26"/>
  <c r="AA54" i="26"/>
  <c r="AC54" i="26"/>
  <c r="E55" i="26"/>
  <c r="G55" i="26"/>
  <c r="I55" i="26"/>
  <c r="K55" i="26"/>
  <c r="M55" i="26"/>
  <c r="O55" i="26"/>
  <c r="Q55" i="26"/>
  <c r="S55" i="26"/>
  <c r="U55" i="26"/>
  <c r="W55" i="26"/>
  <c r="Y55" i="26"/>
  <c r="AA55" i="26"/>
  <c r="AC55" i="26"/>
  <c r="E56" i="26"/>
  <c r="G56" i="26"/>
  <c r="I56" i="26"/>
  <c r="K56" i="26"/>
  <c r="M56" i="26"/>
  <c r="O56" i="26"/>
  <c r="Q56" i="26"/>
  <c r="S56" i="26"/>
  <c r="U56" i="26"/>
  <c r="W56" i="26"/>
  <c r="Y56" i="26"/>
  <c r="AA56" i="26"/>
  <c r="AC56" i="26"/>
  <c r="E57" i="26"/>
  <c r="G57" i="26"/>
  <c r="I57" i="26"/>
  <c r="K57" i="26"/>
  <c r="M57" i="26"/>
  <c r="O57" i="26"/>
  <c r="Q57" i="26"/>
  <c r="S57" i="26"/>
  <c r="U57" i="26"/>
  <c r="W57" i="26"/>
  <c r="Y57" i="26"/>
  <c r="AA57" i="26"/>
  <c r="AC57" i="26"/>
  <c r="E58" i="26"/>
  <c r="G58" i="26"/>
  <c r="I58" i="26"/>
  <c r="K58" i="26"/>
  <c r="M58" i="26"/>
  <c r="O58" i="26"/>
  <c r="Q58" i="26"/>
  <c r="S58" i="26"/>
  <c r="U58" i="26"/>
  <c r="W58" i="26"/>
  <c r="Y58" i="26"/>
  <c r="AA58" i="26"/>
  <c r="AC58" i="26"/>
  <c r="E59" i="26"/>
  <c r="G59" i="26"/>
  <c r="I59" i="26"/>
  <c r="K59" i="26"/>
  <c r="M59" i="26"/>
  <c r="O59" i="26"/>
  <c r="Q59" i="26"/>
  <c r="S59" i="26"/>
  <c r="U59" i="26"/>
  <c r="W59" i="26"/>
  <c r="Y59" i="26"/>
  <c r="AA59" i="26"/>
  <c r="AC59" i="26"/>
  <c r="E63" i="26"/>
  <c r="G63" i="26"/>
  <c r="I63" i="26"/>
  <c r="K63" i="26"/>
  <c r="M63" i="26"/>
  <c r="O63" i="26"/>
  <c r="Q63" i="26"/>
  <c r="S63" i="26"/>
  <c r="U63" i="26"/>
  <c r="W63" i="26"/>
  <c r="Y63" i="26"/>
  <c r="AA63" i="26"/>
  <c r="AC63" i="26"/>
  <c r="E64" i="26"/>
  <c r="G64" i="26"/>
  <c r="I64" i="26"/>
  <c r="K64" i="26"/>
  <c r="M64" i="26"/>
  <c r="O64" i="26"/>
  <c r="Q64" i="26"/>
  <c r="S64" i="26"/>
  <c r="U64" i="26"/>
  <c r="W64" i="26"/>
  <c r="Y64" i="26"/>
  <c r="AA64" i="26"/>
  <c r="AC64" i="26"/>
  <c r="E65" i="26"/>
  <c r="G65" i="26"/>
  <c r="I65" i="26"/>
  <c r="K65" i="26"/>
  <c r="M65" i="26"/>
  <c r="O65" i="26"/>
  <c r="Q65" i="26"/>
  <c r="S65" i="26"/>
  <c r="U65" i="26"/>
  <c r="W65" i="26"/>
  <c r="Y65" i="26"/>
  <c r="AA65" i="26"/>
  <c r="AC65" i="26"/>
  <c r="E66" i="26"/>
  <c r="G66" i="26"/>
  <c r="I66" i="26"/>
  <c r="K66" i="26"/>
  <c r="M66" i="26"/>
  <c r="O66" i="26"/>
  <c r="Q66" i="26"/>
  <c r="S66" i="26"/>
  <c r="U66" i="26"/>
  <c r="W66" i="26"/>
  <c r="Y66" i="26"/>
  <c r="AA66" i="26"/>
  <c r="AC66" i="26"/>
  <c r="E67" i="26"/>
  <c r="G67" i="26"/>
  <c r="I67" i="26"/>
  <c r="K67" i="26"/>
  <c r="M67" i="26"/>
  <c r="O67" i="26"/>
  <c r="Q67" i="26"/>
  <c r="S67" i="26"/>
  <c r="U67" i="26"/>
  <c r="W67" i="26"/>
  <c r="Y67" i="26"/>
  <c r="AA67" i="26"/>
  <c r="AC67" i="26"/>
  <c r="E68" i="26"/>
  <c r="G68" i="26"/>
  <c r="I68" i="26"/>
  <c r="K68" i="26"/>
  <c r="M68" i="26"/>
  <c r="O68" i="26"/>
  <c r="Q68" i="26"/>
  <c r="S68" i="26"/>
  <c r="U68" i="26"/>
  <c r="W68" i="26"/>
  <c r="Y68" i="26"/>
  <c r="AA68" i="26"/>
  <c r="AC68" i="26"/>
  <c r="E69" i="26"/>
  <c r="G69" i="26"/>
  <c r="I69" i="26"/>
  <c r="K69" i="26"/>
  <c r="M69" i="26"/>
  <c r="O69" i="26"/>
  <c r="Q69" i="26"/>
  <c r="S69" i="26"/>
  <c r="U69" i="26"/>
  <c r="W69" i="26"/>
  <c r="Y69" i="26"/>
  <c r="AA69" i="26"/>
  <c r="AC69" i="26"/>
  <c r="E70" i="26"/>
  <c r="G70" i="26"/>
  <c r="I70" i="26"/>
  <c r="K70" i="26"/>
  <c r="M70" i="26"/>
  <c r="O70" i="26"/>
  <c r="Q70" i="26"/>
  <c r="S70" i="26"/>
  <c r="U70" i="26"/>
  <c r="W70" i="26"/>
  <c r="Y70" i="26"/>
  <c r="AA70" i="26"/>
  <c r="AC70" i="26"/>
  <c r="E71" i="26"/>
  <c r="G71" i="26"/>
  <c r="I71" i="26"/>
  <c r="K71" i="26"/>
  <c r="M71" i="26"/>
  <c r="O71" i="26"/>
  <c r="Q71" i="26"/>
  <c r="S71" i="26"/>
  <c r="U71" i="26"/>
  <c r="W71" i="26"/>
  <c r="Y71" i="26"/>
  <c r="AA71" i="26"/>
  <c r="AC71" i="26"/>
  <c r="E72" i="26"/>
  <c r="G72" i="26"/>
  <c r="I72" i="26"/>
  <c r="K72" i="26"/>
  <c r="M72" i="26"/>
  <c r="O72" i="26"/>
  <c r="Q72" i="26"/>
  <c r="S72" i="26"/>
  <c r="U72" i="26"/>
  <c r="W72" i="26"/>
  <c r="Y72" i="26"/>
  <c r="AA72" i="26"/>
  <c r="AC72" i="26"/>
  <c r="E73" i="26"/>
  <c r="G73" i="26"/>
  <c r="I73" i="26"/>
  <c r="K73" i="26"/>
  <c r="M73" i="26"/>
  <c r="O73" i="26"/>
  <c r="Q73" i="26"/>
  <c r="S73" i="26"/>
  <c r="U73" i="26"/>
  <c r="W73" i="26"/>
  <c r="Y73" i="26"/>
  <c r="AA73" i="26"/>
  <c r="AC73" i="26"/>
  <c r="E74" i="26"/>
  <c r="G74" i="26"/>
  <c r="I74" i="26"/>
  <c r="K74" i="26"/>
  <c r="M74" i="26"/>
  <c r="O74" i="26"/>
  <c r="Q74" i="26"/>
  <c r="S74" i="26"/>
  <c r="U74" i="26"/>
  <c r="W74" i="26"/>
  <c r="Y74" i="26"/>
  <c r="AA74" i="26"/>
  <c r="AC74" i="26"/>
  <c r="E75" i="26"/>
  <c r="G75" i="26"/>
  <c r="I75" i="26"/>
  <c r="K75" i="26"/>
  <c r="M75" i="26"/>
  <c r="O75" i="26"/>
  <c r="Q75" i="26"/>
  <c r="S75" i="26"/>
  <c r="U75" i="26"/>
  <c r="W75" i="26"/>
  <c r="Y75" i="26"/>
  <c r="AA75" i="26"/>
  <c r="AC75" i="26"/>
  <c r="E76" i="26"/>
  <c r="G76" i="26"/>
  <c r="I76" i="26"/>
  <c r="K76" i="26"/>
  <c r="M76" i="26"/>
  <c r="O76" i="26"/>
  <c r="Q76" i="26"/>
  <c r="S76" i="26"/>
  <c r="U76" i="26"/>
  <c r="W76" i="26"/>
  <c r="Y76" i="26"/>
  <c r="AA76" i="26"/>
  <c r="AC76" i="26"/>
  <c r="E80" i="26"/>
  <c r="G80" i="26"/>
  <c r="I80" i="26"/>
  <c r="K80" i="26"/>
  <c r="M80" i="26"/>
  <c r="O80" i="26"/>
  <c r="Q80" i="26"/>
  <c r="S80" i="26"/>
  <c r="U80" i="26"/>
  <c r="W80" i="26"/>
  <c r="Y80" i="26"/>
  <c r="AA80" i="26"/>
  <c r="AC80" i="26"/>
  <c r="E81" i="26"/>
  <c r="G81" i="26"/>
  <c r="I81" i="26"/>
  <c r="K81" i="26"/>
  <c r="M81" i="26"/>
  <c r="O81" i="26"/>
  <c r="Q81" i="26"/>
  <c r="S81" i="26"/>
  <c r="U81" i="26"/>
  <c r="W81" i="26"/>
  <c r="Y81" i="26"/>
  <c r="AA81" i="26"/>
  <c r="AC81" i="26"/>
  <c r="E82" i="26"/>
  <c r="G82" i="26"/>
  <c r="I82" i="26"/>
  <c r="K82" i="26"/>
  <c r="M82" i="26"/>
  <c r="O82" i="26"/>
  <c r="Q82" i="26"/>
  <c r="S82" i="26"/>
  <c r="U82" i="26"/>
  <c r="W82" i="26"/>
  <c r="Y82" i="26"/>
  <c r="AA82" i="26"/>
  <c r="AC82" i="26"/>
  <c r="E83" i="26"/>
  <c r="G83" i="26"/>
  <c r="I83" i="26"/>
  <c r="K83" i="26"/>
  <c r="M83" i="26"/>
  <c r="O83" i="26"/>
  <c r="Q83" i="26"/>
  <c r="S83" i="26"/>
  <c r="U83" i="26"/>
  <c r="W83" i="26"/>
  <c r="Y83" i="26"/>
  <c r="AA83" i="26"/>
  <c r="AC83" i="26"/>
  <c r="E84" i="26"/>
  <c r="G84" i="26"/>
  <c r="I84" i="26"/>
  <c r="K84" i="26"/>
  <c r="M84" i="26"/>
  <c r="O84" i="26"/>
  <c r="Q84" i="26"/>
  <c r="S84" i="26"/>
  <c r="U84" i="26"/>
  <c r="W84" i="26"/>
  <c r="Y84" i="26"/>
  <c r="AA84" i="26"/>
  <c r="AC84" i="26"/>
  <c r="E85" i="26"/>
  <c r="G85" i="26"/>
  <c r="I85" i="26"/>
  <c r="K85" i="26"/>
  <c r="M85" i="26"/>
  <c r="O85" i="26"/>
  <c r="Q85" i="26"/>
  <c r="S85" i="26"/>
  <c r="U85" i="26"/>
  <c r="W85" i="26"/>
  <c r="Y85" i="26"/>
  <c r="AA85" i="26"/>
  <c r="AC85" i="26"/>
  <c r="E89" i="26"/>
  <c r="G89" i="26"/>
  <c r="I89" i="26"/>
  <c r="K89" i="26"/>
  <c r="M89" i="26"/>
  <c r="O89" i="26"/>
  <c r="Q89" i="26"/>
  <c r="S89" i="26"/>
  <c r="U89" i="26"/>
  <c r="W89" i="26"/>
  <c r="Y89" i="26"/>
  <c r="AA89" i="26"/>
  <c r="AC89" i="26"/>
  <c r="E90" i="26"/>
  <c r="G90" i="26"/>
  <c r="I90" i="26"/>
  <c r="K90" i="26"/>
  <c r="M90" i="26"/>
  <c r="O90" i="26"/>
  <c r="Q90" i="26"/>
  <c r="S90" i="26"/>
  <c r="U90" i="26"/>
  <c r="W90" i="26"/>
  <c r="Y90" i="26"/>
  <c r="AA90" i="26"/>
  <c r="AC90" i="26"/>
  <c r="E91" i="26"/>
  <c r="G91" i="26"/>
  <c r="I91" i="26"/>
  <c r="K91" i="26"/>
  <c r="M91" i="26"/>
  <c r="O91" i="26"/>
  <c r="Q91" i="26"/>
  <c r="S91" i="26"/>
  <c r="U91" i="26"/>
  <c r="W91" i="26"/>
  <c r="Y91" i="26"/>
  <c r="AA91" i="26"/>
  <c r="AC91" i="26"/>
  <c r="E92" i="26"/>
  <c r="G92" i="26"/>
  <c r="I92" i="26"/>
  <c r="K92" i="26"/>
  <c r="M92" i="26"/>
  <c r="O92" i="26"/>
  <c r="Q92" i="26"/>
  <c r="S92" i="26"/>
  <c r="U92" i="26"/>
  <c r="W92" i="26"/>
  <c r="Y92" i="26"/>
  <c r="AA92" i="26"/>
  <c r="AC92" i="26"/>
  <c r="E93" i="26"/>
  <c r="G93" i="26"/>
  <c r="I93" i="26"/>
  <c r="K93" i="26"/>
  <c r="M93" i="26"/>
  <c r="O93" i="26"/>
  <c r="Q93" i="26"/>
  <c r="S93" i="26"/>
  <c r="U93" i="26"/>
  <c r="W93" i="26"/>
  <c r="Y93" i="26"/>
  <c r="AA93" i="26"/>
  <c r="AC93" i="26"/>
  <c r="E94" i="26"/>
  <c r="G94" i="26"/>
  <c r="I94" i="26"/>
  <c r="K94" i="26"/>
  <c r="M94" i="26"/>
  <c r="O94" i="26"/>
  <c r="Q94" i="26"/>
  <c r="S94" i="26"/>
  <c r="U94" i="26"/>
  <c r="W94" i="26"/>
  <c r="Y94" i="26"/>
  <c r="AA94" i="26"/>
  <c r="AC94" i="26"/>
  <c r="E95" i="26"/>
  <c r="G95" i="26"/>
  <c r="I95" i="26"/>
  <c r="K95" i="26"/>
  <c r="M95" i="26"/>
  <c r="O95" i="26"/>
  <c r="Q95" i="26"/>
  <c r="S95" i="26"/>
  <c r="U95" i="26"/>
  <c r="W95" i="26"/>
  <c r="Y95" i="26"/>
  <c r="AA95" i="26"/>
  <c r="AC95" i="26"/>
  <c r="E96" i="26"/>
  <c r="G96" i="26"/>
  <c r="I96" i="26"/>
  <c r="K96" i="26"/>
  <c r="M96" i="26"/>
  <c r="O96" i="26"/>
  <c r="Q96" i="26"/>
  <c r="S96" i="26"/>
  <c r="U96" i="26"/>
  <c r="W96" i="26"/>
  <c r="Y96" i="26"/>
  <c r="AA96" i="26"/>
  <c r="AC96" i="26"/>
  <c r="E97" i="26"/>
  <c r="G97" i="26"/>
  <c r="I97" i="26"/>
  <c r="K97" i="26"/>
  <c r="M97" i="26"/>
  <c r="O97" i="26"/>
  <c r="Q97" i="26"/>
  <c r="S97" i="26"/>
  <c r="U97" i="26"/>
  <c r="W97" i="26"/>
  <c r="Y97" i="26"/>
  <c r="AA97" i="26"/>
  <c r="AC97" i="26"/>
  <c r="E98" i="26"/>
  <c r="G98" i="26"/>
  <c r="I98" i="26"/>
  <c r="K98" i="26"/>
  <c r="M98" i="26"/>
  <c r="O98" i="26"/>
  <c r="Q98" i="26"/>
  <c r="S98" i="26"/>
  <c r="U98" i="26"/>
  <c r="W98" i="26"/>
  <c r="Y98" i="26"/>
  <c r="AA98" i="26"/>
  <c r="AC98" i="26"/>
  <c r="E99" i="26"/>
  <c r="G99" i="26"/>
  <c r="I99" i="26"/>
  <c r="K99" i="26"/>
  <c r="M99" i="26"/>
  <c r="O99" i="26"/>
  <c r="Q99" i="26"/>
  <c r="S99" i="26"/>
  <c r="U99" i="26"/>
  <c r="W99" i="26"/>
  <c r="Y99" i="26"/>
  <c r="AA99" i="26"/>
  <c r="AC99" i="26"/>
  <c r="E100" i="26"/>
  <c r="G100" i="26"/>
  <c r="I100" i="26"/>
  <c r="K100" i="26"/>
  <c r="M100" i="26"/>
  <c r="O100" i="26"/>
  <c r="Q100" i="26"/>
  <c r="S100" i="26"/>
  <c r="U100" i="26"/>
  <c r="W100" i="26"/>
  <c r="Y100" i="26"/>
  <c r="AA100" i="26"/>
  <c r="AC100" i="26"/>
  <c r="E101" i="26"/>
  <c r="G101" i="26"/>
  <c r="I101" i="26"/>
  <c r="K101" i="26"/>
  <c r="M101" i="26"/>
  <c r="O101" i="26"/>
  <c r="Q101" i="26"/>
  <c r="S101" i="26"/>
  <c r="U101" i="26"/>
  <c r="W101" i="26"/>
  <c r="Y101" i="26"/>
  <c r="AA101" i="26"/>
  <c r="AC101" i="26"/>
  <c r="E102" i="26"/>
  <c r="G102" i="26"/>
  <c r="I102" i="26"/>
  <c r="K102" i="26"/>
  <c r="M102" i="26"/>
  <c r="O102" i="26"/>
  <c r="Q102" i="26"/>
  <c r="S102" i="26"/>
  <c r="U102" i="26"/>
  <c r="W102" i="26"/>
  <c r="Y102" i="26"/>
  <c r="AA102" i="26"/>
  <c r="AC102" i="26"/>
  <c r="E103" i="26"/>
  <c r="G103" i="26"/>
  <c r="I103" i="26"/>
  <c r="K103" i="26"/>
  <c r="M103" i="26"/>
  <c r="O103" i="26"/>
  <c r="Q103" i="26"/>
  <c r="S103" i="26"/>
  <c r="U103" i="26"/>
  <c r="W103" i="26"/>
  <c r="Y103" i="26"/>
  <c r="AA103" i="26"/>
  <c r="AC103" i="26"/>
  <c r="E104" i="26"/>
  <c r="G104" i="26"/>
  <c r="I104" i="26"/>
  <c r="K104" i="26"/>
  <c r="M104" i="26"/>
  <c r="O104" i="26"/>
  <c r="Q104" i="26"/>
  <c r="S104" i="26"/>
  <c r="U104" i="26"/>
  <c r="W104" i="26"/>
  <c r="Y104" i="26"/>
  <c r="AA104" i="26"/>
  <c r="AC104" i="26"/>
  <c r="E105" i="26"/>
  <c r="G105" i="26"/>
  <c r="I105" i="26"/>
  <c r="K105" i="26"/>
  <c r="M105" i="26"/>
  <c r="O105" i="26"/>
  <c r="Q105" i="26"/>
  <c r="S105" i="26"/>
  <c r="U105" i="26"/>
  <c r="W105" i="26"/>
  <c r="Y105" i="26"/>
  <c r="AA105" i="26"/>
  <c r="AC105" i="26"/>
  <c r="E106" i="26"/>
  <c r="G106" i="26"/>
  <c r="I106" i="26"/>
  <c r="K106" i="26"/>
  <c r="M106" i="26"/>
  <c r="O106" i="26"/>
  <c r="Q106" i="26"/>
  <c r="S106" i="26"/>
  <c r="U106" i="26"/>
  <c r="W106" i="26"/>
  <c r="Y106" i="26"/>
  <c r="AA106" i="26"/>
  <c r="AC106" i="26"/>
  <c r="E107" i="26"/>
  <c r="G107" i="26"/>
  <c r="I107" i="26"/>
  <c r="K107" i="26"/>
  <c r="M107" i="26"/>
  <c r="O107" i="26"/>
  <c r="Q107" i="26"/>
  <c r="S107" i="26"/>
  <c r="U107" i="26"/>
  <c r="W107" i="26"/>
  <c r="Y107" i="26"/>
  <c r="AA107" i="26"/>
  <c r="AC107" i="26"/>
  <c r="E108" i="26"/>
  <c r="G108" i="26"/>
  <c r="I108" i="26"/>
  <c r="K108" i="26"/>
  <c r="M108" i="26"/>
  <c r="O108" i="26"/>
  <c r="Q108" i="26"/>
  <c r="S108" i="26"/>
  <c r="U108" i="26"/>
  <c r="W108" i="26"/>
  <c r="Y108" i="26"/>
  <c r="AA108" i="26"/>
  <c r="AC108" i="26"/>
  <c r="E109" i="26"/>
  <c r="G109" i="26"/>
  <c r="I109" i="26"/>
  <c r="K109" i="26"/>
  <c r="M109" i="26"/>
  <c r="O109" i="26"/>
  <c r="Q109" i="26"/>
  <c r="S109" i="26"/>
  <c r="U109" i="26"/>
  <c r="W109" i="26"/>
  <c r="Y109" i="26"/>
  <c r="AA109" i="26"/>
  <c r="AC109" i="26"/>
  <c r="E110" i="26"/>
  <c r="G110" i="26"/>
  <c r="I110" i="26"/>
  <c r="K110" i="26"/>
  <c r="M110" i="26"/>
  <c r="O110" i="26"/>
  <c r="Q110" i="26"/>
  <c r="S110" i="26"/>
  <c r="U110" i="26"/>
  <c r="W110" i="26"/>
  <c r="Y110" i="26"/>
  <c r="AA110" i="26"/>
  <c r="AC110" i="26"/>
  <c r="E111" i="26"/>
  <c r="G111" i="26"/>
  <c r="I111" i="26"/>
  <c r="K111" i="26"/>
  <c r="M111" i="26"/>
  <c r="O111" i="26"/>
  <c r="Q111" i="26"/>
  <c r="S111" i="26"/>
  <c r="U111" i="26"/>
  <c r="W111" i="26"/>
  <c r="Y111" i="26"/>
  <c r="AA111" i="26"/>
  <c r="AC111" i="26"/>
  <c r="C126" i="26"/>
  <c r="Q7" i="42"/>
  <c r="Q8" i="42"/>
  <c r="AG8" i="42"/>
  <c r="Q9" i="42"/>
  <c r="E10" i="42"/>
  <c r="F10" i="42"/>
  <c r="G10" i="42"/>
  <c r="H10" i="42"/>
  <c r="I10" i="42"/>
  <c r="J10" i="42"/>
  <c r="K10" i="42"/>
  <c r="L10" i="42"/>
  <c r="M10" i="42"/>
  <c r="N10" i="42"/>
  <c r="O10" i="42"/>
  <c r="P10" i="42"/>
  <c r="AG10" i="42"/>
  <c r="Q12" i="42"/>
  <c r="Q13" i="42"/>
  <c r="U13" i="42"/>
  <c r="V13" i="42"/>
  <c r="W13" i="42"/>
  <c r="X13" i="42"/>
  <c r="Y13" i="42"/>
  <c r="Z13" i="42"/>
  <c r="AA13" i="42"/>
  <c r="AB13" i="42"/>
  <c r="AC13" i="42"/>
  <c r="AD13" i="42"/>
  <c r="AE13" i="42"/>
  <c r="AF13" i="42"/>
  <c r="Q14" i="42"/>
  <c r="E15" i="42"/>
  <c r="F15" i="42"/>
  <c r="G15" i="42"/>
  <c r="H15" i="42"/>
  <c r="I15" i="42"/>
  <c r="J15" i="42"/>
  <c r="K15" i="42"/>
  <c r="L15" i="42"/>
  <c r="M15" i="42"/>
  <c r="N15" i="42"/>
  <c r="O15" i="42"/>
  <c r="P15" i="42"/>
  <c r="Q18" i="42"/>
  <c r="Q19" i="42"/>
  <c r="Q20" i="42"/>
  <c r="Q21" i="42"/>
  <c r="Q22" i="42"/>
  <c r="Q24" i="42"/>
  <c r="AF24" i="42"/>
  <c r="AA26" i="42" s="1"/>
  <c r="Q25" i="42"/>
  <c r="AF25" i="42"/>
  <c r="Q26" i="42"/>
  <c r="V26" i="42"/>
  <c r="Q27" i="42"/>
  <c r="Q28" i="42"/>
  <c r="Q29" i="42"/>
  <c r="E30" i="42"/>
  <c r="F30" i="42"/>
  <c r="G30" i="42"/>
  <c r="H30" i="42"/>
  <c r="I30" i="42"/>
  <c r="J30" i="42"/>
  <c r="K30" i="42"/>
  <c r="L30" i="42"/>
  <c r="M30" i="42"/>
  <c r="N30" i="42"/>
  <c r="O30" i="42"/>
  <c r="P30" i="42"/>
  <c r="Q32" i="42"/>
  <c r="Q33" i="42"/>
  <c r="Q34" i="42"/>
  <c r="Q35" i="42"/>
  <c r="E36" i="42"/>
  <c r="F36" i="42"/>
  <c r="G36" i="42"/>
  <c r="H36" i="42"/>
  <c r="I36" i="42"/>
  <c r="J36" i="42"/>
  <c r="K36" i="42"/>
  <c r="L36" i="42"/>
  <c r="M36" i="42"/>
  <c r="N36" i="42"/>
  <c r="O36" i="42"/>
  <c r="P36" i="42"/>
  <c r="Q38" i="42"/>
  <c r="Q42" i="42"/>
  <c r="Q52" i="42"/>
  <c r="Q53" i="42"/>
  <c r="E54" i="42"/>
  <c r="F54" i="42"/>
  <c r="G54" i="42"/>
  <c r="H54" i="42"/>
  <c r="I54" i="42"/>
  <c r="J54" i="42"/>
  <c r="K54" i="42"/>
  <c r="L54" i="42"/>
  <c r="M54" i="42"/>
  <c r="N54" i="42"/>
  <c r="O54" i="42"/>
  <c r="P54" i="42"/>
  <c r="Q56" i="42"/>
  <c r="Q57" i="42"/>
  <c r="Q58" i="42"/>
  <c r="E59" i="42"/>
  <c r="F59" i="42"/>
  <c r="G59" i="42"/>
  <c r="H59" i="42"/>
  <c r="I59" i="42"/>
  <c r="J59" i="42"/>
  <c r="K59" i="42"/>
  <c r="L59" i="42"/>
  <c r="M59" i="42"/>
  <c r="N59" i="42"/>
  <c r="O59" i="42"/>
  <c r="P59" i="42"/>
  <c r="Q61" i="42"/>
  <c r="Q62" i="42"/>
  <c r="Q63" i="42"/>
  <c r="E64" i="42"/>
  <c r="F64" i="42"/>
  <c r="G64" i="42"/>
  <c r="H64" i="42"/>
  <c r="I64" i="42"/>
  <c r="J64" i="42"/>
  <c r="K64" i="42"/>
  <c r="L64" i="42"/>
  <c r="M64" i="42"/>
  <c r="N64" i="42"/>
  <c r="O64" i="42"/>
  <c r="P64" i="42"/>
  <c r="Q66" i="42"/>
  <c r="Q67" i="42"/>
  <c r="Q68" i="42"/>
  <c r="Q69" i="42"/>
  <c r="Q70" i="42"/>
  <c r="E71" i="42"/>
  <c r="F71" i="42"/>
  <c r="G71" i="42"/>
  <c r="H71" i="42"/>
  <c r="I71" i="42"/>
  <c r="J71" i="42"/>
  <c r="K71" i="42"/>
  <c r="L71" i="42"/>
  <c r="M71" i="42"/>
  <c r="N71" i="42"/>
  <c r="O71" i="42"/>
  <c r="P71" i="42"/>
  <c r="Q73" i="42"/>
  <c r="Q74" i="42"/>
  <c r="Q75" i="42"/>
  <c r="Q76" i="42"/>
  <c r="E77" i="42"/>
  <c r="E79" i="42" s="1"/>
  <c r="F77" i="42"/>
  <c r="G77" i="42"/>
  <c r="G79" i="42" s="1"/>
  <c r="H77" i="42"/>
  <c r="H79" i="42" s="1"/>
  <c r="I77" i="42"/>
  <c r="I79" i="42" s="1"/>
  <c r="J77" i="42"/>
  <c r="K77" i="42"/>
  <c r="K79" i="42" s="1"/>
  <c r="L77" i="42"/>
  <c r="L79" i="42" s="1"/>
  <c r="M77" i="42"/>
  <c r="M79" i="42" s="1"/>
  <c r="N77" i="42"/>
  <c r="O77" i="42"/>
  <c r="O79" i="42" s="1"/>
  <c r="P77" i="42"/>
  <c r="P79" i="42" s="1"/>
  <c r="E78" i="42"/>
  <c r="F78" i="42"/>
  <c r="G78" i="42"/>
  <c r="H78" i="42"/>
  <c r="I78" i="42"/>
  <c r="J78" i="42"/>
  <c r="K78" i="42"/>
  <c r="K80" i="42" s="1"/>
  <c r="L78" i="42"/>
  <c r="M78" i="42"/>
  <c r="M80" i="42" s="1"/>
  <c r="N78" i="42"/>
  <c r="O78" i="42"/>
  <c r="O80" i="42" s="1"/>
  <c r="P78" i="42"/>
  <c r="I80" i="42"/>
  <c r="Q82" i="42"/>
  <c r="Q83" i="42"/>
  <c r="Q84" i="42"/>
  <c r="Q85" i="42"/>
  <c r="E86" i="42"/>
  <c r="F86" i="42"/>
  <c r="G86" i="42"/>
  <c r="H86" i="42"/>
  <c r="I86" i="42"/>
  <c r="J86" i="42"/>
  <c r="K86" i="42"/>
  <c r="L86" i="42"/>
  <c r="M86" i="42"/>
  <c r="N86" i="42"/>
  <c r="O86" i="42"/>
  <c r="P86" i="42"/>
  <c r="Q88" i="42"/>
  <c r="Q89" i="42"/>
  <c r="Q90" i="42"/>
  <c r="Q91" i="42"/>
  <c r="Q92" i="42"/>
  <c r="Q93" i="42"/>
  <c r="Q94" i="42"/>
  <c r="Q95" i="42"/>
  <c r="Q96" i="42"/>
  <c r="Q97" i="42"/>
  <c r="Q98" i="42"/>
  <c r="Q99" i="42"/>
  <c r="Q100" i="42"/>
  <c r="E101" i="42"/>
  <c r="F101" i="42"/>
  <c r="G101" i="42"/>
  <c r="H101" i="42"/>
  <c r="I101" i="42"/>
  <c r="J101" i="42"/>
  <c r="K101" i="42"/>
  <c r="L101" i="42"/>
  <c r="M101" i="42"/>
  <c r="N101" i="42"/>
  <c r="O101" i="42"/>
  <c r="P101" i="42"/>
  <c r="Q104" i="42"/>
  <c r="E3" i="28"/>
  <c r="G3" i="28"/>
  <c r="I3" i="28"/>
  <c r="K3" i="28"/>
  <c r="M3" i="28"/>
  <c r="O3" i="28"/>
  <c r="Q3" i="28"/>
  <c r="S3" i="28"/>
  <c r="U3" i="28"/>
  <c r="W3" i="28"/>
  <c r="Y3" i="28"/>
  <c r="AA3" i="28"/>
  <c r="AC3" i="28"/>
  <c r="F10" i="28"/>
  <c r="H10" i="28"/>
  <c r="J10" i="28"/>
  <c r="L10" i="28"/>
  <c r="N10" i="28"/>
  <c r="P10" i="28"/>
  <c r="R10" i="28"/>
  <c r="T10" i="28"/>
  <c r="V10" i="28"/>
  <c r="X10" i="28"/>
  <c r="Z10" i="28"/>
  <c r="AB10" i="28"/>
  <c r="AD10" i="28"/>
  <c r="F11" i="28"/>
  <c r="H11" i="28"/>
  <c r="J11" i="28"/>
  <c r="L11" i="28"/>
  <c r="N11" i="28"/>
  <c r="P11" i="28"/>
  <c r="R11" i="28"/>
  <c r="T11" i="28"/>
  <c r="V11" i="28"/>
  <c r="X11" i="28"/>
  <c r="Z11" i="28"/>
  <c r="AB11" i="28"/>
  <c r="AD11" i="28"/>
  <c r="F12" i="28"/>
  <c r="H12" i="28"/>
  <c r="J12" i="28"/>
  <c r="L12" i="28"/>
  <c r="N12" i="28"/>
  <c r="P12" i="28"/>
  <c r="R12" i="28"/>
  <c r="T12" i="28"/>
  <c r="V12" i="28"/>
  <c r="X12" i="28"/>
  <c r="Z12" i="28"/>
  <c r="AB12" i="28"/>
  <c r="AD12" i="28"/>
  <c r="F13" i="28"/>
  <c r="H13" i="28"/>
  <c r="J13" i="28"/>
  <c r="L13" i="28"/>
  <c r="N13" i="28"/>
  <c r="P13" i="28"/>
  <c r="R13" i="28"/>
  <c r="T13" i="28"/>
  <c r="V13" i="28"/>
  <c r="X13" i="28"/>
  <c r="Z13" i="28"/>
  <c r="AB13" i="28"/>
  <c r="AD13" i="28"/>
  <c r="F14" i="28"/>
  <c r="H14" i="28"/>
  <c r="J14" i="28"/>
  <c r="L14" i="28"/>
  <c r="N14" i="28"/>
  <c r="P14" i="28"/>
  <c r="R14" i="28"/>
  <c r="T14" i="28"/>
  <c r="V14" i="28"/>
  <c r="X14" i="28"/>
  <c r="Z14" i="28"/>
  <c r="AB14" i="28"/>
  <c r="AD14" i="28"/>
  <c r="F15" i="28"/>
  <c r="H15" i="28"/>
  <c r="J15" i="28"/>
  <c r="L15" i="28"/>
  <c r="N15" i="28"/>
  <c r="P15" i="28"/>
  <c r="R15" i="28"/>
  <c r="T15" i="28"/>
  <c r="V15" i="28"/>
  <c r="X15" i="28"/>
  <c r="Z15" i="28"/>
  <c r="AB15" i="28"/>
  <c r="AD15" i="28"/>
  <c r="F16" i="28"/>
  <c r="H16" i="28"/>
  <c r="J16" i="28"/>
  <c r="L16" i="28"/>
  <c r="N16" i="28"/>
  <c r="P16" i="28"/>
  <c r="R16" i="28"/>
  <c r="T16" i="28"/>
  <c r="V16" i="28"/>
  <c r="X16" i="28"/>
  <c r="Z16" i="28"/>
  <c r="AB16" i="28"/>
  <c r="AD16" i="28"/>
  <c r="F17" i="28"/>
  <c r="H17" i="28"/>
  <c r="J17" i="28"/>
  <c r="L17" i="28"/>
  <c r="N17" i="28"/>
  <c r="P17" i="28"/>
  <c r="R17" i="28"/>
  <c r="T17" i="28"/>
  <c r="V17" i="28"/>
  <c r="X17" i="28"/>
  <c r="Z17" i="28"/>
  <c r="AB17" i="28"/>
  <c r="AD17" i="28"/>
  <c r="F18" i="28"/>
  <c r="H18" i="28"/>
  <c r="J18" i="28"/>
  <c r="L18" i="28"/>
  <c r="N18" i="28"/>
  <c r="P18" i="28"/>
  <c r="R18" i="28"/>
  <c r="T18" i="28"/>
  <c r="V18" i="28"/>
  <c r="X18" i="28"/>
  <c r="Z18" i="28"/>
  <c r="AB18" i="28"/>
  <c r="AD18" i="28"/>
  <c r="F19" i="28"/>
  <c r="H19" i="28"/>
  <c r="J19" i="28"/>
  <c r="L19" i="28"/>
  <c r="N19" i="28"/>
  <c r="P19" i="28"/>
  <c r="R19" i="28"/>
  <c r="T19" i="28"/>
  <c r="V19" i="28"/>
  <c r="X19" i="28"/>
  <c r="Z19" i="28"/>
  <c r="AB19" i="28"/>
  <c r="AD19" i="28"/>
  <c r="F20" i="28"/>
  <c r="H20" i="28"/>
  <c r="J20" i="28"/>
  <c r="L20" i="28"/>
  <c r="N20" i="28"/>
  <c r="P20" i="28"/>
  <c r="R20" i="28"/>
  <c r="T20" i="28"/>
  <c r="V20" i="28"/>
  <c r="X20" i="28"/>
  <c r="Z20" i="28"/>
  <c r="AB20" i="28"/>
  <c r="AD20" i="28"/>
  <c r="F21" i="28"/>
  <c r="H21" i="28"/>
  <c r="J21" i="28"/>
  <c r="L21" i="28"/>
  <c r="N21" i="28"/>
  <c r="P21" i="28"/>
  <c r="R21" i="28"/>
  <c r="T21" i="28"/>
  <c r="V21" i="28"/>
  <c r="X21" i="28"/>
  <c r="Z21" i="28"/>
  <c r="AB21" i="28"/>
  <c r="AD21" i="28"/>
  <c r="AT23" i="28"/>
  <c r="AT24" i="28"/>
  <c r="E29" i="28"/>
  <c r="G29" i="28"/>
  <c r="I29" i="28"/>
  <c r="K29" i="28"/>
  <c r="M29" i="28"/>
  <c r="O29" i="28"/>
  <c r="Q29" i="28"/>
  <c r="S29" i="28"/>
  <c r="U29" i="28"/>
  <c r="W29" i="28"/>
  <c r="Y29" i="28"/>
  <c r="AA29" i="28"/>
  <c r="AC29" i="28"/>
  <c r="E30" i="28"/>
  <c r="G30" i="28"/>
  <c r="I30" i="28"/>
  <c r="K30" i="28"/>
  <c r="M30" i="28"/>
  <c r="O30" i="28"/>
  <c r="Q30" i="28"/>
  <c r="S30" i="28"/>
  <c r="U30" i="28"/>
  <c r="W30" i="28"/>
  <c r="Y30" i="28"/>
  <c r="AA30" i="28"/>
  <c r="AC30" i="28"/>
  <c r="E31" i="28"/>
  <c r="G31" i="28"/>
  <c r="I31" i="28"/>
  <c r="K31" i="28"/>
  <c r="M31" i="28"/>
  <c r="O31" i="28"/>
  <c r="Q31" i="28"/>
  <c r="S31" i="28"/>
  <c r="U31" i="28"/>
  <c r="W31" i="28"/>
  <c r="Y31" i="28"/>
  <c r="AA31" i="28"/>
  <c r="AC31" i="28"/>
  <c r="E32" i="28"/>
  <c r="G32" i="28"/>
  <c r="I32" i="28"/>
  <c r="K32" i="28"/>
  <c r="M32" i="28"/>
  <c r="O32" i="28"/>
  <c r="Q32" i="28"/>
  <c r="S32" i="28"/>
  <c r="U32" i="28"/>
  <c r="W32" i="28"/>
  <c r="Y32" i="28"/>
  <c r="AA32" i="28"/>
  <c r="AC32" i="28"/>
  <c r="E33" i="28"/>
  <c r="G33" i="28"/>
  <c r="I33" i="28"/>
  <c r="K33" i="28"/>
  <c r="M33" i="28"/>
  <c r="O33" i="28"/>
  <c r="Q33" i="28"/>
  <c r="S33" i="28"/>
  <c r="U33" i="28"/>
  <c r="W33" i="28"/>
  <c r="Y33" i="28"/>
  <c r="AA33" i="28"/>
  <c r="AC33" i="28"/>
  <c r="E34" i="28"/>
  <c r="G34" i="28"/>
  <c r="I34" i="28"/>
  <c r="K34" i="28"/>
  <c r="M34" i="28"/>
  <c r="O34" i="28"/>
  <c r="Q34" i="28"/>
  <c r="S34" i="28"/>
  <c r="U34" i="28"/>
  <c r="W34" i="28"/>
  <c r="Y34" i="28"/>
  <c r="AA34" i="28"/>
  <c r="AC34" i="28"/>
  <c r="E35" i="28"/>
  <c r="G35" i="28"/>
  <c r="I35" i="28"/>
  <c r="K35" i="28"/>
  <c r="M35" i="28"/>
  <c r="O35" i="28"/>
  <c r="Q35" i="28"/>
  <c r="S35" i="28"/>
  <c r="U35" i="28"/>
  <c r="W35" i="28"/>
  <c r="Y35" i="28"/>
  <c r="AA35" i="28"/>
  <c r="AC35" i="28"/>
  <c r="E36" i="28"/>
  <c r="G36" i="28"/>
  <c r="I36" i="28"/>
  <c r="K36" i="28"/>
  <c r="M36" i="28"/>
  <c r="O36" i="28"/>
  <c r="Q36" i="28"/>
  <c r="S36" i="28"/>
  <c r="U36" i="28"/>
  <c r="W36" i="28"/>
  <c r="Y36" i="28"/>
  <c r="AA36" i="28"/>
  <c r="AC36" i="28"/>
  <c r="E37" i="28"/>
  <c r="G37" i="28"/>
  <c r="I37" i="28"/>
  <c r="K37" i="28"/>
  <c r="M37" i="28"/>
  <c r="O37" i="28"/>
  <c r="Q37" i="28"/>
  <c r="S37" i="28"/>
  <c r="U37" i="28"/>
  <c r="W37" i="28"/>
  <c r="Y37" i="28"/>
  <c r="AA37" i="28"/>
  <c r="AC37" i="28"/>
  <c r="E41" i="28"/>
  <c r="G41" i="28"/>
  <c r="I41" i="28"/>
  <c r="K41" i="28"/>
  <c r="M41" i="28"/>
  <c r="O41" i="28"/>
  <c r="Q41" i="28"/>
  <c r="S41" i="28"/>
  <c r="U41" i="28"/>
  <c r="W41" i="28"/>
  <c r="Y41" i="28"/>
  <c r="AA41" i="28"/>
  <c r="AC41" i="28"/>
  <c r="E42" i="28"/>
  <c r="G42" i="28"/>
  <c r="I42" i="28"/>
  <c r="K42" i="28"/>
  <c r="M42" i="28"/>
  <c r="O42" i="28"/>
  <c r="Q42" i="28"/>
  <c r="S42" i="28"/>
  <c r="U42" i="28"/>
  <c r="W42" i="28"/>
  <c r="Y42" i="28"/>
  <c r="AA42" i="28"/>
  <c r="AC42" i="28"/>
  <c r="I43" i="28"/>
  <c r="K43" i="28"/>
  <c r="M43" i="28"/>
  <c r="O43" i="28"/>
  <c r="Q43" i="28"/>
  <c r="S43" i="28"/>
  <c r="U43" i="28"/>
  <c r="W43" i="28"/>
  <c r="Y43" i="28"/>
  <c r="AA43" i="28"/>
  <c r="AC43" i="28"/>
  <c r="E44" i="28"/>
  <c r="G44" i="28"/>
  <c r="I44" i="28"/>
  <c r="K44" i="28"/>
  <c r="M44" i="28"/>
  <c r="O44" i="28"/>
  <c r="Q44" i="28"/>
  <c r="S44" i="28"/>
  <c r="U44" i="28"/>
  <c r="W44" i="28"/>
  <c r="Y44" i="28"/>
  <c r="AA44" i="28"/>
  <c r="AC44" i="28"/>
  <c r="E45" i="28"/>
  <c r="G45" i="28"/>
  <c r="I45" i="28"/>
  <c r="K45" i="28"/>
  <c r="M45" i="28"/>
  <c r="O45" i="28"/>
  <c r="Q45" i="28"/>
  <c r="S45" i="28"/>
  <c r="U45" i="28"/>
  <c r="W45" i="28"/>
  <c r="Y45" i="28"/>
  <c r="AA45" i="28"/>
  <c r="AC45" i="28"/>
  <c r="E46" i="28"/>
  <c r="G46" i="28"/>
  <c r="I46" i="28"/>
  <c r="K46" i="28"/>
  <c r="M46" i="28"/>
  <c r="O46" i="28"/>
  <c r="Q46" i="28"/>
  <c r="S46" i="28"/>
  <c r="U46" i="28"/>
  <c r="W46" i="28"/>
  <c r="Y46" i="28"/>
  <c r="AA46" i="28"/>
  <c r="AC46" i="28"/>
  <c r="E47" i="28"/>
  <c r="G47" i="28"/>
  <c r="I47" i="28"/>
  <c r="K47" i="28"/>
  <c r="M47" i="28"/>
  <c r="O47" i="28"/>
  <c r="Q47" i="28"/>
  <c r="S47" i="28"/>
  <c r="U47" i="28"/>
  <c r="W47" i="28"/>
  <c r="Y47" i="28"/>
  <c r="AA47" i="28"/>
  <c r="AC47" i="28"/>
  <c r="E49" i="28"/>
  <c r="G49" i="28"/>
  <c r="I49" i="28"/>
  <c r="K49" i="28"/>
  <c r="M49" i="28"/>
  <c r="O49" i="28"/>
  <c r="Q49" i="28"/>
  <c r="S49" i="28"/>
  <c r="U49" i="28"/>
  <c r="W49" i="28"/>
  <c r="Y49" i="28"/>
  <c r="AA49" i="28"/>
  <c r="AC49" i="28"/>
  <c r="E50" i="28"/>
  <c r="G50" i="28"/>
  <c r="I50" i="28"/>
  <c r="K50" i="28"/>
  <c r="M50" i="28"/>
  <c r="O50" i="28"/>
  <c r="Q50" i="28"/>
  <c r="S50" i="28"/>
  <c r="U50" i="28"/>
  <c r="W50" i="28"/>
  <c r="Y50" i="28"/>
  <c r="AA50" i="28"/>
  <c r="AC50" i="28"/>
  <c r="E51" i="28"/>
  <c r="G51" i="28"/>
  <c r="I51" i="28"/>
  <c r="K51" i="28"/>
  <c r="M51" i="28"/>
  <c r="O51" i="28"/>
  <c r="Q51" i="28"/>
  <c r="S51" i="28"/>
  <c r="U51" i="28"/>
  <c r="W51" i="28"/>
  <c r="Y51" i="28"/>
  <c r="AA51" i="28"/>
  <c r="AC51" i="28"/>
  <c r="E52" i="28"/>
  <c r="G52" i="28"/>
  <c r="I52" i="28"/>
  <c r="K52" i="28"/>
  <c r="M52" i="28"/>
  <c r="O52" i="28"/>
  <c r="Q52" i="28"/>
  <c r="S52" i="28"/>
  <c r="U52" i="28"/>
  <c r="W52" i="28"/>
  <c r="Y52" i="28"/>
  <c r="AA52" i="28"/>
  <c r="AC52" i="28"/>
  <c r="E53" i="28"/>
  <c r="G53" i="28"/>
  <c r="I53" i="28"/>
  <c r="K53" i="28"/>
  <c r="M53" i="28"/>
  <c r="O53" i="28"/>
  <c r="Q53" i="28"/>
  <c r="S53" i="28"/>
  <c r="U53" i="28"/>
  <c r="W53" i="28"/>
  <c r="Y53" i="28"/>
  <c r="AA53" i="28"/>
  <c r="AC53" i="28"/>
  <c r="E54" i="28"/>
  <c r="G54" i="28"/>
  <c r="I54" i="28"/>
  <c r="K54" i="28"/>
  <c r="M54" i="28"/>
  <c r="O54" i="28"/>
  <c r="Q54" i="28"/>
  <c r="S54" i="28"/>
  <c r="U54" i="28"/>
  <c r="W54" i="28"/>
  <c r="Y54" i="28"/>
  <c r="AA54" i="28"/>
  <c r="AC54" i="28"/>
  <c r="E55" i="28"/>
  <c r="G55" i="28"/>
  <c r="I55" i="28"/>
  <c r="K55" i="28"/>
  <c r="M55" i="28"/>
  <c r="O55" i="28"/>
  <c r="Q55" i="28"/>
  <c r="S55" i="28"/>
  <c r="U55" i="28"/>
  <c r="W55" i="28"/>
  <c r="Y55" i="28"/>
  <c r="AA55" i="28"/>
  <c r="AC55" i="28"/>
  <c r="E56" i="28"/>
  <c r="G56" i="28"/>
  <c r="I56" i="28"/>
  <c r="K56" i="28"/>
  <c r="M56" i="28"/>
  <c r="O56" i="28"/>
  <c r="Q56" i="28"/>
  <c r="S56" i="28"/>
  <c r="U56" i="28"/>
  <c r="W56" i="28"/>
  <c r="Y56" i="28"/>
  <c r="AA56" i="28"/>
  <c r="AC56" i="28"/>
  <c r="E57" i="28"/>
  <c r="G57" i="28"/>
  <c r="I57" i="28"/>
  <c r="K57" i="28"/>
  <c r="M57" i="28"/>
  <c r="O57" i="28"/>
  <c r="Q57" i="28"/>
  <c r="S57" i="28"/>
  <c r="U57" i="28"/>
  <c r="W57" i="28"/>
  <c r="Y57" i="28"/>
  <c r="AA57" i="28"/>
  <c r="AC57" i="28"/>
  <c r="E58" i="28"/>
  <c r="G58" i="28"/>
  <c r="I58" i="28"/>
  <c r="K58" i="28"/>
  <c r="M58" i="28"/>
  <c r="O58" i="28"/>
  <c r="Q58" i="28"/>
  <c r="S58" i="28"/>
  <c r="U58" i="28"/>
  <c r="W58" i="28"/>
  <c r="Y58" i="28"/>
  <c r="AA58" i="28"/>
  <c r="AC58" i="28"/>
  <c r="E59" i="28"/>
  <c r="G59" i="28"/>
  <c r="I59" i="28"/>
  <c r="K59" i="28"/>
  <c r="M59" i="28"/>
  <c r="O59" i="28"/>
  <c r="Q59" i="28"/>
  <c r="S59" i="28"/>
  <c r="U59" i="28"/>
  <c r="W59" i="28"/>
  <c r="Y59" i="28"/>
  <c r="AA59" i="28"/>
  <c r="AC59" i="28"/>
  <c r="E63" i="28"/>
  <c r="G63" i="28"/>
  <c r="I63" i="28"/>
  <c r="K63" i="28"/>
  <c r="M63" i="28"/>
  <c r="O63" i="28"/>
  <c r="Q63" i="28"/>
  <c r="S63" i="28"/>
  <c r="U63" i="28"/>
  <c r="W63" i="28"/>
  <c r="Y63" i="28"/>
  <c r="AA63" i="28"/>
  <c r="AC63" i="28"/>
  <c r="E64" i="28"/>
  <c r="G64" i="28"/>
  <c r="I64" i="28"/>
  <c r="K64" i="28"/>
  <c r="M64" i="28"/>
  <c r="O64" i="28"/>
  <c r="Q64" i="28"/>
  <c r="S64" i="28"/>
  <c r="U64" i="28"/>
  <c r="W64" i="28"/>
  <c r="Y64" i="28"/>
  <c r="AA64" i="28"/>
  <c r="AC64" i="28"/>
  <c r="E65" i="28"/>
  <c r="G65" i="28"/>
  <c r="I65" i="28"/>
  <c r="K65" i="28"/>
  <c r="M65" i="28"/>
  <c r="O65" i="28"/>
  <c r="Q65" i="28"/>
  <c r="S65" i="28"/>
  <c r="U65" i="28"/>
  <c r="W65" i="28"/>
  <c r="Y65" i="28"/>
  <c r="AA65" i="28"/>
  <c r="AC65" i="28"/>
  <c r="E66" i="28"/>
  <c r="G66" i="28"/>
  <c r="I66" i="28"/>
  <c r="K66" i="28"/>
  <c r="M66" i="28"/>
  <c r="O66" i="28"/>
  <c r="Q66" i="28"/>
  <c r="S66" i="28"/>
  <c r="U66" i="28"/>
  <c r="W66" i="28"/>
  <c r="Y66" i="28"/>
  <c r="AA66" i="28"/>
  <c r="AC66" i="28"/>
  <c r="E67" i="28"/>
  <c r="G67" i="28"/>
  <c r="I67" i="28"/>
  <c r="K67" i="28"/>
  <c r="M67" i="28"/>
  <c r="O67" i="28"/>
  <c r="Q67" i="28"/>
  <c r="S67" i="28"/>
  <c r="U67" i="28"/>
  <c r="W67" i="28"/>
  <c r="Y67" i="28"/>
  <c r="AA67" i="28"/>
  <c r="AC67" i="28"/>
  <c r="E68" i="28"/>
  <c r="G68" i="28"/>
  <c r="I68" i="28"/>
  <c r="K68" i="28"/>
  <c r="M68" i="28"/>
  <c r="O68" i="28"/>
  <c r="Q68" i="28"/>
  <c r="S68" i="28"/>
  <c r="U68" i="28"/>
  <c r="W68" i="28"/>
  <c r="Y68" i="28"/>
  <c r="AA68" i="28"/>
  <c r="AC68" i="28"/>
  <c r="E69" i="28"/>
  <c r="G69" i="28"/>
  <c r="I69" i="28"/>
  <c r="K69" i="28"/>
  <c r="M69" i="28"/>
  <c r="O69" i="28"/>
  <c r="Q69" i="28"/>
  <c r="S69" i="28"/>
  <c r="U69" i="28"/>
  <c r="W69" i="28"/>
  <c r="Y69" i="28"/>
  <c r="AA69" i="28"/>
  <c r="AC69" i="28"/>
  <c r="E70" i="28"/>
  <c r="G70" i="28"/>
  <c r="I70" i="28"/>
  <c r="K70" i="28"/>
  <c r="M70" i="28"/>
  <c r="O70" i="28"/>
  <c r="Q70" i="28"/>
  <c r="S70" i="28"/>
  <c r="U70" i="28"/>
  <c r="W70" i="28"/>
  <c r="Y70" i="28"/>
  <c r="AA70" i="28"/>
  <c r="AC70" i="28"/>
  <c r="E71" i="28"/>
  <c r="G71" i="28"/>
  <c r="I71" i="28"/>
  <c r="K71" i="28"/>
  <c r="M71" i="28"/>
  <c r="O71" i="28"/>
  <c r="Q71" i="28"/>
  <c r="S71" i="28"/>
  <c r="U71" i="28"/>
  <c r="W71" i="28"/>
  <c r="Y71" i="28"/>
  <c r="AA71" i="28"/>
  <c r="AC71" i="28"/>
  <c r="E72" i="28"/>
  <c r="G72" i="28"/>
  <c r="I72" i="28"/>
  <c r="K72" i="28"/>
  <c r="M72" i="28"/>
  <c r="O72" i="28"/>
  <c r="Q72" i="28"/>
  <c r="S72" i="28"/>
  <c r="U72" i="28"/>
  <c r="W72" i="28"/>
  <c r="Y72" i="28"/>
  <c r="AA72" i="28"/>
  <c r="AC72" i="28"/>
  <c r="E73" i="28"/>
  <c r="G73" i="28"/>
  <c r="I73" i="28"/>
  <c r="K73" i="28"/>
  <c r="M73" i="28"/>
  <c r="O73" i="28"/>
  <c r="Q73" i="28"/>
  <c r="S73" i="28"/>
  <c r="U73" i="28"/>
  <c r="W73" i="28"/>
  <c r="Y73" i="28"/>
  <c r="AA73" i="28"/>
  <c r="AC73" i="28"/>
  <c r="E74" i="28"/>
  <c r="G74" i="28"/>
  <c r="I74" i="28"/>
  <c r="K74" i="28"/>
  <c r="M74" i="28"/>
  <c r="O74" i="28"/>
  <c r="Q74" i="28"/>
  <c r="S74" i="28"/>
  <c r="U74" i="28"/>
  <c r="W74" i="28"/>
  <c r="Y74" i="28"/>
  <c r="AA74" i="28"/>
  <c r="AC74" i="28"/>
  <c r="E75" i="28"/>
  <c r="G75" i="28"/>
  <c r="I75" i="28"/>
  <c r="K75" i="28"/>
  <c r="M75" i="28"/>
  <c r="O75" i="28"/>
  <c r="Q75" i="28"/>
  <c r="S75" i="28"/>
  <c r="U75" i="28"/>
  <c r="W75" i="28"/>
  <c r="Y75" i="28"/>
  <c r="AA75" i="28"/>
  <c r="AC75" i="28"/>
  <c r="E76" i="28"/>
  <c r="G76" i="28"/>
  <c r="I76" i="28"/>
  <c r="K76" i="28"/>
  <c r="M76" i="28"/>
  <c r="O76" i="28"/>
  <c r="Q76" i="28"/>
  <c r="S76" i="28"/>
  <c r="U76" i="28"/>
  <c r="W76" i="28"/>
  <c r="Y76" i="28"/>
  <c r="AA76" i="28"/>
  <c r="AC76" i="28"/>
  <c r="E80" i="28"/>
  <c r="G80" i="28"/>
  <c r="I80" i="28"/>
  <c r="K80" i="28"/>
  <c r="M80" i="28"/>
  <c r="O80" i="28"/>
  <c r="Q80" i="28"/>
  <c r="S80" i="28"/>
  <c r="U80" i="28"/>
  <c r="W80" i="28"/>
  <c r="Y80" i="28"/>
  <c r="AA80" i="28"/>
  <c r="AC80" i="28"/>
  <c r="E81" i="28"/>
  <c r="G81" i="28"/>
  <c r="I81" i="28"/>
  <c r="K81" i="28"/>
  <c r="M81" i="28"/>
  <c r="O81" i="28"/>
  <c r="Q81" i="28"/>
  <c r="S81" i="28"/>
  <c r="U81" i="28"/>
  <c r="W81" i="28"/>
  <c r="Y81" i="28"/>
  <c r="AA81" i="28"/>
  <c r="AC81" i="28"/>
  <c r="E82" i="28"/>
  <c r="G82" i="28"/>
  <c r="I82" i="28"/>
  <c r="K82" i="28"/>
  <c r="M82" i="28"/>
  <c r="O82" i="28"/>
  <c r="Q82" i="28"/>
  <c r="S82" i="28"/>
  <c r="U82" i="28"/>
  <c r="W82" i="28"/>
  <c r="Y82" i="28"/>
  <c r="AA82" i="28"/>
  <c r="AC82" i="28"/>
  <c r="E83" i="28"/>
  <c r="G83" i="28"/>
  <c r="I83" i="28"/>
  <c r="K83" i="28"/>
  <c r="M83" i="28"/>
  <c r="O83" i="28"/>
  <c r="Q83" i="28"/>
  <c r="S83" i="28"/>
  <c r="U83" i="28"/>
  <c r="W83" i="28"/>
  <c r="Y83" i="28"/>
  <c r="AA83" i="28"/>
  <c r="AC83" i="28"/>
  <c r="E84" i="28"/>
  <c r="G84" i="28"/>
  <c r="I84" i="28"/>
  <c r="K84" i="28"/>
  <c r="M84" i="28"/>
  <c r="O84" i="28"/>
  <c r="Q84" i="28"/>
  <c r="S84" i="28"/>
  <c r="U84" i="28"/>
  <c r="W84" i="28"/>
  <c r="Y84" i="28"/>
  <c r="AA84" i="28"/>
  <c r="AC84" i="28"/>
  <c r="E85" i="28"/>
  <c r="G85" i="28"/>
  <c r="I85" i="28"/>
  <c r="K85" i="28"/>
  <c r="M85" i="28"/>
  <c r="O85" i="28"/>
  <c r="Q85" i="28"/>
  <c r="S85" i="28"/>
  <c r="U85" i="28"/>
  <c r="W85" i="28"/>
  <c r="Y85" i="28"/>
  <c r="AA85" i="28"/>
  <c r="AC85" i="28"/>
  <c r="E89" i="28"/>
  <c r="G89" i="28"/>
  <c r="I89" i="28"/>
  <c r="K89" i="28"/>
  <c r="M89" i="28"/>
  <c r="O89" i="28"/>
  <c r="Q89" i="28"/>
  <c r="S89" i="28"/>
  <c r="U89" i="28"/>
  <c r="W89" i="28"/>
  <c r="Y89" i="28"/>
  <c r="AA89" i="28"/>
  <c r="AC89" i="28"/>
  <c r="E90" i="28"/>
  <c r="G90" i="28"/>
  <c r="I90" i="28"/>
  <c r="K90" i="28"/>
  <c r="M90" i="28"/>
  <c r="O90" i="28"/>
  <c r="Q90" i="28"/>
  <c r="S90" i="28"/>
  <c r="U90" i="28"/>
  <c r="W90" i="28"/>
  <c r="Y90" i="28"/>
  <c r="AA90" i="28"/>
  <c r="AC90" i="28"/>
  <c r="E91" i="28"/>
  <c r="G91" i="28"/>
  <c r="I91" i="28"/>
  <c r="K91" i="28"/>
  <c r="M91" i="28"/>
  <c r="O91" i="28"/>
  <c r="Q91" i="28"/>
  <c r="S91" i="28"/>
  <c r="U91" i="28"/>
  <c r="W91" i="28"/>
  <c r="Y91" i="28"/>
  <c r="AA91" i="28"/>
  <c r="AC91" i="28"/>
  <c r="E92" i="28"/>
  <c r="G92" i="28"/>
  <c r="I92" i="28"/>
  <c r="K92" i="28"/>
  <c r="M92" i="28"/>
  <c r="O92" i="28"/>
  <c r="Q92" i="28"/>
  <c r="S92" i="28"/>
  <c r="U92" i="28"/>
  <c r="W92" i="28"/>
  <c r="Y92" i="28"/>
  <c r="AA92" i="28"/>
  <c r="AC92" i="28"/>
  <c r="E93" i="28"/>
  <c r="G93" i="28"/>
  <c r="I93" i="28"/>
  <c r="K93" i="28"/>
  <c r="M93" i="28"/>
  <c r="O93" i="28"/>
  <c r="Q93" i="28"/>
  <c r="S93" i="28"/>
  <c r="U93" i="28"/>
  <c r="W93" i="28"/>
  <c r="Y93" i="28"/>
  <c r="AA93" i="28"/>
  <c r="AC93" i="28"/>
  <c r="E94" i="28"/>
  <c r="G94" i="28"/>
  <c r="I94" i="28"/>
  <c r="K94" i="28"/>
  <c r="M94" i="28"/>
  <c r="O94" i="28"/>
  <c r="Q94" i="28"/>
  <c r="S94" i="28"/>
  <c r="U94" i="28"/>
  <c r="W94" i="28"/>
  <c r="Y94" i="28"/>
  <c r="AA94" i="28"/>
  <c r="AC94" i="28"/>
  <c r="E95" i="28"/>
  <c r="G95" i="28"/>
  <c r="I95" i="28"/>
  <c r="K95" i="28"/>
  <c r="M95" i="28"/>
  <c r="O95" i="28"/>
  <c r="Q95" i="28"/>
  <c r="S95" i="28"/>
  <c r="U95" i="28"/>
  <c r="W95" i="28"/>
  <c r="Y95" i="28"/>
  <c r="AA95" i="28"/>
  <c r="AC95" i="28"/>
  <c r="E96" i="28"/>
  <c r="G96" i="28"/>
  <c r="I96" i="28"/>
  <c r="K96" i="28"/>
  <c r="M96" i="28"/>
  <c r="O96" i="28"/>
  <c r="Q96" i="28"/>
  <c r="S96" i="28"/>
  <c r="U96" i="28"/>
  <c r="W96" i="28"/>
  <c r="Y96" i="28"/>
  <c r="AA96" i="28"/>
  <c r="AC96" i="28"/>
  <c r="E97" i="28"/>
  <c r="G97" i="28"/>
  <c r="I97" i="28"/>
  <c r="K97" i="28"/>
  <c r="M97" i="28"/>
  <c r="O97" i="28"/>
  <c r="Q97" i="28"/>
  <c r="S97" i="28"/>
  <c r="U97" i="28"/>
  <c r="W97" i="28"/>
  <c r="Y97" i="28"/>
  <c r="AA97" i="28"/>
  <c r="AC97" i="28"/>
  <c r="E98" i="28"/>
  <c r="G98" i="28"/>
  <c r="I98" i="28"/>
  <c r="K98" i="28"/>
  <c r="M98" i="28"/>
  <c r="O98" i="28"/>
  <c r="Q98" i="28"/>
  <c r="S98" i="28"/>
  <c r="U98" i="28"/>
  <c r="W98" i="28"/>
  <c r="Y98" i="28"/>
  <c r="AA98" i="28"/>
  <c r="AC98" i="28"/>
  <c r="E99" i="28"/>
  <c r="G99" i="28"/>
  <c r="I99" i="28"/>
  <c r="K99" i="28"/>
  <c r="M99" i="28"/>
  <c r="O99" i="28"/>
  <c r="Q99" i="28"/>
  <c r="S99" i="28"/>
  <c r="U99" i="28"/>
  <c r="W99" i="28"/>
  <c r="Y99" i="28"/>
  <c r="AA99" i="28"/>
  <c r="AC99" i="28"/>
  <c r="E100" i="28"/>
  <c r="G100" i="28"/>
  <c r="I100" i="28"/>
  <c r="K100" i="28"/>
  <c r="M100" i="28"/>
  <c r="O100" i="28"/>
  <c r="Q100" i="28"/>
  <c r="S100" i="28"/>
  <c r="U100" i="28"/>
  <c r="W100" i="28"/>
  <c r="Y100" i="28"/>
  <c r="AA100" i="28"/>
  <c r="AC100" i="28"/>
  <c r="E101" i="28"/>
  <c r="G101" i="28"/>
  <c r="I101" i="28"/>
  <c r="K101" i="28"/>
  <c r="M101" i="28"/>
  <c r="O101" i="28"/>
  <c r="Q101" i="28"/>
  <c r="S101" i="28"/>
  <c r="U101" i="28"/>
  <c r="W101" i="28"/>
  <c r="Y101" i="28"/>
  <c r="AA101" i="28"/>
  <c r="AC101" i="28"/>
  <c r="E102" i="28"/>
  <c r="G102" i="28"/>
  <c r="I102" i="28"/>
  <c r="K102" i="28"/>
  <c r="M102" i="28"/>
  <c r="O102" i="28"/>
  <c r="Q102" i="28"/>
  <c r="S102" i="28"/>
  <c r="U102" i="28"/>
  <c r="W102" i="28"/>
  <c r="Y102" i="28"/>
  <c r="AA102" i="28"/>
  <c r="AC102" i="28"/>
  <c r="E103" i="28"/>
  <c r="G103" i="28"/>
  <c r="I103" i="28"/>
  <c r="K103" i="28"/>
  <c r="M103" i="28"/>
  <c r="O103" i="28"/>
  <c r="Q103" i="28"/>
  <c r="S103" i="28"/>
  <c r="U103" i="28"/>
  <c r="W103" i="28"/>
  <c r="Y103" i="28"/>
  <c r="AA103" i="28"/>
  <c r="AC103" i="28"/>
  <c r="E104" i="28"/>
  <c r="G104" i="28"/>
  <c r="I104" i="28"/>
  <c r="K104" i="28"/>
  <c r="M104" i="28"/>
  <c r="O104" i="28"/>
  <c r="Q104" i="28"/>
  <c r="S104" i="28"/>
  <c r="U104" i="28"/>
  <c r="W104" i="28"/>
  <c r="Y104" i="28"/>
  <c r="AA104" i="28"/>
  <c r="AC104" i="28"/>
  <c r="E105" i="28"/>
  <c r="G105" i="28"/>
  <c r="I105" i="28"/>
  <c r="K105" i="28"/>
  <c r="M105" i="28"/>
  <c r="O105" i="28"/>
  <c r="Q105" i="28"/>
  <c r="S105" i="28"/>
  <c r="U105" i="28"/>
  <c r="W105" i="28"/>
  <c r="Y105" i="28"/>
  <c r="AA105" i="28"/>
  <c r="AC105" i="28"/>
  <c r="E106" i="28"/>
  <c r="G106" i="28"/>
  <c r="I106" i="28"/>
  <c r="K106" i="28"/>
  <c r="M106" i="28"/>
  <c r="O106" i="28"/>
  <c r="Q106" i="28"/>
  <c r="S106" i="28"/>
  <c r="U106" i="28"/>
  <c r="W106" i="28"/>
  <c r="Y106" i="28"/>
  <c r="AA106" i="28"/>
  <c r="AC106" i="28"/>
  <c r="E107" i="28"/>
  <c r="G107" i="28"/>
  <c r="I107" i="28"/>
  <c r="K107" i="28"/>
  <c r="M107" i="28"/>
  <c r="O107" i="28"/>
  <c r="Q107" i="28"/>
  <c r="S107" i="28"/>
  <c r="U107" i="28"/>
  <c r="W107" i="28"/>
  <c r="Y107" i="28"/>
  <c r="AA107" i="28"/>
  <c r="AC107" i="28"/>
  <c r="E108" i="28"/>
  <c r="G108" i="28"/>
  <c r="I108" i="28"/>
  <c r="K108" i="28"/>
  <c r="M108" i="28"/>
  <c r="O108" i="28"/>
  <c r="Q108" i="28"/>
  <c r="S108" i="28"/>
  <c r="U108" i="28"/>
  <c r="W108" i="28"/>
  <c r="Y108" i="28"/>
  <c r="AA108" i="28"/>
  <c r="AC108" i="28"/>
  <c r="E109" i="28"/>
  <c r="G109" i="28"/>
  <c r="I109" i="28"/>
  <c r="K109" i="28"/>
  <c r="M109" i="28"/>
  <c r="O109" i="28"/>
  <c r="Q109" i="28"/>
  <c r="S109" i="28"/>
  <c r="U109" i="28"/>
  <c r="W109" i="28"/>
  <c r="Y109" i="28"/>
  <c r="AA109" i="28"/>
  <c r="AC109" i="28"/>
  <c r="E110" i="28"/>
  <c r="G110" i="28"/>
  <c r="I110" i="28"/>
  <c r="K110" i="28"/>
  <c r="M110" i="28"/>
  <c r="O110" i="28"/>
  <c r="Q110" i="28"/>
  <c r="S110" i="28"/>
  <c r="U110" i="28"/>
  <c r="W110" i="28"/>
  <c r="Y110" i="28"/>
  <c r="AA110" i="28"/>
  <c r="AC110" i="28"/>
  <c r="E111" i="28"/>
  <c r="G111" i="28"/>
  <c r="I111" i="28"/>
  <c r="K111" i="28"/>
  <c r="M111" i="28"/>
  <c r="O111" i="28"/>
  <c r="Q111" i="28"/>
  <c r="S111" i="28"/>
  <c r="U111" i="28"/>
  <c r="W111" i="28"/>
  <c r="Y111" i="28"/>
  <c r="AA111" i="28"/>
  <c r="AC111" i="28"/>
  <c r="C126" i="28"/>
  <c r="E15" i="22"/>
  <c r="E2" i="35" s="1"/>
  <c r="G15" i="22"/>
  <c r="H56" i="22" s="1"/>
  <c r="I15" i="22"/>
  <c r="K15" i="22"/>
  <c r="L73" i="22" s="1"/>
  <c r="M15" i="22"/>
  <c r="M2" i="24" s="1"/>
  <c r="O15" i="22"/>
  <c r="P38" i="22" s="1"/>
  <c r="Q15" i="22"/>
  <c r="S15" i="22"/>
  <c r="T104" i="22" s="1"/>
  <c r="U15" i="22"/>
  <c r="W15" i="22"/>
  <c r="W23" i="22" s="1"/>
  <c r="Y15" i="22"/>
  <c r="Y2" i="32" s="1"/>
  <c r="AA15" i="22"/>
  <c r="AB113" i="22" s="1"/>
  <c r="AC15" i="22"/>
  <c r="AC2" i="24" s="1"/>
  <c r="AC7" i="24" s="1"/>
  <c r="AD29" i="24" s="1"/>
  <c r="AG20" i="22"/>
  <c r="AH20" i="22"/>
  <c r="AI20" i="22"/>
  <c r="AJ20" i="22"/>
  <c r="AK20" i="22"/>
  <c r="AL20" i="22"/>
  <c r="AM20" i="22"/>
  <c r="AN20" i="22"/>
  <c r="AO20" i="22"/>
  <c r="AP20" i="22"/>
  <c r="AQ20" i="22"/>
  <c r="AR20" i="22"/>
  <c r="AS20" i="22"/>
  <c r="F30" i="22"/>
  <c r="H30" i="22"/>
  <c r="J30" i="22"/>
  <c r="L30" i="22"/>
  <c r="N30" i="22"/>
  <c r="P30" i="22"/>
  <c r="R30" i="22"/>
  <c r="T30" i="22"/>
  <c r="V30" i="22"/>
  <c r="X30" i="22"/>
  <c r="Z30" i="22"/>
  <c r="AB30" i="22"/>
  <c r="AD30" i="22"/>
  <c r="C38" i="22"/>
  <c r="C39" i="22"/>
  <c r="C40" i="22"/>
  <c r="C41" i="22"/>
  <c r="C42" i="22"/>
  <c r="C43" i="22"/>
  <c r="C44" i="22"/>
  <c r="C45" i="22"/>
  <c r="C46" i="22"/>
  <c r="E47" i="22"/>
  <c r="G47" i="22"/>
  <c r="I47" i="22"/>
  <c r="K47" i="22"/>
  <c r="M47" i="22"/>
  <c r="O47" i="22"/>
  <c r="P47" i="22" s="1"/>
  <c r="Q47" i="22"/>
  <c r="S47" i="22"/>
  <c r="U47" i="22"/>
  <c r="W47" i="22"/>
  <c r="X47" i="22" s="1"/>
  <c r="Y47" i="22"/>
  <c r="AA47" i="22"/>
  <c r="AC47" i="22"/>
  <c r="C50" i="22"/>
  <c r="C51" i="22"/>
  <c r="C53" i="22"/>
  <c r="C54" i="22"/>
  <c r="C55" i="22"/>
  <c r="C56" i="22"/>
  <c r="E57" i="22"/>
  <c r="E48" i="31" s="1"/>
  <c r="G57" i="22"/>
  <c r="G48" i="35" s="1"/>
  <c r="I57" i="22"/>
  <c r="I48" i="26" s="1"/>
  <c r="K57" i="22"/>
  <c r="K48" i="34" s="1"/>
  <c r="M57" i="22"/>
  <c r="M48" i="35" s="1"/>
  <c r="O57" i="22"/>
  <c r="O48" i="24" s="1"/>
  <c r="Q57" i="22"/>
  <c r="Q48" i="27" s="1"/>
  <c r="S57" i="22"/>
  <c r="S48" i="33" s="1"/>
  <c r="U57" i="22"/>
  <c r="U48" i="31" s="1"/>
  <c r="W57" i="22"/>
  <c r="W48" i="35" s="1"/>
  <c r="Y57" i="22"/>
  <c r="Y48" i="28" s="1"/>
  <c r="AA57" i="22"/>
  <c r="AA69" i="22" s="1"/>
  <c r="AC57" i="22"/>
  <c r="AC48" i="33" s="1"/>
  <c r="C58" i="22"/>
  <c r="C59" i="22"/>
  <c r="C61" i="22"/>
  <c r="C62" i="22"/>
  <c r="C63" i="22"/>
  <c r="C64" i="22"/>
  <c r="C65" i="22"/>
  <c r="C66" i="22"/>
  <c r="C67" i="22"/>
  <c r="C68" i="22"/>
  <c r="S69" i="22"/>
  <c r="C72" i="22"/>
  <c r="C73" i="22"/>
  <c r="X73" i="22"/>
  <c r="C74" i="22"/>
  <c r="C75" i="22"/>
  <c r="C76" i="22"/>
  <c r="C77" i="22"/>
  <c r="C78" i="22"/>
  <c r="C79" i="22"/>
  <c r="C80" i="22"/>
  <c r="C81" i="22"/>
  <c r="C82" i="22"/>
  <c r="C83" i="22"/>
  <c r="C84" i="22"/>
  <c r="C85" i="22"/>
  <c r="E86" i="22"/>
  <c r="G86" i="22"/>
  <c r="I86" i="22"/>
  <c r="K86" i="22"/>
  <c r="M86" i="22"/>
  <c r="O86" i="22"/>
  <c r="Q86" i="22"/>
  <c r="S86" i="22"/>
  <c r="U86" i="22"/>
  <c r="W86" i="22"/>
  <c r="Y86" i="22"/>
  <c r="AA86" i="22"/>
  <c r="AC86" i="22"/>
  <c r="C89" i="22"/>
  <c r="C90" i="22"/>
  <c r="C91" i="22"/>
  <c r="C92" i="22"/>
  <c r="C93" i="22"/>
  <c r="C94" i="22"/>
  <c r="E95" i="22"/>
  <c r="G95" i="22"/>
  <c r="I95" i="22"/>
  <c r="K95" i="22"/>
  <c r="M95" i="22"/>
  <c r="O95" i="22"/>
  <c r="Q95" i="22"/>
  <c r="S95" i="22"/>
  <c r="U95" i="22"/>
  <c r="W95" i="22"/>
  <c r="Y95" i="22"/>
  <c r="AA95" i="22"/>
  <c r="AC95" i="22"/>
  <c r="C98" i="22"/>
  <c r="C99" i="22"/>
  <c r="C100" i="22"/>
  <c r="C101" i="22"/>
  <c r="C102" i="22"/>
  <c r="C103" i="22"/>
  <c r="C104" i="22"/>
  <c r="C105" i="22"/>
  <c r="C106" i="22"/>
  <c r="C107" i="22"/>
  <c r="C108" i="22"/>
  <c r="C109" i="22"/>
  <c r="C110" i="22"/>
  <c r="C111" i="22"/>
  <c r="C112" i="22"/>
  <c r="C113" i="22"/>
  <c r="C114" i="22"/>
  <c r="C115" i="22"/>
  <c r="C116" i="22"/>
  <c r="C117" i="22"/>
  <c r="C118" i="22"/>
  <c r="C119" i="22"/>
  <c r="C120" i="22"/>
  <c r="E121" i="22"/>
  <c r="G121" i="22"/>
  <c r="I121" i="22"/>
  <c r="K121" i="22"/>
  <c r="M121" i="22"/>
  <c r="O121" i="22"/>
  <c r="Q121" i="22"/>
  <c r="S121" i="22"/>
  <c r="U121" i="22"/>
  <c r="W121" i="22"/>
  <c r="Y121" i="22"/>
  <c r="AA121" i="22"/>
  <c r="AC121" i="22"/>
  <c r="C135" i="22"/>
  <c r="AT31" i="22" s="1"/>
  <c r="C141" i="22"/>
  <c r="AT32" i="22" s="1"/>
  <c r="E3" i="34"/>
  <c r="G3" i="34"/>
  <c r="I3" i="34"/>
  <c r="K3" i="34"/>
  <c r="M3" i="34"/>
  <c r="O3" i="34"/>
  <c r="Q3" i="34"/>
  <c r="S3" i="34"/>
  <c r="U3" i="34"/>
  <c r="W3" i="34"/>
  <c r="Y3" i="34"/>
  <c r="AA3" i="34"/>
  <c r="AC3" i="34"/>
  <c r="F10" i="34"/>
  <c r="H10" i="34"/>
  <c r="J10" i="34"/>
  <c r="L10" i="34"/>
  <c r="N10" i="34"/>
  <c r="P10" i="34"/>
  <c r="R10" i="34"/>
  <c r="T10" i="34"/>
  <c r="V10" i="34"/>
  <c r="X10" i="34"/>
  <c r="Z10" i="34"/>
  <c r="AB10" i="34"/>
  <c r="AD10" i="34"/>
  <c r="F11" i="34"/>
  <c r="H11" i="34"/>
  <c r="J11" i="34"/>
  <c r="L11" i="34"/>
  <c r="N11" i="34"/>
  <c r="P11" i="34"/>
  <c r="R11" i="34"/>
  <c r="T11" i="34"/>
  <c r="V11" i="34"/>
  <c r="X11" i="34"/>
  <c r="Z11" i="34"/>
  <c r="AB11" i="34"/>
  <c r="AD11" i="34"/>
  <c r="F12" i="34"/>
  <c r="H12" i="34"/>
  <c r="J12" i="34"/>
  <c r="L12" i="34"/>
  <c r="N12" i="34"/>
  <c r="P12" i="34"/>
  <c r="R12" i="34"/>
  <c r="T12" i="34"/>
  <c r="V12" i="34"/>
  <c r="X12" i="34"/>
  <c r="Z12" i="34"/>
  <c r="AB12" i="34"/>
  <c r="AD12" i="34"/>
  <c r="F13" i="34"/>
  <c r="H13" i="34"/>
  <c r="J13" i="34"/>
  <c r="L13" i="34"/>
  <c r="N13" i="34"/>
  <c r="P13" i="34"/>
  <c r="R13" i="34"/>
  <c r="T13" i="34"/>
  <c r="V13" i="34"/>
  <c r="X13" i="34"/>
  <c r="Z13" i="34"/>
  <c r="AB13" i="34"/>
  <c r="AD13" i="34"/>
  <c r="F14" i="34"/>
  <c r="H14" i="34"/>
  <c r="J14" i="34"/>
  <c r="L14" i="34"/>
  <c r="N14" i="34"/>
  <c r="P14" i="34"/>
  <c r="R14" i="34"/>
  <c r="T14" i="34"/>
  <c r="V14" i="34"/>
  <c r="X14" i="34"/>
  <c r="Z14" i="34"/>
  <c r="AB14" i="34"/>
  <c r="AD14" i="34"/>
  <c r="F15" i="34"/>
  <c r="H15" i="34"/>
  <c r="J15" i="34"/>
  <c r="L15" i="34"/>
  <c r="N15" i="34"/>
  <c r="P15" i="34"/>
  <c r="R15" i="34"/>
  <c r="T15" i="34"/>
  <c r="V15" i="34"/>
  <c r="X15" i="34"/>
  <c r="Z15" i="34"/>
  <c r="AB15" i="34"/>
  <c r="AD15" i="34"/>
  <c r="F16" i="34"/>
  <c r="H16" i="34"/>
  <c r="J16" i="34"/>
  <c r="L16" i="34"/>
  <c r="N16" i="34"/>
  <c r="P16" i="34"/>
  <c r="R16" i="34"/>
  <c r="T16" i="34"/>
  <c r="V16" i="34"/>
  <c r="X16" i="34"/>
  <c r="Z16" i="34"/>
  <c r="AB16" i="34"/>
  <c r="AD16" i="34"/>
  <c r="F17" i="34"/>
  <c r="H17" i="34"/>
  <c r="J17" i="34"/>
  <c r="L17" i="34"/>
  <c r="N17" i="34"/>
  <c r="P17" i="34"/>
  <c r="R17" i="34"/>
  <c r="T17" i="34"/>
  <c r="V17" i="34"/>
  <c r="X17" i="34"/>
  <c r="Z17" i="34"/>
  <c r="AB17" i="34"/>
  <c r="AD17" i="34"/>
  <c r="F18" i="34"/>
  <c r="H18" i="34"/>
  <c r="J18" i="34"/>
  <c r="L18" i="34"/>
  <c r="N18" i="34"/>
  <c r="P18" i="34"/>
  <c r="R18" i="34"/>
  <c r="T18" i="34"/>
  <c r="V18" i="34"/>
  <c r="X18" i="34"/>
  <c r="Z18" i="34"/>
  <c r="AB18" i="34"/>
  <c r="AD18" i="34"/>
  <c r="F19" i="34"/>
  <c r="H19" i="34"/>
  <c r="J19" i="34"/>
  <c r="L19" i="34"/>
  <c r="N19" i="34"/>
  <c r="P19" i="34"/>
  <c r="R19" i="34"/>
  <c r="T19" i="34"/>
  <c r="V19" i="34"/>
  <c r="X19" i="34"/>
  <c r="Z19" i="34"/>
  <c r="AB19" i="34"/>
  <c r="AD19" i="34"/>
  <c r="F20" i="34"/>
  <c r="H20" i="34"/>
  <c r="J20" i="34"/>
  <c r="L20" i="34"/>
  <c r="N20" i="34"/>
  <c r="P20" i="34"/>
  <c r="R20" i="34"/>
  <c r="T20" i="34"/>
  <c r="V20" i="34"/>
  <c r="X20" i="34"/>
  <c r="Z20" i="34"/>
  <c r="AB20" i="34"/>
  <c r="AD20" i="34"/>
  <c r="F21" i="34"/>
  <c r="H21" i="34"/>
  <c r="J21" i="34"/>
  <c r="L21" i="34"/>
  <c r="N21" i="34"/>
  <c r="P21" i="34"/>
  <c r="R21" i="34"/>
  <c r="T21" i="34"/>
  <c r="V21" i="34"/>
  <c r="X21" i="34"/>
  <c r="Z21" i="34"/>
  <c r="AB21" i="34"/>
  <c r="AD21" i="34"/>
  <c r="AT23" i="34"/>
  <c r="AT24" i="34"/>
  <c r="E29" i="34"/>
  <c r="G29" i="34"/>
  <c r="I29" i="34"/>
  <c r="K29" i="34"/>
  <c r="M29" i="34"/>
  <c r="O29" i="34"/>
  <c r="Q29" i="34"/>
  <c r="S29" i="34"/>
  <c r="U29" i="34"/>
  <c r="W29" i="34"/>
  <c r="Y29" i="34"/>
  <c r="AA29" i="34"/>
  <c r="AC29" i="34"/>
  <c r="E30" i="34"/>
  <c r="G30" i="34"/>
  <c r="I30" i="34"/>
  <c r="K30" i="34"/>
  <c r="M30" i="34"/>
  <c r="O30" i="34"/>
  <c r="Q30" i="34"/>
  <c r="S30" i="34"/>
  <c r="U30" i="34"/>
  <c r="W30" i="34"/>
  <c r="Y30" i="34"/>
  <c r="AA30" i="34"/>
  <c r="AC30" i="34"/>
  <c r="E31" i="34"/>
  <c r="G31" i="34"/>
  <c r="I31" i="34"/>
  <c r="K31" i="34"/>
  <c r="M31" i="34"/>
  <c r="O31" i="34"/>
  <c r="Q31" i="34"/>
  <c r="S31" i="34"/>
  <c r="U31" i="34"/>
  <c r="W31" i="34"/>
  <c r="Y31" i="34"/>
  <c r="AA31" i="34"/>
  <c r="AC31" i="34"/>
  <c r="E32" i="34"/>
  <c r="G32" i="34"/>
  <c r="I32" i="34"/>
  <c r="K32" i="34"/>
  <c r="M32" i="34"/>
  <c r="O32" i="34"/>
  <c r="Q32" i="34"/>
  <c r="S32" i="34"/>
  <c r="U32" i="34"/>
  <c r="W32" i="34"/>
  <c r="Y32" i="34"/>
  <c r="AA32" i="34"/>
  <c r="AC32" i="34"/>
  <c r="E33" i="34"/>
  <c r="G33" i="34"/>
  <c r="I33" i="34"/>
  <c r="K33" i="34"/>
  <c r="M33" i="34"/>
  <c r="O33" i="34"/>
  <c r="Q33" i="34"/>
  <c r="S33" i="34"/>
  <c r="U33" i="34"/>
  <c r="W33" i="34"/>
  <c r="Y33" i="34"/>
  <c r="AA33" i="34"/>
  <c r="AC33" i="34"/>
  <c r="E34" i="34"/>
  <c r="G34" i="34"/>
  <c r="I34" i="34"/>
  <c r="K34" i="34"/>
  <c r="M34" i="34"/>
  <c r="O34" i="34"/>
  <c r="Q34" i="34"/>
  <c r="S34" i="34"/>
  <c r="U34" i="34"/>
  <c r="W34" i="34"/>
  <c r="Y34" i="34"/>
  <c r="AA34" i="34"/>
  <c r="AC34" i="34"/>
  <c r="E35" i="34"/>
  <c r="G35" i="34"/>
  <c r="I35" i="34"/>
  <c r="K35" i="34"/>
  <c r="M35" i="34"/>
  <c r="O35" i="34"/>
  <c r="Q35" i="34"/>
  <c r="S35" i="34"/>
  <c r="U35" i="34"/>
  <c r="W35" i="34"/>
  <c r="Y35" i="34"/>
  <c r="AA35" i="34"/>
  <c r="AC35" i="34"/>
  <c r="E36" i="34"/>
  <c r="G36" i="34"/>
  <c r="I36" i="34"/>
  <c r="K36" i="34"/>
  <c r="M36" i="34"/>
  <c r="O36" i="34"/>
  <c r="Q36" i="34"/>
  <c r="S36" i="34"/>
  <c r="U36" i="34"/>
  <c r="W36" i="34"/>
  <c r="Y36" i="34"/>
  <c r="AA36" i="34"/>
  <c r="AC36" i="34"/>
  <c r="E37" i="34"/>
  <c r="G37" i="34"/>
  <c r="I37" i="34"/>
  <c r="K37" i="34"/>
  <c r="M37" i="34"/>
  <c r="O37" i="34"/>
  <c r="Q37" i="34"/>
  <c r="S37" i="34"/>
  <c r="U37" i="34"/>
  <c r="W37" i="34"/>
  <c r="Y37" i="34"/>
  <c r="AA37" i="34"/>
  <c r="AC37" i="34"/>
  <c r="E41" i="34"/>
  <c r="G41" i="34"/>
  <c r="I41" i="34"/>
  <c r="K41" i="34"/>
  <c r="M41" i="34"/>
  <c r="O41" i="34"/>
  <c r="Q41" i="34"/>
  <c r="S41" i="34"/>
  <c r="U41" i="34"/>
  <c r="W41" i="34"/>
  <c r="Y41" i="34"/>
  <c r="AA41" i="34"/>
  <c r="AC41" i="34"/>
  <c r="E42" i="34"/>
  <c r="G42" i="34"/>
  <c r="I42" i="34"/>
  <c r="K42" i="34"/>
  <c r="M42" i="34"/>
  <c r="O42" i="34"/>
  <c r="Q42" i="34"/>
  <c r="S42" i="34"/>
  <c r="U42" i="34"/>
  <c r="W42" i="34"/>
  <c r="Y42" i="34"/>
  <c r="AA42" i="34"/>
  <c r="AC42" i="34"/>
  <c r="E43" i="34"/>
  <c r="G43" i="34"/>
  <c r="I43" i="34"/>
  <c r="K43" i="34"/>
  <c r="M43" i="34"/>
  <c r="O43" i="34"/>
  <c r="Q43" i="34"/>
  <c r="S43" i="34"/>
  <c r="U43" i="34"/>
  <c r="W43" i="34"/>
  <c r="Y43" i="34"/>
  <c r="AA43" i="34"/>
  <c r="AC43" i="34"/>
  <c r="E44" i="34"/>
  <c r="G44" i="34"/>
  <c r="I44" i="34"/>
  <c r="K44" i="34"/>
  <c r="M44" i="34"/>
  <c r="O44" i="34"/>
  <c r="Q44" i="34"/>
  <c r="S44" i="34"/>
  <c r="U44" i="34"/>
  <c r="W44" i="34"/>
  <c r="Y44" i="34"/>
  <c r="AA44" i="34"/>
  <c r="AC44" i="34"/>
  <c r="E45" i="34"/>
  <c r="G45" i="34"/>
  <c r="I45" i="34"/>
  <c r="K45" i="34"/>
  <c r="M45" i="34"/>
  <c r="O45" i="34"/>
  <c r="Q45" i="34"/>
  <c r="S45" i="34"/>
  <c r="U45" i="34"/>
  <c r="W45" i="34"/>
  <c r="Y45" i="34"/>
  <c r="AA45" i="34"/>
  <c r="AC45" i="34"/>
  <c r="E46" i="34"/>
  <c r="G46" i="34"/>
  <c r="I46" i="34"/>
  <c r="K46" i="34"/>
  <c r="M46" i="34"/>
  <c r="O46" i="34"/>
  <c r="Q46" i="34"/>
  <c r="S46" i="34"/>
  <c r="U46" i="34"/>
  <c r="W46" i="34"/>
  <c r="Y46" i="34"/>
  <c r="AA46" i="34"/>
  <c r="AC46" i="34"/>
  <c r="E47" i="34"/>
  <c r="G47" i="34"/>
  <c r="I47" i="34"/>
  <c r="K47" i="34"/>
  <c r="M47" i="34"/>
  <c r="O47" i="34"/>
  <c r="Q47" i="34"/>
  <c r="S47" i="34"/>
  <c r="U47" i="34"/>
  <c r="W47" i="34"/>
  <c r="Y47" i="34"/>
  <c r="AA47" i="34"/>
  <c r="AC47" i="34"/>
  <c r="E49" i="34"/>
  <c r="G49" i="34"/>
  <c r="I49" i="34"/>
  <c r="K49" i="34"/>
  <c r="M49" i="34"/>
  <c r="O49" i="34"/>
  <c r="Q49" i="34"/>
  <c r="S49" i="34"/>
  <c r="U49" i="34"/>
  <c r="W49" i="34"/>
  <c r="Y49" i="34"/>
  <c r="AA49" i="34"/>
  <c r="AC49" i="34"/>
  <c r="E50" i="34"/>
  <c r="G50" i="34"/>
  <c r="I50" i="34"/>
  <c r="K50" i="34"/>
  <c r="M50" i="34"/>
  <c r="O50" i="34"/>
  <c r="Q50" i="34"/>
  <c r="S50" i="34"/>
  <c r="U50" i="34"/>
  <c r="W50" i="34"/>
  <c r="Y50" i="34"/>
  <c r="AA50" i="34"/>
  <c r="AC50" i="34"/>
  <c r="E51" i="34"/>
  <c r="G51" i="34"/>
  <c r="I51" i="34"/>
  <c r="K51" i="34"/>
  <c r="M51" i="34"/>
  <c r="O51" i="34"/>
  <c r="Q51" i="34"/>
  <c r="S51" i="34"/>
  <c r="U51" i="34"/>
  <c r="W51" i="34"/>
  <c r="Y51" i="34"/>
  <c r="AA51" i="34"/>
  <c r="AC51" i="34"/>
  <c r="E52" i="34"/>
  <c r="G52" i="34"/>
  <c r="I52" i="34"/>
  <c r="K52" i="34"/>
  <c r="M52" i="34"/>
  <c r="O52" i="34"/>
  <c r="Q52" i="34"/>
  <c r="S52" i="34"/>
  <c r="U52" i="34"/>
  <c r="W52" i="34"/>
  <c r="Y52" i="34"/>
  <c r="AA52" i="34"/>
  <c r="AC52" i="34"/>
  <c r="E53" i="34"/>
  <c r="G53" i="34"/>
  <c r="I53" i="34"/>
  <c r="K53" i="34"/>
  <c r="M53" i="34"/>
  <c r="O53" i="34"/>
  <c r="Q53" i="34"/>
  <c r="S53" i="34"/>
  <c r="U53" i="34"/>
  <c r="W53" i="34"/>
  <c r="Y53" i="34"/>
  <c r="AA53" i="34"/>
  <c r="AC53" i="34"/>
  <c r="E54" i="34"/>
  <c r="G54" i="34"/>
  <c r="I54" i="34"/>
  <c r="K54" i="34"/>
  <c r="M54" i="34"/>
  <c r="O54" i="34"/>
  <c r="Q54" i="34"/>
  <c r="S54" i="34"/>
  <c r="U54" i="34"/>
  <c r="W54" i="34"/>
  <c r="Y54" i="34"/>
  <c r="AA54" i="34"/>
  <c r="AC54" i="34"/>
  <c r="E55" i="34"/>
  <c r="G55" i="34"/>
  <c r="I55" i="34"/>
  <c r="K55" i="34"/>
  <c r="M55" i="34"/>
  <c r="O55" i="34"/>
  <c r="Q55" i="34"/>
  <c r="S55" i="34"/>
  <c r="U55" i="34"/>
  <c r="W55" i="34"/>
  <c r="Y55" i="34"/>
  <c r="AA55" i="34"/>
  <c r="AC55" i="34"/>
  <c r="E56" i="34"/>
  <c r="G56" i="34"/>
  <c r="I56" i="34"/>
  <c r="K56" i="34"/>
  <c r="M56" i="34"/>
  <c r="O56" i="34"/>
  <c r="Q56" i="34"/>
  <c r="S56" i="34"/>
  <c r="U56" i="34"/>
  <c r="W56" i="34"/>
  <c r="Y56" i="34"/>
  <c r="AA56" i="34"/>
  <c r="AC56" i="34"/>
  <c r="E57" i="34"/>
  <c r="G57" i="34"/>
  <c r="I57" i="34"/>
  <c r="K57" i="34"/>
  <c r="M57" i="34"/>
  <c r="O57" i="34"/>
  <c r="Q57" i="34"/>
  <c r="S57" i="34"/>
  <c r="U57" i="34"/>
  <c r="W57" i="34"/>
  <c r="Y57" i="34"/>
  <c r="AA57" i="34"/>
  <c r="AC57" i="34"/>
  <c r="E58" i="34"/>
  <c r="G58" i="34"/>
  <c r="I58" i="34"/>
  <c r="K58" i="34"/>
  <c r="M58" i="34"/>
  <c r="O58" i="34"/>
  <c r="Q58" i="34"/>
  <c r="S58" i="34"/>
  <c r="U58" i="34"/>
  <c r="W58" i="34"/>
  <c r="Y58" i="34"/>
  <c r="AA58" i="34"/>
  <c r="AC58" i="34"/>
  <c r="E59" i="34"/>
  <c r="G59" i="34"/>
  <c r="I59" i="34"/>
  <c r="K59" i="34"/>
  <c r="M59" i="34"/>
  <c r="O59" i="34"/>
  <c r="Q59" i="34"/>
  <c r="S59" i="34"/>
  <c r="U59" i="34"/>
  <c r="W59" i="34"/>
  <c r="Y59" i="34"/>
  <c r="AA59" i="34"/>
  <c r="AC59" i="34"/>
  <c r="E63" i="34"/>
  <c r="G63" i="34"/>
  <c r="I63" i="34"/>
  <c r="K63" i="34"/>
  <c r="M63" i="34"/>
  <c r="O63" i="34"/>
  <c r="Q63" i="34"/>
  <c r="S63" i="34"/>
  <c r="U63" i="34"/>
  <c r="W63" i="34"/>
  <c r="Y63" i="34"/>
  <c r="AA63" i="34"/>
  <c r="AC63" i="34"/>
  <c r="E64" i="34"/>
  <c r="G64" i="34"/>
  <c r="I64" i="34"/>
  <c r="K64" i="34"/>
  <c r="M64" i="34"/>
  <c r="O64" i="34"/>
  <c r="Q64" i="34"/>
  <c r="S64" i="34"/>
  <c r="U64" i="34"/>
  <c r="W64" i="34"/>
  <c r="Y64" i="34"/>
  <c r="AA64" i="34"/>
  <c r="AC64" i="34"/>
  <c r="E65" i="34"/>
  <c r="G65" i="34"/>
  <c r="I65" i="34"/>
  <c r="K65" i="34"/>
  <c r="M65" i="34"/>
  <c r="O65" i="34"/>
  <c r="Q65" i="34"/>
  <c r="S65" i="34"/>
  <c r="U65" i="34"/>
  <c r="W65" i="34"/>
  <c r="Y65" i="34"/>
  <c r="AA65" i="34"/>
  <c r="AC65" i="34"/>
  <c r="E66" i="34"/>
  <c r="G66" i="34"/>
  <c r="I66" i="34"/>
  <c r="K66" i="34"/>
  <c r="M66" i="34"/>
  <c r="O66" i="34"/>
  <c r="Q66" i="34"/>
  <c r="S66" i="34"/>
  <c r="U66" i="34"/>
  <c r="W66" i="34"/>
  <c r="Y66" i="34"/>
  <c r="AA66" i="34"/>
  <c r="AC66" i="34"/>
  <c r="E67" i="34"/>
  <c r="G67" i="34"/>
  <c r="I67" i="34"/>
  <c r="K67" i="34"/>
  <c r="M67" i="34"/>
  <c r="O67" i="34"/>
  <c r="Q67" i="34"/>
  <c r="S67" i="34"/>
  <c r="U67" i="34"/>
  <c r="W67" i="34"/>
  <c r="Y67" i="34"/>
  <c r="AA67" i="34"/>
  <c r="AC67" i="34"/>
  <c r="E68" i="34"/>
  <c r="G68" i="34"/>
  <c r="I68" i="34"/>
  <c r="K68" i="34"/>
  <c r="M68" i="34"/>
  <c r="O68" i="34"/>
  <c r="Q68" i="34"/>
  <c r="S68" i="34"/>
  <c r="U68" i="34"/>
  <c r="W68" i="34"/>
  <c r="Y68" i="34"/>
  <c r="AA68" i="34"/>
  <c r="AC68" i="34"/>
  <c r="E69" i="34"/>
  <c r="G69" i="34"/>
  <c r="I69" i="34"/>
  <c r="K69" i="34"/>
  <c r="M69" i="34"/>
  <c r="O69" i="34"/>
  <c r="Q69" i="34"/>
  <c r="S69" i="34"/>
  <c r="U69" i="34"/>
  <c r="W69" i="34"/>
  <c r="Y69" i="34"/>
  <c r="AA69" i="34"/>
  <c r="AC69" i="34"/>
  <c r="E70" i="34"/>
  <c r="G70" i="34"/>
  <c r="I70" i="34"/>
  <c r="K70" i="34"/>
  <c r="M70" i="34"/>
  <c r="O70" i="34"/>
  <c r="Q70" i="34"/>
  <c r="S70" i="34"/>
  <c r="U70" i="34"/>
  <c r="W70" i="34"/>
  <c r="Y70" i="34"/>
  <c r="AA70" i="34"/>
  <c r="AC70" i="34"/>
  <c r="E71" i="34"/>
  <c r="G71" i="34"/>
  <c r="I71" i="34"/>
  <c r="K71" i="34"/>
  <c r="M71" i="34"/>
  <c r="O71" i="34"/>
  <c r="Q71" i="34"/>
  <c r="S71" i="34"/>
  <c r="U71" i="34"/>
  <c r="W71" i="34"/>
  <c r="Y71" i="34"/>
  <c r="AA71" i="34"/>
  <c r="AC71" i="34"/>
  <c r="E72" i="34"/>
  <c r="G72" i="34"/>
  <c r="I72" i="34"/>
  <c r="K72" i="34"/>
  <c r="M72" i="34"/>
  <c r="O72" i="34"/>
  <c r="Q72" i="34"/>
  <c r="S72" i="34"/>
  <c r="U72" i="34"/>
  <c r="W72" i="34"/>
  <c r="Y72" i="34"/>
  <c r="AA72" i="34"/>
  <c r="AC72" i="34"/>
  <c r="E73" i="34"/>
  <c r="G73" i="34"/>
  <c r="I73" i="34"/>
  <c r="K73" i="34"/>
  <c r="M73" i="34"/>
  <c r="O73" i="34"/>
  <c r="Q73" i="34"/>
  <c r="S73" i="34"/>
  <c r="U73" i="34"/>
  <c r="W73" i="34"/>
  <c r="Y73" i="34"/>
  <c r="AA73" i="34"/>
  <c r="AC73" i="34"/>
  <c r="E74" i="34"/>
  <c r="G74" i="34"/>
  <c r="I74" i="34"/>
  <c r="K74" i="34"/>
  <c r="M74" i="34"/>
  <c r="O74" i="34"/>
  <c r="Q74" i="34"/>
  <c r="S74" i="34"/>
  <c r="U74" i="34"/>
  <c r="W74" i="34"/>
  <c r="Y74" i="34"/>
  <c r="AA74" i="34"/>
  <c r="AC74" i="34"/>
  <c r="E75" i="34"/>
  <c r="G75" i="34"/>
  <c r="I75" i="34"/>
  <c r="K75" i="34"/>
  <c r="M75" i="34"/>
  <c r="O75" i="34"/>
  <c r="Q75" i="34"/>
  <c r="S75" i="34"/>
  <c r="U75" i="34"/>
  <c r="W75" i="34"/>
  <c r="Y75" i="34"/>
  <c r="AA75" i="34"/>
  <c r="AC75" i="34"/>
  <c r="E76" i="34"/>
  <c r="G76" i="34"/>
  <c r="I76" i="34"/>
  <c r="K76" i="34"/>
  <c r="M76" i="34"/>
  <c r="O76" i="34"/>
  <c r="Q76" i="34"/>
  <c r="S76" i="34"/>
  <c r="U76" i="34"/>
  <c r="W76" i="34"/>
  <c r="Y76" i="34"/>
  <c r="AA76" i="34"/>
  <c r="AC76" i="34"/>
  <c r="E80" i="34"/>
  <c r="G80" i="34"/>
  <c r="I80" i="34"/>
  <c r="K80" i="34"/>
  <c r="M80" i="34"/>
  <c r="O80" i="34"/>
  <c r="Q80" i="34"/>
  <c r="S80" i="34"/>
  <c r="U80" i="34"/>
  <c r="W80" i="34"/>
  <c r="Y80" i="34"/>
  <c r="AA80" i="34"/>
  <c r="AC80" i="34"/>
  <c r="E81" i="34"/>
  <c r="G81" i="34"/>
  <c r="I81" i="34"/>
  <c r="K81" i="34"/>
  <c r="M81" i="34"/>
  <c r="O81" i="34"/>
  <c r="Q81" i="34"/>
  <c r="S81" i="34"/>
  <c r="U81" i="34"/>
  <c r="W81" i="34"/>
  <c r="Y81" i="34"/>
  <c r="AA81" i="34"/>
  <c r="AC81" i="34"/>
  <c r="E82" i="34"/>
  <c r="G82" i="34"/>
  <c r="I82" i="34"/>
  <c r="K82" i="34"/>
  <c r="M82" i="34"/>
  <c r="O82" i="34"/>
  <c r="Q82" i="34"/>
  <c r="S82" i="34"/>
  <c r="U82" i="34"/>
  <c r="W82" i="34"/>
  <c r="Y82" i="34"/>
  <c r="AA82" i="34"/>
  <c r="AC82" i="34"/>
  <c r="E83" i="34"/>
  <c r="G83" i="34"/>
  <c r="I83" i="34"/>
  <c r="K83" i="34"/>
  <c r="M83" i="34"/>
  <c r="O83" i="34"/>
  <c r="Q83" i="34"/>
  <c r="S83" i="34"/>
  <c r="U83" i="34"/>
  <c r="W83" i="34"/>
  <c r="Y83" i="34"/>
  <c r="AA83" i="34"/>
  <c r="AC83" i="34"/>
  <c r="E84" i="34"/>
  <c r="G84" i="34"/>
  <c r="I84" i="34"/>
  <c r="K84" i="34"/>
  <c r="M84" i="34"/>
  <c r="O84" i="34"/>
  <c r="Q84" i="34"/>
  <c r="S84" i="34"/>
  <c r="U84" i="34"/>
  <c r="W84" i="34"/>
  <c r="Y84" i="34"/>
  <c r="AA84" i="34"/>
  <c r="AC84" i="34"/>
  <c r="E85" i="34"/>
  <c r="G85" i="34"/>
  <c r="I85" i="34"/>
  <c r="K85" i="34"/>
  <c r="M85" i="34"/>
  <c r="O85" i="34"/>
  <c r="Q85" i="34"/>
  <c r="S85" i="34"/>
  <c r="U85" i="34"/>
  <c r="W85" i="34"/>
  <c r="Y85" i="34"/>
  <c r="AA85" i="34"/>
  <c r="AC85" i="34"/>
  <c r="E89" i="34"/>
  <c r="G89" i="34"/>
  <c r="I89" i="34"/>
  <c r="K89" i="34"/>
  <c r="M89" i="34"/>
  <c r="O89" i="34"/>
  <c r="Q89" i="34"/>
  <c r="S89" i="34"/>
  <c r="U89" i="34"/>
  <c r="W89" i="34"/>
  <c r="Y89" i="34"/>
  <c r="AA89" i="34"/>
  <c r="AC89" i="34"/>
  <c r="E90" i="34"/>
  <c r="G90" i="34"/>
  <c r="I90" i="34"/>
  <c r="K90" i="34"/>
  <c r="M90" i="34"/>
  <c r="O90" i="34"/>
  <c r="Q90" i="34"/>
  <c r="S90" i="34"/>
  <c r="U90" i="34"/>
  <c r="W90" i="34"/>
  <c r="Y90" i="34"/>
  <c r="AA90" i="34"/>
  <c r="AC90" i="34"/>
  <c r="E91" i="34"/>
  <c r="G91" i="34"/>
  <c r="I91" i="34"/>
  <c r="K91" i="34"/>
  <c r="M91" i="34"/>
  <c r="O91" i="34"/>
  <c r="Q91" i="34"/>
  <c r="S91" i="34"/>
  <c r="U91" i="34"/>
  <c r="W91" i="34"/>
  <c r="Y91" i="34"/>
  <c r="AA91" i="34"/>
  <c r="AC91" i="34"/>
  <c r="E92" i="34"/>
  <c r="G92" i="34"/>
  <c r="I92" i="34"/>
  <c r="K92" i="34"/>
  <c r="M92" i="34"/>
  <c r="O92" i="34"/>
  <c r="Q92" i="34"/>
  <c r="S92" i="34"/>
  <c r="U92" i="34"/>
  <c r="W92" i="34"/>
  <c r="Y92" i="34"/>
  <c r="AA92" i="34"/>
  <c r="AC92" i="34"/>
  <c r="E93" i="34"/>
  <c r="G93" i="34"/>
  <c r="I93" i="34"/>
  <c r="K93" i="34"/>
  <c r="M93" i="34"/>
  <c r="O93" i="34"/>
  <c r="Q93" i="34"/>
  <c r="S93" i="34"/>
  <c r="U93" i="34"/>
  <c r="W93" i="34"/>
  <c r="Y93" i="34"/>
  <c r="AA93" i="34"/>
  <c r="AC93" i="34"/>
  <c r="E94" i="34"/>
  <c r="G94" i="34"/>
  <c r="I94" i="34"/>
  <c r="K94" i="34"/>
  <c r="M94" i="34"/>
  <c r="O94" i="34"/>
  <c r="Q94" i="34"/>
  <c r="S94" i="34"/>
  <c r="U94" i="34"/>
  <c r="W94" i="34"/>
  <c r="Y94" i="34"/>
  <c r="AA94" i="34"/>
  <c r="AC94" i="34"/>
  <c r="E95" i="34"/>
  <c r="G95" i="34"/>
  <c r="I95" i="34"/>
  <c r="K95" i="34"/>
  <c r="M95" i="34"/>
  <c r="O95" i="34"/>
  <c r="Q95" i="34"/>
  <c r="S95" i="34"/>
  <c r="U95" i="34"/>
  <c r="W95" i="34"/>
  <c r="Y95" i="34"/>
  <c r="AA95" i="34"/>
  <c r="AC95" i="34"/>
  <c r="E96" i="34"/>
  <c r="G96" i="34"/>
  <c r="I96" i="34"/>
  <c r="K96" i="34"/>
  <c r="M96" i="34"/>
  <c r="O96" i="34"/>
  <c r="Q96" i="34"/>
  <c r="S96" i="34"/>
  <c r="U96" i="34"/>
  <c r="W96" i="34"/>
  <c r="Y96" i="34"/>
  <c r="AA96" i="34"/>
  <c r="AC96" i="34"/>
  <c r="E97" i="34"/>
  <c r="G97" i="34"/>
  <c r="I97" i="34"/>
  <c r="K97" i="34"/>
  <c r="M97" i="34"/>
  <c r="O97" i="34"/>
  <c r="Q97" i="34"/>
  <c r="S97" i="34"/>
  <c r="U97" i="34"/>
  <c r="W97" i="34"/>
  <c r="Y97" i="34"/>
  <c r="AA97" i="34"/>
  <c r="AC97" i="34"/>
  <c r="E98" i="34"/>
  <c r="G98" i="34"/>
  <c r="I98" i="34"/>
  <c r="K98" i="34"/>
  <c r="M98" i="34"/>
  <c r="O98" i="34"/>
  <c r="Q98" i="34"/>
  <c r="S98" i="34"/>
  <c r="U98" i="34"/>
  <c r="W98" i="34"/>
  <c r="Y98" i="34"/>
  <c r="AA98" i="34"/>
  <c r="AC98" i="34"/>
  <c r="E99" i="34"/>
  <c r="G99" i="34"/>
  <c r="I99" i="34"/>
  <c r="K99" i="34"/>
  <c r="M99" i="34"/>
  <c r="O99" i="34"/>
  <c r="Q99" i="34"/>
  <c r="S99" i="34"/>
  <c r="U99" i="34"/>
  <c r="W99" i="34"/>
  <c r="Y99" i="34"/>
  <c r="AA99" i="34"/>
  <c r="AC99" i="34"/>
  <c r="E100" i="34"/>
  <c r="G100" i="34"/>
  <c r="I100" i="34"/>
  <c r="K100" i="34"/>
  <c r="M100" i="34"/>
  <c r="O100" i="34"/>
  <c r="Q100" i="34"/>
  <c r="S100" i="34"/>
  <c r="U100" i="34"/>
  <c r="W100" i="34"/>
  <c r="Y100" i="34"/>
  <c r="AA100" i="34"/>
  <c r="AC100" i="34"/>
  <c r="E101" i="34"/>
  <c r="G101" i="34"/>
  <c r="I101" i="34"/>
  <c r="K101" i="34"/>
  <c r="M101" i="34"/>
  <c r="O101" i="34"/>
  <c r="Q101" i="34"/>
  <c r="S101" i="34"/>
  <c r="U101" i="34"/>
  <c r="W101" i="34"/>
  <c r="Y101" i="34"/>
  <c r="AA101" i="34"/>
  <c r="AC101" i="34"/>
  <c r="E102" i="34"/>
  <c r="G102" i="34"/>
  <c r="I102" i="34"/>
  <c r="K102" i="34"/>
  <c r="M102" i="34"/>
  <c r="O102" i="34"/>
  <c r="Q102" i="34"/>
  <c r="S102" i="34"/>
  <c r="U102" i="34"/>
  <c r="W102" i="34"/>
  <c r="Y102" i="34"/>
  <c r="AA102" i="34"/>
  <c r="AC102" i="34"/>
  <c r="E103" i="34"/>
  <c r="G103" i="34"/>
  <c r="I103" i="34"/>
  <c r="K103" i="34"/>
  <c r="M103" i="34"/>
  <c r="O103" i="34"/>
  <c r="Q103" i="34"/>
  <c r="S103" i="34"/>
  <c r="U103" i="34"/>
  <c r="W103" i="34"/>
  <c r="Y103" i="34"/>
  <c r="AA103" i="34"/>
  <c r="AC103" i="34"/>
  <c r="E104" i="34"/>
  <c r="G104" i="34"/>
  <c r="I104" i="34"/>
  <c r="K104" i="34"/>
  <c r="M104" i="34"/>
  <c r="O104" i="34"/>
  <c r="Q104" i="34"/>
  <c r="S104" i="34"/>
  <c r="U104" i="34"/>
  <c r="W104" i="34"/>
  <c r="Y104" i="34"/>
  <c r="AA104" i="34"/>
  <c r="AC104" i="34"/>
  <c r="E105" i="34"/>
  <c r="G105" i="34"/>
  <c r="I105" i="34"/>
  <c r="K105" i="34"/>
  <c r="M105" i="34"/>
  <c r="O105" i="34"/>
  <c r="Q105" i="34"/>
  <c r="S105" i="34"/>
  <c r="U105" i="34"/>
  <c r="W105" i="34"/>
  <c r="Y105" i="34"/>
  <c r="AA105" i="34"/>
  <c r="AC105" i="34"/>
  <c r="E106" i="34"/>
  <c r="G106" i="34"/>
  <c r="I106" i="34"/>
  <c r="K106" i="34"/>
  <c r="M106" i="34"/>
  <c r="O106" i="34"/>
  <c r="Q106" i="34"/>
  <c r="S106" i="34"/>
  <c r="U106" i="34"/>
  <c r="W106" i="34"/>
  <c r="Y106" i="34"/>
  <c r="AA106" i="34"/>
  <c r="AC106" i="34"/>
  <c r="E107" i="34"/>
  <c r="G107" i="34"/>
  <c r="I107" i="34"/>
  <c r="K107" i="34"/>
  <c r="M107" i="34"/>
  <c r="O107" i="34"/>
  <c r="Q107" i="34"/>
  <c r="S107" i="34"/>
  <c r="U107" i="34"/>
  <c r="W107" i="34"/>
  <c r="Y107" i="34"/>
  <c r="AA107" i="34"/>
  <c r="AC107" i="34"/>
  <c r="E108" i="34"/>
  <c r="G108" i="34"/>
  <c r="I108" i="34"/>
  <c r="K108" i="34"/>
  <c r="M108" i="34"/>
  <c r="O108" i="34"/>
  <c r="Q108" i="34"/>
  <c r="S108" i="34"/>
  <c r="U108" i="34"/>
  <c r="W108" i="34"/>
  <c r="Y108" i="34"/>
  <c r="AA108" i="34"/>
  <c r="AC108" i="34"/>
  <c r="E109" i="34"/>
  <c r="G109" i="34"/>
  <c r="I109" i="34"/>
  <c r="K109" i="34"/>
  <c r="M109" i="34"/>
  <c r="O109" i="34"/>
  <c r="Q109" i="34"/>
  <c r="S109" i="34"/>
  <c r="U109" i="34"/>
  <c r="W109" i="34"/>
  <c r="Y109" i="34"/>
  <c r="AA109" i="34"/>
  <c r="AC109" i="34"/>
  <c r="E110" i="34"/>
  <c r="G110" i="34"/>
  <c r="I110" i="34"/>
  <c r="K110" i="34"/>
  <c r="M110" i="34"/>
  <c r="O110" i="34"/>
  <c r="Q110" i="34"/>
  <c r="S110" i="34"/>
  <c r="U110" i="34"/>
  <c r="W110" i="34"/>
  <c r="Y110" i="34"/>
  <c r="AA110" i="34"/>
  <c r="AC110" i="34"/>
  <c r="E111" i="34"/>
  <c r="G111" i="34"/>
  <c r="I111" i="34"/>
  <c r="K111" i="34"/>
  <c r="M111" i="34"/>
  <c r="O111" i="34"/>
  <c r="Q111" i="34"/>
  <c r="S111" i="34"/>
  <c r="U111" i="34"/>
  <c r="W111" i="34"/>
  <c r="Y111" i="34"/>
  <c r="AA111" i="34"/>
  <c r="AC111" i="34"/>
  <c r="C126" i="34"/>
  <c r="E3" i="33"/>
  <c r="G3" i="33"/>
  <c r="I3" i="33"/>
  <c r="K3" i="33"/>
  <c r="M3" i="33"/>
  <c r="O3" i="33"/>
  <c r="Q3" i="33"/>
  <c r="S3" i="33"/>
  <c r="U3" i="33"/>
  <c r="W3" i="33"/>
  <c r="Y3" i="33"/>
  <c r="AA3" i="33"/>
  <c r="AC3" i="33"/>
  <c r="F10" i="33"/>
  <c r="H10" i="33"/>
  <c r="J10" i="33"/>
  <c r="L10" i="33"/>
  <c r="N10" i="33"/>
  <c r="P10" i="33"/>
  <c r="R10" i="33"/>
  <c r="T10" i="33"/>
  <c r="V10" i="33"/>
  <c r="X10" i="33"/>
  <c r="Z10" i="33"/>
  <c r="AB10" i="33"/>
  <c r="AD10" i="33"/>
  <c r="F11" i="33"/>
  <c r="H11" i="33"/>
  <c r="J11" i="33"/>
  <c r="L11" i="33"/>
  <c r="N11" i="33"/>
  <c r="P11" i="33"/>
  <c r="R11" i="33"/>
  <c r="T11" i="33"/>
  <c r="V11" i="33"/>
  <c r="X11" i="33"/>
  <c r="Z11" i="33"/>
  <c r="AB11" i="33"/>
  <c r="AD11" i="33"/>
  <c r="F12" i="33"/>
  <c r="H12" i="33"/>
  <c r="J12" i="33"/>
  <c r="L12" i="33"/>
  <c r="N12" i="33"/>
  <c r="P12" i="33"/>
  <c r="R12" i="33"/>
  <c r="T12" i="33"/>
  <c r="V12" i="33"/>
  <c r="X12" i="33"/>
  <c r="Z12" i="33"/>
  <c r="AB12" i="33"/>
  <c r="AD12" i="33"/>
  <c r="F13" i="33"/>
  <c r="H13" i="33"/>
  <c r="J13" i="33"/>
  <c r="L13" i="33"/>
  <c r="N13" i="33"/>
  <c r="P13" i="33"/>
  <c r="R13" i="33"/>
  <c r="T13" i="33"/>
  <c r="V13" i="33"/>
  <c r="X13" i="33"/>
  <c r="Z13" i="33"/>
  <c r="AB13" i="33"/>
  <c r="AD13" i="33"/>
  <c r="F14" i="33"/>
  <c r="H14" i="33"/>
  <c r="J14" i="33"/>
  <c r="L14" i="33"/>
  <c r="N14" i="33"/>
  <c r="P14" i="33"/>
  <c r="R14" i="33"/>
  <c r="T14" i="33"/>
  <c r="V14" i="33"/>
  <c r="X14" i="33"/>
  <c r="Z14" i="33"/>
  <c r="AB14" i="33"/>
  <c r="AD14" i="33"/>
  <c r="F15" i="33"/>
  <c r="H15" i="33"/>
  <c r="J15" i="33"/>
  <c r="L15" i="33"/>
  <c r="N15" i="33"/>
  <c r="P15" i="33"/>
  <c r="R15" i="33"/>
  <c r="T15" i="33"/>
  <c r="V15" i="33"/>
  <c r="X15" i="33"/>
  <c r="Z15" i="33"/>
  <c r="AB15" i="33"/>
  <c r="AD15" i="33"/>
  <c r="F16" i="33"/>
  <c r="H16" i="33"/>
  <c r="J16" i="33"/>
  <c r="L16" i="33"/>
  <c r="N16" i="33"/>
  <c r="P16" i="33"/>
  <c r="R16" i="33"/>
  <c r="T16" i="33"/>
  <c r="V16" i="33"/>
  <c r="X16" i="33"/>
  <c r="Z16" i="33"/>
  <c r="AB16" i="33"/>
  <c r="AD16" i="33"/>
  <c r="F17" i="33"/>
  <c r="H17" i="33"/>
  <c r="J17" i="33"/>
  <c r="L17" i="33"/>
  <c r="N17" i="33"/>
  <c r="P17" i="33"/>
  <c r="R17" i="33"/>
  <c r="T17" i="33"/>
  <c r="V17" i="33"/>
  <c r="X17" i="33"/>
  <c r="Z17" i="33"/>
  <c r="AB17" i="33"/>
  <c r="AD17" i="33"/>
  <c r="F18" i="33"/>
  <c r="H18" i="33"/>
  <c r="J18" i="33"/>
  <c r="L18" i="33"/>
  <c r="N18" i="33"/>
  <c r="P18" i="33"/>
  <c r="R18" i="33"/>
  <c r="T18" i="33"/>
  <c r="V18" i="33"/>
  <c r="X18" i="33"/>
  <c r="Z18" i="33"/>
  <c r="AB18" i="33"/>
  <c r="AD18" i="33"/>
  <c r="F19" i="33"/>
  <c r="H19" i="33"/>
  <c r="J19" i="33"/>
  <c r="L19" i="33"/>
  <c r="N19" i="33"/>
  <c r="P19" i="33"/>
  <c r="R19" i="33"/>
  <c r="T19" i="33"/>
  <c r="V19" i="33"/>
  <c r="X19" i="33"/>
  <c r="Z19" i="33"/>
  <c r="AB19" i="33"/>
  <c r="AD19" i="33"/>
  <c r="F20" i="33"/>
  <c r="H20" i="33"/>
  <c r="J20" i="33"/>
  <c r="L20" i="33"/>
  <c r="N20" i="33"/>
  <c r="P20" i="33"/>
  <c r="R20" i="33"/>
  <c r="T20" i="33"/>
  <c r="V20" i="33"/>
  <c r="X20" i="33"/>
  <c r="Z20" i="33"/>
  <c r="AB20" i="33"/>
  <c r="AD20" i="33"/>
  <c r="F21" i="33"/>
  <c r="H21" i="33"/>
  <c r="J21" i="33"/>
  <c r="L21" i="33"/>
  <c r="N21" i="33"/>
  <c r="P21" i="33"/>
  <c r="R21" i="33"/>
  <c r="T21" i="33"/>
  <c r="V21" i="33"/>
  <c r="X21" i="33"/>
  <c r="Z21" i="33"/>
  <c r="AB21" i="33"/>
  <c r="AD21" i="33"/>
  <c r="AT23" i="33"/>
  <c r="AT24" i="33"/>
  <c r="E29" i="33"/>
  <c r="G29" i="33"/>
  <c r="I29" i="33"/>
  <c r="K29" i="33"/>
  <c r="M29" i="33"/>
  <c r="O29" i="33"/>
  <c r="Q29" i="33"/>
  <c r="S29" i="33"/>
  <c r="U29" i="33"/>
  <c r="W29" i="33"/>
  <c r="Y29" i="33"/>
  <c r="AA29" i="33"/>
  <c r="AC29" i="33"/>
  <c r="E30" i="33"/>
  <c r="G30" i="33"/>
  <c r="I30" i="33"/>
  <c r="K30" i="33"/>
  <c r="M30" i="33"/>
  <c r="O30" i="33"/>
  <c r="Q30" i="33"/>
  <c r="S30" i="33"/>
  <c r="U30" i="33"/>
  <c r="W30" i="33"/>
  <c r="Y30" i="33"/>
  <c r="AA30" i="33"/>
  <c r="AC30" i="33"/>
  <c r="E31" i="33"/>
  <c r="G31" i="33"/>
  <c r="I31" i="33"/>
  <c r="K31" i="33"/>
  <c r="M31" i="33"/>
  <c r="O31" i="33"/>
  <c r="Q31" i="33"/>
  <c r="S31" i="33"/>
  <c r="U31" i="33"/>
  <c r="W31" i="33"/>
  <c r="Y31" i="33"/>
  <c r="AA31" i="33"/>
  <c r="AC31" i="33"/>
  <c r="E32" i="33"/>
  <c r="G32" i="33"/>
  <c r="I32" i="33"/>
  <c r="K32" i="33"/>
  <c r="M32" i="33"/>
  <c r="O32" i="33"/>
  <c r="Q32" i="33"/>
  <c r="S32" i="33"/>
  <c r="U32" i="33"/>
  <c r="W32" i="33"/>
  <c r="Y32" i="33"/>
  <c r="AA32" i="33"/>
  <c r="AC32" i="33"/>
  <c r="E33" i="33"/>
  <c r="G33" i="33"/>
  <c r="I33" i="33"/>
  <c r="K33" i="33"/>
  <c r="M33" i="33"/>
  <c r="O33" i="33"/>
  <c r="Q33" i="33"/>
  <c r="S33" i="33"/>
  <c r="U33" i="33"/>
  <c r="W33" i="33"/>
  <c r="Y33" i="33"/>
  <c r="AA33" i="33"/>
  <c r="AC33" i="33"/>
  <c r="E34" i="33"/>
  <c r="G34" i="33"/>
  <c r="I34" i="33"/>
  <c r="K34" i="33"/>
  <c r="M34" i="33"/>
  <c r="O34" i="33"/>
  <c r="Q34" i="33"/>
  <c r="S34" i="33"/>
  <c r="U34" i="33"/>
  <c r="W34" i="33"/>
  <c r="Y34" i="33"/>
  <c r="AA34" i="33"/>
  <c r="AC34" i="33"/>
  <c r="E35" i="33"/>
  <c r="G35" i="33"/>
  <c r="I35" i="33"/>
  <c r="K35" i="33"/>
  <c r="M35" i="33"/>
  <c r="O35" i="33"/>
  <c r="Q35" i="33"/>
  <c r="S35" i="33"/>
  <c r="U35" i="33"/>
  <c r="W35" i="33"/>
  <c r="Y35" i="33"/>
  <c r="AA35" i="33"/>
  <c r="AC35" i="33"/>
  <c r="E36" i="33"/>
  <c r="G36" i="33"/>
  <c r="I36" i="33"/>
  <c r="K36" i="33"/>
  <c r="M36" i="33"/>
  <c r="O36" i="33"/>
  <c r="Q36" i="33"/>
  <c r="S36" i="33"/>
  <c r="U36" i="33"/>
  <c r="W36" i="33"/>
  <c r="Y36" i="33"/>
  <c r="AA36" i="33"/>
  <c r="AC36" i="33"/>
  <c r="E37" i="33"/>
  <c r="G37" i="33"/>
  <c r="I37" i="33"/>
  <c r="K37" i="33"/>
  <c r="M37" i="33"/>
  <c r="O37" i="33"/>
  <c r="Q37" i="33"/>
  <c r="S37" i="33"/>
  <c r="U37" i="33"/>
  <c r="W37" i="33"/>
  <c r="Y37" i="33"/>
  <c r="AA37" i="33"/>
  <c r="AC37" i="33"/>
  <c r="E41" i="33"/>
  <c r="G41" i="33"/>
  <c r="I41" i="33"/>
  <c r="K41" i="33"/>
  <c r="M41" i="33"/>
  <c r="O41" i="33"/>
  <c r="Q41" i="33"/>
  <c r="S41" i="33"/>
  <c r="U41" i="33"/>
  <c r="W41" i="33"/>
  <c r="Y41" i="33"/>
  <c r="AA41" i="33"/>
  <c r="AC41" i="33"/>
  <c r="E42" i="33"/>
  <c r="G42" i="33"/>
  <c r="I42" i="33"/>
  <c r="K42" i="33"/>
  <c r="M42" i="33"/>
  <c r="O42" i="33"/>
  <c r="Q42" i="33"/>
  <c r="S42" i="33"/>
  <c r="U42" i="33"/>
  <c r="W42" i="33"/>
  <c r="Y42" i="33"/>
  <c r="AA42" i="33"/>
  <c r="AC42" i="33"/>
  <c r="E43" i="33"/>
  <c r="G43" i="33"/>
  <c r="I43" i="33"/>
  <c r="K43" i="33"/>
  <c r="M43" i="33"/>
  <c r="O43" i="33"/>
  <c r="Q43" i="33"/>
  <c r="S43" i="33"/>
  <c r="U43" i="33"/>
  <c r="W43" i="33"/>
  <c r="Y43" i="33"/>
  <c r="AA43" i="33"/>
  <c r="AC43" i="33"/>
  <c r="E44" i="33"/>
  <c r="G44" i="33"/>
  <c r="I44" i="33"/>
  <c r="K44" i="33"/>
  <c r="M44" i="33"/>
  <c r="O44" i="33"/>
  <c r="Q44" i="33"/>
  <c r="S44" i="33"/>
  <c r="U44" i="33"/>
  <c r="W44" i="33"/>
  <c r="Y44" i="33"/>
  <c r="AA44" i="33"/>
  <c r="AC44" i="33"/>
  <c r="E45" i="33"/>
  <c r="G45" i="33"/>
  <c r="I45" i="33"/>
  <c r="K45" i="33"/>
  <c r="M45" i="33"/>
  <c r="O45" i="33"/>
  <c r="Q45" i="33"/>
  <c r="S45" i="33"/>
  <c r="U45" i="33"/>
  <c r="W45" i="33"/>
  <c r="Y45" i="33"/>
  <c r="AA45" i="33"/>
  <c r="AC45" i="33"/>
  <c r="E46" i="33"/>
  <c r="G46" i="33"/>
  <c r="I46" i="33"/>
  <c r="K46" i="33"/>
  <c r="M46" i="33"/>
  <c r="O46" i="33"/>
  <c r="Q46" i="33"/>
  <c r="S46" i="33"/>
  <c r="U46" i="33"/>
  <c r="W46" i="33"/>
  <c r="Y46" i="33"/>
  <c r="AA46" i="33"/>
  <c r="AC46" i="33"/>
  <c r="E47" i="33"/>
  <c r="G47" i="33"/>
  <c r="I47" i="33"/>
  <c r="K47" i="33"/>
  <c r="M47" i="33"/>
  <c r="O47" i="33"/>
  <c r="Q47" i="33"/>
  <c r="S47" i="33"/>
  <c r="U47" i="33"/>
  <c r="W47" i="33"/>
  <c r="Y47" i="33"/>
  <c r="AA47" i="33"/>
  <c r="AC47" i="33"/>
  <c r="E49" i="33"/>
  <c r="G49" i="33"/>
  <c r="I49" i="33"/>
  <c r="K49" i="33"/>
  <c r="M49" i="33"/>
  <c r="O49" i="33"/>
  <c r="Q49" i="33"/>
  <c r="S49" i="33"/>
  <c r="U49" i="33"/>
  <c r="W49" i="33"/>
  <c r="Y49" i="33"/>
  <c r="AA49" i="33"/>
  <c r="AC49" i="33"/>
  <c r="E50" i="33"/>
  <c r="G50" i="33"/>
  <c r="I50" i="33"/>
  <c r="K50" i="33"/>
  <c r="M50" i="33"/>
  <c r="O50" i="33"/>
  <c r="Q50" i="33"/>
  <c r="S50" i="33"/>
  <c r="U50" i="33"/>
  <c r="W50" i="33"/>
  <c r="Y50" i="33"/>
  <c r="AA50" i="33"/>
  <c r="AC50" i="33"/>
  <c r="E51" i="33"/>
  <c r="G51" i="33"/>
  <c r="I51" i="33"/>
  <c r="K51" i="33"/>
  <c r="M51" i="33"/>
  <c r="O51" i="33"/>
  <c r="Q51" i="33"/>
  <c r="S51" i="33"/>
  <c r="U51" i="33"/>
  <c r="W51" i="33"/>
  <c r="Y51" i="33"/>
  <c r="AA51" i="33"/>
  <c r="AC51" i="33"/>
  <c r="E52" i="33"/>
  <c r="G52" i="33"/>
  <c r="I52" i="33"/>
  <c r="K52" i="33"/>
  <c r="M52" i="33"/>
  <c r="O52" i="33"/>
  <c r="Q52" i="33"/>
  <c r="S52" i="33"/>
  <c r="U52" i="33"/>
  <c r="W52" i="33"/>
  <c r="Y52" i="33"/>
  <c r="AA52" i="33"/>
  <c r="AC52" i="33"/>
  <c r="E53" i="33"/>
  <c r="G53" i="33"/>
  <c r="I53" i="33"/>
  <c r="K53" i="33"/>
  <c r="M53" i="33"/>
  <c r="O53" i="33"/>
  <c r="Q53" i="33"/>
  <c r="S53" i="33"/>
  <c r="U53" i="33"/>
  <c r="W53" i="33"/>
  <c r="Y53" i="33"/>
  <c r="AA53" i="33"/>
  <c r="AC53" i="33"/>
  <c r="E54" i="33"/>
  <c r="G54" i="33"/>
  <c r="I54" i="33"/>
  <c r="K54" i="33"/>
  <c r="M54" i="33"/>
  <c r="O54" i="33"/>
  <c r="Q54" i="33"/>
  <c r="S54" i="33"/>
  <c r="U54" i="33"/>
  <c r="W54" i="33"/>
  <c r="Y54" i="33"/>
  <c r="AA54" i="33"/>
  <c r="AC54" i="33"/>
  <c r="E55" i="33"/>
  <c r="G55" i="33"/>
  <c r="I55" i="33"/>
  <c r="K55" i="33"/>
  <c r="M55" i="33"/>
  <c r="O55" i="33"/>
  <c r="Q55" i="33"/>
  <c r="S55" i="33"/>
  <c r="U55" i="33"/>
  <c r="W55" i="33"/>
  <c r="Y55" i="33"/>
  <c r="AA55" i="33"/>
  <c r="AC55" i="33"/>
  <c r="E56" i="33"/>
  <c r="G56" i="33"/>
  <c r="I56" i="33"/>
  <c r="K56" i="33"/>
  <c r="M56" i="33"/>
  <c r="O56" i="33"/>
  <c r="Q56" i="33"/>
  <c r="S56" i="33"/>
  <c r="U56" i="33"/>
  <c r="W56" i="33"/>
  <c r="Y56" i="33"/>
  <c r="AA56" i="33"/>
  <c r="AC56" i="33"/>
  <c r="E57" i="33"/>
  <c r="G57" i="33"/>
  <c r="I57" i="33"/>
  <c r="K57" i="33"/>
  <c r="M57" i="33"/>
  <c r="O57" i="33"/>
  <c r="Q57" i="33"/>
  <c r="S57" i="33"/>
  <c r="U57" i="33"/>
  <c r="W57" i="33"/>
  <c r="Y57" i="33"/>
  <c r="AA57" i="33"/>
  <c r="AC57" i="33"/>
  <c r="E58" i="33"/>
  <c r="G58" i="33"/>
  <c r="I58" i="33"/>
  <c r="K58" i="33"/>
  <c r="M58" i="33"/>
  <c r="O58" i="33"/>
  <c r="Q58" i="33"/>
  <c r="S58" i="33"/>
  <c r="U58" i="33"/>
  <c r="W58" i="33"/>
  <c r="Y58" i="33"/>
  <c r="AA58" i="33"/>
  <c r="AC58" i="33"/>
  <c r="E59" i="33"/>
  <c r="G59" i="33"/>
  <c r="I59" i="33"/>
  <c r="K59" i="33"/>
  <c r="M59" i="33"/>
  <c r="O59" i="33"/>
  <c r="Q59" i="33"/>
  <c r="S59" i="33"/>
  <c r="U59" i="33"/>
  <c r="W59" i="33"/>
  <c r="Y59" i="33"/>
  <c r="AA59" i="33"/>
  <c r="AC59" i="33"/>
  <c r="E63" i="33"/>
  <c r="G63" i="33"/>
  <c r="I63" i="33"/>
  <c r="K63" i="33"/>
  <c r="M63" i="33"/>
  <c r="O63" i="33"/>
  <c r="Q63" i="33"/>
  <c r="S63" i="33"/>
  <c r="U63" i="33"/>
  <c r="W63" i="33"/>
  <c r="Y63" i="33"/>
  <c r="AA63" i="33"/>
  <c r="AC63" i="33"/>
  <c r="E64" i="33"/>
  <c r="G64" i="33"/>
  <c r="I64" i="33"/>
  <c r="K64" i="33"/>
  <c r="M64" i="33"/>
  <c r="O64" i="33"/>
  <c r="Q64" i="33"/>
  <c r="S64" i="33"/>
  <c r="U64" i="33"/>
  <c r="W64" i="33"/>
  <c r="Y64" i="33"/>
  <c r="AA64" i="33"/>
  <c r="AC64" i="33"/>
  <c r="E65" i="33"/>
  <c r="G65" i="33"/>
  <c r="I65" i="33"/>
  <c r="K65" i="33"/>
  <c r="M65" i="33"/>
  <c r="O65" i="33"/>
  <c r="Q65" i="33"/>
  <c r="S65" i="33"/>
  <c r="U65" i="33"/>
  <c r="W65" i="33"/>
  <c r="Y65" i="33"/>
  <c r="AA65" i="33"/>
  <c r="AC65" i="33"/>
  <c r="E66" i="33"/>
  <c r="G66" i="33"/>
  <c r="I66" i="33"/>
  <c r="K66" i="33"/>
  <c r="M66" i="33"/>
  <c r="O66" i="33"/>
  <c r="Q66" i="33"/>
  <c r="S66" i="33"/>
  <c r="U66" i="33"/>
  <c r="W66" i="33"/>
  <c r="Y66" i="33"/>
  <c r="AA66" i="33"/>
  <c r="AC66" i="33"/>
  <c r="E67" i="33"/>
  <c r="G67" i="33"/>
  <c r="I67" i="33"/>
  <c r="K67" i="33"/>
  <c r="M67" i="33"/>
  <c r="O67" i="33"/>
  <c r="Q67" i="33"/>
  <c r="S67" i="33"/>
  <c r="U67" i="33"/>
  <c r="W67" i="33"/>
  <c r="Y67" i="33"/>
  <c r="AA67" i="33"/>
  <c r="AC67" i="33"/>
  <c r="E68" i="33"/>
  <c r="G68" i="33"/>
  <c r="I68" i="33"/>
  <c r="K68" i="33"/>
  <c r="M68" i="33"/>
  <c r="O68" i="33"/>
  <c r="Q68" i="33"/>
  <c r="S68" i="33"/>
  <c r="U68" i="33"/>
  <c r="W68" i="33"/>
  <c r="Y68" i="33"/>
  <c r="AA68" i="33"/>
  <c r="AC68" i="33"/>
  <c r="E69" i="33"/>
  <c r="G69" i="33"/>
  <c r="I69" i="33"/>
  <c r="K69" i="33"/>
  <c r="M69" i="33"/>
  <c r="O69" i="33"/>
  <c r="Q69" i="33"/>
  <c r="S69" i="33"/>
  <c r="U69" i="33"/>
  <c r="W69" i="33"/>
  <c r="Y69" i="33"/>
  <c r="AA69" i="33"/>
  <c r="AC69" i="33"/>
  <c r="E70" i="33"/>
  <c r="G70" i="33"/>
  <c r="I70" i="33"/>
  <c r="K70" i="33"/>
  <c r="M70" i="33"/>
  <c r="O70" i="33"/>
  <c r="Q70" i="33"/>
  <c r="S70" i="33"/>
  <c r="U70" i="33"/>
  <c r="W70" i="33"/>
  <c r="Y70" i="33"/>
  <c r="AA70" i="33"/>
  <c r="AC70" i="33"/>
  <c r="E71" i="33"/>
  <c r="G71" i="33"/>
  <c r="I71" i="33"/>
  <c r="K71" i="33"/>
  <c r="M71" i="33"/>
  <c r="O71" i="33"/>
  <c r="Q71" i="33"/>
  <c r="S71" i="33"/>
  <c r="U71" i="33"/>
  <c r="W71" i="33"/>
  <c r="Y71" i="33"/>
  <c r="AA71" i="33"/>
  <c r="AC71" i="33"/>
  <c r="E72" i="33"/>
  <c r="G72" i="33"/>
  <c r="I72" i="33"/>
  <c r="K72" i="33"/>
  <c r="M72" i="33"/>
  <c r="O72" i="33"/>
  <c r="Q72" i="33"/>
  <c r="S72" i="33"/>
  <c r="U72" i="33"/>
  <c r="W72" i="33"/>
  <c r="Y72" i="33"/>
  <c r="AA72" i="33"/>
  <c r="AC72" i="33"/>
  <c r="E73" i="33"/>
  <c r="G73" i="33"/>
  <c r="I73" i="33"/>
  <c r="K73" i="33"/>
  <c r="M73" i="33"/>
  <c r="O73" i="33"/>
  <c r="Q73" i="33"/>
  <c r="S73" i="33"/>
  <c r="U73" i="33"/>
  <c r="W73" i="33"/>
  <c r="Y73" i="33"/>
  <c r="AA73" i="33"/>
  <c r="AC73" i="33"/>
  <c r="E74" i="33"/>
  <c r="G74" i="33"/>
  <c r="I74" i="33"/>
  <c r="K74" i="33"/>
  <c r="M74" i="33"/>
  <c r="O74" i="33"/>
  <c r="Q74" i="33"/>
  <c r="S74" i="33"/>
  <c r="U74" i="33"/>
  <c r="W74" i="33"/>
  <c r="Y74" i="33"/>
  <c r="AA74" i="33"/>
  <c r="AC74" i="33"/>
  <c r="E75" i="33"/>
  <c r="G75" i="33"/>
  <c r="I75" i="33"/>
  <c r="K75" i="33"/>
  <c r="M75" i="33"/>
  <c r="O75" i="33"/>
  <c r="Q75" i="33"/>
  <c r="S75" i="33"/>
  <c r="U75" i="33"/>
  <c r="W75" i="33"/>
  <c r="Y75" i="33"/>
  <c r="AA75" i="33"/>
  <c r="AC75" i="33"/>
  <c r="E76" i="33"/>
  <c r="G76" i="33"/>
  <c r="I76" i="33"/>
  <c r="K76" i="33"/>
  <c r="M76" i="33"/>
  <c r="O76" i="33"/>
  <c r="Q76" i="33"/>
  <c r="S76" i="33"/>
  <c r="U76" i="33"/>
  <c r="W76" i="33"/>
  <c r="Y76" i="33"/>
  <c r="AA76" i="33"/>
  <c r="AC76" i="33"/>
  <c r="E80" i="33"/>
  <c r="G80" i="33"/>
  <c r="I80" i="33"/>
  <c r="K80" i="33"/>
  <c r="M80" i="33"/>
  <c r="O80" i="33"/>
  <c r="Q80" i="33"/>
  <c r="S80" i="33"/>
  <c r="U80" i="33"/>
  <c r="W80" i="33"/>
  <c r="Y80" i="33"/>
  <c r="AA80" i="33"/>
  <c r="AC80" i="33"/>
  <c r="E81" i="33"/>
  <c r="G81" i="33"/>
  <c r="I81" i="33"/>
  <c r="K81" i="33"/>
  <c r="M81" i="33"/>
  <c r="O81" i="33"/>
  <c r="Q81" i="33"/>
  <c r="S81" i="33"/>
  <c r="U81" i="33"/>
  <c r="W81" i="33"/>
  <c r="Y81" i="33"/>
  <c r="AA81" i="33"/>
  <c r="AC81" i="33"/>
  <c r="E82" i="33"/>
  <c r="G82" i="33"/>
  <c r="I82" i="33"/>
  <c r="K82" i="33"/>
  <c r="M82" i="33"/>
  <c r="O82" i="33"/>
  <c r="Q82" i="33"/>
  <c r="S82" i="33"/>
  <c r="U82" i="33"/>
  <c r="W82" i="33"/>
  <c r="Y82" i="33"/>
  <c r="AA82" i="33"/>
  <c r="AC82" i="33"/>
  <c r="E83" i="33"/>
  <c r="G83" i="33"/>
  <c r="I83" i="33"/>
  <c r="K83" i="33"/>
  <c r="M83" i="33"/>
  <c r="O83" i="33"/>
  <c r="Q83" i="33"/>
  <c r="S83" i="33"/>
  <c r="U83" i="33"/>
  <c r="W83" i="33"/>
  <c r="Y83" i="33"/>
  <c r="AA83" i="33"/>
  <c r="AC83" i="33"/>
  <c r="E84" i="33"/>
  <c r="G84" i="33"/>
  <c r="I84" i="33"/>
  <c r="K84" i="33"/>
  <c r="M84" i="33"/>
  <c r="O84" i="33"/>
  <c r="Q84" i="33"/>
  <c r="S84" i="33"/>
  <c r="U84" i="33"/>
  <c r="W84" i="33"/>
  <c r="Y84" i="33"/>
  <c r="AA84" i="33"/>
  <c r="AC84" i="33"/>
  <c r="E85" i="33"/>
  <c r="G85" i="33"/>
  <c r="I85" i="33"/>
  <c r="K85" i="33"/>
  <c r="M85" i="33"/>
  <c r="O85" i="33"/>
  <c r="Q85" i="33"/>
  <c r="S85" i="33"/>
  <c r="U85" i="33"/>
  <c r="W85" i="33"/>
  <c r="Y85" i="33"/>
  <c r="AA85" i="33"/>
  <c r="AC85" i="33"/>
  <c r="E89" i="33"/>
  <c r="G89" i="33"/>
  <c r="I89" i="33"/>
  <c r="K89" i="33"/>
  <c r="M89" i="33"/>
  <c r="O89" i="33"/>
  <c r="Q89" i="33"/>
  <c r="S89" i="33"/>
  <c r="U89" i="33"/>
  <c r="W89" i="33"/>
  <c r="Y89" i="33"/>
  <c r="AA89" i="33"/>
  <c r="AC89" i="33"/>
  <c r="E90" i="33"/>
  <c r="G90" i="33"/>
  <c r="I90" i="33"/>
  <c r="K90" i="33"/>
  <c r="M90" i="33"/>
  <c r="O90" i="33"/>
  <c r="Q90" i="33"/>
  <c r="S90" i="33"/>
  <c r="U90" i="33"/>
  <c r="W90" i="33"/>
  <c r="Y90" i="33"/>
  <c r="AA90" i="33"/>
  <c r="AC90" i="33"/>
  <c r="E91" i="33"/>
  <c r="G91" i="33"/>
  <c r="I91" i="33"/>
  <c r="K91" i="33"/>
  <c r="M91" i="33"/>
  <c r="O91" i="33"/>
  <c r="Q91" i="33"/>
  <c r="S91" i="33"/>
  <c r="U91" i="33"/>
  <c r="W91" i="33"/>
  <c r="Y91" i="33"/>
  <c r="AA91" i="33"/>
  <c r="AC91" i="33"/>
  <c r="E92" i="33"/>
  <c r="G92" i="33"/>
  <c r="I92" i="33"/>
  <c r="K92" i="33"/>
  <c r="M92" i="33"/>
  <c r="O92" i="33"/>
  <c r="Q92" i="33"/>
  <c r="S92" i="33"/>
  <c r="U92" i="33"/>
  <c r="W92" i="33"/>
  <c r="Y92" i="33"/>
  <c r="AA92" i="33"/>
  <c r="AC92" i="33"/>
  <c r="E93" i="33"/>
  <c r="G93" i="33"/>
  <c r="I93" i="33"/>
  <c r="K93" i="33"/>
  <c r="M93" i="33"/>
  <c r="O93" i="33"/>
  <c r="Q93" i="33"/>
  <c r="S93" i="33"/>
  <c r="U93" i="33"/>
  <c r="W93" i="33"/>
  <c r="Y93" i="33"/>
  <c r="AA93" i="33"/>
  <c r="AC93" i="33"/>
  <c r="E94" i="33"/>
  <c r="G94" i="33"/>
  <c r="I94" i="33"/>
  <c r="K94" i="33"/>
  <c r="M94" i="33"/>
  <c r="O94" i="33"/>
  <c r="Q94" i="33"/>
  <c r="S94" i="33"/>
  <c r="U94" i="33"/>
  <c r="W94" i="33"/>
  <c r="Y94" i="33"/>
  <c r="AA94" i="33"/>
  <c r="AC94" i="33"/>
  <c r="E95" i="33"/>
  <c r="G95" i="33"/>
  <c r="I95" i="33"/>
  <c r="K95" i="33"/>
  <c r="M95" i="33"/>
  <c r="O95" i="33"/>
  <c r="Q95" i="33"/>
  <c r="S95" i="33"/>
  <c r="U95" i="33"/>
  <c r="W95" i="33"/>
  <c r="Y95" i="33"/>
  <c r="AA95" i="33"/>
  <c r="AC95" i="33"/>
  <c r="E96" i="33"/>
  <c r="G96" i="33"/>
  <c r="I96" i="33"/>
  <c r="K96" i="33"/>
  <c r="M96" i="33"/>
  <c r="O96" i="33"/>
  <c r="Q96" i="33"/>
  <c r="S96" i="33"/>
  <c r="U96" i="33"/>
  <c r="W96" i="33"/>
  <c r="Y96" i="33"/>
  <c r="AA96" i="33"/>
  <c r="AC96" i="33"/>
  <c r="E97" i="33"/>
  <c r="G97" i="33"/>
  <c r="I97" i="33"/>
  <c r="K97" i="33"/>
  <c r="M97" i="33"/>
  <c r="O97" i="33"/>
  <c r="Q97" i="33"/>
  <c r="S97" i="33"/>
  <c r="U97" i="33"/>
  <c r="W97" i="33"/>
  <c r="Y97" i="33"/>
  <c r="AA97" i="33"/>
  <c r="AC97" i="33"/>
  <c r="E98" i="33"/>
  <c r="G98" i="33"/>
  <c r="I98" i="33"/>
  <c r="K98" i="33"/>
  <c r="M98" i="33"/>
  <c r="O98" i="33"/>
  <c r="Q98" i="33"/>
  <c r="S98" i="33"/>
  <c r="U98" i="33"/>
  <c r="W98" i="33"/>
  <c r="Y98" i="33"/>
  <c r="AA98" i="33"/>
  <c r="AC98" i="33"/>
  <c r="E99" i="33"/>
  <c r="G99" i="33"/>
  <c r="I99" i="33"/>
  <c r="K99" i="33"/>
  <c r="M99" i="33"/>
  <c r="O99" i="33"/>
  <c r="Q99" i="33"/>
  <c r="S99" i="33"/>
  <c r="U99" i="33"/>
  <c r="W99" i="33"/>
  <c r="Y99" i="33"/>
  <c r="AA99" i="33"/>
  <c r="AC99" i="33"/>
  <c r="E100" i="33"/>
  <c r="G100" i="33"/>
  <c r="I100" i="33"/>
  <c r="K100" i="33"/>
  <c r="M100" i="33"/>
  <c r="O100" i="33"/>
  <c r="Q100" i="33"/>
  <c r="S100" i="33"/>
  <c r="U100" i="33"/>
  <c r="W100" i="33"/>
  <c r="Y100" i="33"/>
  <c r="AA100" i="33"/>
  <c r="AC100" i="33"/>
  <c r="E101" i="33"/>
  <c r="G101" i="33"/>
  <c r="I101" i="33"/>
  <c r="K101" i="33"/>
  <c r="M101" i="33"/>
  <c r="O101" i="33"/>
  <c r="Q101" i="33"/>
  <c r="S101" i="33"/>
  <c r="U101" i="33"/>
  <c r="W101" i="33"/>
  <c r="Y101" i="33"/>
  <c r="AA101" i="33"/>
  <c r="AC101" i="33"/>
  <c r="E102" i="33"/>
  <c r="G102" i="33"/>
  <c r="I102" i="33"/>
  <c r="K102" i="33"/>
  <c r="M102" i="33"/>
  <c r="O102" i="33"/>
  <c r="Q102" i="33"/>
  <c r="S102" i="33"/>
  <c r="U102" i="33"/>
  <c r="W102" i="33"/>
  <c r="Y102" i="33"/>
  <c r="AA102" i="33"/>
  <c r="AC102" i="33"/>
  <c r="E103" i="33"/>
  <c r="G103" i="33"/>
  <c r="I103" i="33"/>
  <c r="K103" i="33"/>
  <c r="M103" i="33"/>
  <c r="O103" i="33"/>
  <c r="Q103" i="33"/>
  <c r="S103" i="33"/>
  <c r="U103" i="33"/>
  <c r="W103" i="33"/>
  <c r="Y103" i="33"/>
  <c r="AA103" i="33"/>
  <c r="AC103" i="33"/>
  <c r="E104" i="33"/>
  <c r="G104" i="33"/>
  <c r="I104" i="33"/>
  <c r="K104" i="33"/>
  <c r="M104" i="33"/>
  <c r="O104" i="33"/>
  <c r="Q104" i="33"/>
  <c r="S104" i="33"/>
  <c r="U104" i="33"/>
  <c r="W104" i="33"/>
  <c r="Y104" i="33"/>
  <c r="AA104" i="33"/>
  <c r="AC104" i="33"/>
  <c r="E105" i="33"/>
  <c r="G105" i="33"/>
  <c r="I105" i="33"/>
  <c r="K105" i="33"/>
  <c r="M105" i="33"/>
  <c r="O105" i="33"/>
  <c r="Q105" i="33"/>
  <c r="S105" i="33"/>
  <c r="U105" i="33"/>
  <c r="W105" i="33"/>
  <c r="Y105" i="33"/>
  <c r="AA105" i="33"/>
  <c r="AC105" i="33"/>
  <c r="E106" i="33"/>
  <c r="G106" i="33"/>
  <c r="I106" i="33"/>
  <c r="K106" i="33"/>
  <c r="M106" i="33"/>
  <c r="O106" i="33"/>
  <c r="Q106" i="33"/>
  <c r="S106" i="33"/>
  <c r="U106" i="33"/>
  <c r="W106" i="33"/>
  <c r="Y106" i="33"/>
  <c r="AA106" i="33"/>
  <c r="AC106" i="33"/>
  <c r="E107" i="33"/>
  <c r="G107" i="33"/>
  <c r="I107" i="33"/>
  <c r="K107" i="33"/>
  <c r="M107" i="33"/>
  <c r="O107" i="33"/>
  <c r="Q107" i="33"/>
  <c r="S107" i="33"/>
  <c r="U107" i="33"/>
  <c r="W107" i="33"/>
  <c r="Y107" i="33"/>
  <c r="AA107" i="33"/>
  <c r="AC107" i="33"/>
  <c r="E108" i="33"/>
  <c r="G108" i="33"/>
  <c r="I108" i="33"/>
  <c r="K108" i="33"/>
  <c r="M108" i="33"/>
  <c r="O108" i="33"/>
  <c r="Q108" i="33"/>
  <c r="S108" i="33"/>
  <c r="U108" i="33"/>
  <c r="W108" i="33"/>
  <c r="Y108" i="33"/>
  <c r="AA108" i="33"/>
  <c r="AC108" i="33"/>
  <c r="E109" i="33"/>
  <c r="G109" i="33"/>
  <c r="I109" i="33"/>
  <c r="K109" i="33"/>
  <c r="M109" i="33"/>
  <c r="O109" i="33"/>
  <c r="Q109" i="33"/>
  <c r="S109" i="33"/>
  <c r="U109" i="33"/>
  <c r="W109" i="33"/>
  <c r="Y109" i="33"/>
  <c r="AA109" i="33"/>
  <c r="AC109" i="33"/>
  <c r="E110" i="33"/>
  <c r="G110" i="33"/>
  <c r="I110" i="33"/>
  <c r="K110" i="33"/>
  <c r="M110" i="33"/>
  <c r="O110" i="33"/>
  <c r="Q110" i="33"/>
  <c r="S110" i="33"/>
  <c r="U110" i="33"/>
  <c r="W110" i="33"/>
  <c r="Y110" i="33"/>
  <c r="AA110" i="33"/>
  <c r="AC110" i="33"/>
  <c r="E111" i="33"/>
  <c r="G111" i="33"/>
  <c r="I111" i="33"/>
  <c r="K111" i="33"/>
  <c r="M111" i="33"/>
  <c r="O111" i="33"/>
  <c r="Q111" i="33"/>
  <c r="S111" i="33"/>
  <c r="U111" i="33"/>
  <c r="W111" i="33"/>
  <c r="Y111" i="33"/>
  <c r="AA111" i="33"/>
  <c r="AC111" i="33"/>
  <c r="C126" i="33"/>
  <c r="C6" i="21"/>
  <c r="D6" i="21"/>
  <c r="E6" i="21"/>
  <c r="F6" i="21"/>
  <c r="G6" i="21"/>
  <c r="H6" i="21"/>
  <c r="I6" i="21"/>
  <c r="J6" i="21"/>
  <c r="K6" i="21"/>
  <c r="L6" i="21"/>
  <c r="M6" i="21"/>
  <c r="N6" i="21"/>
  <c r="N9" i="21" s="1"/>
  <c r="O6" i="21"/>
  <c r="E3" i="32"/>
  <c r="G3" i="32"/>
  <c r="I3" i="32"/>
  <c r="K3" i="32"/>
  <c r="M3" i="32"/>
  <c r="O3" i="32"/>
  <c r="Q3" i="32"/>
  <c r="S3" i="32"/>
  <c r="U3" i="32"/>
  <c r="W3" i="32"/>
  <c r="Y3" i="32"/>
  <c r="AA3" i="32"/>
  <c r="AC3" i="32"/>
  <c r="F10" i="32"/>
  <c r="H10" i="32"/>
  <c r="J10" i="32"/>
  <c r="L10" i="32"/>
  <c r="N10" i="32"/>
  <c r="P10" i="32"/>
  <c r="R10" i="32"/>
  <c r="T10" i="32"/>
  <c r="V10" i="32"/>
  <c r="X10" i="32"/>
  <c r="Z10" i="32"/>
  <c r="AB10" i="32"/>
  <c r="AD10" i="32"/>
  <c r="F11" i="32"/>
  <c r="H11" i="32"/>
  <c r="J11" i="32"/>
  <c r="L11" i="32"/>
  <c r="N11" i="32"/>
  <c r="P11" i="32"/>
  <c r="R11" i="32"/>
  <c r="T11" i="32"/>
  <c r="V11" i="32"/>
  <c r="X11" i="32"/>
  <c r="Z11" i="32"/>
  <c r="AB11" i="32"/>
  <c r="AD11" i="32"/>
  <c r="F12" i="32"/>
  <c r="H12" i="32"/>
  <c r="J12" i="32"/>
  <c r="L12" i="32"/>
  <c r="N12" i="32"/>
  <c r="P12" i="32"/>
  <c r="R12" i="32"/>
  <c r="T12" i="32"/>
  <c r="V12" i="32"/>
  <c r="X12" i="32"/>
  <c r="Z12" i="32"/>
  <c r="AB12" i="32"/>
  <c r="AD12" i="32"/>
  <c r="F13" i="32"/>
  <c r="H13" i="32"/>
  <c r="J13" i="32"/>
  <c r="L13" i="32"/>
  <c r="N13" i="32"/>
  <c r="P13" i="32"/>
  <c r="R13" i="32"/>
  <c r="T13" i="32"/>
  <c r="V13" i="32"/>
  <c r="X13" i="32"/>
  <c r="Z13" i="32"/>
  <c r="AB13" i="32"/>
  <c r="AD13" i="32"/>
  <c r="F14" i="32"/>
  <c r="H14" i="32"/>
  <c r="J14" i="32"/>
  <c r="L14" i="32"/>
  <c r="N14" i="32"/>
  <c r="P14" i="32"/>
  <c r="R14" i="32"/>
  <c r="T14" i="32"/>
  <c r="V14" i="32"/>
  <c r="X14" i="32"/>
  <c r="Z14" i="32"/>
  <c r="AB14" i="32"/>
  <c r="AD14" i="32"/>
  <c r="F15" i="32"/>
  <c r="H15" i="32"/>
  <c r="J15" i="32"/>
  <c r="L15" i="32"/>
  <c r="N15" i="32"/>
  <c r="P15" i="32"/>
  <c r="R15" i="32"/>
  <c r="T15" i="32"/>
  <c r="V15" i="32"/>
  <c r="X15" i="32"/>
  <c r="Z15" i="32"/>
  <c r="AB15" i="32"/>
  <c r="AD15" i="32"/>
  <c r="F16" i="32"/>
  <c r="H16" i="32"/>
  <c r="J16" i="32"/>
  <c r="L16" i="32"/>
  <c r="N16" i="32"/>
  <c r="P16" i="32"/>
  <c r="R16" i="32"/>
  <c r="T16" i="32"/>
  <c r="V16" i="32"/>
  <c r="X16" i="32"/>
  <c r="Z16" i="32"/>
  <c r="AB16" i="32"/>
  <c r="AD16" i="32"/>
  <c r="F17" i="32"/>
  <c r="H17" i="32"/>
  <c r="J17" i="32"/>
  <c r="L17" i="32"/>
  <c r="N17" i="32"/>
  <c r="P17" i="32"/>
  <c r="R17" i="32"/>
  <c r="T17" i="32"/>
  <c r="V17" i="32"/>
  <c r="X17" i="32"/>
  <c r="Z17" i="32"/>
  <c r="AB17" i="32"/>
  <c r="AD17" i="32"/>
  <c r="F18" i="32"/>
  <c r="H18" i="32"/>
  <c r="J18" i="32"/>
  <c r="L18" i="32"/>
  <c r="N18" i="32"/>
  <c r="P18" i="32"/>
  <c r="R18" i="32"/>
  <c r="T18" i="32"/>
  <c r="V18" i="32"/>
  <c r="X18" i="32"/>
  <c r="Z18" i="32"/>
  <c r="AB18" i="32"/>
  <c r="AD18" i="32"/>
  <c r="F19" i="32"/>
  <c r="H19" i="32"/>
  <c r="J19" i="32"/>
  <c r="L19" i="32"/>
  <c r="N19" i="32"/>
  <c r="P19" i="32"/>
  <c r="R19" i="32"/>
  <c r="T19" i="32"/>
  <c r="V19" i="32"/>
  <c r="X19" i="32"/>
  <c r="Z19" i="32"/>
  <c r="AB19" i="32"/>
  <c r="AD19" i="32"/>
  <c r="F20" i="32"/>
  <c r="H20" i="32"/>
  <c r="J20" i="32"/>
  <c r="L20" i="32"/>
  <c r="N20" i="32"/>
  <c r="P20" i="32"/>
  <c r="R20" i="32"/>
  <c r="T20" i="32"/>
  <c r="V20" i="32"/>
  <c r="X20" i="32"/>
  <c r="Z20" i="32"/>
  <c r="AB20" i="32"/>
  <c r="AD20" i="32"/>
  <c r="F21" i="32"/>
  <c r="H21" i="32"/>
  <c r="J21" i="32"/>
  <c r="L21" i="32"/>
  <c r="N21" i="32"/>
  <c r="P21" i="32"/>
  <c r="R21" i="32"/>
  <c r="T21" i="32"/>
  <c r="V21" i="32"/>
  <c r="X21" i="32"/>
  <c r="Z21" i="32"/>
  <c r="AB21" i="32"/>
  <c r="AD21" i="32"/>
  <c r="AT23" i="32"/>
  <c r="AT24" i="32"/>
  <c r="E29" i="32"/>
  <c r="G29" i="32"/>
  <c r="I29" i="32"/>
  <c r="K29" i="32"/>
  <c r="M29" i="32"/>
  <c r="O29" i="32"/>
  <c r="Q29" i="32"/>
  <c r="S29" i="32"/>
  <c r="U29" i="32"/>
  <c r="W29" i="32"/>
  <c r="Y29" i="32"/>
  <c r="AA29" i="32"/>
  <c r="AC29" i="32"/>
  <c r="E30" i="32"/>
  <c r="G30" i="32"/>
  <c r="I30" i="32"/>
  <c r="K30" i="32"/>
  <c r="M30" i="32"/>
  <c r="O30" i="32"/>
  <c r="Q30" i="32"/>
  <c r="S30" i="32"/>
  <c r="U30" i="32"/>
  <c r="W30" i="32"/>
  <c r="Y30" i="32"/>
  <c r="AA30" i="32"/>
  <c r="AC30" i="32"/>
  <c r="E31" i="32"/>
  <c r="G31" i="32"/>
  <c r="I31" i="32"/>
  <c r="K31" i="32"/>
  <c r="M31" i="32"/>
  <c r="O31" i="32"/>
  <c r="Q31" i="32"/>
  <c r="S31" i="32"/>
  <c r="U31" i="32"/>
  <c r="W31" i="32"/>
  <c r="Y31" i="32"/>
  <c r="AA31" i="32"/>
  <c r="AC31" i="32"/>
  <c r="E32" i="32"/>
  <c r="G32" i="32"/>
  <c r="I32" i="32"/>
  <c r="K32" i="32"/>
  <c r="M32" i="32"/>
  <c r="O32" i="32"/>
  <c r="Q32" i="32"/>
  <c r="S32" i="32"/>
  <c r="U32" i="32"/>
  <c r="W32" i="32"/>
  <c r="Y32" i="32"/>
  <c r="AA32" i="32"/>
  <c r="AC32" i="32"/>
  <c r="E33" i="32"/>
  <c r="G33" i="32"/>
  <c r="I33" i="32"/>
  <c r="K33" i="32"/>
  <c r="M33" i="32"/>
  <c r="O33" i="32"/>
  <c r="Q33" i="32"/>
  <c r="S33" i="32"/>
  <c r="U33" i="32"/>
  <c r="W33" i="32"/>
  <c r="Y33" i="32"/>
  <c r="AA33" i="32"/>
  <c r="AC33" i="32"/>
  <c r="E34" i="32"/>
  <c r="G34" i="32"/>
  <c r="I34" i="32"/>
  <c r="K34" i="32"/>
  <c r="M34" i="32"/>
  <c r="O34" i="32"/>
  <c r="Q34" i="32"/>
  <c r="S34" i="32"/>
  <c r="U34" i="32"/>
  <c r="W34" i="32"/>
  <c r="Y34" i="32"/>
  <c r="AA34" i="32"/>
  <c r="AC34" i="32"/>
  <c r="E35" i="32"/>
  <c r="G35" i="32"/>
  <c r="I35" i="32"/>
  <c r="K35" i="32"/>
  <c r="M35" i="32"/>
  <c r="O35" i="32"/>
  <c r="Q35" i="32"/>
  <c r="S35" i="32"/>
  <c r="U35" i="32"/>
  <c r="W35" i="32"/>
  <c r="Y35" i="32"/>
  <c r="AA35" i="32"/>
  <c r="AC35" i="32"/>
  <c r="E36" i="32"/>
  <c r="G36" i="32"/>
  <c r="I36" i="32"/>
  <c r="K36" i="32"/>
  <c r="M36" i="32"/>
  <c r="O36" i="32"/>
  <c r="Q36" i="32"/>
  <c r="S36" i="32"/>
  <c r="U36" i="32"/>
  <c r="W36" i="32"/>
  <c r="Y36" i="32"/>
  <c r="AA36" i="32"/>
  <c r="AC36" i="32"/>
  <c r="E37" i="32"/>
  <c r="G37" i="32"/>
  <c r="I37" i="32"/>
  <c r="K37" i="32"/>
  <c r="M37" i="32"/>
  <c r="O37" i="32"/>
  <c r="Q37" i="32"/>
  <c r="S37" i="32"/>
  <c r="U37" i="32"/>
  <c r="W37" i="32"/>
  <c r="Y37" i="32"/>
  <c r="AA37" i="32"/>
  <c r="AC37" i="32"/>
  <c r="E41" i="32"/>
  <c r="G41" i="32"/>
  <c r="I41" i="32"/>
  <c r="K41" i="32"/>
  <c r="M41" i="32"/>
  <c r="O41" i="32"/>
  <c r="Q41" i="32"/>
  <c r="S41" i="32"/>
  <c r="U41" i="32"/>
  <c r="W41" i="32"/>
  <c r="Y41" i="32"/>
  <c r="AA41" i="32"/>
  <c r="AC41" i="32"/>
  <c r="E42" i="32"/>
  <c r="G42" i="32"/>
  <c r="I42" i="32"/>
  <c r="K42" i="32"/>
  <c r="M42" i="32"/>
  <c r="O42" i="32"/>
  <c r="Q42" i="32"/>
  <c r="S42" i="32"/>
  <c r="U42" i="32"/>
  <c r="W42" i="32"/>
  <c r="Y42" i="32"/>
  <c r="AA42" i="32"/>
  <c r="AC42" i="32"/>
  <c r="E43" i="32"/>
  <c r="G43" i="32"/>
  <c r="I43" i="32"/>
  <c r="K43" i="32"/>
  <c r="M43" i="32"/>
  <c r="O43" i="32"/>
  <c r="Q43" i="32"/>
  <c r="S43" i="32"/>
  <c r="U43" i="32"/>
  <c r="W43" i="32"/>
  <c r="Y43" i="32"/>
  <c r="AA43" i="32"/>
  <c r="AC43" i="32"/>
  <c r="E44" i="32"/>
  <c r="G44" i="32"/>
  <c r="I44" i="32"/>
  <c r="K44" i="32"/>
  <c r="M44" i="32"/>
  <c r="O44" i="32"/>
  <c r="Q44" i="32"/>
  <c r="S44" i="32"/>
  <c r="U44" i="32"/>
  <c r="W44" i="32"/>
  <c r="Y44" i="32"/>
  <c r="AA44" i="32"/>
  <c r="AC44" i="32"/>
  <c r="E45" i="32"/>
  <c r="G45" i="32"/>
  <c r="I45" i="32"/>
  <c r="K45" i="32"/>
  <c r="M45" i="32"/>
  <c r="O45" i="32"/>
  <c r="Q45" i="32"/>
  <c r="S45" i="32"/>
  <c r="U45" i="32"/>
  <c r="W45" i="32"/>
  <c r="Y45" i="32"/>
  <c r="AA45" i="32"/>
  <c r="AC45" i="32"/>
  <c r="E46" i="32"/>
  <c r="G46" i="32"/>
  <c r="I46" i="32"/>
  <c r="K46" i="32"/>
  <c r="M46" i="32"/>
  <c r="O46" i="32"/>
  <c r="Q46" i="32"/>
  <c r="S46" i="32"/>
  <c r="U46" i="32"/>
  <c r="W46" i="32"/>
  <c r="Y46" i="32"/>
  <c r="AA46" i="32"/>
  <c r="AC46" i="32"/>
  <c r="E47" i="32"/>
  <c r="G47" i="32"/>
  <c r="I47" i="32"/>
  <c r="K47" i="32"/>
  <c r="M47" i="32"/>
  <c r="O47" i="32"/>
  <c r="Q47" i="32"/>
  <c r="S47" i="32"/>
  <c r="U47" i="32"/>
  <c r="W47" i="32"/>
  <c r="Y47" i="32"/>
  <c r="AA47" i="32"/>
  <c r="AC47" i="32"/>
  <c r="E49" i="32"/>
  <c r="G49" i="32"/>
  <c r="I49" i="32"/>
  <c r="K49" i="32"/>
  <c r="M49" i="32"/>
  <c r="O49" i="32"/>
  <c r="Q49" i="32"/>
  <c r="S49" i="32"/>
  <c r="U49" i="32"/>
  <c r="W49" i="32"/>
  <c r="Y49" i="32"/>
  <c r="AA49" i="32"/>
  <c r="AC49" i="32"/>
  <c r="E50" i="32"/>
  <c r="G50" i="32"/>
  <c r="I50" i="32"/>
  <c r="K50" i="32"/>
  <c r="M50" i="32"/>
  <c r="O50" i="32"/>
  <c r="Q50" i="32"/>
  <c r="S50" i="32"/>
  <c r="U50" i="32"/>
  <c r="W50" i="32"/>
  <c r="Y50" i="32"/>
  <c r="AA50" i="32"/>
  <c r="AC50" i="32"/>
  <c r="E51" i="32"/>
  <c r="G51" i="32"/>
  <c r="I51" i="32"/>
  <c r="K51" i="32"/>
  <c r="M51" i="32"/>
  <c r="O51" i="32"/>
  <c r="Q51" i="32"/>
  <c r="S51" i="32"/>
  <c r="U51" i="32"/>
  <c r="W51" i="32"/>
  <c r="Y51" i="32"/>
  <c r="AA51" i="32"/>
  <c r="AC51" i="32"/>
  <c r="E52" i="32"/>
  <c r="G52" i="32"/>
  <c r="I52" i="32"/>
  <c r="K52" i="32"/>
  <c r="M52" i="32"/>
  <c r="O52" i="32"/>
  <c r="Q52" i="32"/>
  <c r="S52" i="32"/>
  <c r="U52" i="32"/>
  <c r="W52" i="32"/>
  <c r="Y52" i="32"/>
  <c r="AA52" i="32"/>
  <c r="AC52" i="32"/>
  <c r="E53" i="32"/>
  <c r="G53" i="32"/>
  <c r="I53" i="32"/>
  <c r="K53" i="32"/>
  <c r="M53" i="32"/>
  <c r="O53" i="32"/>
  <c r="Q53" i="32"/>
  <c r="S53" i="32"/>
  <c r="U53" i="32"/>
  <c r="W53" i="32"/>
  <c r="Y53" i="32"/>
  <c r="AA53" i="32"/>
  <c r="AC53" i="32"/>
  <c r="E54" i="32"/>
  <c r="G54" i="32"/>
  <c r="I54" i="32"/>
  <c r="K54" i="32"/>
  <c r="M54" i="32"/>
  <c r="O54" i="32"/>
  <c r="Q54" i="32"/>
  <c r="S54" i="32"/>
  <c r="U54" i="32"/>
  <c r="W54" i="32"/>
  <c r="Y54" i="32"/>
  <c r="AA54" i="32"/>
  <c r="AC54" i="32"/>
  <c r="E55" i="32"/>
  <c r="G55" i="32"/>
  <c r="I55" i="32"/>
  <c r="K55" i="32"/>
  <c r="M55" i="32"/>
  <c r="O55" i="32"/>
  <c r="Q55" i="32"/>
  <c r="S55" i="32"/>
  <c r="U55" i="32"/>
  <c r="W55" i="32"/>
  <c r="Y55" i="32"/>
  <c r="AA55" i="32"/>
  <c r="AC55" i="32"/>
  <c r="E56" i="32"/>
  <c r="G56" i="32"/>
  <c r="I56" i="32"/>
  <c r="K56" i="32"/>
  <c r="M56" i="32"/>
  <c r="O56" i="32"/>
  <c r="Q56" i="32"/>
  <c r="S56" i="32"/>
  <c r="U56" i="32"/>
  <c r="W56" i="32"/>
  <c r="Y56" i="32"/>
  <c r="AA56" i="32"/>
  <c r="AC56" i="32"/>
  <c r="E57" i="32"/>
  <c r="G57" i="32"/>
  <c r="I57" i="32"/>
  <c r="K57" i="32"/>
  <c r="M57" i="32"/>
  <c r="O57" i="32"/>
  <c r="Q57" i="32"/>
  <c r="S57" i="32"/>
  <c r="U57" i="32"/>
  <c r="W57" i="32"/>
  <c r="Y57" i="32"/>
  <c r="AA57" i="32"/>
  <c r="AC57" i="32"/>
  <c r="E58" i="32"/>
  <c r="G58" i="32"/>
  <c r="I58" i="32"/>
  <c r="K58" i="32"/>
  <c r="M58" i="32"/>
  <c r="O58" i="32"/>
  <c r="Q58" i="32"/>
  <c r="S58" i="32"/>
  <c r="U58" i="32"/>
  <c r="W58" i="32"/>
  <c r="Y58" i="32"/>
  <c r="AA58" i="32"/>
  <c r="AC58" i="32"/>
  <c r="E59" i="32"/>
  <c r="G59" i="32"/>
  <c r="I59" i="32"/>
  <c r="K59" i="32"/>
  <c r="M59" i="32"/>
  <c r="O59" i="32"/>
  <c r="Q59" i="32"/>
  <c r="S59" i="32"/>
  <c r="U59" i="32"/>
  <c r="W59" i="32"/>
  <c r="Y59" i="32"/>
  <c r="AA59" i="32"/>
  <c r="AC59" i="32"/>
  <c r="E63" i="32"/>
  <c r="G63" i="32"/>
  <c r="I63" i="32"/>
  <c r="K63" i="32"/>
  <c r="M63" i="32"/>
  <c r="O63" i="32"/>
  <c r="Q63" i="32"/>
  <c r="S63" i="32"/>
  <c r="U63" i="32"/>
  <c r="W63" i="32"/>
  <c r="Y63" i="32"/>
  <c r="AA63" i="32"/>
  <c r="AC63" i="32"/>
  <c r="E64" i="32"/>
  <c r="G64" i="32"/>
  <c r="I64" i="32"/>
  <c r="K64" i="32"/>
  <c r="M64" i="32"/>
  <c r="O64" i="32"/>
  <c r="Q64" i="32"/>
  <c r="S64" i="32"/>
  <c r="U64" i="32"/>
  <c r="W64" i="32"/>
  <c r="Y64" i="32"/>
  <c r="AA64" i="32"/>
  <c r="AC64" i="32"/>
  <c r="E65" i="32"/>
  <c r="G65" i="32"/>
  <c r="I65" i="32"/>
  <c r="K65" i="32"/>
  <c r="M65" i="32"/>
  <c r="O65" i="32"/>
  <c r="Q65" i="32"/>
  <c r="S65" i="32"/>
  <c r="U65" i="32"/>
  <c r="W65" i="32"/>
  <c r="Y65" i="32"/>
  <c r="AA65" i="32"/>
  <c r="AC65" i="32"/>
  <c r="E66" i="32"/>
  <c r="G66" i="32"/>
  <c r="I66" i="32"/>
  <c r="K66" i="32"/>
  <c r="M66" i="32"/>
  <c r="O66" i="32"/>
  <c r="Q66" i="32"/>
  <c r="S66" i="32"/>
  <c r="U66" i="32"/>
  <c r="W66" i="32"/>
  <c r="Y66" i="32"/>
  <c r="AA66" i="32"/>
  <c r="AC66" i="32"/>
  <c r="E67" i="32"/>
  <c r="G67" i="32"/>
  <c r="I67" i="32"/>
  <c r="K67" i="32"/>
  <c r="M67" i="32"/>
  <c r="O67" i="32"/>
  <c r="Q67" i="32"/>
  <c r="S67" i="32"/>
  <c r="U67" i="32"/>
  <c r="W67" i="32"/>
  <c r="Y67" i="32"/>
  <c r="AA67" i="32"/>
  <c r="AC67" i="32"/>
  <c r="E68" i="32"/>
  <c r="G68" i="32"/>
  <c r="I68" i="32"/>
  <c r="K68" i="32"/>
  <c r="M68" i="32"/>
  <c r="O68" i="32"/>
  <c r="Q68" i="32"/>
  <c r="S68" i="32"/>
  <c r="U68" i="32"/>
  <c r="W68" i="32"/>
  <c r="Y68" i="32"/>
  <c r="AA68" i="32"/>
  <c r="AC68" i="32"/>
  <c r="E69" i="32"/>
  <c r="G69" i="32"/>
  <c r="I69" i="32"/>
  <c r="K69" i="32"/>
  <c r="M69" i="32"/>
  <c r="O69" i="32"/>
  <c r="Q69" i="32"/>
  <c r="S69" i="32"/>
  <c r="U69" i="32"/>
  <c r="W69" i="32"/>
  <c r="Y69" i="32"/>
  <c r="AA69" i="32"/>
  <c r="AC69" i="32"/>
  <c r="E70" i="32"/>
  <c r="G70" i="32"/>
  <c r="I70" i="32"/>
  <c r="K70" i="32"/>
  <c r="M70" i="32"/>
  <c r="O70" i="32"/>
  <c r="Q70" i="32"/>
  <c r="S70" i="32"/>
  <c r="U70" i="32"/>
  <c r="W70" i="32"/>
  <c r="Y70" i="32"/>
  <c r="AA70" i="32"/>
  <c r="AC70" i="32"/>
  <c r="E71" i="32"/>
  <c r="G71" i="32"/>
  <c r="I71" i="32"/>
  <c r="K71" i="32"/>
  <c r="M71" i="32"/>
  <c r="O71" i="32"/>
  <c r="Q71" i="32"/>
  <c r="S71" i="32"/>
  <c r="U71" i="32"/>
  <c r="W71" i="32"/>
  <c r="Y71" i="32"/>
  <c r="AA71" i="32"/>
  <c r="AC71" i="32"/>
  <c r="E72" i="32"/>
  <c r="G72" i="32"/>
  <c r="I72" i="32"/>
  <c r="K72" i="32"/>
  <c r="M72" i="32"/>
  <c r="O72" i="32"/>
  <c r="Q72" i="32"/>
  <c r="S72" i="32"/>
  <c r="U72" i="32"/>
  <c r="W72" i="32"/>
  <c r="Y72" i="32"/>
  <c r="AA72" i="32"/>
  <c r="AC72" i="32"/>
  <c r="E73" i="32"/>
  <c r="G73" i="32"/>
  <c r="I73" i="32"/>
  <c r="K73" i="32"/>
  <c r="M73" i="32"/>
  <c r="O73" i="32"/>
  <c r="Q73" i="32"/>
  <c r="S73" i="32"/>
  <c r="U73" i="32"/>
  <c r="W73" i="32"/>
  <c r="Y73" i="32"/>
  <c r="AA73" i="32"/>
  <c r="AC73" i="32"/>
  <c r="E74" i="32"/>
  <c r="G74" i="32"/>
  <c r="I74" i="32"/>
  <c r="K74" i="32"/>
  <c r="M74" i="32"/>
  <c r="O74" i="32"/>
  <c r="Q74" i="32"/>
  <c r="S74" i="32"/>
  <c r="U74" i="32"/>
  <c r="W74" i="32"/>
  <c r="Y74" i="32"/>
  <c r="AA74" i="32"/>
  <c r="AC74" i="32"/>
  <c r="E75" i="32"/>
  <c r="G75" i="32"/>
  <c r="I75" i="32"/>
  <c r="K75" i="32"/>
  <c r="M75" i="32"/>
  <c r="O75" i="32"/>
  <c r="Q75" i="32"/>
  <c r="S75" i="32"/>
  <c r="U75" i="32"/>
  <c r="W75" i="32"/>
  <c r="Y75" i="32"/>
  <c r="AA75" i="32"/>
  <c r="AC75" i="32"/>
  <c r="E76" i="32"/>
  <c r="G76" i="32"/>
  <c r="I76" i="32"/>
  <c r="K76" i="32"/>
  <c r="M76" i="32"/>
  <c r="O76" i="32"/>
  <c r="Q76" i="32"/>
  <c r="S76" i="32"/>
  <c r="U76" i="32"/>
  <c r="W76" i="32"/>
  <c r="Y76" i="32"/>
  <c r="AA76" i="32"/>
  <c r="AC76" i="32"/>
  <c r="E80" i="32"/>
  <c r="G80" i="32"/>
  <c r="I80" i="32"/>
  <c r="K80" i="32"/>
  <c r="M80" i="32"/>
  <c r="O80" i="32"/>
  <c r="Q80" i="32"/>
  <c r="S80" i="32"/>
  <c r="U80" i="32"/>
  <c r="W80" i="32"/>
  <c r="Y80" i="32"/>
  <c r="AA80" i="32"/>
  <c r="AC80" i="32"/>
  <c r="E81" i="32"/>
  <c r="G81" i="32"/>
  <c r="I81" i="32"/>
  <c r="K81" i="32"/>
  <c r="M81" i="32"/>
  <c r="O81" i="32"/>
  <c r="Q81" i="32"/>
  <c r="S81" i="32"/>
  <c r="U81" i="32"/>
  <c r="W81" i="32"/>
  <c r="Y81" i="32"/>
  <c r="AA81" i="32"/>
  <c r="AC81" i="32"/>
  <c r="E82" i="32"/>
  <c r="G82" i="32"/>
  <c r="I82" i="32"/>
  <c r="K82" i="32"/>
  <c r="M82" i="32"/>
  <c r="O82" i="32"/>
  <c r="Q82" i="32"/>
  <c r="S82" i="32"/>
  <c r="U82" i="32"/>
  <c r="W82" i="32"/>
  <c r="Y82" i="32"/>
  <c r="AA82" i="32"/>
  <c r="AC82" i="32"/>
  <c r="E83" i="32"/>
  <c r="G83" i="32"/>
  <c r="I83" i="32"/>
  <c r="K83" i="32"/>
  <c r="M83" i="32"/>
  <c r="O83" i="32"/>
  <c r="Q83" i="32"/>
  <c r="S83" i="32"/>
  <c r="U83" i="32"/>
  <c r="W83" i="32"/>
  <c r="Y83" i="32"/>
  <c r="AA83" i="32"/>
  <c r="AC83" i="32"/>
  <c r="E84" i="32"/>
  <c r="G84" i="32"/>
  <c r="I84" i="32"/>
  <c r="K84" i="32"/>
  <c r="M84" i="32"/>
  <c r="O84" i="32"/>
  <c r="Q84" i="32"/>
  <c r="S84" i="32"/>
  <c r="U84" i="32"/>
  <c r="W84" i="32"/>
  <c r="Y84" i="32"/>
  <c r="AA84" i="32"/>
  <c r="AC84" i="32"/>
  <c r="E85" i="32"/>
  <c r="G85" i="32"/>
  <c r="I85" i="32"/>
  <c r="K85" i="32"/>
  <c r="M85" i="32"/>
  <c r="O85" i="32"/>
  <c r="Q85" i="32"/>
  <c r="S85" i="32"/>
  <c r="U85" i="32"/>
  <c r="W85" i="32"/>
  <c r="Y85" i="32"/>
  <c r="AA85" i="32"/>
  <c r="AC85" i="32"/>
  <c r="E89" i="32"/>
  <c r="G89" i="32"/>
  <c r="I89" i="32"/>
  <c r="K89" i="32"/>
  <c r="M89" i="32"/>
  <c r="O89" i="32"/>
  <c r="Q89" i="32"/>
  <c r="S89" i="32"/>
  <c r="U89" i="32"/>
  <c r="W89" i="32"/>
  <c r="Y89" i="32"/>
  <c r="AA89" i="32"/>
  <c r="AC89" i="32"/>
  <c r="E90" i="32"/>
  <c r="G90" i="32"/>
  <c r="I90" i="32"/>
  <c r="K90" i="32"/>
  <c r="M90" i="32"/>
  <c r="O90" i="32"/>
  <c r="Q90" i="32"/>
  <c r="S90" i="32"/>
  <c r="U90" i="32"/>
  <c r="W90" i="32"/>
  <c r="Y90" i="32"/>
  <c r="AA90" i="32"/>
  <c r="AC90" i="32"/>
  <c r="E91" i="32"/>
  <c r="G91" i="32"/>
  <c r="I91" i="32"/>
  <c r="K91" i="32"/>
  <c r="M91" i="32"/>
  <c r="O91" i="32"/>
  <c r="Q91" i="32"/>
  <c r="S91" i="32"/>
  <c r="U91" i="32"/>
  <c r="W91" i="32"/>
  <c r="Y91" i="32"/>
  <c r="AA91" i="32"/>
  <c r="AC91" i="32"/>
  <c r="E92" i="32"/>
  <c r="G92" i="32"/>
  <c r="I92" i="32"/>
  <c r="K92" i="32"/>
  <c r="M92" i="32"/>
  <c r="O92" i="32"/>
  <c r="Q92" i="32"/>
  <c r="S92" i="32"/>
  <c r="U92" i="32"/>
  <c r="W92" i="32"/>
  <c r="Y92" i="32"/>
  <c r="AA92" i="32"/>
  <c r="AC92" i="32"/>
  <c r="E93" i="32"/>
  <c r="G93" i="32"/>
  <c r="I93" i="32"/>
  <c r="K93" i="32"/>
  <c r="M93" i="32"/>
  <c r="O93" i="32"/>
  <c r="Q93" i="32"/>
  <c r="S93" i="32"/>
  <c r="U93" i="32"/>
  <c r="W93" i="32"/>
  <c r="Y93" i="32"/>
  <c r="AA93" i="32"/>
  <c r="AC93" i="32"/>
  <c r="E94" i="32"/>
  <c r="G94" i="32"/>
  <c r="I94" i="32"/>
  <c r="K94" i="32"/>
  <c r="M94" i="32"/>
  <c r="O94" i="32"/>
  <c r="Q94" i="32"/>
  <c r="S94" i="32"/>
  <c r="U94" i="32"/>
  <c r="W94" i="32"/>
  <c r="Y94" i="32"/>
  <c r="AA94" i="32"/>
  <c r="AC94" i="32"/>
  <c r="E95" i="32"/>
  <c r="G95" i="32"/>
  <c r="I95" i="32"/>
  <c r="K95" i="32"/>
  <c r="M95" i="32"/>
  <c r="O95" i="32"/>
  <c r="Q95" i="32"/>
  <c r="S95" i="32"/>
  <c r="U95" i="32"/>
  <c r="W95" i="32"/>
  <c r="Y95" i="32"/>
  <c r="AA95" i="32"/>
  <c r="AC95" i="32"/>
  <c r="E96" i="32"/>
  <c r="G96" i="32"/>
  <c r="I96" i="32"/>
  <c r="K96" i="32"/>
  <c r="M96" i="32"/>
  <c r="O96" i="32"/>
  <c r="Q96" i="32"/>
  <c r="S96" i="32"/>
  <c r="U96" i="32"/>
  <c r="W96" i="32"/>
  <c r="Y96" i="32"/>
  <c r="AA96" i="32"/>
  <c r="AC96" i="32"/>
  <c r="E97" i="32"/>
  <c r="G97" i="32"/>
  <c r="I97" i="32"/>
  <c r="K97" i="32"/>
  <c r="M97" i="32"/>
  <c r="O97" i="32"/>
  <c r="Q97" i="32"/>
  <c r="S97" i="32"/>
  <c r="U97" i="32"/>
  <c r="W97" i="32"/>
  <c r="Y97" i="32"/>
  <c r="AA97" i="32"/>
  <c r="AC97" i="32"/>
  <c r="E98" i="32"/>
  <c r="G98" i="32"/>
  <c r="I98" i="32"/>
  <c r="K98" i="32"/>
  <c r="M98" i="32"/>
  <c r="O98" i="32"/>
  <c r="Q98" i="32"/>
  <c r="S98" i="32"/>
  <c r="U98" i="32"/>
  <c r="W98" i="32"/>
  <c r="Y98" i="32"/>
  <c r="AA98" i="32"/>
  <c r="AC98" i="32"/>
  <c r="E99" i="32"/>
  <c r="G99" i="32"/>
  <c r="I99" i="32"/>
  <c r="K99" i="32"/>
  <c r="M99" i="32"/>
  <c r="O99" i="32"/>
  <c r="Q99" i="32"/>
  <c r="S99" i="32"/>
  <c r="U99" i="32"/>
  <c r="W99" i="32"/>
  <c r="Y99" i="32"/>
  <c r="AA99" i="32"/>
  <c r="AC99" i="32"/>
  <c r="E100" i="32"/>
  <c r="G100" i="32"/>
  <c r="I100" i="32"/>
  <c r="K100" i="32"/>
  <c r="M100" i="32"/>
  <c r="O100" i="32"/>
  <c r="Q100" i="32"/>
  <c r="S100" i="32"/>
  <c r="U100" i="32"/>
  <c r="W100" i="32"/>
  <c r="Y100" i="32"/>
  <c r="AA100" i="32"/>
  <c r="AC100" i="32"/>
  <c r="E101" i="32"/>
  <c r="G101" i="32"/>
  <c r="I101" i="32"/>
  <c r="K101" i="32"/>
  <c r="M101" i="32"/>
  <c r="O101" i="32"/>
  <c r="Q101" i="32"/>
  <c r="S101" i="32"/>
  <c r="U101" i="32"/>
  <c r="W101" i="32"/>
  <c r="Y101" i="32"/>
  <c r="AA101" i="32"/>
  <c r="AC101" i="32"/>
  <c r="E102" i="32"/>
  <c r="G102" i="32"/>
  <c r="I102" i="32"/>
  <c r="K102" i="32"/>
  <c r="M102" i="32"/>
  <c r="O102" i="32"/>
  <c r="Q102" i="32"/>
  <c r="S102" i="32"/>
  <c r="U102" i="32"/>
  <c r="W102" i="32"/>
  <c r="Y102" i="32"/>
  <c r="AA102" i="32"/>
  <c r="AC102" i="32"/>
  <c r="E103" i="32"/>
  <c r="G103" i="32"/>
  <c r="I103" i="32"/>
  <c r="K103" i="32"/>
  <c r="M103" i="32"/>
  <c r="O103" i="32"/>
  <c r="Q103" i="32"/>
  <c r="S103" i="32"/>
  <c r="U103" i="32"/>
  <c r="W103" i="32"/>
  <c r="Y103" i="32"/>
  <c r="AA103" i="32"/>
  <c r="AC103" i="32"/>
  <c r="E104" i="32"/>
  <c r="G104" i="32"/>
  <c r="I104" i="32"/>
  <c r="K104" i="32"/>
  <c r="M104" i="32"/>
  <c r="O104" i="32"/>
  <c r="Q104" i="32"/>
  <c r="S104" i="32"/>
  <c r="U104" i="32"/>
  <c r="W104" i="32"/>
  <c r="Y104" i="32"/>
  <c r="AA104" i="32"/>
  <c r="AC104" i="32"/>
  <c r="E105" i="32"/>
  <c r="G105" i="32"/>
  <c r="I105" i="32"/>
  <c r="K105" i="32"/>
  <c r="M105" i="32"/>
  <c r="O105" i="32"/>
  <c r="Q105" i="32"/>
  <c r="S105" i="32"/>
  <c r="U105" i="32"/>
  <c r="W105" i="32"/>
  <c r="Y105" i="32"/>
  <c r="AA105" i="32"/>
  <c r="AC105" i="32"/>
  <c r="E106" i="32"/>
  <c r="G106" i="32"/>
  <c r="I106" i="32"/>
  <c r="K106" i="32"/>
  <c r="M106" i="32"/>
  <c r="O106" i="32"/>
  <c r="Q106" i="32"/>
  <c r="S106" i="32"/>
  <c r="U106" i="32"/>
  <c r="W106" i="32"/>
  <c r="Y106" i="32"/>
  <c r="AA106" i="32"/>
  <c r="AC106" i="32"/>
  <c r="E107" i="32"/>
  <c r="G107" i="32"/>
  <c r="I107" i="32"/>
  <c r="K107" i="32"/>
  <c r="M107" i="32"/>
  <c r="O107" i="32"/>
  <c r="Q107" i="32"/>
  <c r="S107" i="32"/>
  <c r="U107" i="32"/>
  <c r="W107" i="32"/>
  <c r="Y107" i="32"/>
  <c r="AA107" i="32"/>
  <c r="AC107" i="32"/>
  <c r="E108" i="32"/>
  <c r="G108" i="32"/>
  <c r="I108" i="32"/>
  <c r="K108" i="32"/>
  <c r="M108" i="32"/>
  <c r="O108" i="32"/>
  <c r="Q108" i="32"/>
  <c r="S108" i="32"/>
  <c r="U108" i="32"/>
  <c r="W108" i="32"/>
  <c r="Y108" i="32"/>
  <c r="AA108" i="32"/>
  <c r="AC108" i="32"/>
  <c r="E109" i="32"/>
  <c r="G109" i="32"/>
  <c r="I109" i="32"/>
  <c r="K109" i="32"/>
  <c r="M109" i="32"/>
  <c r="O109" i="32"/>
  <c r="Q109" i="32"/>
  <c r="S109" i="32"/>
  <c r="U109" i="32"/>
  <c r="W109" i="32"/>
  <c r="Y109" i="32"/>
  <c r="AA109" i="32"/>
  <c r="AC109" i="32"/>
  <c r="E110" i="32"/>
  <c r="G110" i="32"/>
  <c r="I110" i="32"/>
  <c r="K110" i="32"/>
  <c r="M110" i="32"/>
  <c r="O110" i="32"/>
  <c r="Q110" i="32"/>
  <c r="S110" i="32"/>
  <c r="U110" i="32"/>
  <c r="W110" i="32"/>
  <c r="Y110" i="32"/>
  <c r="AA110" i="32"/>
  <c r="AC110" i="32"/>
  <c r="E111" i="32"/>
  <c r="G111" i="32"/>
  <c r="I111" i="32"/>
  <c r="K111" i="32"/>
  <c r="M111" i="32"/>
  <c r="O111" i="32"/>
  <c r="Q111" i="32"/>
  <c r="S111" i="32"/>
  <c r="U111" i="32"/>
  <c r="W111" i="32"/>
  <c r="Y111" i="32"/>
  <c r="AA111" i="32"/>
  <c r="AC111" i="32"/>
  <c r="C126" i="32"/>
  <c r="C6" i="19"/>
  <c r="C12" i="19" s="1"/>
  <c r="D6" i="19"/>
  <c r="D12" i="19" s="1"/>
  <c r="E6" i="19"/>
  <c r="E12" i="19" s="1"/>
  <c r="F6" i="19"/>
  <c r="F12" i="19" s="1"/>
  <c r="G6" i="19"/>
  <c r="H6" i="19"/>
  <c r="I6" i="19"/>
  <c r="I12" i="19" s="1"/>
  <c r="J6" i="19"/>
  <c r="K6" i="19"/>
  <c r="K12" i="19" s="1"/>
  <c r="L6" i="19"/>
  <c r="L12" i="19" s="1"/>
  <c r="M6" i="19"/>
  <c r="M12" i="19" s="1"/>
  <c r="N6" i="19"/>
  <c r="N12" i="19" s="1"/>
  <c r="O6" i="19"/>
  <c r="B8" i="19"/>
  <c r="B9" i="19"/>
  <c r="C10" i="19"/>
  <c r="D10" i="19"/>
  <c r="E10" i="19"/>
  <c r="F10" i="19"/>
  <c r="G10" i="19"/>
  <c r="H10" i="19"/>
  <c r="I10" i="19"/>
  <c r="J10" i="19"/>
  <c r="K10" i="19"/>
  <c r="L10" i="19"/>
  <c r="M10" i="19"/>
  <c r="N10" i="19"/>
  <c r="O10" i="19"/>
  <c r="B11" i="19"/>
  <c r="B17" i="19"/>
  <c r="B18" i="19"/>
  <c r="B19" i="19"/>
  <c r="P26" i="19"/>
  <c r="R26" i="19"/>
  <c r="P27" i="19"/>
  <c r="P28" i="19"/>
  <c r="C29" i="19"/>
  <c r="D29" i="19"/>
  <c r="E29" i="19"/>
  <c r="F29" i="19"/>
  <c r="G29" i="19"/>
  <c r="H29" i="19"/>
  <c r="I29" i="19"/>
  <c r="J29" i="19"/>
  <c r="K29" i="19"/>
  <c r="L29" i="19"/>
  <c r="M29" i="19"/>
  <c r="N29" i="19"/>
  <c r="P31" i="19"/>
  <c r="Q31" i="19" s="1"/>
  <c r="P36" i="19"/>
  <c r="P37" i="19"/>
  <c r="P38" i="19"/>
  <c r="C39" i="19"/>
  <c r="D39" i="19"/>
  <c r="E39" i="19"/>
  <c r="F39" i="19"/>
  <c r="G39" i="19"/>
  <c r="H39" i="19"/>
  <c r="I39" i="19"/>
  <c r="J39" i="19"/>
  <c r="K39" i="19"/>
  <c r="L39" i="19"/>
  <c r="M39" i="19"/>
  <c r="N39" i="19"/>
  <c r="P41" i="19"/>
  <c r="Q41" i="19" s="1"/>
  <c r="P46" i="19"/>
  <c r="P47" i="19"/>
  <c r="P48" i="19"/>
  <c r="C49" i="19"/>
  <c r="D49" i="19"/>
  <c r="E49" i="19"/>
  <c r="F49" i="19"/>
  <c r="G49" i="19"/>
  <c r="H49" i="19"/>
  <c r="I49" i="19"/>
  <c r="J49" i="19"/>
  <c r="K49" i="19"/>
  <c r="L49" i="19"/>
  <c r="M49" i="19"/>
  <c r="N49" i="19"/>
  <c r="P51" i="19"/>
  <c r="Q51" i="19" s="1"/>
  <c r="P56" i="19"/>
  <c r="P57" i="19"/>
  <c r="P58" i="19"/>
  <c r="C59" i="19"/>
  <c r="D59" i="19"/>
  <c r="E59" i="19"/>
  <c r="F59" i="19"/>
  <c r="G59" i="19"/>
  <c r="H59" i="19"/>
  <c r="I59" i="19"/>
  <c r="J59" i="19"/>
  <c r="K59" i="19"/>
  <c r="L59" i="19"/>
  <c r="M59" i="19"/>
  <c r="N59" i="19"/>
  <c r="P61" i="19"/>
  <c r="Q61" i="19" s="1"/>
  <c r="P67" i="19"/>
  <c r="P68" i="19"/>
  <c r="P69" i="19"/>
  <c r="C70" i="19"/>
  <c r="D70" i="19"/>
  <c r="E70" i="19"/>
  <c r="F70" i="19"/>
  <c r="G70" i="19"/>
  <c r="H70" i="19"/>
  <c r="I70" i="19"/>
  <c r="J70" i="19"/>
  <c r="K70" i="19"/>
  <c r="L70" i="19"/>
  <c r="M70" i="19"/>
  <c r="N70" i="19"/>
  <c r="P72" i="19"/>
  <c r="Q72" i="19" s="1"/>
  <c r="P77" i="19"/>
  <c r="P78" i="19"/>
  <c r="P79" i="19"/>
  <c r="C80" i="19"/>
  <c r="D80" i="19"/>
  <c r="E80" i="19"/>
  <c r="F80" i="19"/>
  <c r="G80" i="19"/>
  <c r="H80" i="19"/>
  <c r="I80" i="19"/>
  <c r="J80" i="19"/>
  <c r="K80" i="19"/>
  <c r="L80" i="19"/>
  <c r="M80" i="19"/>
  <c r="N80" i="19"/>
  <c r="P82" i="19"/>
  <c r="Q82" i="19" s="1"/>
  <c r="P87" i="19"/>
  <c r="P88" i="19"/>
  <c r="P89" i="19"/>
  <c r="C90" i="19"/>
  <c r="D90" i="19"/>
  <c r="E90" i="19"/>
  <c r="F90" i="19"/>
  <c r="G90" i="19"/>
  <c r="H90" i="19"/>
  <c r="I90" i="19"/>
  <c r="J90" i="19"/>
  <c r="K90" i="19"/>
  <c r="L90" i="19"/>
  <c r="M90" i="19"/>
  <c r="N90" i="19"/>
  <c r="P92" i="19"/>
  <c r="Q92" i="19" s="1"/>
  <c r="P97" i="19"/>
  <c r="P98" i="19"/>
  <c r="P99" i="19"/>
  <c r="C100" i="19"/>
  <c r="D100" i="19"/>
  <c r="E100" i="19"/>
  <c r="F100" i="19"/>
  <c r="G100" i="19"/>
  <c r="H100" i="19"/>
  <c r="I100" i="19"/>
  <c r="J100" i="19"/>
  <c r="K100" i="19"/>
  <c r="L100" i="19"/>
  <c r="M100" i="19"/>
  <c r="N100" i="19"/>
  <c r="P102" i="19"/>
  <c r="Q102" i="19" s="1"/>
  <c r="P107" i="19"/>
  <c r="P108" i="19"/>
  <c r="P109" i="19"/>
  <c r="C110" i="19"/>
  <c r="D110" i="19"/>
  <c r="E110" i="19"/>
  <c r="F110" i="19"/>
  <c r="G110" i="19"/>
  <c r="H110" i="19"/>
  <c r="I110" i="19"/>
  <c r="J110" i="19"/>
  <c r="K110" i="19"/>
  <c r="L110" i="19"/>
  <c r="M110" i="19"/>
  <c r="N110" i="19"/>
  <c r="P112" i="19"/>
  <c r="Q112" i="19" s="1"/>
  <c r="P117" i="19"/>
  <c r="P118" i="19"/>
  <c r="P119" i="19"/>
  <c r="C120" i="19"/>
  <c r="D120" i="19"/>
  <c r="E120" i="19"/>
  <c r="F120" i="19"/>
  <c r="G120" i="19"/>
  <c r="H120" i="19"/>
  <c r="I120" i="19"/>
  <c r="J120" i="19"/>
  <c r="K120" i="19"/>
  <c r="L120" i="19"/>
  <c r="M120" i="19"/>
  <c r="N120" i="19"/>
  <c r="P122" i="19"/>
  <c r="Q122" i="19" s="1"/>
  <c r="P127" i="19"/>
  <c r="P128" i="19"/>
  <c r="P129" i="19"/>
  <c r="C130" i="19"/>
  <c r="D130" i="19"/>
  <c r="E130" i="19"/>
  <c r="F130" i="19"/>
  <c r="G130" i="19"/>
  <c r="H130" i="19"/>
  <c r="I130" i="19"/>
  <c r="J130" i="19"/>
  <c r="K130" i="19"/>
  <c r="L130" i="19"/>
  <c r="M130" i="19"/>
  <c r="N130" i="19"/>
  <c r="P132" i="19"/>
  <c r="Q132" i="19" s="1"/>
  <c r="P137" i="19"/>
  <c r="P138" i="19"/>
  <c r="P139" i="19"/>
  <c r="C140" i="19"/>
  <c r="D140" i="19"/>
  <c r="E140" i="19"/>
  <c r="F140" i="19"/>
  <c r="G140" i="19"/>
  <c r="H140" i="19"/>
  <c r="I140" i="19"/>
  <c r="J140" i="19"/>
  <c r="K140" i="19"/>
  <c r="L140" i="19"/>
  <c r="M140" i="19"/>
  <c r="N140" i="19"/>
  <c r="P142" i="19"/>
  <c r="Q142" i="19" s="1"/>
  <c r="P147" i="19"/>
  <c r="P148" i="19"/>
  <c r="P149" i="19"/>
  <c r="C150" i="19"/>
  <c r="D150" i="19"/>
  <c r="E150" i="19"/>
  <c r="F150" i="19"/>
  <c r="G150" i="19"/>
  <c r="H150" i="19"/>
  <c r="I150" i="19"/>
  <c r="J150" i="19"/>
  <c r="K150" i="19"/>
  <c r="L150" i="19"/>
  <c r="M150" i="19"/>
  <c r="N150" i="19"/>
  <c r="P152" i="19"/>
  <c r="Q152" i="19" s="1"/>
  <c r="H10" i="36"/>
  <c r="J10" i="36"/>
  <c r="L10" i="36"/>
  <c r="N10" i="36"/>
  <c r="P10" i="36"/>
  <c r="R10" i="36"/>
  <c r="T10" i="36"/>
  <c r="V10" i="36"/>
  <c r="X10" i="36"/>
  <c r="Z10" i="36"/>
  <c r="AB10" i="36"/>
  <c r="AD10" i="36"/>
  <c r="H11" i="36"/>
  <c r="J11" i="36"/>
  <c r="L11" i="36"/>
  <c r="N11" i="36"/>
  <c r="P11" i="36"/>
  <c r="R11" i="36"/>
  <c r="T11" i="36"/>
  <c r="V11" i="36"/>
  <c r="X11" i="36"/>
  <c r="Z11" i="36"/>
  <c r="AB11" i="36"/>
  <c r="AD11" i="36"/>
  <c r="H12" i="36"/>
  <c r="J12" i="36"/>
  <c r="L12" i="36"/>
  <c r="N12" i="36"/>
  <c r="P12" i="36"/>
  <c r="R12" i="36"/>
  <c r="T12" i="36"/>
  <c r="V12" i="36"/>
  <c r="X12" i="36"/>
  <c r="Z12" i="36"/>
  <c r="AB12" i="36"/>
  <c r="AD12" i="36"/>
  <c r="H13" i="36"/>
  <c r="J13" i="36"/>
  <c r="L13" i="36"/>
  <c r="N13" i="36"/>
  <c r="P13" i="36"/>
  <c r="R13" i="36"/>
  <c r="T13" i="36"/>
  <c r="V13" i="36"/>
  <c r="X13" i="36"/>
  <c r="Z13" i="36"/>
  <c r="AB13" i="36"/>
  <c r="AD13" i="36"/>
  <c r="H14" i="36"/>
  <c r="J14" i="36"/>
  <c r="L14" i="36"/>
  <c r="N14" i="36"/>
  <c r="P14" i="36"/>
  <c r="R14" i="36"/>
  <c r="T14" i="36"/>
  <c r="V14" i="36"/>
  <c r="X14" i="36"/>
  <c r="Z14" i="36"/>
  <c r="AB14" i="36"/>
  <c r="AD14" i="36"/>
  <c r="H15" i="36"/>
  <c r="J15" i="36"/>
  <c r="L15" i="36"/>
  <c r="N15" i="36"/>
  <c r="P15" i="36"/>
  <c r="R15" i="36"/>
  <c r="T15" i="36"/>
  <c r="V15" i="36"/>
  <c r="X15" i="36"/>
  <c r="Z15" i="36"/>
  <c r="AB15" i="36"/>
  <c r="AD15" i="36"/>
  <c r="H16" i="36"/>
  <c r="J16" i="36"/>
  <c r="L16" i="36"/>
  <c r="N16" i="36"/>
  <c r="P16" i="36"/>
  <c r="R16" i="36"/>
  <c r="T16" i="36"/>
  <c r="V16" i="36"/>
  <c r="X16" i="36"/>
  <c r="Z16" i="36"/>
  <c r="AB16" i="36"/>
  <c r="AD16" i="36"/>
  <c r="H17" i="36"/>
  <c r="J17" i="36"/>
  <c r="L17" i="36"/>
  <c r="N17" i="36"/>
  <c r="P17" i="36"/>
  <c r="R17" i="36"/>
  <c r="T17" i="36"/>
  <c r="V17" i="36"/>
  <c r="X17" i="36"/>
  <c r="Z17" i="36"/>
  <c r="AB17" i="36"/>
  <c r="AD17" i="36"/>
  <c r="H18" i="36"/>
  <c r="J18" i="36"/>
  <c r="L18" i="36"/>
  <c r="N18" i="36"/>
  <c r="P18" i="36"/>
  <c r="R18" i="36"/>
  <c r="T18" i="36"/>
  <c r="V18" i="36"/>
  <c r="X18" i="36"/>
  <c r="Z18" i="36"/>
  <c r="AB18" i="36"/>
  <c r="AD18" i="36"/>
  <c r="H19" i="36"/>
  <c r="J19" i="36"/>
  <c r="L19" i="36"/>
  <c r="N19" i="36"/>
  <c r="P19" i="36"/>
  <c r="R19" i="36"/>
  <c r="T19" i="36"/>
  <c r="V19" i="36"/>
  <c r="X19" i="36"/>
  <c r="Z19" i="36"/>
  <c r="AB19" i="36"/>
  <c r="AD19" i="36"/>
  <c r="H20" i="36"/>
  <c r="J20" i="36"/>
  <c r="L20" i="36"/>
  <c r="N20" i="36"/>
  <c r="P20" i="36"/>
  <c r="R20" i="36"/>
  <c r="T20" i="36"/>
  <c r="V20" i="36"/>
  <c r="X20" i="36"/>
  <c r="Z20" i="36"/>
  <c r="AB20" i="36"/>
  <c r="AD20" i="36"/>
  <c r="H21" i="36"/>
  <c r="J21" i="36"/>
  <c r="L21" i="36"/>
  <c r="N21" i="36"/>
  <c r="P21" i="36"/>
  <c r="R21" i="36"/>
  <c r="T21" i="36"/>
  <c r="V21" i="36"/>
  <c r="X21" i="36"/>
  <c r="Z21" i="36"/>
  <c r="AB21" i="36"/>
  <c r="AD21" i="36"/>
  <c r="H22" i="36"/>
  <c r="R22" i="36"/>
  <c r="AT24" i="36"/>
  <c r="C121" i="36"/>
  <c r="C122" i="36"/>
  <c r="C123" i="36"/>
  <c r="C124" i="36"/>
  <c r="C125" i="36"/>
  <c r="AT23" i="36" s="1"/>
  <c r="C129" i="36"/>
  <c r="C130" i="36"/>
  <c r="G1" i="37"/>
  <c r="C24" i="37" s="1"/>
  <c r="H5" i="37"/>
  <c r="S5" i="37"/>
  <c r="H6" i="37"/>
  <c r="S6" i="37"/>
  <c r="H7" i="37"/>
  <c r="S7" i="37"/>
  <c r="H8" i="37"/>
  <c r="H9" i="37"/>
  <c r="S9" i="37"/>
  <c r="H10" i="37"/>
  <c r="S10" i="37"/>
  <c r="H11" i="37"/>
  <c r="S11" i="37"/>
  <c r="H12" i="37"/>
  <c r="H13" i="37"/>
  <c r="S13" i="37"/>
  <c r="H14" i="37"/>
  <c r="S14" i="37"/>
  <c r="H15" i="37"/>
  <c r="S15" i="37"/>
  <c r="H16" i="37"/>
  <c r="H17" i="37"/>
  <c r="S17" i="37"/>
  <c r="H18" i="37"/>
  <c r="S18" i="37"/>
  <c r="H19" i="37"/>
  <c r="S19" i="37"/>
  <c r="H20" i="37"/>
  <c r="G22" i="37"/>
  <c r="M22" i="37"/>
  <c r="Q22" i="37"/>
  <c r="B29" i="37"/>
  <c r="G29" i="37"/>
  <c r="M29" i="37"/>
  <c r="Q29" i="37"/>
  <c r="P9" i="41"/>
  <c r="M8" i="41" s="1"/>
  <c r="C10" i="41"/>
  <c r="D10" i="41"/>
  <c r="D14" i="41" s="1"/>
  <c r="E10" i="41"/>
  <c r="F10" i="41"/>
  <c r="F14" i="41" s="1"/>
  <c r="G10" i="41"/>
  <c r="G14" i="41" s="1"/>
  <c r="H10" i="41"/>
  <c r="H14" i="41" s="1"/>
  <c r="I10" i="41"/>
  <c r="I14" i="41" s="1"/>
  <c r="J10" i="41"/>
  <c r="J14" i="41" s="1"/>
  <c r="K10" i="41"/>
  <c r="K14" i="41" s="1"/>
  <c r="L10" i="41"/>
  <c r="L14" i="41" s="1"/>
  <c r="M10" i="41"/>
  <c r="M14" i="41" s="1"/>
  <c r="N10" i="41"/>
  <c r="N14" i="41" s="1"/>
  <c r="O10" i="41"/>
  <c r="O14" i="41" s="1"/>
  <c r="P12" i="41"/>
  <c r="C13" i="41"/>
  <c r="D13" i="41"/>
  <c r="E13" i="41"/>
  <c r="F13" i="41"/>
  <c r="G13" i="41"/>
  <c r="H13" i="41"/>
  <c r="I13" i="41"/>
  <c r="J13" i="41"/>
  <c r="K13" i="41"/>
  <c r="L13" i="41"/>
  <c r="M13" i="41"/>
  <c r="N13" i="41"/>
  <c r="O13" i="41"/>
  <c r="E14" i="41"/>
  <c r="C23" i="41"/>
  <c r="D23" i="41"/>
  <c r="E23" i="41"/>
  <c r="F23" i="41"/>
  <c r="G23" i="41"/>
  <c r="H23" i="41"/>
  <c r="I23" i="41"/>
  <c r="J23" i="41"/>
  <c r="K23" i="41"/>
  <c r="L23" i="41"/>
  <c r="M23" i="41"/>
  <c r="N23" i="41"/>
  <c r="O23" i="41"/>
  <c r="P27" i="41"/>
  <c r="C27" i="41"/>
  <c r="C28" i="41" s="1"/>
  <c r="D27" i="41"/>
  <c r="D28" i="41" s="1"/>
  <c r="E27" i="41"/>
  <c r="E28" i="41" s="1"/>
  <c r="F27" i="41"/>
  <c r="G27" i="41"/>
  <c r="G28" i="41" s="1"/>
  <c r="H27" i="41"/>
  <c r="I27" i="41"/>
  <c r="I28" i="41" s="1"/>
  <c r="J27" i="41"/>
  <c r="K27" i="41"/>
  <c r="K28" i="41" s="1"/>
  <c r="L27" i="41"/>
  <c r="L28" i="41" s="1"/>
  <c r="M27" i="41"/>
  <c r="M28" i="41" s="1"/>
  <c r="N27" i="41"/>
  <c r="O27" i="41"/>
  <c r="H28" i="41"/>
  <c r="AA48" i="27"/>
  <c r="AA48" i="31"/>
  <c r="AA48" i="23"/>
  <c r="AA48" i="30"/>
  <c r="AA48" i="29"/>
  <c r="W48" i="31"/>
  <c r="S48" i="35"/>
  <c r="S48" i="24"/>
  <c r="S48" i="30"/>
  <c r="S48" i="26"/>
  <c r="M48" i="27"/>
  <c r="K48" i="24"/>
  <c r="G43" i="27"/>
  <c r="G43" i="31"/>
  <c r="G43" i="35"/>
  <c r="G43" i="24"/>
  <c r="G43" i="23"/>
  <c r="G43" i="30"/>
  <c r="G43" i="29"/>
  <c r="G43" i="26"/>
  <c r="G43" i="28"/>
  <c r="E43" i="27"/>
  <c r="E43" i="31"/>
  <c r="E43" i="35"/>
  <c r="E43" i="24"/>
  <c r="E43" i="23"/>
  <c r="E43" i="30"/>
  <c r="E43" i="29"/>
  <c r="E43" i="26"/>
  <c r="E43" i="28"/>
  <c r="AA2" i="27"/>
  <c r="AA7" i="27" s="1"/>
  <c r="AA2" i="26"/>
  <c r="Y2" i="30"/>
  <c r="W2" i="23"/>
  <c r="C52" i="22"/>
  <c r="AR14" i="22"/>
  <c r="M7" i="24" l="1"/>
  <c r="S2" i="31"/>
  <c r="AA7" i="26"/>
  <c r="AB30" i="26" s="1"/>
  <c r="E48" i="32"/>
  <c r="X119" i="22"/>
  <c r="X82" i="22"/>
  <c r="X79" i="22"/>
  <c r="X121" i="22"/>
  <c r="X111" i="22"/>
  <c r="X90" i="22"/>
  <c r="W2" i="32"/>
  <c r="W7" i="32" s="1"/>
  <c r="AP6" i="32" s="1"/>
  <c r="AG12" i="23"/>
  <c r="U48" i="23"/>
  <c r="AC48" i="26"/>
  <c r="L22" i="21"/>
  <c r="X113" i="22"/>
  <c r="X105" i="22"/>
  <c r="X98" i="22"/>
  <c r="X84" i="22"/>
  <c r="X67" i="22"/>
  <c r="X60" i="22"/>
  <c r="P53" i="22"/>
  <c r="C66" i="28"/>
  <c r="O211" i="42"/>
  <c r="O213" i="42" s="1"/>
  <c r="O318" i="42"/>
  <c r="O320" i="42" s="1"/>
  <c r="K211" i="42"/>
  <c r="K213" i="42" s="1"/>
  <c r="K318" i="42"/>
  <c r="K320" i="42" s="1"/>
  <c r="AP14" i="22"/>
  <c r="AP21" i="22" s="1"/>
  <c r="W2" i="28"/>
  <c r="W7" i="28" s="1"/>
  <c r="W2" i="24"/>
  <c r="W7" i="24" s="1"/>
  <c r="X94" i="24" s="1"/>
  <c r="E48" i="28"/>
  <c r="E60" i="28" s="1"/>
  <c r="W2" i="26"/>
  <c r="W7" i="26" s="1"/>
  <c r="X94" i="26" s="1"/>
  <c r="W2" i="35"/>
  <c r="E48" i="26"/>
  <c r="E60" i="26" s="1"/>
  <c r="M48" i="28"/>
  <c r="U48" i="24"/>
  <c r="AC48" i="29"/>
  <c r="L29" i="41"/>
  <c r="L30" i="41" s="1"/>
  <c r="H29" i="41"/>
  <c r="H30" i="41" s="1"/>
  <c r="D29" i="41"/>
  <c r="D30" i="41" s="1"/>
  <c r="K85" i="36"/>
  <c r="Z120" i="22"/>
  <c r="Z115" i="22"/>
  <c r="X107" i="22"/>
  <c r="X55" i="22"/>
  <c r="K24" i="40"/>
  <c r="L24" i="40" s="1"/>
  <c r="W2" i="29"/>
  <c r="W2" i="27"/>
  <c r="W7" i="27" s="1"/>
  <c r="E48" i="27"/>
  <c r="E60" i="27" s="1"/>
  <c r="M48" i="31"/>
  <c r="X117" i="22"/>
  <c r="X109" i="22"/>
  <c r="P77" i="22"/>
  <c r="M211" i="42"/>
  <c r="M213" i="42" s="1"/>
  <c r="M318" i="42"/>
  <c r="M320" i="42" s="1"/>
  <c r="I318" i="42"/>
  <c r="I320" i="42" s="1"/>
  <c r="I211" i="42"/>
  <c r="I213" i="42" s="1"/>
  <c r="C31" i="20"/>
  <c r="W2" i="30"/>
  <c r="W7" i="30" s="1"/>
  <c r="X72" i="30" s="1"/>
  <c r="W2" i="31"/>
  <c r="W7" i="31" s="1"/>
  <c r="X55" i="31" s="1"/>
  <c r="S48" i="29"/>
  <c r="S60" i="29" s="1"/>
  <c r="S48" i="31"/>
  <c r="AA48" i="28"/>
  <c r="AA48" i="35"/>
  <c r="AA60" i="35" s="1"/>
  <c r="AA48" i="33"/>
  <c r="AA60" i="33" s="1"/>
  <c r="W2" i="33"/>
  <c r="AA48" i="34"/>
  <c r="X120" i="22"/>
  <c r="X118" i="22"/>
  <c r="X116" i="22"/>
  <c r="X114" i="22"/>
  <c r="X112" i="22"/>
  <c r="X110" i="22"/>
  <c r="X108" i="22"/>
  <c r="X103" i="22"/>
  <c r="X100" i="22"/>
  <c r="X72" i="22"/>
  <c r="Z67" i="22"/>
  <c r="Z50" i="22"/>
  <c r="X41" i="22"/>
  <c r="AB89" i="26"/>
  <c r="X100" i="24"/>
  <c r="X42" i="24"/>
  <c r="G48" i="32"/>
  <c r="G48" i="30"/>
  <c r="G60" i="30" s="1"/>
  <c r="AO12" i="35"/>
  <c r="K2" i="27"/>
  <c r="K7" i="27" s="1"/>
  <c r="L83" i="27" s="1"/>
  <c r="E48" i="23"/>
  <c r="E60" i="23" s="1"/>
  <c r="G48" i="31"/>
  <c r="G60" i="31" s="1"/>
  <c r="M48" i="30"/>
  <c r="O48" i="29"/>
  <c r="U48" i="28"/>
  <c r="U60" i="28" s="1"/>
  <c r="U48" i="27"/>
  <c r="U60" i="27" s="1"/>
  <c r="AC48" i="24"/>
  <c r="I67" i="36"/>
  <c r="X101" i="22"/>
  <c r="X94" i="22"/>
  <c r="H91" i="22"/>
  <c r="P75" i="22"/>
  <c r="X68" i="22"/>
  <c r="X59" i="22"/>
  <c r="X56" i="22"/>
  <c r="X45" i="22"/>
  <c r="X39" i="22"/>
  <c r="W25" i="22"/>
  <c r="X54" i="24"/>
  <c r="C31" i="24"/>
  <c r="S2" i="29"/>
  <c r="AA2" i="28"/>
  <c r="AA7" i="28" s="1"/>
  <c r="AB69" i="28" s="1"/>
  <c r="E48" i="24"/>
  <c r="E60" i="24" s="1"/>
  <c r="M48" i="23"/>
  <c r="M60" i="23" s="1"/>
  <c r="O48" i="35"/>
  <c r="U48" i="26"/>
  <c r="W48" i="30"/>
  <c r="W60" i="30" s="1"/>
  <c r="AC48" i="35"/>
  <c r="V22" i="36"/>
  <c r="Q34" i="36"/>
  <c r="U68" i="36"/>
  <c r="AD63" i="24"/>
  <c r="AC60" i="24"/>
  <c r="AD60" i="24" s="1"/>
  <c r="G48" i="28"/>
  <c r="G60" i="28" s="1"/>
  <c r="G48" i="27"/>
  <c r="G60" i="27" s="1"/>
  <c r="W48" i="28"/>
  <c r="W48" i="27"/>
  <c r="C124" i="20"/>
  <c r="C82" i="20"/>
  <c r="C41" i="20"/>
  <c r="M36" i="36"/>
  <c r="K60" i="24"/>
  <c r="G48" i="23"/>
  <c r="G60" i="23" s="1"/>
  <c r="O48" i="30"/>
  <c r="O48" i="33"/>
  <c r="C100" i="20"/>
  <c r="C30" i="20"/>
  <c r="AB74" i="26"/>
  <c r="S2" i="30"/>
  <c r="S7" i="30" s="1"/>
  <c r="AA2" i="23"/>
  <c r="AA7" i="23" s="1"/>
  <c r="AB33" i="23" s="1"/>
  <c r="E48" i="35"/>
  <c r="E60" i="35" s="1"/>
  <c r="G48" i="24"/>
  <c r="M48" i="24"/>
  <c r="M60" i="24" s="1"/>
  <c r="N60" i="24" s="1"/>
  <c r="O48" i="27"/>
  <c r="U48" i="35"/>
  <c r="U60" i="35" s="1"/>
  <c r="W48" i="24"/>
  <c r="AC48" i="31"/>
  <c r="M48" i="34"/>
  <c r="AB114" i="22"/>
  <c r="T107" i="22"/>
  <c r="C109" i="20"/>
  <c r="C107" i="20"/>
  <c r="C91" i="20"/>
  <c r="C89" i="20"/>
  <c r="C87" i="20"/>
  <c r="C68" i="20"/>
  <c r="C64" i="20"/>
  <c r="C56" i="20"/>
  <c r="C52" i="20"/>
  <c r="C50" i="20"/>
  <c r="C48" i="20"/>
  <c r="C44" i="20"/>
  <c r="C17" i="20"/>
  <c r="C15" i="20"/>
  <c r="C11" i="20"/>
  <c r="I100" i="36"/>
  <c r="AK12" i="35"/>
  <c r="O48" i="31"/>
  <c r="O60" i="31" s="1"/>
  <c r="W48" i="23"/>
  <c r="C98" i="20"/>
  <c r="C35" i="20"/>
  <c r="E48" i="29"/>
  <c r="E60" i="29" s="1"/>
  <c r="G48" i="26"/>
  <c r="G60" i="26" s="1"/>
  <c r="M48" i="26"/>
  <c r="M60" i="26" s="1"/>
  <c r="O48" i="28"/>
  <c r="O48" i="23"/>
  <c r="O60" i="23" s="1"/>
  <c r="U48" i="29"/>
  <c r="W48" i="26"/>
  <c r="AC48" i="30"/>
  <c r="C130" i="20"/>
  <c r="C122" i="20"/>
  <c r="C105" i="20"/>
  <c r="C96" i="20"/>
  <c r="C93" i="20"/>
  <c r="C74" i="20"/>
  <c r="C72" i="20"/>
  <c r="C66" i="20"/>
  <c r="C42" i="20"/>
  <c r="C13" i="20"/>
  <c r="AQ14" i="22"/>
  <c r="S2" i="35"/>
  <c r="S7" i="35" s="1"/>
  <c r="T73" i="35" s="1"/>
  <c r="W7" i="29"/>
  <c r="X46" i="29" s="1"/>
  <c r="W7" i="35"/>
  <c r="Y2" i="31"/>
  <c r="Y7" i="31" s="1"/>
  <c r="Z46" i="31" s="1"/>
  <c r="AA2" i="24"/>
  <c r="AA7" i="24" s="1"/>
  <c r="AB7" i="24" s="1"/>
  <c r="E48" i="30"/>
  <c r="E60" i="30" s="1"/>
  <c r="G48" i="29"/>
  <c r="G60" i="29" s="1"/>
  <c r="K48" i="26"/>
  <c r="M48" i="29"/>
  <c r="M60" i="29" s="1"/>
  <c r="O48" i="26"/>
  <c r="S48" i="28"/>
  <c r="S60" i="28" s="1"/>
  <c r="S48" i="23"/>
  <c r="S60" i="23" s="1"/>
  <c r="S48" i="27"/>
  <c r="S60" i="27" s="1"/>
  <c r="U48" i="30"/>
  <c r="U60" i="30" s="1"/>
  <c r="W48" i="29"/>
  <c r="W60" i="29" s="1"/>
  <c r="AA48" i="26"/>
  <c r="AA48" i="24"/>
  <c r="AC48" i="28"/>
  <c r="AC60" i="28" s="1"/>
  <c r="AC48" i="23"/>
  <c r="AC48" i="27"/>
  <c r="AA48" i="32"/>
  <c r="C9" i="21"/>
  <c r="Z101" i="22"/>
  <c r="T100" i="22"/>
  <c r="Z82" i="22"/>
  <c r="C129" i="20"/>
  <c r="C121" i="20"/>
  <c r="C101" i="20"/>
  <c r="C99" i="20"/>
  <c r="C83" i="20"/>
  <c r="C40" i="20"/>
  <c r="C34" i="20"/>
  <c r="AK19" i="20"/>
  <c r="H19" i="20"/>
  <c r="AD108" i="24"/>
  <c r="AS12" i="35"/>
  <c r="M111" i="36"/>
  <c r="W98" i="36"/>
  <c r="E65" i="36"/>
  <c r="AD43" i="24"/>
  <c r="AD73" i="24"/>
  <c r="AD54" i="24"/>
  <c r="AD49" i="24"/>
  <c r="AD83" i="24"/>
  <c r="Z22" i="36"/>
  <c r="U2" i="35"/>
  <c r="U2" i="24"/>
  <c r="U7" i="24" s="1"/>
  <c r="V68" i="24" s="1"/>
  <c r="F75" i="22"/>
  <c r="F93" i="22"/>
  <c r="E2" i="24"/>
  <c r="E7" i="24" s="1"/>
  <c r="E2" i="31"/>
  <c r="E7" i="31" s="1"/>
  <c r="E2" i="29"/>
  <c r="E7" i="29" s="1"/>
  <c r="E2" i="32"/>
  <c r="E7" i="32" s="1"/>
  <c r="L14" i="46" s="1"/>
  <c r="E2" i="26"/>
  <c r="E7" i="26" s="1"/>
  <c r="F14" i="46" s="1"/>
  <c r="K45" i="36"/>
  <c r="AR12" i="35"/>
  <c r="AJ12" i="35"/>
  <c r="AL12" i="35"/>
  <c r="AI12" i="35"/>
  <c r="C31" i="35"/>
  <c r="AD103" i="24"/>
  <c r="O60" i="28"/>
  <c r="AI12" i="28"/>
  <c r="AD92" i="24"/>
  <c r="AC2" i="35"/>
  <c r="AC7" i="35" s="1"/>
  <c r="AC2" i="23"/>
  <c r="AC7" i="23" s="1"/>
  <c r="AD98" i="23" s="1"/>
  <c r="AC2" i="26"/>
  <c r="AC7" i="26" s="1"/>
  <c r="AC2" i="27"/>
  <c r="AC7" i="27" s="1"/>
  <c r="AD43" i="27" s="1"/>
  <c r="AC2" i="30"/>
  <c r="AC7" i="30" s="1"/>
  <c r="AS14" i="22"/>
  <c r="AS21" i="22" s="1"/>
  <c r="AC2" i="31"/>
  <c r="AC7" i="31" s="1"/>
  <c r="M2" i="35"/>
  <c r="M7" i="35" s="1"/>
  <c r="M2" i="23"/>
  <c r="M7" i="23" s="1"/>
  <c r="N85" i="23" s="1"/>
  <c r="M2" i="28"/>
  <c r="N90" i="22"/>
  <c r="M2" i="29"/>
  <c r="M7" i="29" s="1"/>
  <c r="M2" i="27"/>
  <c r="M7" i="27" s="1"/>
  <c r="N29" i="27" s="1"/>
  <c r="AK14" i="22"/>
  <c r="AK21" i="22" s="1"/>
  <c r="AR12" i="28"/>
  <c r="AA60" i="29"/>
  <c r="O60" i="29"/>
  <c r="AO12" i="23"/>
  <c r="AD34" i="24"/>
  <c r="AN12" i="35"/>
  <c r="AP12" i="35"/>
  <c r="AM12" i="35"/>
  <c r="U2" i="31"/>
  <c r="U7" i="31" s="1"/>
  <c r="V69" i="31" s="1"/>
  <c r="X43" i="31"/>
  <c r="AB44" i="27"/>
  <c r="AB83" i="27"/>
  <c r="O60" i="35"/>
  <c r="X109" i="32"/>
  <c r="X97" i="32"/>
  <c r="W14" i="32"/>
  <c r="W76" i="36"/>
  <c r="AB50" i="26"/>
  <c r="AN14" i="22"/>
  <c r="AN21" i="22" s="1"/>
  <c r="K2" i="28"/>
  <c r="K7" i="28" s="1"/>
  <c r="S2" i="28"/>
  <c r="S7" i="28" s="1"/>
  <c r="S21" i="28" s="1"/>
  <c r="S2" i="23"/>
  <c r="S7" i="23" s="1"/>
  <c r="S16" i="23" s="1"/>
  <c r="S2" i="27"/>
  <c r="S7" i="27" s="1"/>
  <c r="T101" i="27" s="1"/>
  <c r="AA2" i="29"/>
  <c r="AA7" i="29" s="1"/>
  <c r="AB49" i="29" s="1"/>
  <c r="AA2" i="35"/>
  <c r="AA7" i="35" s="1"/>
  <c r="AB110" i="35" s="1"/>
  <c r="S60" i="35"/>
  <c r="U60" i="26"/>
  <c r="W60" i="28"/>
  <c r="X60" i="28" s="1"/>
  <c r="AD22" i="36"/>
  <c r="N22" i="36"/>
  <c r="X104" i="32"/>
  <c r="X92" i="32"/>
  <c r="X85" i="32"/>
  <c r="X74" i="32"/>
  <c r="X66" i="32"/>
  <c r="X34" i="32"/>
  <c r="W2" i="34"/>
  <c r="W7" i="34" s="1"/>
  <c r="L121" i="22"/>
  <c r="X115" i="22"/>
  <c r="X106" i="22"/>
  <c r="X104" i="22"/>
  <c r="X102" i="22"/>
  <c r="X99" i="22"/>
  <c r="X95" i="22"/>
  <c r="X93" i="22"/>
  <c r="X91" i="22"/>
  <c r="X85" i="22"/>
  <c r="P78" i="22"/>
  <c r="X76" i="22"/>
  <c r="X65" i="22"/>
  <c r="X62" i="22"/>
  <c r="X51" i="22"/>
  <c r="S60" i="24"/>
  <c r="X101" i="32"/>
  <c r="Y109" i="36"/>
  <c r="AC54" i="36"/>
  <c r="AB96" i="26"/>
  <c r="AB32" i="26"/>
  <c r="K2" i="23"/>
  <c r="K7" i="23" s="1"/>
  <c r="L107" i="23" s="1"/>
  <c r="S2" i="26"/>
  <c r="S7" i="26" s="1"/>
  <c r="T33" i="26" s="1"/>
  <c r="S2" i="24"/>
  <c r="S7" i="24" s="1"/>
  <c r="T73" i="24" s="1"/>
  <c r="Z41" i="31"/>
  <c r="AA2" i="30"/>
  <c r="AA7" i="30" s="1"/>
  <c r="AB56" i="30" s="1"/>
  <c r="AA2" i="31"/>
  <c r="AA7" i="31" s="1"/>
  <c r="AB48" i="27"/>
  <c r="T99" i="22"/>
  <c r="AB102" i="27"/>
  <c r="AA12" i="27"/>
  <c r="P22" i="36"/>
  <c r="C31" i="34"/>
  <c r="AB110" i="26"/>
  <c r="AB102" i="26"/>
  <c r="M89" i="36"/>
  <c r="AC82" i="36"/>
  <c r="Q69" i="36"/>
  <c r="AB68" i="26"/>
  <c r="M67" i="36"/>
  <c r="Y58" i="36"/>
  <c r="AB42" i="26"/>
  <c r="W109" i="36"/>
  <c r="O109" i="36"/>
  <c r="Y108" i="36"/>
  <c r="Q108" i="36"/>
  <c r="AA107" i="36"/>
  <c r="S107" i="36"/>
  <c r="K107" i="36"/>
  <c r="AC106" i="36"/>
  <c r="U106" i="36"/>
  <c r="M106" i="36"/>
  <c r="E106" i="36"/>
  <c r="W105" i="36"/>
  <c r="G105" i="36"/>
  <c r="Y104" i="36"/>
  <c r="AA103" i="36"/>
  <c r="AC102" i="36"/>
  <c r="K95" i="36"/>
  <c r="Y81" i="36"/>
  <c r="AC72" i="36"/>
  <c r="O63" i="36"/>
  <c r="S45" i="36"/>
  <c r="AC44" i="36"/>
  <c r="W43" i="36"/>
  <c r="O43" i="36"/>
  <c r="C31" i="30"/>
  <c r="AB64" i="23"/>
  <c r="AD56" i="23"/>
  <c r="AA60" i="23"/>
  <c r="AR12" i="23"/>
  <c r="AB64" i="27"/>
  <c r="X107" i="32"/>
  <c r="X103" i="32"/>
  <c r="X84" i="32"/>
  <c r="X80" i="32"/>
  <c r="W16" i="32"/>
  <c r="O110" i="36"/>
  <c r="Q109" i="36"/>
  <c r="I101" i="36"/>
  <c r="E99" i="36"/>
  <c r="G98" i="36"/>
  <c r="AN12" i="28"/>
  <c r="E91" i="36"/>
  <c r="AA85" i="36"/>
  <c r="M80" i="36"/>
  <c r="AA74" i="36"/>
  <c r="Y67" i="36"/>
  <c r="K66" i="36"/>
  <c r="O64" i="36"/>
  <c r="Q56" i="36"/>
  <c r="T60" i="28"/>
  <c r="W20" i="31"/>
  <c r="AD97" i="24"/>
  <c r="AD68" i="24"/>
  <c r="AB58" i="26"/>
  <c r="X107" i="31"/>
  <c r="X81" i="24"/>
  <c r="W17" i="24"/>
  <c r="E2" i="30"/>
  <c r="E7" i="30" s="1"/>
  <c r="J14" i="46" s="1"/>
  <c r="M2" i="26"/>
  <c r="M7" i="26" s="1"/>
  <c r="N96" i="26" s="1"/>
  <c r="Y2" i="24"/>
  <c r="Y7" i="24" s="1"/>
  <c r="Z58" i="24" s="1"/>
  <c r="AC2" i="29"/>
  <c r="AC7" i="29" s="1"/>
  <c r="M60" i="35"/>
  <c r="W60" i="35"/>
  <c r="X60" i="35" s="1"/>
  <c r="X110" i="32"/>
  <c r="X102" i="32"/>
  <c r="X98" i="32"/>
  <c r="X94" i="32"/>
  <c r="X76" i="32"/>
  <c r="X64" i="32"/>
  <c r="W11" i="32"/>
  <c r="F98" i="22"/>
  <c r="I60" i="26"/>
  <c r="AC60" i="26"/>
  <c r="I33" i="36"/>
  <c r="Q48" i="28"/>
  <c r="Q60" i="28" s="1"/>
  <c r="X7" i="29"/>
  <c r="Z57" i="22"/>
  <c r="Y48" i="24"/>
  <c r="Y48" i="26"/>
  <c r="Y48" i="31"/>
  <c r="Y60" i="31" s="1"/>
  <c r="Y48" i="30"/>
  <c r="Y60" i="30" s="1"/>
  <c r="Y48" i="32"/>
  <c r="Y60" i="32" s="1"/>
  <c r="Y48" i="35"/>
  <c r="Y60" i="35" s="1"/>
  <c r="Y48" i="23"/>
  <c r="Y60" i="23" s="1"/>
  <c r="Y48" i="34"/>
  <c r="Y60" i="34" s="1"/>
  <c r="Y48" i="29"/>
  <c r="Y60" i="29" s="1"/>
  <c r="Q48" i="32"/>
  <c r="Q48" i="24"/>
  <c r="Q60" i="24" s="1"/>
  <c r="Q48" i="26"/>
  <c r="Q60" i="26" s="1"/>
  <c r="Q48" i="34"/>
  <c r="Q48" i="33"/>
  <c r="Q60" i="33" s="1"/>
  <c r="Q48" i="31"/>
  <c r="Q60" i="31" s="1"/>
  <c r="Q48" i="30"/>
  <c r="Q60" i="30" s="1"/>
  <c r="Q48" i="35"/>
  <c r="Q60" i="35" s="1"/>
  <c r="Q48" i="23"/>
  <c r="Q60" i="23" s="1"/>
  <c r="Q48" i="29"/>
  <c r="Q60" i="29" s="1"/>
  <c r="I48" i="34"/>
  <c r="I60" i="34" s="1"/>
  <c r="I48" i="32"/>
  <c r="I60" i="32" s="1"/>
  <c r="I48" i="33"/>
  <c r="I60" i="33" s="1"/>
  <c r="I48" i="35"/>
  <c r="I60" i="35" s="1"/>
  <c r="I48" i="29"/>
  <c r="I60" i="29" s="1"/>
  <c r="I48" i="27"/>
  <c r="I60" i="27" s="1"/>
  <c r="I48" i="23"/>
  <c r="I60" i="23" s="1"/>
  <c r="I48" i="28"/>
  <c r="I60" i="28" s="1"/>
  <c r="I48" i="31"/>
  <c r="I60" i="31" s="1"/>
  <c r="I48" i="24"/>
  <c r="I48" i="30"/>
  <c r="I60" i="30" s="1"/>
  <c r="U105" i="36"/>
  <c r="AA49" i="36"/>
  <c r="M47" i="36"/>
  <c r="AC43" i="36"/>
  <c r="Y48" i="27"/>
  <c r="O8" i="41"/>
  <c r="H8" i="41"/>
  <c r="K8" i="41"/>
  <c r="D8" i="41"/>
  <c r="I8" i="41"/>
  <c r="E8" i="41"/>
  <c r="AC109" i="36"/>
  <c r="U89" i="36"/>
  <c r="E71" i="36"/>
  <c r="U56" i="36"/>
  <c r="K53" i="36"/>
  <c r="U47" i="36"/>
  <c r="AP12" i="23"/>
  <c r="O46" i="36"/>
  <c r="G46" i="36"/>
  <c r="K44" i="36"/>
  <c r="C36" i="23"/>
  <c r="AK12" i="23"/>
  <c r="AM12" i="23"/>
  <c r="AB76" i="35"/>
  <c r="O28" i="41"/>
  <c r="O29" i="41"/>
  <c r="O30" i="41" s="1"/>
  <c r="AM12" i="28"/>
  <c r="AS12" i="28"/>
  <c r="AO12" i="28"/>
  <c r="S103" i="36"/>
  <c r="U102" i="36"/>
  <c r="M102" i="36"/>
  <c r="E102" i="36"/>
  <c r="W101" i="36"/>
  <c r="G101" i="36"/>
  <c r="AA99" i="36"/>
  <c r="S99" i="36"/>
  <c r="K99" i="36"/>
  <c r="W97" i="36"/>
  <c r="G97" i="36"/>
  <c r="Y96" i="36"/>
  <c r="Q96" i="36"/>
  <c r="Q92" i="36"/>
  <c r="K91" i="36"/>
  <c r="I85" i="36"/>
  <c r="AA84" i="36"/>
  <c r="AC76" i="36"/>
  <c r="W75" i="36"/>
  <c r="I74" i="36"/>
  <c r="S73" i="36"/>
  <c r="AA69" i="36"/>
  <c r="Y66" i="36"/>
  <c r="S65" i="36"/>
  <c r="M64" i="36"/>
  <c r="Y59" i="36"/>
  <c r="K58" i="36"/>
  <c r="E57" i="36"/>
  <c r="I55" i="36"/>
  <c r="S54" i="36"/>
  <c r="U53" i="36"/>
  <c r="O52" i="36"/>
  <c r="I51" i="36"/>
  <c r="E49" i="36"/>
  <c r="U42" i="36"/>
  <c r="G41" i="36"/>
  <c r="Y37" i="36"/>
  <c r="Q37" i="36"/>
  <c r="AA36" i="36"/>
  <c r="AC35" i="36"/>
  <c r="W34" i="36"/>
  <c r="G34" i="36"/>
  <c r="Y33" i="36"/>
  <c r="AA32" i="36"/>
  <c r="C31" i="29"/>
  <c r="Q29" i="36"/>
  <c r="AB102" i="29"/>
  <c r="X22" i="36"/>
  <c r="W60" i="23"/>
  <c r="W7" i="23"/>
  <c r="X64" i="23" s="1"/>
  <c r="Y21" i="31"/>
  <c r="Z66" i="31"/>
  <c r="O60" i="30"/>
  <c r="S60" i="26"/>
  <c r="U60" i="23"/>
  <c r="W41" i="36"/>
  <c r="Y28" i="22"/>
  <c r="Z56" i="22"/>
  <c r="Z100" i="22"/>
  <c r="Z103" i="22"/>
  <c r="Y2" i="34"/>
  <c r="Y7" i="34" s="1"/>
  <c r="Z41" i="22"/>
  <c r="Z43" i="22"/>
  <c r="Z59" i="22"/>
  <c r="Z85" i="22"/>
  <c r="Z94" i="22"/>
  <c r="Z42" i="22"/>
  <c r="Y2" i="27"/>
  <c r="Y7" i="27" s="1"/>
  <c r="Y2" i="23"/>
  <c r="Y7" i="23" s="1"/>
  <c r="Z73" i="23" s="1"/>
  <c r="Y2" i="28"/>
  <c r="Y7" i="28" s="1"/>
  <c r="Z46" i="22"/>
  <c r="Z76" i="22"/>
  <c r="Z117" i="22"/>
  <c r="M22" i="21"/>
  <c r="Y2" i="35"/>
  <c r="Y7" i="35" s="1"/>
  <c r="Z90" i="35" s="1"/>
  <c r="Y2" i="29"/>
  <c r="Y7" i="29" s="1"/>
  <c r="Z97" i="29" s="1"/>
  <c r="R112" i="22"/>
  <c r="R107" i="22"/>
  <c r="Q2" i="29"/>
  <c r="Q7" i="29" s="1"/>
  <c r="J82" i="22"/>
  <c r="I2" i="33"/>
  <c r="I7" i="33" s="1"/>
  <c r="AB50" i="35"/>
  <c r="Z95" i="31"/>
  <c r="AL12" i="23"/>
  <c r="I2" i="24"/>
  <c r="I7" i="24" s="1"/>
  <c r="I20" i="24" s="1"/>
  <c r="N104" i="24"/>
  <c r="N53" i="24"/>
  <c r="Y2" i="26"/>
  <c r="Y7" i="26" s="1"/>
  <c r="AB53" i="27"/>
  <c r="AB94" i="27"/>
  <c r="AB30" i="27"/>
  <c r="AB72" i="27"/>
  <c r="AB110" i="27"/>
  <c r="C43" i="29"/>
  <c r="AB22" i="36"/>
  <c r="T22" i="36"/>
  <c r="L22" i="36"/>
  <c r="Y2" i="33"/>
  <c r="Y7" i="33" s="1"/>
  <c r="Z109" i="33" s="1"/>
  <c r="J29" i="41"/>
  <c r="J30" i="41" s="1"/>
  <c r="S28" i="22"/>
  <c r="T45" i="22"/>
  <c r="T72" i="22"/>
  <c r="T109" i="22"/>
  <c r="T64" i="22"/>
  <c r="T93" i="22"/>
  <c r="T108" i="22"/>
  <c r="T120" i="22"/>
  <c r="S2" i="33"/>
  <c r="L84" i="22"/>
  <c r="L111" i="22"/>
  <c r="K104" i="36"/>
  <c r="AA96" i="36"/>
  <c r="AA81" i="36"/>
  <c r="Q75" i="36"/>
  <c r="E69" i="36"/>
  <c r="S66" i="36"/>
  <c r="G31" i="36"/>
  <c r="AC60" i="30"/>
  <c r="G48" i="34"/>
  <c r="G60" i="34" s="1"/>
  <c r="G48" i="33"/>
  <c r="G60" i="33" s="1"/>
  <c r="X103" i="31"/>
  <c r="Z90" i="31"/>
  <c r="X69" i="31"/>
  <c r="X50" i="31"/>
  <c r="O32" i="36"/>
  <c r="Y31" i="36"/>
  <c r="U29" i="36"/>
  <c r="Y110" i="36"/>
  <c r="AB109" i="27"/>
  <c r="E108" i="36"/>
  <c r="AB105" i="27"/>
  <c r="O99" i="36"/>
  <c r="AB97" i="27"/>
  <c r="AB93" i="27"/>
  <c r="E92" i="36"/>
  <c r="AB82" i="27"/>
  <c r="AB75" i="27"/>
  <c r="AB71" i="27"/>
  <c r="S71" i="36"/>
  <c r="AB67" i="27"/>
  <c r="AB56" i="27"/>
  <c r="AB52" i="27"/>
  <c r="AB47" i="27"/>
  <c r="AB43" i="27"/>
  <c r="C33" i="20"/>
  <c r="J22" i="36"/>
  <c r="N13" i="19"/>
  <c r="O104" i="36"/>
  <c r="AC89" i="36"/>
  <c r="G66" i="36"/>
  <c r="Y65" i="36"/>
  <c r="Q65" i="36"/>
  <c r="I65" i="36"/>
  <c r="AA64" i="36"/>
  <c r="S64" i="36"/>
  <c r="K64" i="36"/>
  <c r="Q58" i="36"/>
  <c r="I58" i="36"/>
  <c r="AA57" i="36"/>
  <c r="S57" i="36"/>
  <c r="K57" i="36"/>
  <c r="I54" i="36"/>
  <c r="E52" i="36"/>
  <c r="Y50" i="36"/>
  <c r="S21" i="20"/>
  <c r="E24" i="40"/>
  <c r="F24" i="40" s="1"/>
  <c r="K37" i="36"/>
  <c r="U36" i="36"/>
  <c r="K33" i="36"/>
  <c r="U32" i="36"/>
  <c r="E32" i="36"/>
  <c r="W31" i="36"/>
  <c r="Q30" i="36"/>
  <c r="I30" i="36"/>
  <c r="U111" i="36"/>
  <c r="W110" i="36"/>
  <c r="I109" i="36"/>
  <c r="M103" i="36"/>
  <c r="I93" i="36"/>
  <c r="G90" i="36"/>
  <c r="U65" i="36"/>
  <c r="Y63" i="36"/>
  <c r="E58" i="36"/>
  <c r="AA55" i="36"/>
  <c r="S51" i="36"/>
  <c r="Q47" i="36"/>
  <c r="C32" i="20"/>
  <c r="Z95" i="22"/>
  <c r="Z86" i="22"/>
  <c r="E28" i="40"/>
  <c r="F28" i="40" s="1"/>
  <c r="E26" i="40"/>
  <c r="F26" i="40" s="1"/>
  <c r="E25" i="40"/>
  <c r="N7" i="24"/>
  <c r="W36" i="36"/>
  <c r="X36" i="31"/>
  <c r="W32" i="36"/>
  <c r="I31" i="36"/>
  <c r="C31" i="31"/>
  <c r="O111" i="36"/>
  <c r="C111" i="27"/>
  <c r="I110" i="36"/>
  <c r="S109" i="36"/>
  <c r="K109" i="36"/>
  <c r="AA101" i="36"/>
  <c r="AB101" i="27"/>
  <c r="S101" i="36"/>
  <c r="Y98" i="36"/>
  <c r="I98" i="36"/>
  <c r="S97" i="36"/>
  <c r="K97" i="36"/>
  <c r="AC96" i="36"/>
  <c r="M96" i="36"/>
  <c r="E96" i="36"/>
  <c r="O95" i="36"/>
  <c r="Q94" i="36"/>
  <c r="I94" i="36"/>
  <c r="S93" i="36"/>
  <c r="K93" i="36"/>
  <c r="AC92" i="36"/>
  <c r="U92" i="36"/>
  <c r="Y90" i="36"/>
  <c r="Q90" i="36"/>
  <c r="AA89" i="36"/>
  <c r="AB89" i="27"/>
  <c r="S89" i="36"/>
  <c r="O73" i="36"/>
  <c r="AA63" i="36"/>
  <c r="AB63" i="27"/>
  <c r="AS12" i="27"/>
  <c r="Z37" i="24"/>
  <c r="Z65" i="24"/>
  <c r="Z44" i="24"/>
  <c r="Z69" i="24"/>
  <c r="Z100" i="24"/>
  <c r="Z29" i="24"/>
  <c r="Z84" i="24"/>
  <c r="Z49" i="24"/>
  <c r="AB33" i="28"/>
  <c r="AB50" i="28"/>
  <c r="AB75" i="28"/>
  <c r="AB89" i="28"/>
  <c r="AB100" i="28"/>
  <c r="AB37" i="28"/>
  <c r="AB52" i="28"/>
  <c r="AB65" i="28"/>
  <c r="AB91" i="28"/>
  <c r="AB101" i="28"/>
  <c r="AB45" i="28"/>
  <c r="AB96" i="28"/>
  <c r="AR6" i="28"/>
  <c r="AB56" i="28"/>
  <c r="AB105" i="28"/>
  <c r="AB48" i="28"/>
  <c r="AB31" i="28"/>
  <c r="AB83" i="28"/>
  <c r="AB107" i="28"/>
  <c r="AB54" i="23"/>
  <c r="AB42" i="23"/>
  <c r="AB81" i="23"/>
  <c r="AB36" i="23"/>
  <c r="AB106" i="23"/>
  <c r="AB101" i="23"/>
  <c r="AA21" i="27"/>
  <c r="AR6" i="27"/>
  <c r="AB32" i="27"/>
  <c r="AB37" i="27"/>
  <c r="AB45" i="27"/>
  <c r="AB50" i="27"/>
  <c r="AB54" i="27"/>
  <c r="AB58" i="27"/>
  <c r="AB65" i="27"/>
  <c r="AB69" i="27"/>
  <c r="AB73" i="27"/>
  <c r="AB80" i="27"/>
  <c r="AB84" i="27"/>
  <c r="AB91" i="27"/>
  <c r="AB95" i="27"/>
  <c r="AB99" i="27"/>
  <c r="AB103" i="27"/>
  <c r="AB107" i="27"/>
  <c r="AB111" i="27"/>
  <c r="AB7" i="27"/>
  <c r="AB33" i="27"/>
  <c r="AB42" i="27"/>
  <c r="AB34" i="27"/>
  <c r="AB36" i="27"/>
  <c r="AB49" i="27"/>
  <c r="AB57" i="27"/>
  <c r="AB68" i="27"/>
  <c r="AB76" i="27"/>
  <c r="AB90" i="27"/>
  <c r="AB98" i="27"/>
  <c r="AB106" i="27"/>
  <c r="AB29" i="27"/>
  <c r="AD36" i="23"/>
  <c r="AD65" i="23"/>
  <c r="AD70" i="23"/>
  <c r="AD103" i="23"/>
  <c r="AD108" i="23"/>
  <c r="AD51" i="23"/>
  <c r="W60" i="31"/>
  <c r="X48" i="31"/>
  <c r="AA97" i="36"/>
  <c r="S7" i="31"/>
  <c r="T34" i="31" s="1"/>
  <c r="X66" i="30"/>
  <c r="X58" i="30"/>
  <c r="X103" i="30"/>
  <c r="X34" i="31"/>
  <c r="X44" i="31"/>
  <c r="X70" i="31"/>
  <c r="X92" i="31"/>
  <c r="X108" i="31"/>
  <c r="X52" i="31"/>
  <c r="X82" i="31"/>
  <c r="X101" i="31"/>
  <c r="X47" i="31"/>
  <c r="X94" i="31"/>
  <c r="X49" i="31"/>
  <c r="X53" i="31"/>
  <c r="X98" i="31"/>
  <c r="Z34" i="29"/>
  <c r="Z54" i="29"/>
  <c r="Z74" i="29"/>
  <c r="Y11" i="29"/>
  <c r="Z42" i="29"/>
  <c r="Z59" i="29"/>
  <c r="Z103" i="29"/>
  <c r="Z36" i="29"/>
  <c r="Z76" i="29"/>
  <c r="Z68" i="29"/>
  <c r="Z109" i="29"/>
  <c r="Z52" i="29"/>
  <c r="C14" i="41"/>
  <c r="P10" i="41"/>
  <c r="X57" i="31"/>
  <c r="AC60" i="31"/>
  <c r="U60" i="31"/>
  <c r="AB108" i="27"/>
  <c r="AB104" i="27"/>
  <c r="AB100" i="27"/>
  <c r="AB96" i="27"/>
  <c r="AB92" i="27"/>
  <c r="AB85" i="27"/>
  <c r="AB81" i="27"/>
  <c r="AB74" i="27"/>
  <c r="AB70" i="27"/>
  <c r="AB66" i="27"/>
  <c r="AB59" i="27"/>
  <c r="AB51" i="27"/>
  <c r="AB46" i="27"/>
  <c r="AL12" i="27"/>
  <c r="X109" i="35"/>
  <c r="S35" i="36"/>
  <c r="AA112" i="33"/>
  <c r="E58" i="20"/>
  <c r="D112" i="20"/>
  <c r="E112" i="20" s="1"/>
  <c r="C10" i="21" s="1"/>
  <c r="C11" i="21" s="1"/>
  <c r="C12" i="21" s="1"/>
  <c r="C13" i="21" s="1"/>
  <c r="AC111" i="36"/>
  <c r="E111" i="36"/>
  <c r="M107" i="36"/>
  <c r="W102" i="36"/>
  <c r="AC99" i="36"/>
  <c r="Q97" i="36"/>
  <c r="Y93" i="36"/>
  <c r="M91" i="36"/>
  <c r="I89" i="36"/>
  <c r="S81" i="36"/>
  <c r="O57" i="36"/>
  <c r="G49" i="36"/>
  <c r="S46" i="36"/>
  <c r="E45" i="36"/>
  <c r="Q35" i="36"/>
  <c r="C27" i="20"/>
  <c r="B36" i="20"/>
  <c r="AB55" i="27"/>
  <c r="Z111" i="31"/>
  <c r="X106" i="24"/>
  <c r="X58" i="24"/>
  <c r="X83" i="26"/>
  <c r="K13" i="19"/>
  <c r="AA109" i="36"/>
  <c r="AD47" i="22"/>
  <c r="AR21" i="22"/>
  <c r="AD64" i="22"/>
  <c r="AD38" i="22"/>
  <c r="AD99" i="22"/>
  <c r="AD93" i="22"/>
  <c r="AD111" i="22"/>
  <c r="AC2" i="33"/>
  <c r="AC7" i="33" s="1"/>
  <c r="AD61" i="22"/>
  <c r="AD102" i="22"/>
  <c r="AD120" i="22"/>
  <c r="AC2" i="28"/>
  <c r="AC7" i="28" s="1"/>
  <c r="AD94" i="28" s="1"/>
  <c r="V53" i="22"/>
  <c r="U2" i="32"/>
  <c r="U7" i="32" s="1"/>
  <c r="V85" i="22"/>
  <c r="V80" i="22"/>
  <c r="U2" i="29"/>
  <c r="U7" i="29" s="1"/>
  <c r="V47" i="29" s="1"/>
  <c r="N56" i="22"/>
  <c r="M2" i="33"/>
  <c r="M7" i="33" s="1"/>
  <c r="N47" i="33" s="1"/>
  <c r="N77" i="22"/>
  <c r="M2" i="31"/>
  <c r="M7" i="31" s="1"/>
  <c r="M2" i="30"/>
  <c r="M7" i="30" s="1"/>
  <c r="F81" i="22"/>
  <c r="F58" i="22"/>
  <c r="C22" i="21"/>
  <c r="F92" i="22"/>
  <c r="F108" i="22"/>
  <c r="E2" i="27"/>
  <c r="E7" i="27" s="1"/>
  <c r="E2" i="23"/>
  <c r="E7" i="23" s="1"/>
  <c r="E2" i="28"/>
  <c r="E7" i="28" s="1"/>
  <c r="F31" i="28" s="1"/>
  <c r="AG14" i="22"/>
  <c r="AG21" i="22" s="1"/>
  <c r="AP12" i="28"/>
  <c r="AL12" i="28"/>
  <c r="C31" i="28"/>
  <c r="W21" i="26"/>
  <c r="X65" i="26"/>
  <c r="X41" i="24"/>
  <c r="X73" i="24"/>
  <c r="X110" i="24"/>
  <c r="M29" i="41"/>
  <c r="M30" i="41" s="1"/>
  <c r="I29" i="41"/>
  <c r="I30" i="41" s="1"/>
  <c r="E29" i="41"/>
  <c r="E30" i="41" s="1"/>
  <c r="O12" i="19"/>
  <c r="O13" i="19"/>
  <c r="Y111" i="36"/>
  <c r="I111" i="36"/>
  <c r="S110" i="36"/>
  <c r="I107" i="36"/>
  <c r="K106" i="36"/>
  <c r="U101" i="36"/>
  <c r="X93" i="30"/>
  <c r="U109" i="36"/>
  <c r="O108" i="36"/>
  <c r="Q103" i="36"/>
  <c r="M93" i="36"/>
  <c r="AA90" i="36"/>
  <c r="S90" i="36"/>
  <c r="AA83" i="36"/>
  <c r="O70" i="36"/>
  <c r="AC67" i="36"/>
  <c r="O66" i="36"/>
  <c r="O59" i="36"/>
  <c r="W46" i="36"/>
  <c r="AA44" i="36"/>
  <c r="AS12" i="23"/>
  <c r="AI12" i="23"/>
  <c r="AN12" i="23"/>
  <c r="C31" i="23"/>
  <c r="C43" i="28"/>
  <c r="C43" i="23"/>
  <c r="O60" i="26"/>
  <c r="S60" i="30"/>
  <c r="S60" i="31"/>
  <c r="U60" i="29"/>
  <c r="Y60" i="28"/>
  <c r="AA60" i="31"/>
  <c r="AC60" i="29"/>
  <c r="Y106" i="36"/>
  <c r="Q106" i="36"/>
  <c r="S105" i="36"/>
  <c r="U104" i="36"/>
  <c r="M104" i="36"/>
  <c r="E104" i="36"/>
  <c r="Y102" i="36"/>
  <c r="Q102" i="36"/>
  <c r="I102" i="36"/>
  <c r="U100" i="36"/>
  <c r="M100" i="36"/>
  <c r="O91" i="36"/>
  <c r="G91" i="36"/>
  <c r="Y83" i="36"/>
  <c r="I46" i="36"/>
  <c r="O36" i="36"/>
  <c r="Y35" i="36"/>
  <c r="G32" i="36"/>
  <c r="Q31" i="36"/>
  <c r="AA30" i="36"/>
  <c r="W48" i="34"/>
  <c r="W60" i="34" s="1"/>
  <c r="W48" i="33"/>
  <c r="W48" i="32"/>
  <c r="W60" i="32" s="1"/>
  <c r="X60" i="32" s="1"/>
  <c r="O48" i="34"/>
  <c r="O60" i="34" s="1"/>
  <c r="O48" i="32"/>
  <c r="AC100" i="36"/>
  <c r="W99" i="36"/>
  <c r="G99" i="36"/>
  <c r="Q98" i="36"/>
  <c r="U96" i="36"/>
  <c r="W95" i="36"/>
  <c r="I90" i="36"/>
  <c r="K89" i="36"/>
  <c r="AA82" i="36"/>
  <c r="Q72" i="36"/>
  <c r="K67" i="36"/>
  <c r="I35" i="36"/>
  <c r="K30" i="36"/>
  <c r="N19" i="20"/>
  <c r="M21" i="20"/>
  <c r="N21" i="20" s="1"/>
  <c r="F8" i="21" s="1"/>
  <c r="U107" i="36"/>
  <c r="O106" i="36"/>
  <c r="G106" i="36"/>
  <c r="Y105" i="36"/>
  <c r="Q105" i="36"/>
  <c r="I105" i="36"/>
  <c r="AA104" i="36"/>
  <c r="S104" i="36"/>
  <c r="U103" i="36"/>
  <c r="E103" i="36"/>
  <c r="O102" i="36"/>
  <c r="Y101" i="36"/>
  <c r="Q101" i="36"/>
  <c r="U99" i="36"/>
  <c r="M99" i="36"/>
  <c r="O98" i="36"/>
  <c r="Y97" i="36"/>
  <c r="I97" i="36"/>
  <c r="S96" i="36"/>
  <c r="E95" i="36"/>
  <c r="G94" i="36"/>
  <c r="Q93" i="36"/>
  <c r="S92" i="36"/>
  <c r="K92" i="36"/>
  <c r="U91" i="36"/>
  <c r="O90" i="36"/>
  <c r="Q89" i="36"/>
  <c r="S85" i="36"/>
  <c r="AC80" i="36"/>
  <c r="E80" i="36"/>
  <c r="G76" i="36"/>
  <c r="Y75" i="36"/>
  <c r="S74" i="36"/>
  <c r="U73" i="36"/>
  <c r="O72" i="36"/>
  <c r="Q71" i="36"/>
  <c r="I71" i="36"/>
  <c r="S70" i="36"/>
  <c r="K70" i="36"/>
  <c r="U69" i="36"/>
  <c r="M69" i="36"/>
  <c r="O68" i="36"/>
  <c r="Q67" i="36"/>
  <c r="AC65" i="36"/>
  <c r="Q63" i="36"/>
  <c r="I63" i="36"/>
  <c r="S59" i="36"/>
  <c r="AC58" i="36"/>
  <c r="U58" i="36"/>
  <c r="W57" i="36"/>
  <c r="G57" i="36"/>
  <c r="Y56" i="36"/>
  <c r="I56" i="36"/>
  <c r="S55" i="36"/>
  <c r="U54" i="36"/>
  <c r="M54" i="36"/>
  <c r="Y52" i="36"/>
  <c r="M50" i="36"/>
  <c r="W49" i="36"/>
  <c r="O49" i="36"/>
  <c r="AC48" i="34"/>
  <c r="AC60" i="34" s="1"/>
  <c r="AC48" i="32"/>
  <c r="AC69" i="22"/>
  <c r="AC123" i="22" s="1"/>
  <c r="O27" i="21" s="1"/>
  <c r="U69" i="22"/>
  <c r="V69" i="22" s="1"/>
  <c r="U48" i="34"/>
  <c r="U48" i="33"/>
  <c r="U48" i="32"/>
  <c r="U60" i="32" s="1"/>
  <c r="M48" i="33"/>
  <c r="M48" i="32"/>
  <c r="M60" i="32" s="1"/>
  <c r="E69" i="22"/>
  <c r="E123" i="22" s="1"/>
  <c r="E7" i="22" s="1"/>
  <c r="E48" i="34"/>
  <c r="E60" i="34" s="1"/>
  <c r="E48" i="33"/>
  <c r="O94" i="36"/>
  <c r="AA92" i="36"/>
  <c r="AC91" i="36"/>
  <c r="Y89" i="36"/>
  <c r="U80" i="36"/>
  <c r="O76" i="36"/>
  <c r="G68" i="36"/>
  <c r="M65" i="36"/>
  <c r="G64" i="36"/>
  <c r="AA59" i="36"/>
  <c r="K55" i="36"/>
  <c r="AA37" i="36"/>
  <c r="E36" i="36"/>
  <c r="AA33" i="36"/>
  <c r="M32" i="36"/>
  <c r="O31" i="36"/>
  <c r="G109" i="36"/>
  <c r="I108" i="36"/>
  <c r="O105" i="36"/>
  <c r="O101" i="36"/>
  <c r="Q100" i="36"/>
  <c r="O97" i="36"/>
  <c r="U94" i="36"/>
  <c r="M94" i="36"/>
  <c r="E94" i="36"/>
  <c r="O93" i="36"/>
  <c r="G93" i="36"/>
  <c r="U83" i="36"/>
  <c r="M83" i="36"/>
  <c r="O82" i="36"/>
  <c r="G82" i="36"/>
  <c r="Q81" i="36"/>
  <c r="I81" i="36"/>
  <c r="S80" i="36"/>
  <c r="K80" i="36"/>
  <c r="U76" i="36"/>
  <c r="M76" i="36"/>
  <c r="E76" i="36"/>
  <c r="S123" i="22"/>
  <c r="AN19" i="22" s="1"/>
  <c r="AB39" i="22"/>
  <c r="AB73" i="22"/>
  <c r="AB79" i="22"/>
  <c r="AB81" i="22"/>
  <c r="AB92" i="22"/>
  <c r="AB75" i="22"/>
  <c r="AB90" i="22"/>
  <c r="AB120" i="22"/>
  <c r="T38" i="22"/>
  <c r="T40" i="22"/>
  <c r="T63" i="22"/>
  <c r="T91" i="22"/>
  <c r="J22" i="21"/>
  <c r="T44" i="22"/>
  <c r="T62" i="22"/>
  <c r="T118" i="22"/>
  <c r="L67" i="22"/>
  <c r="L118" i="22"/>
  <c r="O112" i="35"/>
  <c r="S86" i="35"/>
  <c r="L21" i="40"/>
  <c r="K28" i="40"/>
  <c r="L28" i="40" s="1"/>
  <c r="K27" i="40"/>
  <c r="L27" i="40" s="1"/>
  <c r="O75" i="36"/>
  <c r="Y74" i="36"/>
  <c r="Q74" i="36"/>
  <c r="AA73" i="36"/>
  <c r="U72" i="36"/>
  <c r="O71" i="36"/>
  <c r="G71" i="36"/>
  <c r="Y70" i="36"/>
  <c r="Q70" i="36"/>
  <c r="I70" i="36"/>
  <c r="S69" i="36"/>
  <c r="K69" i="36"/>
  <c r="AC68" i="36"/>
  <c r="M68" i="36"/>
  <c r="G67" i="36"/>
  <c r="Q66" i="36"/>
  <c r="I66" i="36"/>
  <c r="AA65" i="36"/>
  <c r="K65" i="36"/>
  <c r="U64" i="36"/>
  <c r="E64" i="36"/>
  <c r="W63" i="36"/>
  <c r="G63" i="36"/>
  <c r="Q59" i="36"/>
  <c r="I59" i="36"/>
  <c r="AA58" i="36"/>
  <c r="S58" i="36"/>
  <c r="U57" i="36"/>
  <c r="M57" i="36"/>
  <c r="O56" i="36"/>
  <c r="Y55" i="36"/>
  <c r="M53" i="36"/>
  <c r="E53" i="36"/>
  <c r="G52" i="36"/>
  <c r="Y51" i="36"/>
  <c r="Q51" i="36"/>
  <c r="AA50" i="36"/>
  <c r="S50" i="36"/>
  <c r="K50" i="36"/>
  <c r="U49" i="36"/>
  <c r="M49" i="36"/>
  <c r="AC47" i="36"/>
  <c r="E47" i="36"/>
  <c r="I45" i="36"/>
  <c r="S44" i="36"/>
  <c r="U43" i="36"/>
  <c r="S37" i="36"/>
  <c r="AC36" i="36"/>
  <c r="Y34" i="36"/>
  <c r="I34" i="36"/>
  <c r="S33" i="36"/>
  <c r="AC32" i="36"/>
  <c r="AA29" i="36"/>
  <c r="P22" i="26"/>
  <c r="M101" i="36"/>
  <c r="O100" i="36"/>
  <c r="G100" i="36"/>
  <c r="Y99" i="36"/>
  <c r="Q99" i="36"/>
  <c r="I99" i="36"/>
  <c r="AA98" i="36"/>
  <c r="S98" i="36"/>
  <c r="K98" i="36"/>
  <c r="AC97" i="36"/>
  <c r="U97" i="36"/>
  <c r="M97" i="36"/>
  <c r="E97" i="36"/>
  <c r="O96" i="36"/>
  <c r="Y95" i="36"/>
  <c r="Q95" i="36"/>
  <c r="I95" i="36"/>
  <c r="AA94" i="36"/>
  <c r="K90" i="36"/>
  <c r="E89" i="36"/>
  <c r="E56" i="36"/>
  <c r="M42" i="36"/>
  <c r="E42" i="36"/>
  <c r="O41" i="36"/>
  <c r="I37" i="36"/>
  <c r="S36" i="36"/>
  <c r="K36" i="36"/>
  <c r="O34" i="36"/>
  <c r="Q33" i="36"/>
  <c r="S32" i="36"/>
  <c r="K32" i="36"/>
  <c r="U31" i="36"/>
  <c r="M31" i="36"/>
  <c r="O30" i="36"/>
  <c r="G30" i="36"/>
  <c r="I29" i="36"/>
  <c r="AD86" i="22"/>
  <c r="N86" i="22"/>
  <c r="F86" i="22"/>
  <c r="Z54" i="22"/>
  <c r="Z52" i="22"/>
  <c r="Y29" i="22"/>
  <c r="W38" i="26"/>
  <c r="F87" i="17"/>
  <c r="AB108" i="26"/>
  <c r="AB101" i="26"/>
  <c r="AB94" i="26"/>
  <c r="AB83" i="26"/>
  <c r="AB73" i="26"/>
  <c r="AB66" i="26"/>
  <c r="AB55" i="26"/>
  <c r="AB49" i="26"/>
  <c r="AB41" i="26"/>
  <c r="AB37" i="29"/>
  <c r="AB57" i="29"/>
  <c r="AB76" i="29"/>
  <c r="AB98" i="29"/>
  <c r="AR6" i="35"/>
  <c r="AB66" i="35"/>
  <c r="AB104" i="35"/>
  <c r="AA12" i="26"/>
  <c r="AA16" i="26"/>
  <c r="AB31" i="26"/>
  <c r="AB36" i="26"/>
  <c r="AB45" i="26"/>
  <c r="AB51" i="26"/>
  <c r="AB57" i="26"/>
  <c r="AB65" i="26"/>
  <c r="AB70" i="26"/>
  <c r="AB76" i="26"/>
  <c r="AB84" i="26"/>
  <c r="AB93" i="26"/>
  <c r="AB98" i="26"/>
  <c r="AB104" i="26"/>
  <c r="AB109" i="26"/>
  <c r="AC16" i="23"/>
  <c r="AC15" i="23"/>
  <c r="AD54" i="31"/>
  <c r="AD102" i="23"/>
  <c r="AD82" i="23"/>
  <c r="AD69" i="23"/>
  <c r="AD55" i="23"/>
  <c r="AD43" i="23"/>
  <c r="AD30" i="23"/>
  <c r="W60" i="24"/>
  <c r="O60" i="24"/>
  <c r="AD111" i="23"/>
  <c r="AD106" i="23"/>
  <c r="AD100" i="23"/>
  <c r="AD95" i="23"/>
  <c r="AD90" i="23"/>
  <c r="AD81" i="23"/>
  <c r="AD73" i="23"/>
  <c r="AD67" i="23"/>
  <c r="AD59" i="23"/>
  <c r="AD54" i="23"/>
  <c r="AD47" i="23"/>
  <c r="AD42" i="23"/>
  <c r="AD34" i="23"/>
  <c r="AD7" i="23"/>
  <c r="AB110" i="29"/>
  <c r="AB90" i="29"/>
  <c r="AB64" i="29"/>
  <c r="AB33" i="29"/>
  <c r="AB106" i="26"/>
  <c r="AB100" i="26"/>
  <c r="AB92" i="26"/>
  <c r="AB82" i="26"/>
  <c r="AB72" i="26"/>
  <c r="AB64" i="26"/>
  <c r="AB54" i="26"/>
  <c r="AB46" i="26"/>
  <c r="AB35" i="26"/>
  <c r="AB7" i="26"/>
  <c r="AC17" i="23"/>
  <c r="N42" i="24"/>
  <c r="N93" i="24"/>
  <c r="N67" i="24"/>
  <c r="N80" i="24"/>
  <c r="X35" i="29"/>
  <c r="X72" i="29"/>
  <c r="X54" i="29"/>
  <c r="X101" i="29"/>
  <c r="X65" i="29"/>
  <c r="X108" i="29"/>
  <c r="X98" i="35"/>
  <c r="Y13" i="24"/>
  <c r="Z33" i="24"/>
  <c r="Z53" i="24"/>
  <c r="Z73" i="24"/>
  <c r="Z96" i="24"/>
  <c r="AD107" i="23"/>
  <c r="AD91" i="23"/>
  <c r="AD74" i="23"/>
  <c r="AD63" i="23"/>
  <c r="AD50" i="23"/>
  <c r="AD35" i="23"/>
  <c r="AB48" i="26"/>
  <c r="AD110" i="23"/>
  <c r="AD104" i="23"/>
  <c r="AD99" i="23"/>
  <c r="AD94" i="23"/>
  <c r="AD85" i="23"/>
  <c r="AD80" i="23"/>
  <c r="AD71" i="23"/>
  <c r="AD66" i="23"/>
  <c r="AD58" i="23"/>
  <c r="AD52" i="23"/>
  <c r="AD46" i="23"/>
  <c r="AD41" i="23"/>
  <c r="AD32" i="23"/>
  <c r="AS6" i="23"/>
  <c r="AS13" i="23" s="1"/>
  <c r="AB106" i="29"/>
  <c r="AB83" i="29"/>
  <c r="AB53" i="29"/>
  <c r="AB29" i="29"/>
  <c r="AB105" i="26"/>
  <c r="AB97" i="26"/>
  <c r="AB90" i="26"/>
  <c r="AB80" i="26"/>
  <c r="AB69" i="26"/>
  <c r="AB59" i="26"/>
  <c r="AB53" i="26"/>
  <c r="AB44" i="26"/>
  <c r="AB34" i="26"/>
  <c r="AR6" i="26"/>
  <c r="AC21" i="23"/>
  <c r="AC95" i="36"/>
  <c r="X90" i="32"/>
  <c r="W90" i="36"/>
  <c r="AC69" i="36"/>
  <c r="X68" i="32"/>
  <c r="W68" i="36"/>
  <c r="X97" i="26"/>
  <c r="X63" i="26"/>
  <c r="X29" i="26"/>
  <c r="AA17" i="27"/>
  <c r="AA10" i="27"/>
  <c r="E43" i="36"/>
  <c r="C43" i="31"/>
  <c r="AC107" i="36"/>
  <c r="W94" i="36"/>
  <c r="X33" i="26"/>
  <c r="X58" i="26"/>
  <c r="X85" i="26"/>
  <c r="X109" i="26"/>
  <c r="M109" i="36"/>
  <c r="E109" i="36"/>
  <c r="W108" i="36"/>
  <c r="G108" i="36"/>
  <c r="Y107" i="36"/>
  <c r="Q107" i="36"/>
  <c r="AA106" i="36"/>
  <c r="S106" i="36"/>
  <c r="AC105" i="36"/>
  <c r="M105" i="36"/>
  <c r="E105" i="36"/>
  <c r="AA76" i="36"/>
  <c r="S76" i="36"/>
  <c r="K76" i="36"/>
  <c r="AC75" i="36"/>
  <c r="U75" i="36"/>
  <c r="W74" i="36"/>
  <c r="O74" i="36"/>
  <c r="G74" i="36"/>
  <c r="Y73" i="36"/>
  <c r="Q73" i="36"/>
  <c r="I73" i="36"/>
  <c r="AA72" i="36"/>
  <c r="S72" i="36"/>
  <c r="U71" i="36"/>
  <c r="M71" i="36"/>
  <c r="G70" i="36"/>
  <c r="Y69" i="36"/>
  <c r="I69" i="36"/>
  <c r="AA68" i="36"/>
  <c r="U67" i="36"/>
  <c r="E67" i="36"/>
  <c r="W64" i="36"/>
  <c r="W111" i="36"/>
  <c r="G111" i="36"/>
  <c r="Q110" i="36"/>
  <c r="AC42" i="36"/>
  <c r="S111" i="36"/>
  <c r="E110" i="36"/>
  <c r="AA108" i="36"/>
  <c r="S108" i="36"/>
  <c r="S48" i="32"/>
  <c r="K48" i="32"/>
  <c r="K60" i="32" s="1"/>
  <c r="AC2" i="32"/>
  <c r="AC7" i="32" s="1"/>
  <c r="AD72" i="32" s="1"/>
  <c r="M2" i="32"/>
  <c r="I96" i="36"/>
  <c r="AA95" i="36"/>
  <c r="S95" i="36"/>
  <c r="AC94" i="36"/>
  <c r="I92" i="36"/>
  <c r="AA91" i="36"/>
  <c r="S91" i="36"/>
  <c r="U90" i="36"/>
  <c r="M90" i="36"/>
  <c r="E90" i="36"/>
  <c r="O89" i="36"/>
  <c r="G89" i="36"/>
  <c r="Y85" i="36"/>
  <c r="Q85" i="36"/>
  <c r="S30" i="36"/>
  <c r="AC29" i="36"/>
  <c r="M29" i="36"/>
  <c r="S48" i="34"/>
  <c r="AD116" i="22"/>
  <c r="F115" i="22"/>
  <c r="F114" i="22"/>
  <c r="F113" i="22"/>
  <c r="F111" i="22"/>
  <c r="F110" i="22"/>
  <c r="Z106" i="22"/>
  <c r="Z105" i="22"/>
  <c r="AD103" i="22"/>
  <c r="N98" i="22"/>
  <c r="V95" i="22"/>
  <c r="V92" i="22"/>
  <c r="Z84" i="22"/>
  <c r="F84" i="22"/>
  <c r="Z79" i="22"/>
  <c r="Z78" i="22"/>
  <c r="N75" i="22"/>
  <c r="V72" i="22"/>
  <c r="N58" i="22"/>
  <c r="T57" i="22"/>
  <c r="N57" i="22"/>
  <c r="V54" i="22"/>
  <c r="N50" i="22"/>
  <c r="Z40" i="22"/>
  <c r="AC25" i="22"/>
  <c r="U20" i="22"/>
  <c r="AA38" i="24"/>
  <c r="Y47" i="36"/>
  <c r="I47" i="36"/>
  <c r="AA46" i="36"/>
  <c r="K46" i="36"/>
  <c r="U45" i="36"/>
  <c r="M45" i="36"/>
  <c r="O44" i="36"/>
  <c r="G44" i="36"/>
  <c r="Y43" i="36"/>
  <c r="Q43" i="36"/>
  <c r="I43" i="36"/>
  <c r="AA42" i="36"/>
  <c r="S42" i="36"/>
  <c r="K42" i="36"/>
  <c r="AC41" i="36"/>
  <c r="U41" i="36"/>
  <c r="M41" i="36"/>
  <c r="W33" i="36"/>
  <c r="O22" i="21"/>
  <c r="G22" i="21"/>
  <c r="Z76" i="33"/>
  <c r="E2" i="34"/>
  <c r="E7" i="34" s="1"/>
  <c r="F120" i="22"/>
  <c r="AD118" i="22"/>
  <c r="N117" i="22"/>
  <c r="N116" i="22"/>
  <c r="Z110" i="22"/>
  <c r="Z109" i="22"/>
  <c r="AD108" i="22"/>
  <c r="F106" i="22"/>
  <c r="F105" i="22"/>
  <c r="N104" i="22"/>
  <c r="Z99" i="22"/>
  <c r="AD98" i="22"/>
  <c r="Z93" i="22"/>
  <c r="AD85" i="22"/>
  <c r="F85" i="22"/>
  <c r="V84" i="22"/>
  <c r="V83" i="22"/>
  <c r="Z81" i="22"/>
  <c r="F79" i="22"/>
  <c r="Z73" i="22"/>
  <c r="Z72" i="22"/>
  <c r="Z68" i="22"/>
  <c r="V63" i="22"/>
  <c r="V62" i="22"/>
  <c r="Z53" i="22"/>
  <c r="AD52" i="22"/>
  <c r="AD50" i="22"/>
  <c r="Z44" i="22"/>
  <c r="U28" i="22"/>
  <c r="U84" i="36"/>
  <c r="O86" i="33"/>
  <c r="Q82" i="36"/>
  <c r="W53" i="36"/>
  <c r="O53" i="36"/>
  <c r="G53" i="36"/>
  <c r="Q52" i="36"/>
  <c r="I52" i="36"/>
  <c r="AA51" i="36"/>
  <c r="K51" i="36"/>
  <c r="AC50" i="36"/>
  <c r="U50" i="36"/>
  <c r="E50" i="36"/>
  <c r="Y48" i="33"/>
  <c r="Y60" i="33" s="1"/>
  <c r="E2" i="33"/>
  <c r="E7" i="33" s="1"/>
  <c r="Q111" i="36"/>
  <c r="AA110" i="36"/>
  <c r="K110" i="36"/>
  <c r="W104" i="36"/>
  <c r="Y103" i="36"/>
  <c r="I103" i="36"/>
  <c r="AA102" i="36"/>
  <c r="K102" i="36"/>
  <c r="K94" i="36"/>
  <c r="AC93" i="36"/>
  <c r="U93" i="36"/>
  <c r="E93" i="36"/>
  <c r="W92" i="36"/>
  <c r="O92" i="36"/>
  <c r="G92" i="36"/>
  <c r="Y91" i="36"/>
  <c r="Q91" i="36"/>
  <c r="I91" i="36"/>
  <c r="W85" i="36"/>
  <c r="O85" i="36"/>
  <c r="G85" i="36"/>
  <c r="Q84" i="36"/>
  <c r="I84" i="36"/>
  <c r="U82" i="36"/>
  <c r="Y80" i="36"/>
  <c r="I80" i="36"/>
  <c r="M77" i="34"/>
  <c r="W55" i="36"/>
  <c r="O55" i="36"/>
  <c r="Q54" i="36"/>
  <c r="AA53" i="36"/>
  <c r="S53" i="36"/>
  <c r="AC52" i="36"/>
  <c r="U52" i="36"/>
  <c r="M52" i="36"/>
  <c r="W51" i="36"/>
  <c r="O51" i="36"/>
  <c r="G51" i="36"/>
  <c r="Q50" i="36"/>
  <c r="S49" i="36"/>
  <c r="K49" i="36"/>
  <c r="G47" i="36"/>
  <c r="Y46" i="36"/>
  <c r="Q46" i="36"/>
  <c r="AD121" i="22"/>
  <c r="AD117" i="22"/>
  <c r="F116" i="22"/>
  <c r="N115" i="22"/>
  <c r="AD106" i="22"/>
  <c r="N103" i="22"/>
  <c r="F102" i="22"/>
  <c r="F101" i="22"/>
  <c r="V94" i="22"/>
  <c r="AD89" i="22"/>
  <c r="F83" i="22"/>
  <c r="V82" i="22"/>
  <c r="AD77" i="22"/>
  <c r="V74" i="22"/>
  <c r="AD72" i="29"/>
  <c r="AS6" i="24"/>
  <c r="AD31" i="24"/>
  <c r="AD35" i="24"/>
  <c r="AD42" i="24"/>
  <c r="AD46" i="24"/>
  <c r="AD51" i="24"/>
  <c r="AD55" i="24"/>
  <c r="AD59" i="24"/>
  <c r="AD66" i="24"/>
  <c r="AD70" i="24"/>
  <c r="AD74" i="24"/>
  <c r="AD82" i="24"/>
  <c r="AD90" i="24"/>
  <c r="AD94" i="24"/>
  <c r="AD98" i="24"/>
  <c r="AD102" i="24"/>
  <c r="AD106" i="24"/>
  <c r="AD110" i="24"/>
  <c r="AD107" i="24"/>
  <c r="AD101" i="24"/>
  <c r="AD96" i="24"/>
  <c r="AD91" i="24"/>
  <c r="AD80" i="24"/>
  <c r="AD72" i="24"/>
  <c r="AD67" i="24"/>
  <c r="AD58" i="24"/>
  <c r="AD53" i="24"/>
  <c r="AD47" i="24"/>
  <c r="AD41" i="24"/>
  <c r="AD33" i="24"/>
  <c r="AD7" i="24"/>
  <c r="AD111" i="24"/>
  <c r="AD105" i="24"/>
  <c r="AD100" i="24"/>
  <c r="AD95" i="24"/>
  <c r="AD89" i="24"/>
  <c r="AD76" i="24"/>
  <c r="AD71" i="24"/>
  <c r="AD65" i="24"/>
  <c r="AD57" i="24"/>
  <c r="AD52" i="24"/>
  <c r="AD45" i="24"/>
  <c r="AD37" i="24"/>
  <c r="AD32" i="24"/>
  <c r="X30" i="29"/>
  <c r="X41" i="29"/>
  <c r="X49" i="29"/>
  <c r="X57" i="29"/>
  <c r="X66" i="29"/>
  <c r="X73" i="29"/>
  <c r="X84" i="29"/>
  <c r="X96" i="29"/>
  <c r="X102" i="29"/>
  <c r="X109" i="29"/>
  <c r="X32" i="29"/>
  <c r="X42" i="29"/>
  <c r="X51" i="29"/>
  <c r="X58" i="29"/>
  <c r="X68" i="29"/>
  <c r="X76" i="29"/>
  <c r="X90" i="29"/>
  <c r="X97" i="29"/>
  <c r="X104" i="29"/>
  <c r="X34" i="29"/>
  <c r="X45" i="29"/>
  <c r="X53" i="29"/>
  <c r="X59" i="29"/>
  <c r="X70" i="29"/>
  <c r="X80" i="29"/>
  <c r="X92" i="29"/>
  <c r="X98" i="29"/>
  <c r="X106" i="29"/>
  <c r="X42" i="35"/>
  <c r="X67" i="35"/>
  <c r="X94" i="35"/>
  <c r="W21" i="35"/>
  <c r="X49" i="35"/>
  <c r="X74" i="35"/>
  <c r="X101" i="35"/>
  <c r="X36" i="35"/>
  <c r="X64" i="35"/>
  <c r="X92" i="35"/>
  <c r="Y21" i="24"/>
  <c r="Y17" i="24"/>
  <c r="Z30" i="24"/>
  <c r="Z34" i="24"/>
  <c r="Z41" i="24"/>
  <c r="Z45" i="24"/>
  <c r="Z50" i="24"/>
  <c r="Z55" i="24"/>
  <c r="Z59" i="24"/>
  <c r="Z66" i="24"/>
  <c r="Z70" i="24"/>
  <c r="Z74" i="24"/>
  <c r="Z81" i="24"/>
  <c r="Z85" i="24"/>
  <c r="Z93" i="24"/>
  <c r="Z97" i="24"/>
  <c r="Z101" i="24"/>
  <c r="Z105" i="24"/>
  <c r="Z109" i="24"/>
  <c r="Y20" i="24"/>
  <c r="AQ6" i="24"/>
  <c r="Z31" i="24"/>
  <c r="Z35" i="24"/>
  <c r="Z42" i="24"/>
  <c r="Z46" i="24"/>
  <c r="Z51" i="24"/>
  <c r="Z56" i="24"/>
  <c r="Z63" i="24"/>
  <c r="Z67" i="24"/>
  <c r="Z71" i="24"/>
  <c r="Z75" i="24"/>
  <c r="Z82" i="24"/>
  <c r="Z89" i="24"/>
  <c r="Z94" i="24"/>
  <c r="Z98" i="24"/>
  <c r="Z102" i="24"/>
  <c r="Z106" i="24"/>
  <c r="Z110" i="24"/>
  <c r="Y19" i="24"/>
  <c r="Y14" i="24"/>
  <c r="Z7" i="24"/>
  <c r="Z32" i="24"/>
  <c r="Z36" i="24"/>
  <c r="Z43" i="24"/>
  <c r="Z47" i="24"/>
  <c r="Z52" i="24"/>
  <c r="Z57" i="24"/>
  <c r="Z64" i="24"/>
  <c r="Z68" i="24"/>
  <c r="Z72" i="24"/>
  <c r="Z76" i="24"/>
  <c r="Z83" i="24"/>
  <c r="Z90" i="24"/>
  <c r="Z95" i="24"/>
  <c r="Z99" i="24"/>
  <c r="Z103" i="24"/>
  <c r="Z107" i="24"/>
  <c r="Z111" i="24"/>
  <c r="AB30" i="29"/>
  <c r="AB34" i="29"/>
  <c r="AB41" i="29"/>
  <c r="AB45" i="29"/>
  <c r="AB50" i="29"/>
  <c r="AB54" i="29"/>
  <c r="AB58" i="29"/>
  <c r="AB65" i="29"/>
  <c r="AB69" i="29"/>
  <c r="AB73" i="29"/>
  <c r="AB80" i="29"/>
  <c r="AB84" i="29"/>
  <c r="AB91" i="29"/>
  <c r="AB95" i="29"/>
  <c r="AB99" i="29"/>
  <c r="AB103" i="29"/>
  <c r="AB107" i="29"/>
  <c r="AB111" i="29"/>
  <c r="AR6" i="29"/>
  <c r="AB31" i="29"/>
  <c r="AB35" i="29"/>
  <c r="AB42" i="29"/>
  <c r="AB46" i="29"/>
  <c r="AB51" i="29"/>
  <c r="AB55" i="29"/>
  <c r="AB59" i="29"/>
  <c r="AB66" i="29"/>
  <c r="AB70" i="29"/>
  <c r="AB74" i="29"/>
  <c r="AB81" i="29"/>
  <c r="AB85" i="29"/>
  <c r="AB92" i="29"/>
  <c r="AB96" i="29"/>
  <c r="AB100" i="29"/>
  <c r="AB104" i="29"/>
  <c r="AB108" i="29"/>
  <c r="AB7" i="29"/>
  <c r="AB32" i="29"/>
  <c r="AB36" i="29"/>
  <c r="AB43" i="29"/>
  <c r="AB47" i="29"/>
  <c r="AB52" i="29"/>
  <c r="AB56" i="29"/>
  <c r="AB63" i="29"/>
  <c r="AB67" i="29"/>
  <c r="AB71" i="29"/>
  <c r="AB75" i="29"/>
  <c r="AB82" i="29"/>
  <c r="AB89" i="29"/>
  <c r="AB93" i="29"/>
  <c r="AB97" i="29"/>
  <c r="AB101" i="29"/>
  <c r="AB105" i="29"/>
  <c r="AB109" i="29"/>
  <c r="AD48" i="24"/>
  <c r="AD109" i="24"/>
  <c r="AD104" i="24"/>
  <c r="AD99" i="24"/>
  <c r="AD93" i="24"/>
  <c r="AD84" i="24"/>
  <c r="AD75" i="24"/>
  <c r="AD69" i="24"/>
  <c r="AD64" i="24"/>
  <c r="AD56" i="24"/>
  <c r="AD50" i="24"/>
  <c r="AD44" i="24"/>
  <c r="AD36" i="24"/>
  <c r="AD30" i="24"/>
  <c r="L110" i="23"/>
  <c r="AB66" i="30"/>
  <c r="AC101" i="36"/>
  <c r="X100" i="32"/>
  <c r="W100" i="36"/>
  <c r="X96" i="32"/>
  <c r="W96" i="36"/>
  <c r="AC84" i="36"/>
  <c r="AC12" i="23"/>
  <c r="AC19" i="23"/>
  <c r="AA18" i="26"/>
  <c r="AC104" i="36"/>
  <c r="AC98" i="36"/>
  <c r="AC90" i="36"/>
  <c r="W89" i="36"/>
  <c r="AC71" i="36"/>
  <c r="W70" i="36"/>
  <c r="W66" i="36"/>
  <c r="W59" i="36"/>
  <c r="AC56" i="36"/>
  <c r="S102" i="36"/>
  <c r="S94" i="36"/>
  <c r="S83" i="36"/>
  <c r="AC77" i="34"/>
  <c r="U77" i="34"/>
  <c r="M56" i="36"/>
  <c r="AC11" i="23"/>
  <c r="G43" i="36"/>
  <c r="AC83" i="36"/>
  <c r="X82" i="32"/>
  <c r="W82" i="36"/>
  <c r="X71" i="32"/>
  <c r="W71" i="36"/>
  <c r="AC64" i="36"/>
  <c r="AC57" i="36"/>
  <c r="X56" i="32"/>
  <c r="W56" i="36"/>
  <c r="Q55" i="36"/>
  <c r="AA54" i="36"/>
  <c r="K54" i="36"/>
  <c r="AC53" i="36"/>
  <c r="X52" i="32"/>
  <c r="W52" i="36"/>
  <c r="AC49" i="36"/>
  <c r="AD45" i="32"/>
  <c r="AC45" i="36"/>
  <c r="X44" i="32"/>
  <c r="W44" i="36"/>
  <c r="K83" i="36"/>
  <c r="E82" i="36"/>
  <c r="O81" i="36"/>
  <c r="G81" i="36"/>
  <c r="S68" i="36"/>
  <c r="K68" i="36"/>
  <c r="U63" i="36"/>
  <c r="M63" i="36"/>
  <c r="E63" i="36"/>
  <c r="U77" i="33"/>
  <c r="Y38" i="33"/>
  <c r="W38" i="34"/>
  <c r="G104" i="36"/>
  <c r="U98" i="36"/>
  <c r="AC38" i="34"/>
  <c r="U44" i="36"/>
  <c r="AC37" i="36"/>
  <c r="U37" i="36"/>
  <c r="M37" i="36"/>
  <c r="E37" i="36"/>
  <c r="X36" i="32"/>
  <c r="S34" i="36"/>
  <c r="K34" i="36"/>
  <c r="AC33" i="36"/>
  <c r="U33" i="36"/>
  <c r="M33" i="36"/>
  <c r="X32" i="32"/>
  <c r="U38" i="32"/>
  <c r="AC10" i="32"/>
  <c r="AA2" i="32"/>
  <c r="AA7" i="32" s="1"/>
  <c r="S2" i="32"/>
  <c r="S7" i="32" s="1"/>
  <c r="N22" i="21"/>
  <c r="AA86" i="33"/>
  <c r="AA2" i="33"/>
  <c r="AA7" i="33" s="1"/>
  <c r="T117" i="22"/>
  <c r="AB116" i="22"/>
  <c r="L114" i="22"/>
  <c r="T112" i="22"/>
  <c r="AB111" i="22"/>
  <c r="AB105" i="22"/>
  <c r="T103" i="22"/>
  <c r="L91" i="22"/>
  <c r="T86" i="22"/>
  <c r="L85" i="22"/>
  <c r="T82" i="22"/>
  <c r="T81" i="22"/>
  <c r="T80" i="22"/>
  <c r="T60" i="22"/>
  <c r="L59" i="22"/>
  <c r="T55" i="22"/>
  <c r="T54" i="22"/>
  <c r="L52" i="22"/>
  <c r="T46" i="22"/>
  <c r="T42" i="22"/>
  <c r="T41" i="22"/>
  <c r="X111" i="32"/>
  <c r="X108" i="32"/>
  <c r="X105" i="32"/>
  <c r="X99" i="32"/>
  <c r="AD96" i="32"/>
  <c r="X95" i="32"/>
  <c r="Y94" i="36"/>
  <c r="X89" i="32"/>
  <c r="S84" i="36"/>
  <c r="K84" i="36"/>
  <c r="O83" i="36"/>
  <c r="I86" i="32"/>
  <c r="AC86" i="32"/>
  <c r="X69" i="32"/>
  <c r="X65" i="32"/>
  <c r="X58" i="32"/>
  <c r="AD55" i="32"/>
  <c r="X54" i="32"/>
  <c r="X50" i="32"/>
  <c r="AD47" i="32"/>
  <c r="X46" i="32"/>
  <c r="Y45" i="36"/>
  <c r="Q45" i="36"/>
  <c r="AD43" i="32"/>
  <c r="O42" i="36"/>
  <c r="G42" i="36"/>
  <c r="O35" i="36"/>
  <c r="G35" i="36"/>
  <c r="W15" i="32"/>
  <c r="W7" i="33"/>
  <c r="K2" i="33"/>
  <c r="K7" i="33" s="1"/>
  <c r="L42" i="33" s="1"/>
  <c r="AB119" i="22"/>
  <c r="T106" i="22"/>
  <c r="T102" i="22"/>
  <c r="T90" i="22"/>
  <c r="T89" i="22"/>
  <c r="AB83" i="22"/>
  <c r="T79" i="22"/>
  <c r="T78" i="22"/>
  <c r="T74" i="22"/>
  <c r="T61" i="22"/>
  <c r="T50" i="22"/>
  <c r="T43" i="22"/>
  <c r="AC26" i="22"/>
  <c r="AC28" i="22"/>
  <c r="AD39" i="22"/>
  <c r="AD40" i="22"/>
  <c r="AD46" i="22"/>
  <c r="AD53" i="22"/>
  <c r="AD63" i="22"/>
  <c r="AD74" i="22"/>
  <c r="AD78" i="22"/>
  <c r="AD80" i="22"/>
  <c r="AD83" i="22"/>
  <c r="AD92" i="22"/>
  <c r="AD95" i="22"/>
  <c r="AD101" i="22"/>
  <c r="AD105" i="22"/>
  <c r="AD107" i="22"/>
  <c r="AD110" i="22"/>
  <c r="AD113" i="22"/>
  <c r="AD114" i="22"/>
  <c r="AD115" i="22"/>
  <c r="AD119" i="22"/>
  <c r="AD42" i="22"/>
  <c r="AD44" i="22"/>
  <c r="AD54" i="22"/>
  <c r="AD58" i="22"/>
  <c r="AD66" i="22"/>
  <c r="AD91" i="22"/>
  <c r="AD100" i="22"/>
  <c r="AD104" i="22"/>
  <c r="AD109" i="22"/>
  <c r="AD112" i="22"/>
  <c r="AC2" i="34"/>
  <c r="AC7" i="34" s="1"/>
  <c r="AD75" i="34" s="1"/>
  <c r="U26" i="22"/>
  <c r="V50" i="22"/>
  <c r="V55" i="22"/>
  <c r="V79" i="22"/>
  <c r="V81" i="22"/>
  <c r="V90" i="22"/>
  <c r="V103" i="22"/>
  <c r="V108" i="22"/>
  <c r="V117" i="22"/>
  <c r="U27" i="22"/>
  <c r="V51" i="22"/>
  <c r="V77" i="22"/>
  <c r="V101" i="22"/>
  <c r="V113" i="22"/>
  <c r="V115" i="22"/>
  <c r="M21" i="22"/>
  <c r="N78" i="22"/>
  <c r="N83" i="22"/>
  <c r="N84" i="22"/>
  <c r="N85" i="22"/>
  <c r="N114" i="22"/>
  <c r="M2" i="34"/>
  <c r="M7" i="34" s="1"/>
  <c r="N60" i="22"/>
  <c r="N72" i="22"/>
  <c r="N74" i="22"/>
  <c r="N82" i="22"/>
  <c r="N99" i="22"/>
  <c r="N100" i="22"/>
  <c r="E23" i="22"/>
  <c r="F60" i="22"/>
  <c r="F68" i="22"/>
  <c r="F72" i="22"/>
  <c r="F76" i="22"/>
  <c r="F82" i="22"/>
  <c r="F91" i="22"/>
  <c r="F94" i="22"/>
  <c r="F99" i="22"/>
  <c r="F100" i="22"/>
  <c r="F103" i="22"/>
  <c r="F107" i="22"/>
  <c r="F109" i="22"/>
  <c r="F119" i="22"/>
  <c r="F50" i="22"/>
  <c r="F62" i="22"/>
  <c r="F77" i="22"/>
  <c r="F80" i="22"/>
  <c r="F89" i="22"/>
  <c r="F90" i="22"/>
  <c r="F104" i="22"/>
  <c r="F112" i="22"/>
  <c r="F117" i="22"/>
  <c r="F118" i="22"/>
  <c r="AB15" i="22"/>
  <c r="AA2" i="34"/>
  <c r="AB41" i="22"/>
  <c r="AB43" i="22"/>
  <c r="AB85" i="22"/>
  <c r="AB99" i="22"/>
  <c r="AB102" i="22"/>
  <c r="AB118" i="22"/>
  <c r="S19" i="22"/>
  <c r="S23" i="22"/>
  <c r="T51" i="22"/>
  <c r="T52" i="22"/>
  <c r="T56" i="22"/>
  <c r="T58" i="22"/>
  <c r="T59" i="22"/>
  <c r="T66" i="22"/>
  <c r="T67" i="22"/>
  <c r="T73" i="22"/>
  <c r="T77" i="22"/>
  <c r="T98" i="22"/>
  <c r="T101" i="22"/>
  <c r="T105" i="22"/>
  <c r="T111" i="22"/>
  <c r="T113" i="22"/>
  <c r="T115" i="22"/>
  <c r="T116" i="22"/>
  <c r="T121" i="22"/>
  <c r="S29" i="22"/>
  <c r="T39" i="22"/>
  <c r="T53" i="22"/>
  <c r="T65" i="22"/>
  <c r="T68" i="22"/>
  <c r="T75" i="22"/>
  <c r="T76" i="22"/>
  <c r="T83" i="22"/>
  <c r="T84" i="22"/>
  <c r="T85" i="22"/>
  <c r="T92" i="22"/>
  <c r="T94" i="22"/>
  <c r="T95" i="22"/>
  <c r="T110" i="22"/>
  <c r="T114" i="22"/>
  <c r="T119" i="22"/>
  <c r="S2" i="34"/>
  <c r="S7" i="34" s="1"/>
  <c r="T59" i="34" s="1"/>
  <c r="L39" i="22"/>
  <c r="L92" i="22"/>
  <c r="L110" i="22"/>
  <c r="K20" i="22"/>
  <c r="L61" i="22"/>
  <c r="L103" i="22"/>
  <c r="L109" i="22"/>
  <c r="AA77" i="28"/>
  <c r="AB77" i="28" s="1"/>
  <c r="AA60" i="28"/>
  <c r="AB60" i="28" s="1"/>
  <c r="G103" i="36"/>
  <c r="G84" i="36"/>
  <c r="G102" i="36"/>
  <c r="Z82" i="29"/>
  <c r="M58" i="36"/>
  <c r="AC86" i="30"/>
  <c r="K38" i="30"/>
  <c r="E29" i="36"/>
  <c r="O86" i="30"/>
  <c r="O38" i="23"/>
  <c r="Z92" i="24"/>
  <c r="K101" i="36"/>
  <c r="X22" i="30"/>
  <c r="K103" i="36"/>
  <c r="G75" i="36"/>
  <c r="G56" i="36"/>
  <c r="E44" i="36"/>
  <c r="E101" i="36"/>
  <c r="G96" i="36"/>
  <c r="K72" i="36"/>
  <c r="G55" i="36"/>
  <c r="Y54" i="36"/>
  <c r="O38" i="24"/>
  <c r="F95" i="22"/>
  <c r="AB47" i="22"/>
  <c r="T47" i="22"/>
  <c r="AC86" i="28"/>
  <c r="E107" i="36"/>
  <c r="I82" i="36"/>
  <c r="I112" i="27"/>
  <c r="AB121" i="22"/>
  <c r="N121" i="22"/>
  <c r="F121" i="22"/>
  <c r="T69" i="22"/>
  <c r="AD57" i="22"/>
  <c r="S77" i="30"/>
  <c r="AA123" i="22"/>
  <c r="Y92" i="36"/>
  <c r="AK12" i="28"/>
  <c r="K111" i="36"/>
  <c r="E100" i="36"/>
  <c r="I50" i="36"/>
  <c r="C43" i="26"/>
  <c r="G60" i="35"/>
  <c r="AH12" i="23"/>
  <c r="G60" i="24"/>
  <c r="AH12" i="28"/>
  <c r="G72" i="36"/>
  <c r="E73" i="36"/>
  <c r="G83" i="36"/>
  <c r="AQ21" i="22"/>
  <c r="AQ12" i="35"/>
  <c r="Y71" i="36"/>
  <c r="M73" i="36"/>
  <c r="K74" i="36"/>
  <c r="M60" i="28"/>
  <c r="M60" i="31"/>
  <c r="M69" i="22"/>
  <c r="N69" i="22" s="1"/>
  <c r="Z54" i="24"/>
  <c r="AA60" i="30"/>
  <c r="AA60" i="26"/>
  <c r="AB60" i="26" s="1"/>
  <c r="I38" i="33"/>
  <c r="G38" i="34"/>
  <c r="G36" i="36"/>
  <c r="E33" i="36"/>
  <c r="J22" i="23"/>
  <c r="H22" i="33"/>
  <c r="G13" i="19"/>
  <c r="AR6" i="31"/>
  <c r="AB7" i="31"/>
  <c r="AA17" i="31"/>
  <c r="AA21" i="22"/>
  <c r="AB52" i="22"/>
  <c r="AA20" i="22"/>
  <c r="Z94" i="31"/>
  <c r="Z65" i="31"/>
  <c r="Z36" i="31"/>
  <c r="Z104" i="28"/>
  <c r="Z30" i="28"/>
  <c r="Y11" i="31"/>
  <c r="Z103" i="31"/>
  <c r="Z75" i="31"/>
  <c r="Z50" i="31"/>
  <c r="Z65" i="28"/>
  <c r="Z121" i="22"/>
  <c r="Z118" i="22"/>
  <c r="Z116" i="22"/>
  <c r="Z114" i="22"/>
  <c r="Z112" i="22"/>
  <c r="Z111" i="22"/>
  <c r="Z107" i="22"/>
  <c r="Z104" i="22"/>
  <c r="Z91" i="22"/>
  <c r="Z90" i="22"/>
  <c r="Z89" i="22"/>
  <c r="Z77" i="22"/>
  <c r="Z74" i="22"/>
  <c r="Z65" i="22"/>
  <c r="Z61" i="22"/>
  <c r="Z60" i="22"/>
  <c r="Z58" i="22"/>
  <c r="Z55" i="22"/>
  <c r="Z47" i="22"/>
  <c r="Z39" i="22"/>
  <c r="Y18" i="22"/>
  <c r="Z102" i="31"/>
  <c r="Z74" i="31"/>
  <c r="Z47" i="31"/>
  <c r="Z72" i="28"/>
  <c r="Z119" i="22"/>
  <c r="Z113" i="22"/>
  <c r="Z108" i="22"/>
  <c r="Z102" i="22"/>
  <c r="Z98" i="22"/>
  <c r="Z92" i="22"/>
  <c r="Z83" i="22"/>
  <c r="Z80" i="22"/>
  <c r="Z75" i="22"/>
  <c r="Z66" i="22"/>
  <c r="Z64" i="22"/>
  <c r="Z63" i="22"/>
  <c r="Z62" i="22"/>
  <c r="Z51" i="22"/>
  <c r="Z45" i="22"/>
  <c r="Z38" i="22"/>
  <c r="N113" i="22"/>
  <c r="N112" i="22"/>
  <c r="N111" i="22"/>
  <c r="N110" i="22"/>
  <c r="N109" i="22"/>
  <c r="N106" i="22"/>
  <c r="N105" i="22"/>
  <c r="N102" i="22"/>
  <c r="N101" i="22"/>
  <c r="N95" i="22"/>
  <c r="N93" i="22"/>
  <c r="N92" i="22"/>
  <c r="N91" i="22"/>
  <c r="N89" i="22"/>
  <c r="N80" i="22"/>
  <c r="N79" i="22"/>
  <c r="N76" i="22"/>
  <c r="N73" i="22"/>
  <c r="N66" i="22"/>
  <c r="N62" i="22"/>
  <c r="M11" i="24"/>
  <c r="BG29" i="24"/>
  <c r="N120" i="22"/>
  <c r="N119" i="22"/>
  <c r="N118" i="22"/>
  <c r="N108" i="22"/>
  <c r="N107" i="22"/>
  <c r="N94" i="22"/>
  <c r="N81" i="22"/>
  <c r="N68" i="22"/>
  <c r="N64" i="22"/>
  <c r="N51" i="22"/>
  <c r="G12" i="19"/>
  <c r="AJ14" i="22"/>
  <c r="AJ21" i="22" s="1"/>
  <c r="K2" i="26"/>
  <c r="K7" i="26" s="1"/>
  <c r="L96" i="26" s="1"/>
  <c r="K2" i="24"/>
  <c r="K7" i="24" s="1"/>
  <c r="L37" i="24" s="1"/>
  <c r="L117" i="22"/>
  <c r="L108" i="22"/>
  <c r="L102" i="22"/>
  <c r="L89" i="22"/>
  <c r="L86" i="22"/>
  <c r="L83" i="22"/>
  <c r="L82" i="22"/>
  <c r="L81" i="22"/>
  <c r="L80" i="22"/>
  <c r="L76" i="22"/>
  <c r="L75" i="22"/>
  <c r="L74" i="22"/>
  <c r="L64" i="22"/>
  <c r="L55" i="22"/>
  <c r="L46" i="22"/>
  <c r="L38" i="22"/>
  <c r="K2" i="29"/>
  <c r="K7" i="29" s="1"/>
  <c r="K14" i="29" s="1"/>
  <c r="K2" i="35"/>
  <c r="K7" i="35" s="1"/>
  <c r="L93" i="35" s="1"/>
  <c r="K2" i="34"/>
  <c r="K7" i="34" s="1"/>
  <c r="K20" i="34" s="1"/>
  <c r="L120" i="22"/>
  <c r="L116" i="22"/>
  <c r="L113" i="22"/>
  <c r="L107" i="22"/>
  <c r="L106" i="22"/>
  <c r="L101" i="22"/>
  <c r="L100" i="22"/>
  <c r="L95" i="22"/>
  <c r="L90" i="22"/>
  <c r="L79" i="22"/>
  <c r="L78" i="22"/>
  <c r="L77" i="22"/>
  <c r="L68" i="22"/>
  <c r="L66" i="22"/>
  <c r="L62" i="22"/>
  <c r="L60" i="22"/>
  <c r="L58" i="22"/>
  <c r="L53" i="22"/>
  <c r="L45" i="22"/>
  <c r="K2" i="30"/>
  <c r="K7" i="30" s="1"/>
  <c r="L75" i="30" s="1"/>
  <c r="K2" i="31"/>
  <c r="K7" i="31" s="1"/>
  <c r="K2" i="32"/>
  <c r="K7" i="32" s="1"/>
  <c r="L83" i="32" s="1"/>
  <c r="F22" i="21"/>
  <c r="L119" i="22"/>
  <c r="L115" i="22"/>
  <c r="L112" i="22"/>
  <c r="L105" i="22"/>
  <c r="L104" i="22"/>
  <c r="L99" i="22"/>
  <c r="L98" i="22"/>
  <c r="L94" i="22"/>
  <c r="L93" i="22"/>
  <c r="L72" i="22"/>
  <c r="L65" i="22"/>
  <c r="L63" i="22"/>
  <c r="L57" i="22"/>
  <c r="L56" i="22"/>
  <c r="L54" i="22"/>
  <c r="L44" i="22"/>
  <c r="M5" i="38"/>
  <c r="P5" i="38"/>
  <c r="M4" i="38"/>
  <c r="L5" i="38"/>
  <c r="K5" i="38"/>
  <c r="CC8" i="38" s="1"/>
  <c r="CC14" i="38" s="1"/>
  <c r="P4" i="38"/>
  <c r="O5" i="38"/>
  <c r="N4" i="38"/>
  <c r="U5" i="38"/>
  <c r="T5" i="38"/>
  <c r="T4" i="38"/>
  <c r="N5" i="38"/>
  <c r="S5" i="38"/>
  <c r="S4" i="38"/>
  <c r="R5" i="38"/>
  <c r="Q5" i="38"/>
  <c r="Q4" i="38"/>
  <c r="W11" i="29"/>
  <c r="W13" i="29"/>
  <c r="AA17" i="29"/>
  <c r="AA12" i="29"/>
  <c r="AA14" i="29"/>
  <c r="AA19" i="27"/>
  <c r="AA15" i="27"/>
  <c r="AA14" i="27"/>
  <c r="AC18" i="24"/>
  <c r="AC10" i="24"/>
  <c r="AC21" i="24"/>
  <c r="AC15" i="24"/>
  <c r="AC20" i="24"/>
  <c r="AC14" i="24"/>
  <c r="AC11" i="24"/>
  <c r="AA18" i="23"/>
  <c r="AA17" i="23"/>
  <c r="AA10" i="23"/>
  <c r="AA14" i="23"/>
  <c r="AC10" i="30"/>
  <c r="M86" i="32"/>
  <c r="X29" i="32"/>
  <c r="W20" i="32"/>
  <c r="W17" i="32"/>
  <c r="W12" i="32"/>
  <c r="X7" i="32"/>
  <c r="O103" i="36"/>
  <c r="AA38" i="33"/>
  <c r="T22" i="33"/>
  <c r="O77" i="34"/>
  <c r="Q38" i="34"/>
  <c r="K108" i="36"/>
  <c r="M92" i="36"/>
  <c r="AC85" i="36"/>
  <c r="U85" i="36"/>
  <c r="M85" i="36"/>
  <c r="O84" i="36"/>
  <c r="Q83" i="36"/>
  <c r="AC81" i="36"/>
  <c r="W80" i="36"/>
  <c r="O80" i="36"/>
  <c r="U77" i="24"/>
  <c r="V22" i="24"/>
  <c r="C43" i="35"/>
  <c r="AA14" i="35"/>
  <c r="K100" i="36"/>
  <c r="X22" i="31"/>
  <c r="X60" i="31"/>
  <c r="Q80" i="36"/>
  <c r="AB22" i="33"/>
  <c r="AQ12" i="28"/>
  <c r="M84" i="36"/>
  <c r="M81" i="36"/>
  <c r="M75" i="36"/>
  <c r="G59" i="36"/>
  <c r="Y100" i="36"/>
  <c r="E83" i="36"/>
  <c r="K73" i="36"/>
  <c r="M72" i="36"/>
  <c r="E68" i="36"/>
  <c r="U77" i="35"/>
  <c r="X59" i="32"/>
  <c r="X57" i="32"/>
  <c r="X55" i="32"/>
  <c r="X53" i="32"/>
  <c r="X51" i="32"/>
  <c r="X49" i="32"/>
  <c r="X47" i="32"/>
  <c r="X45" i="32"/>
  <c r="X43" i="32"/>
  <c r="W18" i="32"/>
  <c r="U108" i="36"/>
  <c r="M108" i="36"/>
  <c r="O107" i="36"/>
  <c r="G107" i="36"/>
  <c r="I106" i="36"/>
  <c r="AA105" i="36"/>
  <c r="Q104" i="36"/>
  <c r="I104" i="36"/>
  <c r="AA93" i="36"/>
  <c r="L22" i="33"/>
  <c r="E112" i="34"/>
  <c r="AA86" i="34"/>
  <c r="AA60" i="34"/>
  <c r="AA34" i="36"/>
  <c r="AA38" i="34"/>
  <c r="Y30" i="36"/>
  <c r="L22" i="34"/>
  <c r="T22" i="34"/>
  <c r="K96" i="36"/>
  <c r="I75" i="36"/>
  <c r="K59" i="36"/>
  <c r="W86" i="30"/>
  <c r="AA77" i="23"/>
  <c r="AB77" i="23" s="1"/>
  <c r="Q112" i="24"/>
  <c r="W38" i="35"/>
  <c r="X38" i="35" s="1"/>
  <c r="AC112" i="32"/>
  <c r="X37" i="32"/>
  <c r="X35" i="32"/>
  <c r="X33" i="32"/>
  <c r="X30" i="32"/>
  <c r="Y38" i="32"/>
  <c r="Q38" i="32"/>
  <c r="W21" i="32"/>
  <c r="W13" i="32"/>
  <c r="U110" i="36"/>
  <c r="S100" i="36"/>
  <c r="U95" i="36"/>
  <c r="M95" i="36"/>
  <c r="Q77" i="33"/>
  <c r="O47" i="36"/>
  <c r="AA45" i="36"/>
  <c r="U35" i="36"/>
  <c r="M35" i="36"/>
  <c r="O38" i="34"/>
  <c r="U38" i="34"/>
  <c r="S38" i="34"/>
  <c r="K38" i="34"/>
  <c r="S86" i="26"/>
  <c r="O86" i="29"/>
  <c r="S77" i="29"/>
  <c r="AA112" i="24"/>
  <c r="M82" i="36"/>
  <c r="Y76" i="36"/>
  <c r="Q76" i="36"/>
  <c r="I76" i="36"/>
  <c r="AA75" i="36"/>
  <c r="S75" i="36"/>
  <c r="U74" i="36"/>
  <c r="W73" i="36"/>
  <c r="AA71" i="36"/>
  <c r="U70" i="36"/>
  <c r="M70" i="36"/>
  <c r="E70" i="36"/>
  <c r="O69" i="36"/>
  <c r="G69" i="36"/>
  <c r="Y68" i="36"/>
  <c r="Q68" i="36"/>
  <c r="I68" i="36"/>
  <c r="AA67" i="36"/>
  <c r="AC66" i="36"/>
  <c r="U66" i="36"/>
  <c r="M66" i="36"/>
  <c r="E66" i="36"/>
  <c r="W65" i="36"/>
  <c r="O65" i="36"/>
  <c r="G65" i="36"/>
  <c r="Q64" i="36"/>
  <c r="I64" i="36"/>
  <c r="K63" i="36"/>
  <c r="AC59" i="36"/>
  <c r="U59" i="36"/>
  <c r="W58" i="36"/>
  <c r="O58" i="36"/>
  <c r="Y57" i="36"/>
  <c r="Q57" i="36"/>
  <c r="I57" i="36"/>
  <c r="AA56" i="36"/>
  <c r="S56" i="36"/>
  <c r="AC55" i="36"/>
  <c r="U55" i="36"/>
  <c r="W54" i="36"/>
  <c r="O54" i="36"/>
  <c r="Y53" i="36"/>
  <c r="Q53" i="36"/>
  <c r="I53" i="36"/>
  <c r="AA52" i="36"/>
  <c r="S52" i="36"/>
  <c r="K52" i="36"/>
  <c r="AC51" i="36"/>
  <c r="U51" i="36"/>
  <c r="W50" i="36"/>
  <c r="O50" i="36"/>
  <c r="Y49" i="36"/>
  <c r="Q49" i="36"/>
  <c r="I49" i="36"/>
  <c r="AA47" i="36"/>
  <c r="S47" i="36"/>
  <c r="K47" i="36"/>
  <c r="U46" i="36"/>
  <c r="W45" i="36"/>
  <c r="O45" i="36"/>
  <c r="G45" i="36"/>
  <c r="Q44" i="36"/>
  <c r="Y42" i="36"/>
  <c r="I42" i="36"/>
  <c r="AA41" i="36"/>
  <c r="S41" i="36"/>
  <c r="O37" i="36"/>
  <c r="G37" i="36"/>
  <c r="Y36" i="36"/>
  <c r="Q36" i="36"/>
  <c r="K35" i="36"/>
  <c r="AC34" i="36"/>
  <c r="M34" i="36"/>
  <c r="E34" i="36"/>
  <c r="O33" i="36"/>
  <c r="AC30" i="36"/>
  <c r="U30" i="36"/>
  <c r="E30" i="36"/>
  <c r="O29" i="36"/>
  <c r="Q86" i="27"/>
  <c r="U86" i="27"/>
  <c r="M110" i="36"/>
  <c r="G110" i="36"/>
  <c r="K112" i="24"/>
  <c r="AA112" i="35"/>
  <c r="AA112" i="31"/>
  <c r="Y112" i="27"/>
  <c r="Z112" i="27" s="1"/>
  <c r="AQ12" i="23"/>
  <c r="E98" i="36"/>
  <c r="E84" i="36"/>
  <c r="Y84" i="36"/>
  <c r="G86" i="33"/>
  <c r="G86" i="29"/>
  <c r="AG12" i="35"/>
  <c r="I83" i="36"/>
  <c r="G80" i="36"/>
  <c r="M86" i="28"/>
  <c r="G86" i="34"/>
  <c r="K82" i="36"/>
  <c r="K75" i="36"/>
  <c r="M74" i="36"/>
  <c r="AJ12" i="28"/>
  <c r="AH12" i="35"/>
  <c r="AJ12" i="23"/>
  <c r="G73" i="36"/>
  <c r="E77" i="34"/>
  <c r="Y72" i="36"/>
  <c r="E72" i="36"/>
  <c r="I72" i="36"/>
  <c r="G77" i="34"/>
  <c r="K71" i="36"/>
  <c r="M59" i="36"/>
  <c r="K60" i="26"/>
  <c r="G58" i="36"/>
  <c r="K56" i="36"/>
  <c r="K60" i="34"/>
  <c r="M55" i="36"/>
  <c r="G54" i="36"/>
  <c r="M51" i="36"/>
  <c r="G50" i="36"/>
  <c r="I44" i="36"/>
  <c r="Y44" i="36"/>
  <c r="M44" i="36"/>
  <c r="M60" i="30"/>
  <c r="M43" i="36"/>
  <c r="C43" i="24"/>
  <c r="C43" i="30"/>
  <c r="AA43" i="36"/>
  <c r="K43" i="36"/>
  <c r="K48" i="29"/>
  <c r="K60" i="29" s="1"/>
  <c r="K48" i="35"/>
  <c r="C57" i="22"/>
  <c r="C69" i="22" s="1"/>
  <c r="K48" i="30"/>
  <c r="K48" i="31"/>
  <c r="K69" i="22"/>
  <c r="L69" i="22" s="1"/>
  <c r="K48" i="28"/>
  <c r="K48" i="23"/>
  <c r="K48" i="27"/>
  <c r="K48" i="33"/>
  <c r="K60" i="33" s="1"/>
  <c r="E41" i="36"/>
  <c r="K41" i="36"/>
  <c r="I36" i="36"/>
  <c r="G38" i="35"/>
  <c r="I38" i="32"/>
  <c r="I38" i="34"/>
  <c r="G33" i="36"/>
  <c r="G38" i="24"/>
  <c r="G29" i="36"/>
  <c r="E112" i="30"/>
  <c r="E112" i="28"/>
  <c r="E85" i="36"/>
  <c r="C95" i="22"/>
  <c r="E81" i="36"/>
  <c r="E74" i="36"/>
  <c r="E75" i="36"/>
  <c r="E38" i="32"/>
  <c r="E35" i="36"/>
  <c r="AG12" i="28"/>
  <c r="E77" i="35"/>
  <c r="E59" i="36"/>
  <c r="E55" i="36"/>
  <c r="E54" i="36"/>
  <c r="E60" i="31"/>
  <c r="E51" i="36"/>
  <c r="E46" i="36"/>
  <c r="L42" i="26"/>
  <c r="AD7" i="35"/>
  <c r="AD36" i="35"/>
  <c r="AD96" i="35"/>
  <c r="AC20" i="35"/>
  <c r="AD103" i="35"/>
  <c r="AD34" i="35"/>
  <c r="AD44" i="35"/>
  <c r="AD95" i="35"/>
  <c r="AC18" i="35"/>
  <c r="AD35" i="35"/>
  <c r="AD64" i="35"/>
  <c r="AC12" i="35"/>
  <c r="AD51" i="35"/>
  <c r="AD107" i="35"/>
  <c r="X29" i="28"/>
  <c r="X33" i="28"/>
  <c r="X37" i="28"/>
  <c r="X43" i="28"/>
  <c r="X47" i="28"/>
  <c r="X52" i="28"/>
  <c r="X56" i="28"/>
  <c r="X63" i="28"/>
  <c r="X67" i="28"/>
  <c r="X71" i="28"/>
  <c r="X75" i="28"/>
  <c r="X81" i="28"/>
  <c r="X85" i="28"/>
  <c r="X91" i="28"/>
  <c r="X95" i="28"/>
  <c r="X99" i="28"/>
  <c r="X103" i="28"/>
  <c r="X107" i="28"/>
  <c r="X111" i="28"/>
  <c r="X7" i="28"/>
  <c r="X32" i="28"/>
  <c r="X45" i="28"/>
  <c r="X51" i="28"/>
  <c r="X57" i="28"/>
  <c r="X65" i="28"/>
  <c r="X70" i="28"/>
  <c r="X76" i="28"/>
  <c r="X83" i="28"/>
  <c r="X90" i="28"/>
  <c r="X96" i="28"/>
  <c r="X101" i="28"/>
  <c r="X106" i="28"/>
  <c r="X48" i="28"/>
  <c r="AP6" i="28"/>
  <c r="X34" i="28"/>
  <c r="X42" i="28"/>
  <c r="X50" i="28"/>
  <c r="X58" i="28"/>
  <c r="X68" i="28"/>
  <c r="X74" i="28"/>
  <c r="X84" i="28"/>
  <c r="X93" i="28"/>
  <c r="X100" i="28"/>
  <c r="X108" i="28"/>
  <c r="X30" i="28"/>
  <c r="X36" i="28"/>
  <c r="X54" i="28"/>
  <c r="X72" i="28"/>
  <c r="X89" i="28"/>
  <c r="X104" i="28"/>
  <c r="W10" i="28"/>
  <c r="X35" i="28"/>
  <c r="X44" i="28"/>
  <c r="X53" i="28"/>
  <c r="X59" i="28"/>
  <c r="X69" i="28"/>
  <c r="X94" i="28"/>
  <c r="X102" i="28"/>
  <c r="X109" i="28"/>
  <c r="X46" i="28"/>
  <c r="X64" i="28"/>
  <c r="X80" i="28"/>
  <c r="X97" i="28"/>
  <c r="X110" i="28"/>
  <c r="W14" i="28"/>
  <c r="X31" i="28"/>
  <c r="X41" i="28"/>
  <c r="X49" i="28"/>
  <c r="X55" i="28"/>
  <c r="X66" i="28"/>
  <c r="X73" i="28"/>
  <c r="X82" i="28"/>
  <c r="X92" i="28"/>
  <c r="X98" i="28"/>
  <c r="X105" i="28"/>
  <c r="T30" i="24"/>
  <c r="T57" i="24"/>
  <c r="T76" i="24"/>
  <c r="T97" i="24"/>
  <c r="S14" i="24"/>
  <c r="T50" i="24"/>
  <c r="T74" i="24"/>
  <c r="T106" i="24"/>
  <c r="V63" i="24"/>
  <c r="V95" i="24"/>
  <c r="W16" i="30"/>
  <c r="X33" i="30"/>
  <c r="X52" i="30"/>
  <c r="X71" i="30"/>
  <c r="X96" i="30"/>
  <c r="X72" i="32"/>
  <c r="W72" i="36"/>
  <c r="AA70" i="36"/>
  <c r="Q60" i="32"/>
  <c r="Q41" i="36"/>
  <c r="I41" i="36"/>
  <c r="S86" i="24"/>
  <c r="T86" i="24" s="1"/>
  <c r="U81" i="36"/>
  <c r="V81" i="24"/>
  <c r="AB22" i="35"/>
  <c r="S77" i="27"/>
  <c r="Q42" i="36"/>
  <c r="Q60" i="27"/>
  <c r="AA35" i="36"/>
  <c r="AB35" i="27"/>
  <c r="Q38" i="27"/>
  <c r="Q32" i="36"/>
  <c r="AA31" i="36"/>
  <c r="AR12" i="27"/>
  <c r="AB31" i="27"/>
  <c r="K31" i="36"/>
  <c r="AJ12" i="27"/>
  <c r="C31" i="27"/>
  <c r="M38" i="27"/>
  <c r="M30" i="36"/>
  <c r="W29" i="36"/>
  <c r="X102" i="30"/>
  <c r="X51" i="30"/>
  <c r="T81" i="24"/>
  <c r="AM12" i="27"/>
  <c r="W14" i="30"/>
  <c r="X32" i="23"/>
  <c r="X51" i="23"/>
  <c r="X70" i="23"/>
  <c r="X92" i="23"/>
  <c r="X108" i="23"/>
  <c r="AA18" i="28"/>
  <c r="AB7" i="28"/>
  <c r="AB32" i="28"/>
  <c r="AB36" i="28"/>
  <c r="AB42" i="28"/>
  <c r="AB46" i="28"/>
  <c r="AB51" i="28"/>
  <c r="AB55" i="28"/>
  <c r="AB59" i="28"/>
  <c r="AB66" i="28"/>
  <c r="AB70" i="28"/>
  <c r="AB74" i="28"/>
  <c r="AB80" i="28"/>
  <c r="AB84" i="28"/>
  <c r="AB90" i="28"/>
  <c r="AB94" i="28"/>
  <c r="AB98" i="28"/>
  <c r="AB102" i="28"/>
  <c r="AB106" i="28"/>
  <c r="AB110" i="28"/>
  <c r="C43" i="27"/>
  <c r="AB41" i="27"/>
  <c r="AB104" i="28"/>
  <c r="AB93" i="28"/>
  <c r="AB81" i="28"/>
  <c r="AB68" i="28"/>
  <c r="AB54" i="28"/>
  <c r="AB43" i="28"/>
  <c r="AB35" i="28"/>
  <c r="X110" i="23"/>
  <c r="X89" i="23"/>
  <c r="X58" i="23"/>
  <c r="X34" i="23"/>
  <c r="X101" i="30"/>
  <c r="X74" i="30"/>
  <c r="X50" i="30"/>
  <c r="V105" i="24"/>
  <c r="T96" i="24"/>
  <c r="T52" i="24"/>
  <c r="AH12" i="27"/>
  <c r="AP12" i="27"/>
  <c r="C45" i="27"/>
  <c r="K13" i="30"/>
  <c r="W21" i="29"/>
  <c r="X29" i="29"/>
  <c r="X33" i="29"/>
  <c r="X37" i="29"/>
  <c r="X43" i="29"/>
  <c r="X47" i="29"/>
  <c r="X52" i="29"/>
  <c r="X56" i="29"/>
  <c r="X63" i="29"/>
  <c r="X67" i="29"/>
  <c r="X71" i="29"/>
  <c r="X75" i="29"/>
  <c r="X81" i="29"/>
  <c r="X85" i="29"/>
  <c r="X91" i="29"/>
  <c r="X95" i="29"/>
  <c r="X99" i="29"/>
  <c r="X103" i="29"/>
  <c r="X107" i="29"/>
  <c r="X111" i="29"/>
  <c r="X48" i="29"/>
  <c r="W11" i="24"/>
  <c r="X43" i="24"/>
  <c r="X63" i="24"/>
  <c r="X82" i="24"/>
  <c r="X101" i="24"/>
  <c r="Z32" i="28"/>
  <c r="Z70" i="28"/>
  <c r="Z106" i="28"/>
  <c r="Z35" i="23"/>
  <c r="Z111" i="23"/>
  <c r="W84" i="36"/>
  <c r="AC74" i="36"/>
  <c r="AC70" i="36"/>
  <c r="W69" i="36"/>
  <c r="X93" i="32"/>
  <c r="W93" i="36"/>
  <c r="X91" i="32"/>
  <c r="W91" i="36"/>
  <c r="AA80" i="36"/>
  <c r="S77" i="32"/>
  <c r="AD63" i="32"/>
  <c r="AC63" i="36"/>
  <c r="W19" i="32"/>
  <c r="X22" i="32"/>
  <c r="AC103" i="36"/>
  <c r="K81" i="36"/>
  <c r="W47" i="36"/>
  <c r="C31" i="33"/>
  <c r="X106" i="32"/>
  <c r="W106" i="36"/>
  <c r="AD73" i="32"/>
  <c r="AC73" i="36"/>
  <c r="X67" i="32"/>
  <c r="W67" i="36"/>
  <c r="O67" i="36"/>
  <c r="O77" i="32"/>
  <c r="X42" i="32"/>
  <c r="W42" i="36"/>
  <c r="B75" i="20"/>
  <c r="C75" i="20" s="1"/>
  <c r="T22" i="35"/>
  <c r="Y64" i="36"/>
  <c r="AC46" i="36"/>
  <c r="AC60" i="27"/>
  <c r="M46" i="36"/>
  <c r="M60" i="27"/>
  <c r="S43" i="36"/>
  <c r="W37" i="36"/>
  <c r="U34" i="36"/>
  <c r="AO12" i="27"/>
  <c r="Y38" i="27"/>
  <c r="Z38" i="27" s="1"/>
  <c r="Y32" i="36"/>
  <c r="I38" i="27"/>
  <c r="I32" i="36"/>
  <c r="AI12" i="27"/>
  <c r="S31" i="36"/>
  <c r="AN12" i="27"/>
  <c r="AC38" i="27"/>
  <c r="T60" i="24"/>
  <c r="X97" i="30"/>
  <c r="X45" i="30"/>
  <c r="T91" i="24"/>
  <c r="T54" i="24"/>
  <c r="AG12" i="27"/>
  <c r="X105" i="27"/>
  <c r="S67" i="36"/>
  <c r="W103" i="36"/>
  <c r="Y60" i="27"/>
  <c r="Z60" i="27" s="1"/>
  <c r="AB109" i="28"/>
  <c r="AB99" i="28"/>
  <c r="AB73" i="28"/>
  <c r="AB63" i="28"/>
  <c r="AB49" i="28"/>
  <c r="AB30" i="28"/>
  <c r="AA60" i="27"/>
  <c r="AB60" i="27" s="1"/>
  <c r="W60" i="27"/>
  <c r="O60" i="27"/>
  <c r="AD85" i="24"/>
  <c r="AD81" i="24"/>
  <c r="AB108" i="28"/>
  <c r="AB103" i="28"/>
  <c r="AB97" i="28"/>
  <c r="AB92" i="28"/>
  <c r="AB85" i="28"/>
  <c r="AB72" i="28"/>
  <c r="AB67" i="28"/>
  <c r="AB58" i="28"/>
  <c r="AB53" i="28"/>
  <c r="AB47" i="28"/>
  <c r="AB41" i="28"/>
  <c r="AB34" i="28"/>
  <c r="AB29" i="28"/>
  <c r="Z111" i="28"/>
  <c r="Z95" i="28"/>
  <c r="Z75" i="28"/>
  <c r="Z64" i="28"/>
  <c r="Z50" i="28"/>
  <c r="Z37" i="28"/>
  <c r="X50" i="27"/>
  <c r="X98" i="24"/>
  <c r="X65" i="24"/>
  <c r="X32" i="24"/>
  <c r="X98" i="23"/>
  <c r="X71" i="23"/>
  <c r="X45" i="23"/>
  <c r="X99" i="30"/>
  <c r="X73" i="30"/>
  <c r="X49" i="30"/>
  <c r="X110" i="29"/>
  <c r="X105" i="29"/>
  <c r="X100" i="29"/>
  <c r="X94" i="29"/>
  <c r="X89" i="29"/>
  <c r="X82" i="29"/>
  <c r="X74" i="29"/>
  <c r="X69" i="29"/>
  <c r="X64" i="29"/>
  <c r="X55" i="29"/>
  <c r="X50" i="29"/>
  <c r="X44" i="29"/>
  <c r="X36" i="29"/>
  <c r="X31" i="29"/>
  <c r="AP6" i="29"/>
  <c r="T102" i="24"/>
  <c r="T85" i="24"/>
  <c r="T67" i="24"/>
  <c r="T51" i="24"/>
  <c r="T33" i="24"/>
  <c r="AK12" i="27"/>
  <c r="AQ12" i="27"/>
  <c r="W15" i="24"/>
  <c r="Y18" i="28"/>
  <c r="L45" i="23"/>
  <c r="AJ6" i="23"/>
  <c r="W10" i="35"/>
  <c r="W17" i="35"/>
  <c r="AP6" i="35"/>
  <c r="AP13" i="35" s="1"/>
  <c r="X31" i="35"/>
  <c r="X35" i="35"/>
  <c r="X41" i="35"/>
  <c r="X45" i="35"/>
  <c r="X50" i="35"/>
  <c r="X54" i="35"/>
  <c r="X58" i="35"/>
  <c r="X65" i="35"/>
  <c r="X69" i="35"/>
  <c r="X73" i="35"/>
  <c r="X80" i="35"/>
  <c r="X84" i="35"/>
  <c r="X91" i="35"/>
  <c r="X95" i="35"/>
  <c r="X99" i="35"/>
  <c r="X103" i="35"/>
  <c r="X107" i="35"/>
  <c r="X111" i="35"/>
  <c r="Z32" i="26"/>
  <c r="Z70" i="26"/>
  <c r="Z102" i="26"/>
  <c r="Y14" i="31"/>
  <c r="Y15" i="31"/>
  <c r="Z37" i="31"/>
  <c r="Z57" i="31"/>
  <c r="Z76" i="31"/>
  <c r="Z97" i="31"/>
  <c r="Z48" i="31"/>
  <c r="AA20" i="26"/>
  <c r="AA10" i="26"/>
  <c r="AA14" i="26"/>
  <c r="AB29" i="26"/>
  <c r="AB33" i="26"/>
  <c r="AB37" i="26"/>
  <c r="AB43" i="26"/>
  <c r="AB47" i="26"/>
  <c r="AB52" i="26"/>
  <c r="AB56" i="26"/>
  <c r="AB63" i="26"/>
  <c r="AB67" i="26"/>
  <c r="AB71" i="26"/>
  <c r="AB75" i="26"/>
  <c r="AB81" i="26"/>
  <c r="AB85" i="26"/>
  <c r="AB91" i="26"/>
  <c r="AB95" i="26"/>
  <c r="AB99" i="26"/>
  <c r="AB103" i="26"/>
  <c r="AB107" i="26"/>
  <c r="AB111" i="26"/>
  <c r="AB49" i="30"/>
  <c r="AB30" i="31"/>
  <c r="AB44" i="31"/>
  <c r="AB53" i="31"/>
  <c r="AB64" i="31"/>
  <c r="AB72" i="31"/>
  <c r="AB83" i="31"/>
  <c r="AB93" i="31"/>
  <c r="AB101" i="31"/>
  <c r="AB109" i="31"/>
  <c r="AD91" i="28"/>
  <c r="AC18" i="29"/>
  <c r="AD36" i="29"/>
  <c r="AD66" i="29"/>
  <c r="AD90" i="29"/>
  <c r="AD110" i="29"/>
  <c r="AC20" i="23"/>
  <c r="AC13" i="23"/>
  <c r="AD29" i="23"/>
  <c r="AD33" i="23"/>
  <c r="AD37" i="23"/>
  <c r="AD44" i="23"/>
  <c r="AD49" i="23"/>
  <c r="AD53" i="23"/>
  <c r="AD57" i="23"/>
  <c r="AD64" i="23"/>
  <c r="AD68" i="23"/>
  <c r="AD72" i="23"/>
  <c r="AD76" i="23"/>
  <c r="AD83" i="23"/>
  <c r="AD89" i="23"/>
  <c r="AD93" i="23"/>
  <c r="AD97" i="23"/>
  <c r="AD101" i="23"/>
  <c r="AD105" i="23"/>
  <c r="AD109" i="23"/>
  <c r="T48" i="24"/>
  <c r="S82" i="36"/>
  <c r="S63" i="36"/>
  <c r="Y41" i="36"/>
  <c r="Y112" i="32"/>
  <c r="AA100" i="36"/>
  <c r="M98" i="36"/>
  <c r="M112" i="32"/>
  <c r="I112" i="32"/>
  <c r="X83" i="32"/>
  <c r="W83" i="36"/>
  <c r="Y86" i="32"/>
  <c r="Y82" i="36"/>
  <c r="X81" i="32"/>
  <c r="W81" i="36"/>
  <c r="AA66" i="36"/>
  <c r="AC108" i="36"/>
  <c r="W107" i="36"/>
  <c r="K112" i="33"/>
  <c r="K105" i="36"/>
  <c r="X34" i="26"/>
  <c r="X53" i="26"/>
  <c r="X72" i="26"/>
  <c r="X96" i="26"/>
  <c r="W12" i="31"/>
  <c r="W10" i="31"/>
  <c r="AA111" i="36"/>
  <c r="AD110" i="32"/>
  <c r="AC110" i="36"/>
  <c r="G112" i="33"/>
  <c r="G95" i="36"/>
  <c r="E77" i="33"/>
  <c r="C126" i="36"/>
  <c r="AA77" i="32"/>
  <c r="K77" i="32"/>
  <c r="S112" i="33"/>
  <c r="Q86" i="33"/>
  <c r="U60" i="33"/>
  <c r="W86" i="34"/>
  <c r="S86" i="34"/>
  <c r="K86" i="34"/>
  <c r="K29" i="41"/>
  <c r="K30" i="41" s="1"/>
  <c r="G29" i="41"/>
  <c r="G30" i="41" s="1"/>
  <c r="C29" i="41"/>
  <c r="C30" i="41" s="1"/>
  <c r="P13" i="41"/>
  <c r="W35" i="36"/>
  <c r="W30" i="36"/>
  <c r="Y29" i="36"/>
  <c r="Q112" i="32"/>
  <c r="W77" i="32"/>
  <c r="X77" i="32" s="1"/>
  <c r="G77" i="32"/>
  <c r="N22" i="32"/>
  <c r="AS6" i="32"/>
  <c r="AC16" i="32"/>
  <c r="AC18" i="32"/>
  <c r="AC20" i="32"/>
  <c r="AD41" i="32"/>
  <c r="AD65" i="32"/>
  <c r="AD89" i="32"/>
  <c r="AD97" i="32"/>
  <c r="AD105" i="32"/>
  <c r="P6" i="21"/>
  <c r="O7" i="21" s="1"/>
  <c r="AC38" i="33"/>
  <c r="M38" i="33"/>
  <c r="AC112" i="34"/>
  <c r="U112" i="34"/>
  <c r="M112" i="34"/>
  <c r="AA112" i="34"/>
  <c r="S112" i="34"/>
  <c r="K112" i="34"/>
  <c r="AC31" i="36"/>
  <c r="U112" i="32"/>
  <c r="E112" i="32"/>
  <c r="Q86" i="32"/>
  <c r="U86" i="32"/>
  <c r="E86" i="32"/>
  <c r="AC21" i="32"/>
  <c r="U112" i="33"/>
  <c r="M112" i="33"/>
  <c r="W112" i="33"/>
  <c r="O112" i="33"/>
  <c r="K86" i="33"/>
  <c r="Q38" i="33"/>
  <c r="Z89" i="33"/>
  <c r="Z43" i="33"/>
  <c r="O112" i="34"/>
  <c r="G112" i="34"/>
  <c r="Y112" i="34"/>
  <c r="Q112" i="34"/>
  <c r="I112" i="34"/>
  <c r="O86" i="34"/>
  <c r="Q60" i="34"/>
  <c r="P22" i="34"/>
  <c r="L47" i="22"/>
  <c r="K123" i="22"/>
  <c r="W112" i="29"/>
  <c r="X112" i="29" s="1"/>
  <c r="Y112" i="29"/>
  <c r="Z112" i="29" s="1"/>
  <c r="Q112" i="29"/>
  <c r="I112" i="29"/>
  <c r="W38" i="30"/>
  <c r="W112" i="23"/>
  <c r="S112" i="23"/>
  <c r="T112" i="23" s="1"/>
  <c r="AC112" i="23"/>
  <c r="AD112" i="23" s="1"/>
  <c r="M112" i="23"/>
  <c r="AD108" i="32"/>
  <c r="AD100" i="32"/>
  <c r="AD92" i="32"/>
  <c r="AD82" i="32"/>
  <c r="AD58" i="32"/>
  <c r="AD56" i="32"/>
  <c r="AD54" i="32"/>
  <c r="AD36" i="32"/>
  <c r="AD34" i="32"/>
  <c r="AD32" i="32"/>
  <c r="AD29" i="32"/>
  <c r="AC12" i="32"/>
  <c r="Z93" i="33"/>
  <c r="W86" i="33"/>
  <c r="G77" i="33"/>
  <c r="W77" i="33"/>
  <c r="M77" i="33"/>
  <c r="W60" i="33"/>
  <c r="O60" i="33"/>
  <c r="X22" i="33"/>
  <c r="AD35" i="33"/>
  <c r="AD73" i="33"/>
  <c r="M60" i="34"/>
  <c r="Y38" i="34"/>
  <c r="AB22" i="34"/>
  <c r="X22" i="34"/>
  <c r="H22" i="34"/>
  <c r="C121" i="22"/>
  <c r="Q71" i="42"/>
  <c r="Q59" i="42"/>
  <c r="Q36" i="42"/>
  <c r="Y77" i="26"/>
  <c r="Q77" i="26"/>
  <c r="I77" i="26"/>
  <c r="X22" i="26"/>
  <c r="S29" i="36"/>
  <c r="K29" i="36"/>
  <c r="J13" i="19"/>
  <c r="AD106" i="32"/>
  <c r="AD98" i="32"/>
  <c r="AD90" i="32"/>
  <c r="AD80" i="32"/>
  <c r="X75" i="32"/>
  <c r="X73" i="32"/>
  <c r="AD71" i="32"/>
  <c r="X70" i="32"/>
  <c r="AD68" i="32"/>
  <c r="AD66" i="32"/>
  <c r="X63" i="32"/>
  <c r="AD52" i="32"/>
  <c r="AD50" i="32"/>
  <c r="AD48" i="32"/>
  <c r="AD46" i="32"/>
  <c r="AD44" i="32"/>
  <c r="AD42" i="32"/>
  <c r="X31" i="32"/>
  <c r="AC14" i="32"/>
  <c r="I112" i="33"/>
  <c r="Z82" i="33"/>
  <c r="Y86" i="33"/>
  <c r="E86" i="33"/>
  <c r="S86" i="33"/>
  <c r="S77" i="33"/>
  <c r="AA77" i="33"/>
  <c r="I77" i="33"/>
  <c r="AC77" i="33"/>
  <c r="Y77" i="33"/>
  <c r="Z77" i="33" s="1"/>
  <c r="AD41" i="33"/>
  <c r="AC60" i="33"/>
  <c r="U38" i="33"/>
  <c r="E38" i="33"/>
  <c r="AC19" i="33"/>
  <c r="P22" i="33"/>
  <c r="AA77" i="34"/>
  <c r="S77" i="34"/>
  <c r="K77" i="34"/>
  <c r="Y77" i="34"/>
  <c r="Q77" i="34"/>
  <c r="I77" i="34"/>
  <c r="M38" i="34"/>
  <c r="E38" i="34"/>
  <c r="U123" i="22"/>
  <c r="S38" i="33"/>
  <c r="K38" i="33"/>
  <c r="AC21" i="33"/>
  <c r="AC112" i="28"/>
  <c r="M112" i="28"/>
  <c r="Y112" i="28"/>
  <c r="Z112" i="28" s="1"/>
  <c r="Q112" i="28"/>
  <c r="I112" i="28"/>
  <c r="U112" i="28"/>
  <c r="AA86" i="28"/>
  <c r="AB86" i="28" s="1"/>
  <c r="S86" i="28"/>
  <c r="K86" i="28"/>
  <c r="N80" i="42"/>
  <c r="N79" i="42"/>
  <c r="J80" i="42"/>
  <c r="J79" i="42"/>
  <c r="Q77" i="42"/>
  <c r="F79" i="42"/>
  <c r="W112" i="26"/>
  <c r="X112" i="26" s="1"/>
  <c r="AA112" i="26"/>
  <c r="AB112" i="26" s="1"/>
  <c r="O112" i="26"/>
  <c r="G112" i="26"/>
  <c r="Y112" i="26"/>
  <c r="Q112" i="26"/>
  <c r="I112" i="26"/>
  <c r="M112" i="30"/>
  <c r="N112" i="30" s="1"/>
  <c r="AA112" i="30"/>
  <c r="AC112" i="30"/>
  <c r="AD112" i="30" s="1"/>
  <c r="W112" i="30"/>
  <c r="O112" i="30"/>
  <c r="K112" i="30"/>
  <c r="L112" i="30" s="1"/>
  <c r="K77" i="23"/>
  <c r="U77" i="23"/>
  <c r="E77" i="23"/>
  <c r="Y112" i="33"/>
  <c r="Z112" i="33" s="1"/>
  <c r="E112" i="33"/>
  <c r="AC86" i="33"/>
  <c r="I86" i="33"/>
  <c r="K77" i="33"/>
  <c r="S60" i="33"/>
  <c r="R22" i="33"/>
  <c r="AC29" i="22"/>
  <c r="W18" i="22"/>
  <c r="W20" i="22"/>
  <c r="W21" i="22"/>
  <c r="X15" i="22"/>
  <c r="X32" i="22" s="1"/>
  <c r="W19" i="22"/>
  <c r="W27" i="22"/>
  <c r="W28" i="22"/>
  <c r="W29" i="22"/>
  <c r="X42" i="22"/>
  <c r="X44" i="22"/>
  <c r="X46" i="22"/>
  <c r="X50" i="22"/>
  <c r="X52" i="22"/>
  <c r="X54" i="22"/>
  <c r="X64" i="22"/>
  <c r="X74" i="22"/>
  <c r="X80" i="22"/>
  <c r="X83" i="22"/>
  <c r="W22" i="22"/>
  <c r="W24" i="22"/>
  <c r="W26" i="22"/>
  <c r="X38" i="22"/>
  <c r="X40" i="22"/>
  <c r="X43" i="22"/>
  <c r="X53" i="22"/>
  <c r="X58" i="22"/>
  <c r="X61" i="22"/>
  <c r="X63" i="22"/>
  <c r="X66" i="22"/>
  <c r="X75" i="22"/>
  <c r="X77" i="22"/>
  <c r="X78" i="22"/>
  <c r="X81" i="22"/>
  <c r="X89" i="22"/>
  <c r="X92" i="22"/>
  <c r="O28" i="22"/>
  <c r="P73" i="22"/>
  <c r="O18" i="22"/>
  <c r="P74" i="22"/>
  <c r="P76" i="22"/>
  <c r="Y38" i="28"/>
  <c r="Q38" i="28"/>
  <c r="I38" i="28"/>
  <c r="K112" i="26"/>
  <c r="AC38" i="29"/>
  <c r="U38" i="29"/>
  <c r="M38" i="29"/>
  <c r="W38" i="29"/>
  <c r="X38" i="29" s="1"/>
  <c r="O38" i="29"/>
  <c r="G38" i="29"/>
  <c r="Y38" i="29"/>
  <c r="Q38" i="29"/>
  <c r="I38" i="29"/>
  <c r="AC77" i="30"/>
  <c r="M77" i="30"/>
  <c r="AC13" i="32"/>
  <c r="W10" i="32"/>
  <c r="AC112" i="33"/>
  <c r="Q112" i="33"/>
  <c r="U86" i="33"/>
  <c r="M86" i="33"/>
  <c r="O77" i="33"/>
  <c r="W38" i="33"/>
  <c r="O38" i="33"/>
  <c r="G38" i="33"/>
  <c r="W112" i="34"/>
  <c r="W77" i="34"/>
  <c r="AC18" i="22"/>
  <c r="AC22" i="22"/>
  <c r="AD15" i="22"/>
  <c r="AD32" i="22" s="1"/>
  <c r="AS16" i="22" s="1"/>
  <c r="AC21" i="22"/>
  <c r="AC23" i="22"/>
  <c r="AD43" i="22"/>
  <c r="AD45" i="22"/>
  <c r="AD56" i="22"/>
  <c r="AD62" i="22"/>
  <c r="AD65" i="22"/>
  <c r="AD72" i="22"/>
  <c r="AD75" i="22"/>
  <c r="AD81" i="22"/>
  <c r="AD84" i="22"/>
  <c r="AC19" i="22"/>
  <c r="AC20" i="22"/>
  <c r="AC27" i="22"/>
  <c r="AD41" i="22"/>
  <c r="AD51" i="22"/>
  <c r="AD55" i="22"/>
  <c r="AD59" i="22"/>
  <c r="AD60" i="22"/>
  <c r="AD67" i="22"/>
  <c r="AD68" i="22"/>
  <c r="AD73" i="22"/>
  <c r="AD76" i="22"/>
  <c r="AD79" i="22"/>
  <c r="AD82" i="22"/>
  <c r="AD90" i="22"/>
  <c r="AD94" i="22"/>
  <c r="E86" i="28"/>
  <c r="S77" i="28"/>
  <c r="K77" i="28"/>
  <c r="R22" i="28"/>
  <c r="Q30" i="42"/>
  <c r="AG13" i="42"/>
  <c r="V20" i="42" s="1"/>
  <c r="AA86" i="23"/>
  <c r="AB86" i="23" s="1"/>
  <c r="K86" i="23"/>
  <c r="AF19" i="20"/>
  <c r="AE21" i="20"/>
  <c r="Y112" i="24"/>
  <c r="Z112" i="24" s="1"/>
  <c r="W112" i="24"/>
  <c r="O112" i="24"/>
  <c r="G112" i="24"/>
  <c r="L22" i="18"/>
  <c r="L16" i="18"/>
  <c r="W112" i="35"/>
  <c r="X112" i="35" s="1"/>
  <c r="G112" i="35"/>
  <c r="S38" i="35"/>
  <c r="U77" i="31"/>
  <c r="E77" i="31"/>
  <c r="C86" i="22"/>
  <c r="Y20" i="22"/>
  <c r="Y19" i="22"/>
  <c r="T15" i="22"/>
  <c r="T32" i="22" s="1"/>
  <c r="S24" i="22"/>
  <c r="S27" i="22"/>
  <c r="L43" i="22"/>
  <c r="K26" i="22"/>
  <c r="W86" i="28"/>
  <c r="X86" i="28" s="1"/>
  <c r="O86" i="28"/>
  <c r="G86" i="28"/>
  <c r="Y86" i="28"/>
  <c r="Z86" i="28" s="1"/>
  <c r="Q86" i="28"/>
  <c r="I86" i="28"/>
  <c r="AA86" i="26"/>
  <c r="AB86" i="26" s="1"/>
  <c r="K86" i="26"/>
  <c r="G38" i="26"/>
  <c r="AC38" i="26"/>
  <c r="U38" i="26"/>
  <c r="M38" i="26"/>
  <c r="O112" i="29"/>
  <c r="O77" i="29"/>
  <c r="Y77" i="29"/>
  <c r="Z77" i="29" s="1"/>
  <c r="Q77" i="29"/>
  <c r="I77" i="29"/>
  <c r="AA77" i="29"/>
  <c r="AB77" i="29" s="1"/>
  <c r="K77" i="29"/>
  <c r="J22" i="29"/>
  <c r="U112" i="30"/>
  <c r="G38" i="30"/>
  <c r="Q38" i="30"/>
  <c r="AA38" i="30"/>
  <c r="R22" i="30"/>
  <c r="Y7" i="30"/>
  <c r="Z72" i="30" s="1"/>
  <c r="Q77" i="23"/>
  <c r="B84" i="20"/>
  <c r="C84" i="20" s="1"/>
  <c r="Q36" i="20"/>
  <c r="P112" i="20"/>
  <c r="Q112" i="20" s="1"/>
  <c r="AA86" i="24"/>
  <c r="K86" i="24"/>
  <c r="R22" i="24"/>
  <c r="X86" i="22"/>
  <c r="X57" i="22"/>
  <c r="U86" i="28"/>
  <c r="Y77" i="28"/>
  <c r="Z77" i="28" s="1"/>
  <c r="Q77" i="28"/>
  <c r="I77" i="28"/>
  <c r="Z22" i="28"/>
  <c r="J22" i="28"/>
  <c r="Q101" i="42"/>
  <c r="Q15" i="42"/>
  <c r="W77" i="26"/>
  <c r="X77" i="26" s="1"/>
  <c r="O77" i="26"/>
  <c r="G77" i="26"/>
  <c r="AA112" i="29"/>
  <c r="AB112" i="29" s="1"/>
  <c r="S112" i="29"/>
  <c r="K112" i="29"/>
  <c r="AC112" i="29"/>
  <c r="AD112" i="29" s="1"/>
  <c r="U112" i="29"/>
  <c r="M112" i="29"/>
  <c r="E112" i="29"/>
  <c r="AC77" i="29"/>
  <c r="AD77" i="29" s="1"/>
  <c r="I77" i="30"/>
  <c r="S86" i="23"/>
  <c r="AC86" i="23"/>
  <c r="AD86" i="23" s="1"/>
  <c r="U86" i="23"/>
  <c r="E86" i="23"/>
  <c r="G86" i="23"/>
  <c r="AA38" i="23"/>
  <c r="AB38" i="23" s="1"/>
  <c r="S38" i="23"/>
  <c r="T22" i="23"/>
  <c r="AL112" i="20"/>
  <c r="AM112" i="20" s="1"/>
  <c r="O10" i="21" s="1"/>
  <c r="O11" i="21" s="1"/>
  <c r="E77" i="24"/>
  <c r="W38" i="24"/>
  <c r="P6" i="18"/>
  <c r="N8" i="18" s="1"/>
  <c r="L10" i="18" s="1"/>
  <c r="AA86" i="35"/>
  <c r="K86" i="35"/>
  <c r="O38" i="35"/>
  <c r="AC38" i="28"/>
  <c r="U38" i="28"/>
  <c r="M38" i="28"/>
  <c r="AA38" i="28"/>
  <c r="AB38" i="28" s="1"/>
  <c r="S38" i="28"/>
  <c r="K38" i="28"/>
  <c r="M103" i="42"/>
  <c r="M105" i="42" s="1"/>
  <c r="I103" i="42"/>
  <c r="I105" i="42" s="1"/>
  <c r="Q64" i="42"/>
  <c r="Y86" i="26"/>
  <c r="Q86" i="26"/>
  <c r="I86" i="26"/>
  <c r="O38" i="26"/>
  <c r="AD22" i="26"/>
  <c r="V22" i="26"/>
  <c r="G112" i="29"/>
  <c r="W86" i="29"/>
  <c r="X86" i="29" s="1"/>
  <c r="AD22" i="29"/>
  <c r="V22" i="29"/>
  <c r="AA86" i="30"/>
  <c r="S86" i="30"/>
  <c r="M86" i="23"/>
  <c r="O86" i="23"/>
  <c r="Y38" i="23"/>
  <c r="W38" i="23"/>
  <c r="X38" i="23" s="1"/>
  <c r="G38" i="23"/>
  <c r="Q38" i="23"/>
  <c r="I38" i="23"/>
  <c r="AB112" i="20"/>
  <c r="AC112" i="20" s="1"/>
  <c r="K10" i="21" s="1"/>
  <c r="K11" i="21" s="1"/>
  <c r="S112" i="24"/>
  <c r="T112" i="24" s="1"/>
  <c r="I112" i="24"/>
  <c r="K38" i="24"/>
  <c r="L38" i="24" s="1"/>
  <c r="AD22" i="24"/>
  <c r="K112" i="35"/>
  <c r="AC77" i="35"/>
  <c r="AD77" i="35" s="1"/>
  <c r="M77" i="35"/>
  <c r="AA38" i="35"/>
  <c r="K38" i="35"/>
  <c r="F130" i="17"/>
  <c r="O112" i="31"/>
  <c r="S112" i="31"/>
  <c r="K112" i="31"/>
  <c r="E86" i="27"/>
  <c r="O86" i="31"/>
  <c r="AC112" i="27"/>
  <c r="AC77" i="28"/>
  <c r="U77" i="28"/>
  <c r="M77" i="28"/>
  <c r="E77" i="28"/>
  <c r="W77" i="28"/>
  <c r="X77" i="28" s="1"/>
  <c r="O77" i="28"/>
  <c r="G77" i="28"/>
  <c r="W38" i="28"/>
  <c r="X38" i="28" s="1"/>
  <c r="O38" i="28"/>
  <c r="G38" i="28"/>
  <c r="AD22" i="28"/>
  <c r="V22" i="28"/>
  <c r="X22" i="28"/>
  <c r="P22" i="28"/>
  <c r="Q86" i="42"/>
  <c r="E80" i="42"/>
  <c r="E103" i="42" s="1"/>
  <c r="E105" i="42" s="1"/>
  <c r="Q78" i="42"/>
  <c r="Q54" i="42"/>
  <c r="AG14" i="42"/>
  <c r="V15" i="42" s="1"/>
  <c r="AA19" i="42" s="1"/>
  <c r="S112" i="26"/>
  <c r="AA77" i="26"/>
  <c r="AB77" i="26" s="1"/>
  <c r="S77" i="26"/>
  <c r="K77" i="26"/>
  <c r="AC77" i="26"/>
  <c r="U77" i="26"/>
  <c r="M77" i="26"/>
  <c r="E77" i="26"/>
  <c r="R22" i="26"/>
  <c r="Y86" i="29"/>
  <c r="Z86" i="29" s="1"/>
  <c r="Q86" i="29"/>
  <c r="I86" i="29"/>
  <c r="AA86" i="29"/>
  <c r="AB86" i="29" s="1"/>
  <c r="S86" i="29"/>
  <c r="K86" i="29"/>
  <c r="X22" i="29"/>
  <c r="X24" i="29" s="1"/>
  <c r="AP8" i="29" s="1"/>
  <c r="P22" i="29"/>
  <c r="R22" i="29"/>
  <c r="M86" i="30"/>
  <c r="E86" i="30"/>
  <c r="G86" i="30"/>
  <c r="Y77" i="30"/>
  <c r="K38" i="23"/>
  <c r="J22" i="24"/>
  <c r="S86" i="31"/>
  <c r="Q77" i="31"/>
  <c r="S38" i="31"/>
  <c r="M112" i="27"/>
  <c r="V22" i="27"/>
  <c r="O38" i="31"/>
  <c r="P22" i="31"/>
  <c r="Q10" i="42"/>
  <c r="AC112" i="26"/>
  <c r="U112" i="26"/>
  <c r="M112" i="26"/>
  <c r="E112" i="26"/>
  <c r="AC86" i="26"/>
  <c r="U86" i="26"/>
  <c r="M86" i="26"/>
  <c r="E86" i="26"/>
  <c r="W86" i="26"/>
  <c r="X86" i="26" s="1"/>
  <c r="O86" i="26"/>
  <c r="G86" i="26"/>
  <c r="AA38" i="26"/>
  <c r="AB38" i="26" s="1"/>
  <c r="S38" i="26"/>
  <c r="K38" i="26"/>
  <c r="Y38" i="26"/>
  <c r="Q38" i="26"/>
  <c r="I38" i="26"/>
  <c r="BO8" i="38"/>
  <c r="BO14" i="38" s="1"/>
  <c r="AP8" i="38"/>
  <c r="AP14" i="38" s="1"/>
  <c r="AF8" i="38"/>
  <c r="AF14" i="38" s="1"/>
  <c r="BG8" i="38"/>
  <c r="BG14" i="38" s="1"/>
  <c r="AO8" i="38"/>
  <c r="AO14" i="38" s="1"/>
  <c r="AE8" i="38"/>
  <c r="AE14" i="38" s="1"/>
  <c r="BQ8" i="38"/>
  <c r="BQ14" i="38" s="1"/>
  <c r="BF8" i="38"/>
  <c r="BF14" i="38" s="1"/>
  <c r="AH8" i="38"/>
  <c r="AH14" i="38" s="1"/>
  <c r="BP8" i="38"/>
  <c r="BP14" i="38" s="1"/>
  <c r="AQ8" i="38"/>
  <c r="AQ14" i="38" s="1"/>
  <c r="AG8" i="38"/>
  <c r="AG14" i="38" s="1"/>
  <c r="AC86" i="29"/>
  <c r="U86" i="29"/>
  <c r="M86" i="29"/>
  <c r="E86" i="29"/>
  <c r="W77" i="29"/>
  <c r="X77" i="29" s="1"/>
  <c r="G77" i="29"/>
  <c r="G112" i="23"/>
  <c r="P22" i="23"/>
  <c r="Z22" i="23"/>
  <c r="X22" i="23"/>
  <c r="R22" i="23"/>
  <c r="AC77" i="24"/>
  <c r="AD77" i="24" s="1"/>
  <c r="M77" i="24"/>
  <c r="N77" i="24" s="1"/>
  <c r="S38" i="24"/>
  <c r="T38" i="24" s="1"/>
  <c r="S112" i="35"/>
  <c r="W112" i="31"/>
  <c r="X112" i="31" s="1"/>
  <c r="G112" i="31"/>
  <c r="Q112" i="27"/>
  <c r="U112" i="27"/>
  <c r="E112" i="27"/>
  <c r="AC86" i="27"/>
  <c r="M86" i="27"/>
  <c r="Y86" i="27"/>
  <c r="Z86" i="27" s="1"/>
  <c r="I86" i="27"/>
  <c r="AA77" i="27"/>
  <c r="AB77" i="27" s="1"/>
  <c r="K77" i="27"/>
  <c r="W77" i="27"/>
  <c r="O77" i="27"/>
  <c r="G77" i="27"/>
  <c r="AA86" i="31"/>
  <c r="AB86" i="31" s="1"/>
  <c r="K86" i="31"/>
  <c r="W86" i="31"/>
  <c r="X86" i="31" s="1"/>
  <c r="G86" i="31"/>
  <c r="Y77" i="31"/>
  <c r="Z77" i="31" s="1"/>
  <c r="I77" i="31"/>
  <c r="AC77" i="31"/>
  <c r="M77" i="31"/>
  <c r="W38" i="31"/>
  <c r="X38" i="31" s="1"/>
  <c r="G38" i="31"/>
  <c r="AA38" i="31"/>
  <c r="AB38" i="31" s="1"/>
  <c r="K38" i="31"/>
  <c r="X22" i="27"/>
  <c r="P22" i="27"/>
  <c r="E38" i="28"/>
  <c r="E38" i="29"/>
  <c r="E38" i="27"/>
  <c r="C47" i="22"/>
  <c r="E31" i="36"/>
  <c r="C31" i="26"/>
  <c r="E38" i="26"/>
  <c r="C31" i="32"/>
  <c r="F69" i="22"/>
  <c r="AB22" i="31"/>
  <c r="AB24" i="31" s="1"/>
  <c r="AR8" i="31" s="1"/>
  <c r="AR9" i="31" s="1"/>
  <c r="AR21" i="31" s="1"/>
  <c r="AB22" i="26"/>
  <c r="AB22" i="28"/>
  <c r="AB22" i="24"/>
  <c r="AB22" i="30"/>
  <c r="AB22" i="23"/>
  <c r="Z22" i="26"/>
  <c r="Z22" i="33"/>
  <c r="Z22" i="29"/>
  <c r="Z22" i="24"/>
  <c r="Z24" i="24" s="1"/>
  <c r="AQ8" i="24" s="1"/>
  <c r="AQ9" i="24" s="1"/>
  <c r="AQ21" i="24" s="1"/>
  <c r="AA15" i="28"/>
  <c r="Y17" i="33"/>
  <c r="Z45" i="33"/>
  <c r="Z65" i="33"/>
  <c r="Z90" i="33"/>
  <c r="Z106" i="33"/>
  <c r="Z33" i="33"/>
  <c r="Z48" i="33"/>
  <c r="Z70" i="33"/>
  <c r="Z91" i="33"/>
  <c r="Z107" i="33"/>
  <c r="Z49" i="33"/>
  <c r="Z63" i="33"/>
  <c r="Z81" i="33"/>
  <c r="Z100" i="33"/>
  <c r="Z90" i="34"/>
  <c r="Y18" i="33"/>
  <c r="N22" i="28"/>
  <c r="N22" i="24"/>
  <c r="N22" i="27"/>
  <c r="N22" i="26"/>
  <c r="N22" i="29"/>
  <c r="L94" i="30"/>
  <c r="L53" i="30"/>
  <c r="K21" i="30"/>
  <c r="L37" i="30"/>
  <c r="L74" i="30"/>
  <c r="L36" i="30"/>
  <c r="L22" i="31"/>
  <c r="L22" i="26"/>
  <c r="L22" i="28"/>
  <c r="L22" i="30"/>
  <c r="L22" i="23"/>
  <c r="L22" i="35"/>
  <c r="L22" i="24"/>
  <c r="AB115" i="22"/>
  <c r="AB110" i="22"/>
  <c r="AB107" i="22"/>
  <c r="AB104" i="22"/>
  <c r="AB101" i="22"/>
  <c r="AB98" i="22"/>
  <c r="AB94" i="22"/>
  <c r="AB72" i="22"/>
  <c r="AB64" i="22"/>
  <c r="AB63" i="22"/>
  <c r="AB62" i="22"/>
  <c r="AB44" i="22"/>
  <c r="AA29" i="22"/>
  <c r="AA27" i="22"/>
  <c r="AA24" i="22"/>
  <c r="AA23" i="22"/>
  <c r="AA22" i="22"/>
  <c r="AA19" i="22"/>
  <c r="AA18" i="22"/>
  <c r="AB117" i="22"/>
  <c r="AB112" i="22"/>
  <c r="AB109" i="22"/>
  <c r="AB103" i="22"/>
  <c r="AB91" i="22"/>
  <c r="AB89" i="22"/>
  <c r="AB84" i="22"/>
  <c r="AB82" i="22"/>
  <c r="AB80" i="22"/>
  <c r="AB78" i="22"/>
  <c r="AB76" i="22"/>
  <c r="AB74" i="22"/>
  <c r="AB68" i="22"/>
  <c r="AB66" i="22"/>
  <c r="AB65" i="22"/>
  <c r="AB60" i="22"/>
  <c r="AB58" i="22"/>
  <c r="AB51" i="22"/>
  <c r="AB50" i="22"/>
  <c r="AB45" i="22"/>
  <c r="AB42" i="22"/>
  <c r="AB40" i="22"/>
  <c r="AA28" i="22"/>
  <c r="AA26" i="22"/>
  <c r="AA7" i="34"/>
  <c r="AA13" i="34" s="1"/>
  <c r="AB108" i="22"/>
  <c r="AB106" i="22"/>
  <c r="AB100" i="22"/>
  <c r="AB95" i="22"/>
  <c r="AB93" i="22"/>
  <c r="AB86" i="22"/>
  <c r="AB77" i="22"/>
  <c r="AB69" i="22"/>
  <c r="AB67" i="22"/>
  <c r="AB61" i="22"/>
  <c r="AB59" i="22"/>
  <c r="AB57" i="22"/>
  <c r="AB56" i="22"/>
  <c r="AB55" i="22"/>
  <c r="AB54" i="22"/>
  <c r="AB53" i="22"/>
  <c r="AB46" i="22"/>
  <c r="AB38" i="22"/>
  <c r="AA25" i="22"/>
  <c r="Y16" i="27"/>
  <c r="Y15" i="27"/>
  <c r="Z30" i="27"/>
  <c r="Z34" i="27"/>
  <c r="Z44" i="27"/>
  <c r="Z49" i="27"/>
  <c r="Z53" i="27"/>
  <c r="Z57" i="27"/>
  <c r="Z64" i="27"/>
  <c r="Z68" i="27"/>
  <c r="Z72" i="27"/>
  <c r="Z76" i="27"/>
  <c r="Z83" i="27"/>
  <c r="Z89" i="27"/>
  <c r="Z93" i="27"/>
  <c r="Z97" i="27"/>
  <c r="Z101" i="27"/>
  <c r="Z105" i="27"/>
  <c r="Z109" i="27"/>
  <c r="Y21" i="27"/>
  <c r="Y14" i="27"/>
  <c r="AQ6" i="27"/>
  <c r="Z31" i="27"/>
  <c r="Z35" i="27"/>
  <c r="Z41" i="27"/>
  <c r="Z45" i="27"/>
  <c r="Z50" i="27"/>
  <c r="Z54" i="27"/>
  <c r="Z58" i="27"/>
  <c r="Z65" i="27"/>
  <c r="Z69" i="27"/>
  <c r="Z73" i="27"/>
  <c r="Z80" i="27"/>
  <c r="Z84" i="27"/>
  <c r="Z90" i="27"/>
  <c r="Z94" i="27"/>
  <c r="Z98" i="27"/>
  <c r="Z102" i="27"/>
  <c r="Z106" i="27"/>
  <c r="Z110" i="27"/>
  <c r="Y18" i="27"/>
  <c r="Y17" i="27"/>
  <c r="Y11" i="27"/>
  <c r="Z7" i="27"/>
  <c r="Z32" i="27"/>
  <c r="Z36" i="27"/>
  <c r="Z42" i="27"/>
  <c r="Z46" i="27"/>
  <c r="Z51" i="27"/>
  <c r="Z55" i="27"/>
  <c r="Z59" i="27"/>
  <c r="Z66" i="27"/>
  <c r="Z70" i="27"/>
  <c r="Z74" i="27"/>
  <c r="Z81" i="27"/>
  <c r="Z85" i="27"/>
  <c r="Z91" i="27"/>
  <c r="Z95" i="27"/>
  <c r="Z99" i="27"/>
  <c r="Z103" i="27"/>
  <c r="Z107" i="27"/>
  <c r="Z111" i="27"/>
  <c r="Y20" i="27"/>
  <c r="Y19" i="27"/>
  <c r="Y13" i="27"/>
  <c r="Y12" i="27"/>
  <c r="Y10" i="27"/>
  <c r="Z29" i="27"/>
  <c r="Z33" i="27"/>
  <c r="Z37" i="27"/>
  <c r="Z43" i="27"/>
  <c r="Z47" i="27"/>
  <c r="Z52" i="27"/>
  <c r="Z56" i="27"/>
  <c r="Z63" i="27"/>
  <c r="Z67" i="27"/>
  <c r="Z71" i="27"/>
  <c r="Z75" i="27"/>
  <c r="Z82" i="27"/>
  <c r="Z92" i="27"/>
  <c r="Z96" i="27"/>
  <c r="Z100" i="27"/>
  <c r="Z104" i="27"/>
  <c r="Z108" i="27"/>
  <c r="Z48" i="27"/>
  <c r="Z7" i="33"/>
  <c r="Y24" i="22"/>
  <c r="Y7" i="32"/>
  <c r="Z30" i="32" s="1"/>
  <c r="Y25" i="22"/>
  <c r="Y23" i="22"/>
  <c r="Y21" i="22"/>
  <c r="Y27" i="22"/>
  <c r="Z15" i="22"/>
  <c r="Z32" i="22" s="1"/>
  <c r="Y33" i="22" s="1"/>
  <c r="N111" i="26"/>
  <c r="N107" i="26"/>
  <c r="N103" i="24"/>
  <c r="N92" i="24"/>
  <c r="N76" i="24"/>
  <c r="N66" i="24"/>
  <c r="N52" i="24"/>
  <c r="N37" i="24"/>
  <c r="AK6" i="24"/>
  <c r="N109" i="24"/>
  <c r="N99" i="24"/>
  <c r="N85" i="24"/>
  <c r="N72" i="24"/>
  <c r="N59" i="24"/>
  <c r="N47" i="24"/>
  <c r="N33" i="24"/>
  <c r="M10" i="24"/>
  <c r="N48" i="24"/>
  <c r="N108" i="24"/>
  <c r="N97" i="24"/>
  <c r="N84" i="24"/>
  <c r="N71" i="24"/>
  <c r="N57" i="24"/>
  <c r="N46" i="24"/>
  <c r="N32" i="24"/>
  <c r="H110" i="22"/>
  <c r="H79" i="22"/>
  <c r="H42" i="22"/>
  <c r="L68" i="24"/>
  <c r="L55" i="24"/>
  <c r="L73" i="27"/>
  <c r="L66" i="27"/>
  <c r="L36" i="27"/>
  <c r="K21" i="27"/>
  <c r="L97" i="27"/>
  <c r="L35" i="35"/>
  <c r="AJ6" i="35"/>
  <c r="F13" i="19"/>
  <c r="L40" i="22"/>
  <c r="K28" i="22"/>
  <c r="K24" i="22"/>
  <c r="L42" i="22"/>
  <c r="L41" i="22"/>
  <c r="K22" i="22"/>
  <c r="K18" i="22"/>
  <c r="F78" i="22"/>
  <c r="F66" i="22"/>
  <c r="F64" i="22"/>
  <c r="F74" i="22"/>
  <c r="K4" i="38"/>
  <c r="BL8" i="38"/>
  <c r="BL14" i="38" s="1"/>
  <c r="AV8" i="38"/>
  <c r="AV14" i="38" s="1"/>
  <c r="CA8" i="38"/>
  <c r="CA14" i="38" s="1"/>
  <c r="BZ8" i="38"/>
  <c r="BZ14" i="38" s="1"/>
  <c r="AS8" i="38"/>
  <c r="AS14" i="38" s="1"/>
  <c r="BK8" i="38"/>
  <c r="BK14" i="38" s="1"/>
  <c r="AM8" i="38"/>
  <c r="AM14" i="38" s="1"/>
  <c r="AX8" i="38"/>
  <c r="AX14" i="38" s="1"/>
  <c r="BE8" i="38"/>
  <c r="BE14" i="38" s="1"/>
  <c r="J22" i="33"/>
  <c r="J22" i="26"/>
  <c r="N52" i="30"/>
  <c r="N67" i="30"/>
  <c r="N81" i="30"/>
  <c r="N90" i="30"/>
  <c r="M7" i="28"/>
  <c r="N82" i="28" s="1"/>
  <c r="F57" i="22"/>
  <c r="B22" i="37"/>
  <c r="H22" i="37" s="1"/>
  <c r="H29" i="37"/>
  <c r="H22" i="26"/>
  <c r="AF26" i="42"/>
  <c r="S7" i="29"/>
  <c r="T69" i="29" s="1"/>
  <c r="U7" i="35"/>
  <c r="U21" i="35" s="1"/>
  <c r="V100" i="24"/>
  <c r="N83" i="26"/>
  <c r="E7" i="35"/>
  <c r="V84" i="24"/>
  <c r="V71" i="24"/>
  <c r="V32" i="24"/>
  <c r="U21" i="24"/>
  <c r="U16" i="24"/>
  <c r="U13" i="24"/>
  <c r="V41" i="24"/>
  <c r="V45" i="24"/>
  <c r="V58" i="24"/>
  <c r="V65" i="24"/>
  <c r="V77" i="24"/>
  <c r="V83" i="24"/>
  <c r="V98" i="24"/>
  <c r="V102" i="24"/>
  <c r="V109" i="24"/>
  <c r="V104" i="24"/>
  <c r="V85" i="24"/>
  <c r="V80" i="24"/>
  <c r="V59" i="24"/>
  <c r="V53" i="24"/>
  <c r="V33" i="24"/>
  <c r="V7" i="24"/>
  <c r="V92" i="24"/>
  <c r="V76" i="24"/>
  <c r="V37" i="24"/>
  <c r="AO6" i="24"/>
  <c r="U18" i="22"/>
  <c r="U29" i="22"/>
  <c r="V38" i="22"/>
  <c r="V39" i="22"/>
  <c r="V40" i="22"/>
  <c r="V41" i="22"/>
  <c r="V56" i="22"/>
  <c r="V60" i="22"/>
  <c r="V61" i="22"/>
  <c r="V64" i="22"/>
  <c r="V65" i="22"/>
  <c r="V68" i="22"/>
  <c r="V76" i="22"/>
  <c r="V89" i="22"/>
  <c r="V98" i="22"/>
  <c r="V100" i="22"/>
  <c r="V102" i="22"/>
  <c r="V104" i="22"/>
  <c r="V106" i="22"/>
  <c r="V111" i="22"/>
  <c r="U2" i="34"/>
  <c r="U7" i="34" s="1"/>
  <c r="V94" i="34" s="1"/>
  <c r="U2" i="33"/>
  <c r="U7" i="33" s="1"/>
  <c r="AO14" i="22"/>
  <c r="V42" i="22"/>
  <c r="V43" i="22"/>
  <c r="V44" i="22"/>
  <c r="V45" i="22"/>
  <c r="V46" i="22"/>
  <c r="V58" i="22"/>
  <c r="V59" i="22"/>
  <c r="V66" i="22"/>
  <c r="V67" i="22"/>
  <c r="V73" i="22"/>
  <c r="V91" i="22"/>
  <c r="V93" i="22"/>
  <c r="V99" i="22"/>
  <c r="V110" i="22"/>
  <c r="V112" i="22"/>
  <c r="V114" i="22"/>
  <c r="V116" i="22"/>
  <c r="V118" i="22"/>
  <c r="V120" i="22"/>
  <c r="K22" i="21"/>
  <c r="U2" i="27"/>
  <c r="U7" i="27" s="1"/>
  <c r="U2" i="30"/>
  <c r="U7" i="30" s="1"/>
  <c r="U19" i="30" s="1"/>
  <c r="U2" i="28"/>
  <c r="U7" i="28" s="1"/>
  <c r="V107" i="24"/>
  <c r="V101" i="24"/>
  <c r="V82" i="24"/>
  <c r="V75" i="24"/>
  <c r="V56" i="24"/>
  <c r="V51" i="24"/>
  <c r="V31" i="24"/>
  <c r="U12" i="24"/>
  <c r="U2" i="26"/>
  <c r="U7" i="26" s="1"/>
  <c r="U20" i="26" s="1"/>
  <c r="U2" i="23"/>
  <c r="U7" i="23" s="1"/>
  <c r="U18" i="23" s="1"/>
  <c r="V121" i="22"/>
  <c r="V119" i="22"/>
  <c r="V109" i="22"/>
  <c r="V107" i="22"/>
  <c r="V105" i="22"/>
  <c r="V86" i="22"/>
  <c r="V78" i="22"/>
  <c r="V75" i="22"/>
  <c r="V57" i="22"/>
  <c r="V52" i="22"/>
  <c r="V47" i="22"/>
  <c r="T107" i="28"/>
  <c r="T52" i="23"/>
  <c r="T49" i="23"/>
  <c r="T32" i="23"/>
  <c r="T58" i="23"/>
  <c r="T55" i="23"/>
  <c r="T85" i="31"/>
  <c r="T75" i="31"/>
  <c r="S17" i="31"/>
  <c r="J12" i="19"/>
  <c r="S26" i="22"/>
  <c r="Q20" i="22"/>
  <c r="Q18" i="22"/>
  <c r="Q23" i="22"/>
  <c r="R39" i="22"/>
  <c r="R42" i="22"/>
  <c r="R46" i="22"/>
  <c r="R47" i="22"/>
  <c r="R50" i="22"/>
  <c r="R54" i="22"/>
  <c r="R72" i="22"/>
  <c r="R82" i="22"/>
  <c r="R90" i="22"/>
  <c r="R91" i="22"/>
  <c r="R98" i="22"/>
  <c r="R102" i="22"/>
  <c r="R106" i="22"/>
  <c r="R111" i="22"/>
  <c r="R115" i="22"/>
  <c r="R119" i="22"/>
  <c r="R40" i="22"/>
  <c r="R43" i="22"/>
  <c r="R51" i="22"/>
  <c r="R52" i="22"/>
  <c r="R55" i="22"/>
  <c r="R81" i="22"/>
  <c r="R85" i="22"/>
  <c r="R89" i="22"/>
  <c r="R94" i="22"/>
  <c r="R101" i="22"/>
  <c r="R105" i="22"/>
  <c r="R109" i="22"/>
  <c r="R110" i="22"/>
  <c r="R114" i="22"/>
  <c r="R118" i="22"/>
  <c r="R121" i="22"/>
  <c r="I22" i="21"/>
  <c r="Q2" i="31"/>
  <c r="Q7" i="31" s="1"/>
  <c r="R31" i="31" s="1"/>
  <c r="Q2" i="28"/>
  <c r="Q7" i="28" s="1"/>
  <c r="Q21" i="28" s="1"/>
  <c r="Q27" i="22"/>
  <c r="Q29" i="22"/>
  <c r="R44" i="22"/>
  <c r="R53" i="22"/>
  <c r="R80" i="22"/>
  <c r="R100" i="22"/>
  <c r="R108" i="22"/>
  <c r="R116" i="22"/>
  <c r="Q2" i="34"/>
  <c r="Q7" i="34" s="1"/>
  <c r="R80" i="34" s="1"/>
  <c r="Q2" i="32"/>
  <c r="Q7" i="32" s="1"/>
  <c r="AM6" i="32" s="1"/>
  <c r="Q2" i="35"/>
  <c r="Q7" i="35" s="1"/>
  <c r="Q16" i="35" s="1"/>
  <c r="Q28" i="22"/>
  <c r="R41" i="22"/>
  <c r="R99" i="22"/>
  <c r="R104" i="22"/>
  <c r="Q2" i="33"/>
  <c r="Q7" i="33" s="1"/>
  <c r="Q2" i="24"/>
  <c r="Q7" i="24" s="1"/>
  <c r="Q21" i="24" s="1"/>
  <c r="Q2" i="26"/>
  <c r="Q7" i="26" s="1"/>
  <c r="R44" i="26" s="1"/>
  <c r="R45" i="22"/>
  <c r="R59" i="22"/>
  <c r="R65" i="22"/>
  <c r="R83" i="22"/>
  <c r="R92" i="22"/>
  <c r="R113" i="22"/>
  <c r="R120" i="22"/>
  <c r="Q2" i="30"/>
  <c r="Q7" i="30" s="1"/>
  <c r="Q25" i="22"/>
  <c r="R58" i="22"/>
  <c r="R60" i="22"/>
  <c r="R62" i="22"/>
  <c r="R64" i="22"/>
  <c r="R66" i="22"/>
  <c r="R68" i="22"/>
  <c r="R73" i="22"/>
  <c r="R74" i="22"/>
  <c r="R75" i="22"/>
  <c r="R76" i="22"/>
  <c r="R77" i="22"/>
  <c r="R78" i="22"/>
  <c r="R79" i="22"/>
  <c r="R84" i="22"/>
  <c r="R93" i="22"/>
  <c r="R95" i="22"/>
  <c r="R103" i="22"/>
  <c r="Q2" i="27"/>
  <c r="Q7" i="27" s="1"/>
  <c r="Q2" i="23"/>
  <c r="Q7" i="23" s="1"/>
  <c r="Q21" i="22"/>
  <c r="R56" i="22"/>
  <c r="R61" i="22"/>
  <c r="R63" i="22"/>
  <c r="R67" i="22"/>
  <c r="R117" i="22"/>
  <c r="AM14" i="22"/>
  <c r="AM21" i="22" s="1"/>
  <c r="R104" i="32"/>
  <c r="R38" i="22"/>
  <c r="R86" i="22"/>
  <c r="R57" i="22"/>
  <c r="H12" i="19"/>
  <c r="B6" i="19"/>
  <c r="E7" i="19" s="1"/>
  <c r="O24" i="22"/>
  <c r="P39" i="22"/>
  <c r="P41" i="22"/>
  <c r="P59" i="22"/>
  <c r="P60" i="22"/>
  <c r="P63" i="22"/>
  <c r="P64" i="22"/>
  <c r="P67" i="22"/>
  <c r="P68" i="22"/>
  <c r="P89" i="22"/>
  <c r="P90" i="22"/>
  <c r="P121" i="22"/>
  <c r="O2" i="31"/>
  <c r="O7" i="31" s="1"/>
  <c r="P96" i="31" s="1"/>
  <c r="P43" i="22"/>
  <c r="P45" i="22"/>
  <c r="P52" i="22"/>
  <c r="P54" i="22"/>
  <c r="P91" i="22"/>
  <c r="P92" i="22"/>
  <c r="P93" i="22"/>
  <c r="P94" i="22"/>
  <c r="P102" i="22"/>
  <c r="P103" i="22"/>
  <c r="P104" i="22"/>
  <c r="P105" i="22"/>
  <c r="P106" i="22"/>
  <c r="P107" i="22"/>
  <c r="P108" i="22"/>
  <c r="P109" i="22"/>
  <c r="O2" i="33"/>
  <c r="O7" i="33" s="1"/>
  <c r="P48" i="33" s="1"/>
  <c r="O2" i="32"/>
  <c r="O7" i="32" s="1"/>
  <c r="P109" i="32" s="1"/>
  <c r="O2" i="35"/>
  <c r="O7" i="35" s="1"/>
  <c r="O2" i="23"/>
  <c r="O7" i="23" s="1"/>
  <c r="O2" i="29"/>
  <c r="O7" i="29" s="1"/>
  <c r="O17" i="29" s="1"/>
  <c r="O2" i="28"/>
  <c r="O7" i="28" s="1"/>
  <c r="O19" i="28" s="1"/>
  <c r="AL14" i="22"/>
  <c r="AL21" i="22" s="1"/>
  <c r="P44" i="22"/>
  <c r="P56" i="22"/>
  <c r="P58" i="22"/>
  <c r="P65" i="22"/>
  <c r="P66" i="22"/>
  <c r="P98" i="22"/>
  <c r="P99" i="22"/>
  <c r="P100" i="22"/>
  <c r="P110" i="22"/>
  <c r="P111" i="22"/>
  <c r="P112" i="22"/>
  <c r="P113" i="22"/>
  <c r="P114" i="22"/>
  <c r="P115" i="22"/>
  <c r="P116" i="22"/>
  <c r="P117" i="22"/>
  <c r="P118" i="22"/>
  <c r="P119" i="22"/>
  <c r="P120" i="22"/>
  <c r="O2" i="34"/>
  <c r="O7" i="34" s="1"/>
  <c r="P40" i="22"/>
  <c r="P42" i="22"/>
  <c r="P55" i="22"/>
  <c r="P95" i="22"/>
  <c r="O2" i="24"/>
  <c r="O7" i="24" s="1"/>
  <c r="O2" i="26"/>
  <c r="O7" i="26" s="1"/>
  <c r="O18" i="26" s="1"/>
  <c r="P46" i="22"/>
  <c r="P61" i="22"/>
  <c r="P62" i="22"/>
  <c r="O2" i="30"/>
  <c r="O7" i="30" s="1"/>
  <c r="O21" i="30" s="1"/>
  <c r="H22" i="21"/>
  <c r="O2" i="27"/>
  <c r="O7" i="27" s="1"/>
  <c r="O12" i="27" s="1"/>
  <c r="P85" i="22"/>
  <c r="P84" i="22"/>
  <c r="P83" i="22"/>
  <c r="P82" i="22"/>
  <c r="P81" i="22"/>
  <c r="P80" i="22"/>
  <c r="P79" i="22"/>
  <c r="P72" i="22"/>
  <c r="P86" i="22"/>
  <c r="P57" i="22"/>
  <c r="M19" i="24"/>
  <c r="M14" i="24"/>
  <c r="N30" i="24"/>
  <c r="N34" i="24"/>
  <c r="N41" i="24"/>
  <c r="N45" i="24"/>
  <c r="N50" i="24"/>
  <c r="N54" i="24"/>
  <c r="N58" i="24"/>
  <c r="N65" i="24"/>
  <c r="N69" i="24"/>
  <c r="N73" i="24"/>
  <c r="N83" i="24"/>
  <c r="N90" i="24"/>
  <c r="N94" i="24"/>
  <c r="N98" i="24"/>
  <c r="N102" i="24"/>
  <c r="N106" i="24"/>
  <c r="N110" i="24"/>
  <c r="N107" i="24"/>
  <c r="N101" i="24"/>
  <c r="N96" i="24"/>
  <c r="N91" i="24"/>
  <c r="N82" i="24"/>
  <c r="N75" i="24"/>
  <c r="N70" i="24"/>
  <c r="N64" i="24"/>
  <c r="N56" i="24"/>
  <c r="N51" i="24"/>
  <c r="N44" i="24"/>
  <c r="N36" i="24"/>
  <c r="N31" i="24"/>
  <c r="N74" i="26"/>
  <c r="N63" i="26"/>
  <c r="N33" i="30"/>
  <c r="N111" i="24"/>
  <c r="N105" i="24"/>
  <c r="N100" i="24"/>
  <c r="N95" i="24"/>
  <c r="N89" i="24"/>
  <c r="N81" i="24"/>
  <c r="N74" i="24"/>
  <c r="N68" i="24"/>
  <c r="N63" i="24"/>
  <c r="N55" i="24"/>
  <c r="N49" i="24"/>
  <c r="N43" i="24"/>
  <c r="N35" i="24"/>
  <c r="N29" i="24"/>
  <c r="M15" i="24"/>
  <c r="I2" i="31"/>
  <c r="I7" i="31" s="1"/>
  <c r="AI6" i="31" s="1"/>
  <c r="I2" i="26"/>
  <c r="I7" i="26" s="1"/>
  <c r="BG40" i="26" s="1"/>
  <c r="AB56" i="38" s="1"/>
  <c r="M21" i="41"/>
  <c r="L21" i="41"/>
  <c r="H21" i="41"/>
  <c r="G21" i="41"/>
  <c r="I19" i="22"/>
  <c r="J98" i="22"/>
  <c r="I2" i="34"/>
  <c r="I7" i="34" s="1"/>
  <c r="BG40" i="34" s="1"/>
  <c r="AB215" i="38" s="1"/>
  <c r="I2" i="35"/>
  <c r="I7" i="35" s="1"/>
  <c r="I18" i="35" s="1"/>
  <c r="I2" i="23"/>
  <c r="I7" i="23" s="1"/>
  <c r="BG40" i="23" s="1"/>
  <c r="AB16" i="38" s="1"/>
  <c r="J32" i="38" s="1"/>
  <c r="I2" i="29"/>
  <c r="I7" i="29" s="1"/>
  <c r="BG40" i="29" s="1"/>
  <c r="AB116" i="38" s="1"/>
  <c r="J65" i="22"/>
  <c r="J74" i="22"/>
  <c r="J80" i="22"/>
  <c r="J95" i="22"/>
  <c r="J100" i="22"/>
  <c r="J121" i="22"/>
  <c r="I2" i="27"/>
  <c r="I7" i="27" s="1"/>
  <c r="BG40" i="27" s="1"/>
  <c r="AB76" i="38" s="1"/>
  <c r="J76" i="22"/>
  <c r="J84" i="22"/>
  <c r="I2" i="28"/>
  <c r="I7" i="28" s="1"/>
  <c r="I17" i="28" s="1"/>
  <c r="AI14" i="22"/>
  <c r="AI21" i="22" s="1"/>
  <c r="J78" i="22"/>
  <c r="I2" i="30"/>
  <c r="I7" i="30" s="1"/>
  <c r="N21" i="41"/>
  <c r="I2" i="32"/>
  <c r="I7" i="32" s="1"/>
  <c r="J57" i="22"/>
  <c r="G24" i="22"/>
  <c r="H57" i="22"/>
  <c r="H41" i="22"/>
  <c r="G22" i="22"/>
  <c r="G28" i="22"/>
  <c r="H39" i="22"/>
  <c r="H45" i="22"/>
  <c r="H55" i="22"/>
  <c r="H58" i="22"/>
  <c r="H59" i="22"/>
  <c r="H60" i="22"/>
  <c r="H61" i="22"/>
  <c r="H62" i="22"/>
  <c r="H63" i="22"/>
  <c r="H64" i="22"/>
  <c r="H65" i="22"/>
  <c r="H75" i="22"/>
  <c r="H78" i="22"/>
  <c r="H83" i="22"/>
  <c r="H92" i="22"/>
  <c r="H99" i="22"/>
  <c r="H103" i="22"/>
  <c r="H107" i="22"/>
  <c r="H111" i="22"/>
  <c r="H115" i="22"/>
  <c r="H119" i="22"/>
  <c r="H121" i="22"/>
  <c r="G2" i="33"/>
  <c r="G7" i="33" s="1"/>
  <c r="D22" i="21"/>
  <c r="G2" i="32"/>
  <c r="G7" i="32" s="1"/>
  <c r="G2" i="27"/>
  <c r="G7" i="27" s="1"/>
  <c r="BG41" i="27" s="1"/>
  <c r="G2" i="35"/>
  <c r="G7" i="35" s="1"/>
  <c r="BG41" i="35" s="1"/>
  <c r="G2" i="23"/>
  <c r="G7" i="23" s="1"/>
  <c r="G13" i="23" s="1"/>
  <c r="G2" i="29"/>
  <c r="G7" i="29" s="1"/>
  <c r="G2" i="28"/>
  <c r="G7" i="28" s="1"/>
  <c r="BG41" i="28" s="1"/>
  <c r="AH14" i="22"/>
  <c r="H38" i="22"/>
  <c r="H44" i="22"/>
  <c r="H54" i="22"/>
  <c r="H66" i="22"/>
  <c r="H67" i="22"/>
  <c r="H68" i="22"/>
  <c r="H72" i="22"/>
  <c r="H73" i="22"/>
  <c r="H76" i="22"/>
  <c r="H81" i="22"/>
  <c r="H84" i="22"/>
  <c r="H89" i="22"/>
  <c r="H93" i="22"/>
  <c r="H95" i="22"/>
  <c r="H100" i="22"/>
  <c r="H104" i="22"/>
  <c r="H108" i="22"/>
  <c r="H112" i="22"/>
  <c r="H116" i="22"/>
  <c r="H120" i="22"/>
  <c r="G2" i="34"/>
  <c r="H53" i="22"/>
  <c r="H77" i="22"/>
  <c r="H85" i="22"/>
  <c r="H94" i="22"/>
  <c r="H106" i="22"/>
  <c r="H114" i="22"/>
  <c r="G2" i="31"/>
  <c r="G7" i="31" s="1"/>
  <c r="G2" i="30"/>
  <c r="G7" i="30" s="1"/>
  <c r="G17" i="30" s="1"/>
  <c r="G26" i="22"/>
  <c r="H46" i="22"/>
  <c r="H47" i="22"/>
  <c r="H52" i="22"/>
  <c r="H74" i="22"/>
  <c r="H82" i="22"/>
  <c r="H109" i="22"/>
  <c r="H117" i="22"/>
  <c r="H80" i="22"/>
  <c r="H101" i="22"/>
  <c r="H102" i="22"/>
  <c r="H118" i="22"/>
  <c r="G2" i="26"/>
  <c r="G7" i="26" s="1"/>
  <c r="H43" i="22"/>
  <c r="H90" i="22"/>
  <c r="H98" i="22"/>
  <c r="H105" i="22"/>
  <c r="G2" i="24"/>
  <c r="G7" i="24" s="1"/>
  <c r="G20" i="24" s="1"/>
  <c r="H113" i="22"/>
  <c r="G7" i="34"/>
  <c r="G15" i="34" s="1"/>
  <c r="H86" i="22"/>
  <c r="F47" i="24"/>
  <c r="D21" i="41"/>
  <c r="J21" i="41"/>
  <c r="O21" i="41"/>
  <c r="P28" i="41"/>
  <c r="Q26" i="41"/>
  <c r="F21" i="41"/>
  <c r="K21" i="41"/>
  <c r="C13" i="19"/>
  <c r="F51" i="22"/>
  <c r="E19" i="22"/>
  <c r="H22" i="28"/>
  <c r="H22" i="29"/>
  <c r="H22" i="31"/>
  <c r="H22" i="23"/>
  <c r="H22" i="30"/>
  <c r="H22" i="27"/>
  <c r="F22" i="26"/>
  <c r="F22" i="28"/>
  <c r="F22" i="27"/>
  <c r="F22" i="24"/>
  <c r="F22" i="29"/>
  <c r="T22" i="28"/>
  <c r="T22" i="26"/>
  <c r="T22" i="30"/>
  <c r="T22" i="24"/>
  <c r="T22" i="31"/>
  <c r="M7" i="32"/>
  <c r="M15" i="32" s="1"/>
  <c r="U21" i="22"/>
  <c r="U19" i="22"/>
  <c r="U22" i="22"/>
  <c r="V15" i="22"/>
  <c r="V32" i="22" s="1"/>
  <c r="U25" i="22"/>
  <c r="U23" i="22"/>
  <c r="S20" i="22"/>
  <c r="S18" i="22"/>
  <c r="S22" i="22"/>
  <c r="S21" i="22"/>
  <c r="S25" i="22"/>
  <c r="S7" i="33"/>
  <c r="Q24" i="22"/>
  <c r="Q19" i="22"/>
  <c r="R15" i="22"/>
  <c r="R32" i="22" s="1"/>
  <c r="Q33" i="22" s="1"/>
  <c r="O26" i="22"/>
  <c r="O22" i="22"/>
  <c r="O20" i="22"/>
  <c r="E22" i="21"/>
  <c r="J120" i="22"/>
  <c r="J118" i="22"/>
  <c r="J116" i="22"/>
  <c r="J114" i="22"/>
  <c r="J112" i="22"/>
  <c r="J110" i="22"/>
  <c r="J108" i="22"/>
  <c r="J106" i="22"/>
  <c r="J104" i="22"/>
  <c r="J102" i="22"/>
  <c r="J94" i="22"/>
  <c r="J92" i="22"/>
  <c r="J90" i="22"/>
  <c r="J86" i="22"/>
  <c r="J63" i="22"/>
  <c r="J50" i="22"/>
  <c r="I29" i="22"/>
  <c r="J101" i="22"/>
  <c r="J99" i="22"/>
  <c r="J85" i="22"/>
  <c r="J83" i="22"/>
  <c r="J81" i="22"/>
  <c r="J79" i="22"/>
  <c r="J77" i="22"/>
  <c r="J75" i="22"/>
  <c r="J73" i="22"/>
  <c r="J61" i="22"/>
  <c r="J51" i="22"/>
  <c r="J119" i="22"/>
  <c r="J117" i="22"/>
  <c r="J115" i="22"/>
  <c r="J113" i="22"/>
  <c r="J111" i="22"/>
  <c r="J109" i="22"/>
  <c r="J107" i="22"/>
  <c r="J105" i="22"/>
  <c r="J103" i="22"/>
  <c r="J93" i="22"/>
  <c r="J91" i="22"/>
  <c r="J89" i="22"/>
  <c r="J67" i="22"/>
  <c r="J59" i="22"/>
  <c r="J47" i="22"/>
  <c r="I27" i="22"/>
  <c r="I25" i="22"/>
  <c r="I23" i="22"/>
  <c r="I21" i="22"/>
  <c r="F41" i="24"/>
  <c r="F89" i="24"/>
  <c r="G20" i="22"/>
  <c r="G18" i="22"/>
  <c r="H40" i="22"/>
  <c r="F110" i="27"/>
  <c r="F29" i="31"/>
  <c r="F90" i="31"/>
  <c r="F55" i="31"/>
  <c r="F103" i="31"/>
  <c r="F42" i="31"/>
  <c r="F96" i="31"/>
  <c r="F53" i="31"/>
  <c r="F105" i="31"/>
  <c r="Q25" i="41"/>
  <c r="N29" i="41"/>
  <c r="N30" i="41" s="1"/>
  <c r="N28" i="41"/>
  <c r="F28" i="41"/>
  <c r="F29" i="41"/>
  <c r="F30" i="41" s="1"/>
  <c r="W15" i="35"/>
  <c r="W18" i="35"/>
  <c r="AA19" i="35"/>
  <c r="Y10" i="24"/>
  <c r="Y11" i="24"/>
  <c r="AC12" i="24"/>
  <c r="M13" i="24"/>
  <c r="M16" i="24"/>
  <c r="Y16" i="24"/>
  <c r="AC17" i="24"/>
  <c r="M18" i="24"/>
  <c r="Y18" i="24"/>
  <c r="U20" i="24"/>
  <c r="AA12" i="23"/>
  <c r="W14" i="29"/>
  <c r="AA15" i="29"/>
  <c r="K13" i="27"/>
  <c r="M15" i="26"/>
  <c r="M17" i="30"/>
  <c r="S11" i="27"/>
  <c r="W20" i="28"/>
  <c r="W15" i="28"/>
  <c r="W12" i="28"/>
  <c r="W21" i="28"/>
  <c r="W18" i="28"/>
  <c r="W13" i="28"/>
  <c r="W19" i="28"/>
  <c r="W16" i="28"/>
  <c r="W11" i="28"/>
  <c r="W10" i="29"/>
  <c r="W19" i="29"/>
  <c r="W20" i="29"/>
  <c r="W17" i="29"/>
  <c r="W12" i="29"/>
  <c r="W18" i="29"/>
  <c r="W15" i="29"/>
  <c r="W13" i="23"/>
  <c r="Y20" i="26"/>
  <c r="Y12" i="26"/>
  <c r="Y21" i="26"/>
  <c r="Y18" i="26"/>
  <c r="Y19" i="26"/>
  <c r="Y16" i="26"/>
  <c r="Y11" i="26"/>
  <c r="AA21" i="28"/>
  <c r="AA16" i="28"/>
  <c r="AA13" i="28"/>
  <c r="AA10" i="28"/>
  <c r="AA19" i="28"/>
  <c r="AA14" i="28"/>
  <c r="AA11" i="28"/>
  <c r="AA20" i="28"/>
  <c r="AA17" i="28"/>
  <c r="AA12" i="28"/>
  <c r="AA10" i="29"/>
  <c r="AA20" i="29"/>
  <c r="AA21" i="29"/>
  <c r="AA18" i="29"/>
  <c r="AA13" i="29"/>
  <c r="AA19" i="29"/>
  <c r="AA16" i="29"/>
  <c r="AA11" i="29"/>
  <c r="AA19" i="23"/>
  <c r="AA15" i="23"/>
  <c r="AA11" i="23"/>
  <c r="AA20" i="23"/>
  <c r="AA13" i="23"/>
  <c r="AA20" i="27"/>
  <c r="AA18" i="27"/>
  <c r="AA16" i="27"/>
  <c r="AA13" i="27"/>
  <c r="AA11" i="27"/>
  <c r="AC21" i="26"/>
  <c r="AC16" i="26"/>
  <c r="AC19" i="26"/>
  <c r="AC14" i="26"/>
  <c r="AC11" i="26"/>
  <c r="AC17" i="26"/>
  <c r="AC12" i="26"/>
  <c r="AC21" i="30"/>
  <c r="AC13" i="30"/>
  <c r="AC19" i="30"/>
  <c r="AC16" i="30"/>
  <c r="J28" i="41"/>
  <c r="K11" i="35"/>
  <c r="W14" i="35"/>
  <c r="W19" i="35"/>
  <c r="U11" i="24"/>
  <c r="M12" i="24"/>
  <c r="Y12" i="24"/>
  <c r="AC13" i="24"/>
  <c r="U14" i="24"/>
  <c r="Y15" i="24"/>
  <c r="AC16" i="24"/>
  <c r="M17" i="24"/>
  <c r="AC19" i="24"/>
  <c r="M20" i="24"/>
  <c r="M21" i="24"/>
  <c r="W11" i="23"/>
  <c r="AA16" i="23"/>
  <c r="AA21" i="23"/>
  <c r="AC17" i="30"/>
  <c r="W16" i="29"/>
  <c r="AC10" i="26"/>
  <c r="W17" i="28"/>
  <c r="P150" i="19"/>
  <c r="P100" i="19"/>
  <c r="P70" i="19"/>
  <c r="G8" i="41"/>
  <c r="L8" i="41"/>
  <c r="P23" i="41"/>
  <c r="P11" i="41"/>
  <c r="P14" i="41"/>
  <c r="P120" i="19"/>
  <c r="P90" i="19"/>
  <c r="P39" i="19"/>
  <c r="K19" i="26"/>
  <c r="K20" i="30"/>
  <c r="S21" i="24"/>
  <c r="S19" i="24"/>
  <c r="S17" i="24"/>
  <c r="S15" i="24"/>
  <c r="S13" i="24"/>
  <c r="S11" i="24"/>
  <c r="W16" i="26"/>
  <c r="W14" i="26"/>
  <c r="W15" i="30"/>
  <c r="W18" i="24"/>
  <c r="W21" i="31"/>
  <c r="W19" i="31"/>
  <c r="W17" i="31"/>
  <c r="W15" i="31"/>
  <c r="W13" i="31"/>
  <c r="W11" i="31"/>
  <c r="Y21" i="28"/>
  <c r="Y19" i="28"/>
  <c r="Y17" i="28"/>
  <c r="Y15" i="28"/>
  <c r="Y13" i="28"/>
  <c r="Y11" i="28"/>
  <c r="Y10" i="28"/>
  <c r="Y20" i="29"/>
  <c r="Y18" i="29"/>
  <c r="Y16" i="29"/>
  <c r="Y14" i="29"/>
  <c r="Y12" i="29"/>
  <c r="Y20" i="23"/>
  <c r="AA21" i="26"/>
  <c r="AA19" i="26"/>
  <c r="AA17" i="26"/>
  <c r="AA15" i="26"/>
  <c r="AA13" i="26"/>
  <c r="AA11" i="26"/>
  <c r="AA14" i="30"/>
  <c r="AA15" i="24"/>
  <c r="AA11" i="24"/>
  <c r="AA20" i="31"/>
  <c r="AA18" i="31"/>
  <c r="AA16" i="31"/>
  <c r="AA14" i="31"/>
  <c r="AA12" i="31"/>
  <c r="AC20" i="28"/>
  <c r="AC16" i="28"/>
  <c r="AC14" i="28"/>
  <c r="AC12" i="28"/>
  <c r="AC21" i="29"/>
  <c r="AC17" i="29"/>
  <c r="AC15" i="29"/>
  <c r="AC13" i="29"/>
  <c r="AC18" i="23"/>
  <c r="AC14" i="23"/>
  <c r="AC10" i="23"/>
  <c r="AC21" i="35"/>
  <c r="AC19" i="35"/>
  <c r="AC17" i="35"/>
  <c r="AC15" i="35"/>
  <c r="AC13" i="35"/>
  <c r="AC11" i="35"/>
  <c r="P140" i="19"/>
  <c r="P110" i="19"/>
  <c r="P59" i="19"/>
  <c r="P29" i="19"/>
  <c r="C8" i="41"/>
  <c r="P8" i="41" s="1"/>
  <c r="N8" i="41"/>
  <c r="J8" i="41"/>
  <c r="F8" i="41"/>
  <c r="P130" i="19"/>
  <c r="P80" i="19"/>
  <c r="P49" i="19"/>
  <c r="C21" i="41"/>
  <c r="M13" i="19"/>
  <c r="I13" i="19"/>
  <c r="E13" i="19"/>
  <c r="AA112" i="32"/>
  <c r="W112" i="32"/>
  <c r="X112" i="32" s="1"/>
  <c r="S112" i="32"/>
  <c r="O112" i="32"/>
  <c r="K112" i="32"/>
  <c r="G112" i="32"/>
  <c r="AA86" i="32"/>
  <c r="W86" i="32"/>
  <c r="X86" i="32" s="1"/>
  <c r="S86" i="32"/>
  <c r="O86" i="32"/>
  <c r="K86" i="32"/>
  <c r="G86" i="32"/>
  <c r="AC77" i="32"/>
  <c r="AD77" i="32" s="1"/>
  <c r="Y77" i="32"/>
  <c r="U77" i="32"/>
  <c r="Q77" i="32"/>
  <c r="M77" i="32"/>
  <c r="I77" i="32"/>
  <c r="E77" i="32"/>
  <c r="AC60" i="32"/>
  <c r="AD60" i="32" s="1"/>
  <c r="E60" i="32"/>
  <c r="S60" i="32"/>
  <c r="T60" i="32" s="1"/>
  <c r="AC38" i="32"/>
  <c r="M38" i="32"/>
  <c r="AA38" i="32"/>
  <c r="L13" i="19"/>
  <c r="H13" i="19"/>
  <c r="D13" i="19"/>
  <c r="X41" i="32"/>
  <c r="G60" i="32"/>
  <c r="K38" i="32"/>
  <c r="S14" i="32"/>
  <c r="E21" i="41"/>
  <c r="I21" i="41"/>
  <c r="AA60" i="32"/>
  <c r="O60" i="32"/>
  <c r="S18" i="32"/>
  <c r="W38" i="32"/>
  <c r="S38" i="32"/>
  <c r="O38" i="32"/>
  <c r="G38" i="32"/>
  <c r="V22" i="32"/>
  <c r="J22" i="32"/>
  <c r="AC15" i="32"/>
  <c r="AC11" i="32"/>
  <c r="AD7" i="32"/>
  <c r="AD22" i="32"/>
  <c r="R22" i="32"/>
  <c r="H22" i="32"/>
  <c r="AC19" i="32"/>
  <c r="AB22" i="32"/>
  <c r="L22" i="32"/>
  <c r="Z22" i="32"/>
  <c r="P22" i="32"/>
  <c r="F22" i="32"/>
  <c r="T22" i="32"/>
  <c r="X46" i="33"/>
  <c r="W16" i="33"/>
  <c r="W13" i="33"/>
  <c r="X33" i="33"/>
  <c r="AD22" i="33"/>
  <c r="V22" i="33"/>
  <c r="N22" i="33"/>
  <c r="F22" i="33"/>
  <c r="Y11" i="33"/>
  <c r="AS6" i="33"/>
  <c r="AC86" i="34"/>
  <c r="U86" i="34"/>
  <c r="M86" i="34"/>
  <c r="E86" i="34"/>
  <c r="Y86" i="34"/>
  <c r="Q86" i="34"/>
  <c r="I86" i="34"/>
  <c r="K17" i="34"/>
  <c r="Z22" i="34"/>
  <c r="R22" i="34"/>
  <c r="J22" i="34"/>
  <c r="W69" i="22"/>
  <c r="Q69" i="22"/>
  <c r="G69" i="22"/>
  <c r="N47" i="22"/>
  <c r="F47" i="22"/>
  <c r="E29" i="22"/>
  <c r="E27" i="22"/>
  <c r="M25" i="22"/>
  <c r="AB32" i="22"/>
  <c r="P15" i="22"/>
  <c r="P32" i="22" s="1"/>
  <c r="O23" i="22"/>
  <c r="O27" i="22"/>
  <c r="P50" i="22"/>
  <c r="O19" i="22"/>
  <c r="O21" i="22"/>
  <c r="O25" i="22"/>
  <c r="O29" i="22"/>
  <c r="P51" i="22"/>
  <c r="G23" i="22"/>
  <c r="G27" i="22"/>
  <c r="H50" i="22"/>
  <c r="H15" i="22"/>
  <c r="H32" i="22" s="1"/>
  <c r="G19" i="22"/>
  <c r="G21" i="22"/>
  <c r="G25" i="22"/>
  <c r="G29" i="22"/>
  <c r="H51" i="22"/>
  <c r="N15" i="22"/>
  <c r="N32" i="22" s="1"/>
  <c r="M18" i="22"/>
  <c r="M24" i="22"/>
  <c r="M28" i="22"/>
  <c r="N39" i="22"/>
  <c r="N41" i="22"/>
  <c r="N43" i="22"/>
  <c r="N45" i="22"/>
  <c r="N53" i="22"/>
  <c r="N55" i="22"/>
  <c r="N59" i="22"/>
  <c r="N61" i="22"/>
  <c r="N63" i="22"/>
  <c r="N65" i="22"/>
  <c r="N67" i="22"/>
  <c r="M20" i="22"/>
  <c r="M22" i="22"/>
  <c r="M26" i="22"/>
  <c r="N38" i="22"/>
  <c r="N40" i="22"/>
  <c r="N42" i="22"/>
  <c r="N44" i="22"/>
  <c r="N46" i="22"/>
  <c r="N52" i="22"/>
  <c r="N54" i="22"/>
  <c r="F15" i="22"/>
  <c r="F32" i="22" s="1"/>
  <c r="E18" i="22"/>
  <c r="E24" i="22"/>
  <c r="E28" i="22"/>
  <c r="F39" i="22"/>
  <c r="F41" i="22"/>
  <c r="F43" i="22"/>
  <c r="F45" i="22"/>
  <c r="F53" i="22"/>
  <c r="F55" i="22"/>
  <c r="F59" i="22"/>
  <c r="F61" i="22"/>
  <c r="F63" i="22"/>
  <c r="F65" i="22"/>
  <c r="F67" i="22"/>
  <c r="F73" i="22"/>
  <c r="E20" i="22"/>
  <c r="E22" i="22"/>
  <c r="E26" i="22"/>
  <c r="F38" i="22"/>
  <c r="F40" i="22"/>
  <c r="F42" i="22"/>
  <c r="F44" i="22"/>
  <c r="F46" i="22"/>
  <c r="F52" i="22"/>
  <c r="F54" i="22"/>
  <c r="F56" i="22"/>
  <c r="AA112" i="28"/>
  <c r="AB112" i="28" s="1"/>
  <c r="S112" i="28"/>
  <c r="K112" i="28"/>
  <c r="AD22" i="34"/>
  <c r="V22" i="34"/>
  <c r="N22" i="34"/>
  <c r="F22" i="34"/>
  <c r="Y69" i="22"/>
  <c r="O69" i="22"/>
  <c r="I69" i="22"/>
  <c r="M29" i="22"/>
  <c r="M27" i="22"/>
  <c r="E25" i="22"/>
  <c r="M23" i="22"/>
  <c r="E21" i="22"/>
  <c r="K19" i="22"/>
  <c r="K21" i="22"/>
  <c r="K25" i="22"/>
  <c r="K29" i="22"/>
  <c r="L51" i="22"/>
  <c r="L15" i="22"/>
  <c r="L32" i="22" s="1"/>
  <c r="K23" i="22"/>
  <c r="K27" i="22"/>
  <c r="L50" i="22"/>
  <c r="AT20" i="22"/>
  <c r="M19" i="22"/>
  <c r="J15" i="22"/>
  <c r="J32" i="22" s="1"/>
  <c r="I20" i="22"/>
  <c r="I22" i="22"/>
  <c r="I26" i="22"/>
  <c r="J38" i="22"/>
  <c r="J40" i="22"/>
  <c r="J42" i="22"/>
  <c r="J44" i="22"/>
  <c r="J46" i="22"/>
  <c r="J52" i="22"/>
  <c r="J54" i="22"/>
  <c r="J56" i="22"/>
  <c r="J58" i="22"/>
  <c r="J60" i="22"/>
  <c r="J62" i="22"/>
  <c r="J64" i="22"/>
  <c r="J66" i="22"/>
  <c r="J68" i="22"/>
  <c r="J72" i="22"/>
  <c r="I18" i="22"/>
  <c r="I24" i="22"/>
  <c r="I28" i="22"/>
  <c r="J39" i="22"/>
  <c r="J41" i="22"/>
  <c r="J43" i="22"/>
  <c r="J45" i="22"/>
  <c r="J53" i="22"/>
  <c r="J55" i="22"/>
  <c r="W112" i="28"/>
  <c r="X112" i="28" s="1"/>
  <c r="O112" i="28"/>
  <c r="G112" i="28"/>
  <c r="V19" i="42"/>
  <c r="F80" i="42"/>
  <c r="U77" i="29"/>
  <c r="M77" i="29"/>
  <c r="E77" i="29"/>
  <c r="AA38" i="29"/>
  <c r="S38" i="29"/>
  <c r="K38" i="29"/>
  <c r="Q77" i="30"/>
  <c r="AA77" i="30"/>
  <c r="AB77" i="30" s="1"/>
  <c r="K77" i="30"/>
  <c r="U77" i="30"/>
  <c r="E77" i="30"/>
  <c r="W77" i="30"/>
  <c r="O77" i="30"/>
  <c r="G77" i="30"/>
  <c r="O38" i="30"/>
  <c r="Y38" i="30"/>
  <c r="I38" i="30"/>
  <c r="S38" i="30"/>
  <c r="P22" i="30"/>
  <c r="Z22" i="30"/>
  <c r="J22" i="30"/>
  <c r="W86" i="23"/>
  <c r="X86" i="23" s="1"/>
  <c r="Y86" i="23"/>
  <c r="Q86" i="23"/>
  <c r="I86" i="23"/>
  <c r="AC21" i="20"/>
  <c r="K8" i="21" s="1"/>
  <c r="K9" i="21" s="1"/>
  <c r="K12" i="21" s="1"/>
  <c r="K13" i="21" s="1"/>
  <c r="S112" i="30"/>
  <c r="U86" i="30"/>
  <c r="O112" i="23"/>
  <c r="Y112" i="23"/>
  <c r="Q112" i="23"/>
  <c r="I112" i="23"/>
  <c r="S77" i="23"/>
  <c r="AC77" i="23"/>
  <c r="AD77" i="23" s="1"/>
  <c r="M77" i="23"/>
  <c r="Y26" i="22"/>
  <c r="Q26" i="22"/>
  <c r="AC24" i="22"/>
  <c r="U24" i="22"/>
  <c r="Y22" i="22"/>
  <c r="Q22" i="22"/>
  <c r="P80" i="42"/>
  <c r="L80" i="42"/>
  <c r="L103" i="42" s="1"/>
  <c r="L105" i="42" s="1"/>
  <c r="H80" i="42"/>
  <c r="H103" i="42" s="1"/>
  <c r="H105" i="42" s="1"/>
  <c r="G112" i="30"/>
  <c r="Y112" i="30"/>
  <c r="Q112" i="30"/>
  <c r="I112" i="30"/>
  <c r="AM21" i="20"/>
  <c r="O8" i="21" s="1"/>
  <c r="O9" i="21" s="1"/>
  <c r="Q21" i="20"/>
  <c r="G8" i="21" s="1"/>
  <c r="G9" i="21" s="1"/>
  <c r="O103" i="42"/>
  <c r="O105" i="42" s="1"/>
  <c r="K103" i="42"/>
  <c r="K105" i="42" s="1"/>
  <c r="G80" i="42"/>
  <c r="AB22" i="29"/>
  <c r="T22" i="29"/>
  <c r="L22" i="29"/>
  <c r="K86" i="30"/>
  <c r="AA112" i="23"/>
  <c r="AB112" i="23" s="1"/>
  <c r="K112" i="23"/>
  <c r="U112" i="23"/>
  <c r="E112" i="23"/>
  <c r="Y77" i="23"/>
  <c r="I77" i="23"/>
  <c r="AD22" i="30"/>
  <c r="V22" i="30"/>
  <c r="N22" i="30"/>
  <c r="F22" i="30"/>
  <c r="D115" i="20"/>
  <c r="E115" i="20" s="1"/>
  <c r="V112" i="20"/>
  <c r="W112" i="20" s="1"/>
  <c r="I10" i="21" s="1"/>
  <c r="I11" i="21" s="1"/>
  <c r="C88" i="20"/>
  <c r="B110" i="20"/>
  <c r="C110" i="20" s="1"/>
  <c r="C80" i="20"/>
  <c r="C70" i="20"/>
  <c r="C61" i="20"/>
  <c r="C55" i="20"/>
  <c r="C46" i="20"/>
  <c r="C39" i="20"/>
  <c r="B58" i="20"/>
  <c r="C58" i="20" s="1"/>
  <c r="T36" i="20"/>
  <c r="S112" i="20"/>
  <c r="T112" i="20" s="1"/>
  <c r="H10" i="21" s="1"/>
  <c r="H11" i="21" s="1"/>
  <c r="AH21" i="20"/>
  <c r="V21" i="20"/>
  <c r="J21" i="20"/>
  <c r="AM19" i="20"/>
  <c r="AC19" i="20"/>
  <c r="Q19" i="20"/>
  <c r="E19" i="20"/>
  <c r="C10" i="20"/>
  <c r="W86" i="24"/>
  <c r="O86" i="24"/>
  <c r="G86" i="24"/>
  <c r="Z22" i="35"/>
  <c r="R22" i="35"/>
  <c r="J22" i="35"/>
  <c r="AC38" i="23"/>
  <c r="U38" i="23"/>
  <c r="M38" i="23"/>
  <c r="E38" i="23"/>
  <c r="V22" i="23"/>
  <c r="N22" i="23"/>
  <c r="F22" i="23"/>
  <c r="Z36" i="20"/>
  <c r="Y112" i="20"/>
  <c r="C36" i="20"/>
  <c r="AF21" i="20"/>
  <c r="L8" i="21" s="1"/>
  <c r="L9" i="21" s="1"/>
  <c r="T21" i="20"/>
  <c r="H8" i="21" s="1"/>
  <c r="H9" i="21" s="1"/>
  <c r="H21" i="20"/>
  <c r="D8" i="21" s="1"/>
  <c r="D9" i="21" s="1"/>
  <c r="C8" i="20"/>
  <c r="B19" i="20"/>
  <c r="C19" i="20" s="1"/>
  <c r="C7" i="20"/>
  <c r="C28" i="20"/>
  <c r="C103" i="20"/>
  <c r="C119" i="20"/>
  <c r="C123" i="20"/>
  <c r="C128" i="20"/>
  <c r="W77" i="24"/>
  <c r="O77" i="24"/>
  <c r="G77" i="24"/>
  <c r="Y77" i="24"/>
  <c r="Z77" i="24" s="1"/>
  <c r="Q77" i="24"/>
  <c r="I77" i="24"/>
  <c r="AA77" i="35"/>
  <c r="S77" i="35"/>
  <c r="K77" i="35"/>
  <c r="F68" i="17"/>
  <c r="D10" i="18"/>
  <c r="P28" i="18" s="1"/>
  <c r="N22" i="18" s="1"/>
  <c r="L26" i="18" s="1"/>
  <c r="Y86" i="30"/>
  <c r="Q86" i="30"/>
  <c r="I86" i="30"/>
  <c r="AC38" i="30"/>
  <c r="U38" i="30"/>
  <c r="M38" i="30"/>
  <c r="E38" i="30"/>
  <c r="W77" i="23"/>
  <c r="X77" i="23" s="1"/>
  <c r="O77" i="23"/>
  <c r="G77" i="23"/>
  <c r="AD22" i="23"/>
  <c r="AD24" i="23" s="1"/>
  <c r="AS8" i="23" s="1"/>
  <c r="AS9" i="23" s="1"/>
  <c r="AH112" i="20"/>
  <c r="AI112" i="20" s="1"/>
  <c r="M10" i="21" s="1"/>
  <c r="M11" i="21" s="1"/>
  <c r="J112" i="20"/>
  <c r="K112" i="20" s="1"/>
  <c r="E10" i="21" s="1"/>
  <c r="E11" i="21" s="1"/>
  <c r="C81" i="20"/>
  <c r="C78" i="20"/>
  <c r="C69" i="20"/>
  <c r="C62" i="20"/>
  <c r="C54" i="20"/>
  <c r="C47" i="20"/>
  <c r="AF36" i="20"/>
  <c r="AE112" i="20"/>
  <c r="AF112" i="20" s="1"/>
  <c r="L10" i="21" s="1"/>
  <c r="L11" i="21" s="1"/>
  <c r="H36" i="20"/>
  <c r="G112" i="20"/>
  <c r="H112" i="20" s="1"/>
  <c r="D10" i="21" s="1"/>
  <c r="D11" i="21" s="1"/>
  <c r="C29" i="20"/>
  <c r="C9" i="20"/>
  <c r="Y86" i="24"/>
  <c r="Z86" i="24" s="1"/>
  <c r="Q86" i="24"/>
  <c r="I86" i="24"/>
  <c r="AC86" i="35"/>
  <c r="AD86" i="35" s="1"/>
  <c r="U86" i="35"/>
  <c r="M86" i="35"/>
  <c r="E86" i="35"/>
  <c r="W86" i="35"/>
  <c r="X86" i="35" s="1"/>
  <c r="O86" i="35"/>
  <c r="G86" i="35"/>
  <c r="AD22" i="35"/>
  <c r="AD24" i="35" s="1"/>
  <c r="AS8" i="35" s="1"/>
  <c r="V22" i="35"/>
  <c r="N22" i="35"/>
  <c r="F22" i="35"/>
  <c r="X22" i="35"/>
  <c r="P22" i="35"/>
  <c r="H22" i="35"/>
  <c r="AK36" i="20"/>
  <c r="AJ112" i="20"/>
  <c r="N36" i="20"/>
  <c r="M112" i="20"/>
  <c r="Y77" i="35"/>
  <c r="Q77" i="35"/>
  <c r="I77" i="35"/>
  <c r="F30" i="40"/>
  <c r="AA77" i="24"/>
  <c r="S77" i="24"/>
  <c r="K77" i="24"/>
  <c r="Y38" i="24"/>
  <c r="Q38" i="24"/>
  <c r="I38" i="24"/>
  <c r="X22" i="24"/>
  <c r="P22" i="24"/>
  <c r="H22" i="24"/>
  <c r="AC112" i="35"/>
  <c r="AD112" i="35" s="1"/>
  <c r="U112" i="35"/>
  <c r="M112" i="35"/>
  <c r="E112" i="35"/>
  <c r="W77" i="35"/>
  <c r="O77" i="35"/>
  <c r="G77" i="35"/>
  <c r="AC38" i="35"/>
  <c r="U38" i="35"/>
  <c r="M38" i="35"/>
  <c r="E38" i="35"/>
  <c r="F105" i="17"/>
  <c r="F145" i="17" s="1"/>
  <c r="F146" i="17" s="1"/>
  <c r="F152" i="17"/>
  <c r="F154" i="17" s="1"/>
  <c r="F171" i="17" s="1"/>
  <c r="F172" i="17" s="1"/>
  <c r="F44" i="17"/>
  <c r="AC112" i="31"/>
  <c r="AD112" i="31" s="1"/>
  <c r="U112" i="31"/>
  <c r="M112" i="31"/>
  <c r="E112" i="31"/>
  <c r="AC38" i="31"/>
  <c r="U38" i="31"/>
  <c r="M38" i="31"/>
  <c r="E38" i="31"/>
  <c r="AC77" i="27"/>
  <c r="U77" i="27"/>
  <c r="M77" i="27"/>
  <c r="E77" i="27"/>
  <c r="W38" i="27"/>
  <c r="O38" i="27"/>
  <c r="G38" i="27"/>
  <c r="AA77" i="31"/>
  <c r="S77" i="31"/>
  <c r="K77" i="31"/>
  <c r="Z22" i="31"/>
  <c r="R22" i="31"/>
  <c r="J22" i="31"/>
  <c r="AA112" i="27"/>
  <c r="AB112" i="27" s="1"/>
  <c r="S112" i="27"/>
  <c r="K112" i="27"/>
  <c r="C16" i="20"/>
  <c r="AC112" i="24"/>
  <c r="AD112" i="24" s="1"/>
  <c r="U112" i="24"/>
  <c r="V112" i="24" s="1"/>
  <c r="M112" i="24"/>
  <c r="N112" i="24" s="1"/>
  <c r="E112" i="24"/>
  <c r="AC86" i="24"/>
  <c r="AD86" i="24" s="1"/>
  <c r="U86" i="24"/>
  <c r="V86" i="24" s="1"/>
  <c r="M86" i="24"/>
  <c r="N86" i="24" s="1"/>
  <c r="E86" i="24"/>
  <c r="AC38" i="24"/>
  <c r="U38" i="24"/>
  <c r="M38" i="24"/>
  <c r="E38" i="24"/>
  <c r="Y112" i="35"/>
  <c r="Q112" i="35"/>
  <c r="I112" i="35"/>
  <c r="Y86" i="35"/>
  <c r="Q86" i="35"/>
  <c r="I86" i="35"/>
  <c r="Y38" i="35"/>
  <c r="Q38" i="35"/>
  <c r="I38" i="35"/>
  <c r="F123" i="17"/>
  <c r="Y112" i="31"/>
  <c r="Q112" i="31"/>
  <c r="I112" i="31"/>
  <c r="Y86" i="31"/>
  <c r="Q86" i="31"/>
  <c r="I86" i="31"/>
  <c r="Y38" i="31"/>
  <c r="Q38" i="31"/>
  <c r="I38" i="31"/>
  <c r="AA86" i="27"/>
  <c r="AB86" i="27" s="1"/>
  <c r="S86" i="27"/>
  <c r="K86" i="27"/>
  <c r="Y77" i="27"/>
  <c r="Z77" i="27" s="1"/>
  <c r="Q77" i="27"/>
  <c r="I77" i="27"/>
  <c r="AA38" i="27"/>
  <c r="S38" i="27"/>
  <c r="K38" i="27"/>
  <c r="AC86" i="31"/>
  <c r="U86" i="31"/>
  <c r="M86" i="31"/>
  <c r="E86" i="31"/>
  <c r="W77" i="31"/>
  <c r="O77" i="31"/>
  <c r="G77" i="31"/>
  <c r="AD22" i="31"/>
  <c r="V22" i="31"/>
  <c r="N22" i="31"/>
  <c r="F22" i="31"/>
  <c r="W112" i="27"/>
  <c r="X112" i="27" s="1"/>
  <c r="O112" i="27"/>
  <c r="G112" i="27"/>
  <c r="W86" i="27"/>
  <c r="O86" i="27"/>
  <c r="G86" i="27"/>
  <c r="Z22" i="27"/>
  <c r="R22" i="27"/>
  <c r="J22" i="27"/>
  <c r="AB22" i="27"/>
  <c r="T22" i="27"/>
  <c r="L22" i="27"/>
  <c r="P101" i="22"/>
  <c r="C15" i="22"/>
  <c r="B10" i="19"/>
  <c r="F9" i="21"/>
  <c r="J9" i="21"/>
  <c r="C111" i="32"/>
  <c r="C110" i="32"/>
  <c r="C109" i="32"/>
  <c r="C108" i="32"/>
  <c r="C106" i="32"/>
  <c r="C104" i="32"/>
  <c r="C103" i="32"/>
  <c r="C100" i="32"/>
  <c r="C99" i="32"/>
  <c r="C98" i="32"/>
  <c r="C97" i="32"/>
  <c r="C96" i="32"/>
  <c r="C95" i="32"/>
  <c r="C94" i="32"/>
  <c r="C93" i="32"/>
  <c r="C92" i="32"/>
  <c r="C91" i="32"/>
  <c r="C90" i="32"/>
  <c r="C81" i="32"/>
  <c r="C80" i="32"/>
  <c r="C76" i="32"/>
  <c r="C75" i="32"/>
  <c r="C68" i="32"/>
  <c r="C67" i="32"/>
  <c r="C66" i="32"/>
  <c r="C65" i="32"/>
  <c r="C64" i="32"/>
  <c r="C63" i="32"/>
  <c r="C59" i="32"/>
  <c r="C57" i="32"/>
  <c r="C56" i="32"/>
  <c r="C55" i="32"/>
  <c r="C53" i="32"/>
  <c r="C52" i="32"/>
  <c r="C49" i="32"/>
  <c r="C47" i="32"/>
  <c r="C45" i="32"/>
  <c r="C44" i="32"/>
  <c r="C37" i="32"/>
  <c r="C36" i="32"/>
  <c r="C35" i="32"/>
  <c r="C34" i="32"/>
  <c r="C33" i="32"/>
  <c r="AS12" i="32"/>
  <c r="AR12" i="32"/>
  <c r="AQ12" i="32"/>
  <c r="AP12" i="32"/>
  <c r="AP13" i="32" s="1"/>
  <c r="AO12" i="32"/>
  <c r="AN12" i="32"/>
  <c r="AM12" i="32"/>
  <c r="AL12" i="32"/>
  <c r="AK12" i="32"/>
  <c r="AJ12" i="32"/>
  <c r="AI12" i="32"/>
  <c r="C32" i="32"/>
  <c r="C29" i="32"/>
  <c r="C111" i="33"/>
  <c r="C110" i="33"/>
  <c r="C109" i="33"/>
  <c r="C108" i="33"/>
  <c r="C106" i="33"/>
  <c r="C104" i="33"/>
  <c r="C103" i="33"/>
  <c r="C100" i="33"/>
  <c r="C99" i="33"/>
  <c r="C98" i="33"/>
  <c r="C97" i="33"/>
  <c r="C96" i="33"/>
  <c r="C95" i="33"/>
  <c r="C94" i="33"/>
  <c r="C93" i="33"/>
  <c r="C92" i="33"/>
  <c r="C91" i="33"/>
  <c r="C90" i="33"/>
  <c r="C81" i="33"/>
  <c r="C80" i="33"/>
  <c r="C76" i="33"/>
  <c r="C75" i="33"/>
  <c r="C68" i="33"/>
  <c r="C67" i="33"/>
  <c r="C66" i="33"/>
  <c r="C65" i="33"/>
  <c r="C64" i="33"/>
  <c r="C63" i="33"/>
  <c r="C59" i="33"/>
  <c r="C57" i="33"/>
  <c r="C56" i="33"/>
  <c r="C55" i="33"/>
  <c r="C53" i="33"/>
  <c r="C52" i="33"/>
  <c r="C49" i="33"/>
  <c r="C47" i="33"/>
  <c r="C45" i="33"/>
  <c r="C44" i="33"/>
  <c r="C37" i="33"/>
  <c r="C36" i="33"/>
  <c r="C35" i="33"/>
  <c r="C34" i="33"/>
  <c r="C33" i="33"/>
  <c r="AS12" i="33"/>
  <c r="AR12" i="33"/>
  <c r="AQ12" i="33"/>
  <c r="AP12" i="33"/>
  <c r="AO12" i="33"/>
  <c r="AN12" i="33"/>
  <c r="AM12" i="33"/>
  <c r="AL12" i="33"/>
  <c r="AK12" i="33"/>
  <c r="AJ12" i="33"/>
  <c r="AI12" i="33"/>
  <c r="C32" i="33"/>
  <c r="C29" i="33"/>
  <c r="C111" i="34"/>
  <c r="C110" i="34"/>
  <c r="C109" i="34"/>
  <c r="C108" i="34"/>
  <c r="C106" i="34"/>
  <c r="C104" i="34"/>
  <c r="C103" i="34"/>
  <c r="C100" i="34"/>
  <c r="C99" i="34"/>
  <c r="C98" i="34"/>
  <c r="C97" i="34"/>
  <c r="C96" i="34"/>
  <c r="C94" i="34"/>
  <c r="C93" i="34"/>
  <c r="C92" i="34"/>
  <c r="C91" i="34"/>
  <c r="C90" i="34"/>
  <c r="C81" i="34"/>
  <c r="C80" i="34"/>
  <c r="C76" i="34"/>
  <c r="C75" i="34"/>
  <c r="C68" i="34"/>
  <c r="C67" i="34"/>
  <c r="C66" i="34"/>
  <c r="C65" i="34"/>
  <c r="C64" i="34"/>
  <c r="C63" i="34"/>
  <c r="C59" i="34"/>
  <c r="C57" i="34"/>
  <c r="C56" i="34"/>
  <c r="C55" i="34"/>
  <c r="C53" i="34"/>
  <c r="C52" i="34"/>
  <c r="C49" i="34"/>
  <c r="C47" i="34"/>
  <c r="C45" i="34"/>
  <c r="C44" i="34"/>
  <c r="C37" i="34"/>
  <c r="C36" i="34"/>
  <c r="C35" i="34"/>
  <c r="C34" i="34"/>
  <c r="C33" i="34"/>
  <c r="C32" i="34"/>
  <c r="C29" i="34"/>
  <c r="C111" i="28"/>
  <c r="C110" i="28"/>
  <c r="C109" i="28"/>
  <c r="C108" i="28"/>
  <c r="C106" i="28"/>
  <c r="C104" i="28"/>
  <c r="C103" i="28"/>
  <c r="C100" i="28"/>
  <c r="C99" i="28"/>
  <c r="C98" i="28"/>
  <c r="C97" i="28"/>
  <c r="C96" i="28"/>
  <c r="C95" i="28"/>
  <c r="C94" i="28"/>
  <c r="C93" i="28"/>
  <c r="C92" i="28"/>
  <c r="C91" i="28"/>
  <c r="C90" i="28"/>
  <c r="C81" i="28"/>
  <c r="C80" i="28"/>
  <c r="C76" i="28"/>
  <c r="C75" i="28"/>
  <c r="C68" i="28"/>
  <c r="C67" i="28"/>
  <c r="C65" i="28"/>
  <c r="C64" i="28"/>
  <c r="C63" i="28"/>
  <c r="C59" i="28"/>
  <c r="C57" i="28"/>
  <c r="C56" i="28"/>
  <c r="C55" i="28"/>
  <c r="C53" i="28"/>
  <c r="C52" i="28"/>
  <c r="C49" i="28"/>
  <c r="C47" i="28"/>
  <c r="C45" i="28"/>
  <c r="C44" i="28"/>
  <c r="C37" i="28"/>
  <c r="C36" i="28"/>
  <c r="C35" i="28"/>
  <c r="C34" i="28"/>
  <c r="C33" i="28"/>
  <c r="C32" i="28"/>
  <c r="C29" i="28"/>
  <c r="C111" i="26"/>
  <c r="C110" i="26"/>
  <c r="C109" i="26"/>
  <c r="C108" i="26"/>
  <c r="C106" i="26"/>
  <c r="C104" i="26"/>
  <c r="C103" i="26"/>
  <c r="C100" i="26"/>
  <c r="C99" i="26"/>
  <c r="C98" i="26"/>
  <c r="C97" i="26"/>
  <c r="C96" i="26"/>
  <c r="C95" i="26"/>
  <c r="C94" i="26"/>
  <c r="C93" i="26"/>
  <c r="C92" i="26"/>
  <c r="C91" i="26"/>
  <c r="C90" i="26"/>
  <c r="C81" i="26"/>
  <c r="C80" i="26"/>
  <c r="C76" i="26"/>
  <c r="C75" i="26"/>
  <c r="C68" i="26"/>
  <c r="C67" i="26"/>
  <c r="C66" i="26"/>
  <c r="C65" i="26"/>
  <c r="C64" i="26"/>
  <c r="C63" i="26"/>
  <c r="C59" i="26"/>
  <c r="C57" i="26"/>
  <c r="C56" i="26"/>
  <c r="C55" i="26"/>
  <c r="C53" i="26"/>
  <c r="C52" i="26"/>
  <c r="C49" i="26"/>
  <c r="C47" i="26"/>
  <c r="C45" i="26"/>
  <c r="C44" i="26"/>
  <c r="C37" i="26"/>
  <c r="C36" i="26"/>
  <c r="C35" i="26"/>
  <c r="C34" i="26"/>
  <c r="C33" i="26"/>
  <c r="AS12" i="26"/>
  <c r="AR12" i="26"/>
  <c r="AQ12" i="26"/>
  <c r="AP12" i="26"/>
  <c r="AO12" i="26"/>
  <c r="AN12" i="26"/>
  <c r="AM12" i="26"/>
  <c r="AL12" i="26"/>
  <c r="AK12" i="26"/>
  <c r="AJ12" i="26"/>
  <c r="AI12" i="26"/>
  <c r="C32" i="26"/>
  <c r="C29" i="26"/>
  <c r="C111" i="29"/>
  <c r="C110" i="29"/>
  <c r="C109" i="29"/>
  <c r="C108" i="29"/>
  <c r="C106" i="29"/>
  <c r="C104" i="29"/>
  <c r="C103" i="29"/>
  <c r="C100" i="29"/>
  <c r="C99" i="29"/>
  <c r="C98" i="29"/>
  <c r="C97" i="29"/>
  <c r="C96" i="29"/>
  <c r="C95" i="29"/>
  <c r="C94" i="29"/>
  <c r="C93" i="29"/>
  <c r="C92" i="29"/>
  <c r="C91" i="29"/>
  <c r="C90" i="29"/>
  <c r="C81" i="29"/>
  <c r="C80" i="29"/>
  <c r="C76" i="29"/>
  <c r="C75" i="29"/>
  <c r="C68" i="29"/>
  <c r="C67" i="29"/>
  <c r="C66" i="29"/>
  <c r="C65" i="29"/>
  <c r="C64" i="29"/>
  <c r="C63" i="29"/>
  <c r="C59" i="29"/>
  <c r="C57" i="29"/>
  <c r="C56" i="29"/>
  <c r="C55" i="29"/>
  <c r="C53" i="29"/>
  <c r="C52" i="29"/>
  <c r="C49" i="29"/>
  <c r="C47" i="29"/>
  <c r="C45" i="29"/>
  <c r="C44" i="29"/>
  <c r="C37" i="29"/>
  <c r="C36" i="29"/>
  <c r="C35" i="29"/>
  <c r="C34" i="29"/>
  <c r="C33" i="29"/>
  <c r="AS12" i="29"/>
  <c r="AR12" i="29"/>
  <c r="AQ12" i="29"/>
  <c r="AP12" i="29"/>
  <c r="AO12" i="29"/>
  <c r="AN12" i="29"/>
  <c r="AM12" i="29"/>
  <c r="AL12" i="29"/>
  <c r="AK12" i="29"/>
  <c r="AJ12" i="29"/>
  <c r="AI12" i="29"/>
  <c r="C32" i="29"/>
  <c r="C29" i="29"/>
  <c r="C111" i="30"/>
  <c r="C110" i="30"/>
  <c r="C109" i="30"/>
  <c r="C108" i="30"/>
  <c r="C106" i="30"/>
  <c r="C104" i="30"/>
  <c r="C103" i="30"/>
  <c r="C100" i="30"/>
  <c r="C99" i="30"/>
  <c r="C98" i="30"/>
  <c r="C97" i="30"/>
  <c r="C96" i="30"/>
  <c r="C95" i="30"/>
  <c r="C94" i="30"/>
  <c r="C93" i="30"/>
  <c r="C92" i="30"/>
  <c r="C91" i="30"/>
  <c r="C90" i="30"/>
  <c r="C81" i="30"/>
  <c r="C80" i="30"/>
  <c r="C76" i="30"/>
  <c r="C75" i="30"/>
  <c r="C68" i="30"/>
  <c r="C67" i="30"/>
  <c r="C66" i="30"/>
  <c r="C65" i="30"/>
  <c r="C64" i="30"/>
  <c r="C63" i="30"/>
  <c r="C59" i="30"/>
  <c r="C57" i="30"/>
  <c r="C56" i="30"/>
  <c r="C55" i="30"/>
  <c r="C53" i="30"/>
  <c r="C52" i="30"/>
  <c r="C49" i="30"/>
  <c r="C47" i="30"/>
  <c r="C45" i="30"/>
  <c r="C44" i="30"/>
  <c r="C37" i="30"/>
  <c r="C36" i="30"/>
  <c r="C35" i="30"/>
  <c r="C34" i="30"/>
  <c r="C33" i="30"/>
  <c r="AS12" i="30"/>
  <c r="AR12" i="30"/>
  <c r="AQ12" i="30"/>
  <c r="AP12" i="30"/>
  <c r="AO12" i="30"/>
  <c r="AN12" i="30"/>
  <c r="AM12" i="30"/>
  <c r="AL12" i="30"/>
  <c r="AK12" i="30"/>
  <c r="AJ12" i="30"/>
  <c r="AI12" i="30"/>
  <c r="C32" i="30"/>
  <c r="C29" i="30"/>
  <c r="C111" i="23"/>
  <c r="C110" i="23"/>
  <c r="C109" i="23"/>
  <c r="C108" i="23"/>
  <c r="C106" i="23"/>
  <c r="C104" i="23"/>
  <c r="C103" i="23"/>
  <c r="C100" i="23"/>
  <c r="C99" i="23"/>
  <c r="C98" i="23"/>
  <c r="C97" i="23"/>
  <c r="C96" i="23"/>
  <c r="C95" i="23"/>
  <c r="C94" i="23"/>
  <c r="C93" i="23"/>
  <c r="C92" i="23"/>
  <c r="C91" i="23"/>
  <c r="C90" i="23"/>
  <c r="C81" i="23"/>
  <c r="C80" i="23"/>
  <c r="C76" i="23"/>
  <c r="C75" i="23"/>
  <c r="C68" i="23"/>
  <c r="C67" i="23"/>
  <c r="C66" i="23"/>
  <c r="C65" i="23"/>
  <c r="C64" i="23"/>
  <c r="C63" i="23"/>
  <c r="C59" i="23"/>
  <c r="C57" i="23"/>
  <c r="C56" i="23"/>
  <c r="C55" i="23"/>
  <c r="C53" i="23"/>
  <c r="C52" i="23"/>
  <c r="C49" i="23"/>
  <c r="C47" i="23"/>
  <c r="C45" i="23"/>
  <c r="C44" i="23"/>
  <c r="C37" i="23"/>
  <c r="C35" i="23"/>
  <c r="C34" i="23"/>
  <c r="C33" i="23"/>
  <c r="C32" i="23"/>
  <c r="C29" i="23"/>
  <c r="C111" i="24"/>
  <c r="C110" i="24"/>
  <c r="C109" i="24"/>
  <c r="C108" i="24"/>
  <c r="C106" i="24"/>
  <c r="C104" i="24"/>
  <c r="C103" i="24"/>
  <c r="C100" i="24"/>
  <c r="C99" i="24"/>
  <c r="C98" i="24"/>
  <c r="C97" i="24"/>
  <c r="C96" i="24"/>
  <c r="C95" i="24"/>
  <c r="C94" i="24"/>
  <c r="C93" i="24"/>
  <c r="C92" i="24"/>
  <c r="C91" i="24"/>
  <c r="C90" i="24"/>
  <c r="C81" i="24"/>
  <c r="C80" i="24"/>
  <c r="C76" i="24"/>
  <c r="C75" i="24"/>
  <c r="C68" i="24"/>
  <c r="C67" i="24"/>
  <c r="C66" i="24"/>
  <c r="C65" i="24"/>
  <c r="C64" i="24"/>
  <c r="C63" i="24"/>
  <c r="C59" i="24"/>
  <c r="C57" i="24"/>
  <c r="C56" i="24"/>
  <c r="C55" i="24"/>
  <c r="C53" i="24"/>
  <c r="C52" i="24"/>
  <c r="C49" i="24"/>
  <c r="C47" i="24"/>
  <c r="C45" i="24"/>
  <c r="C44" i="24"/>
  <c r="C37" i="24"/>
  <c r="C36" i="24"/>
  <c r="C35" i="24"/>
  <c r="C34" i="24"/>
  <c r="C33" i="24"/>
  <c r="C32" i="24"/>
  <c r="C29" i="24"/>
  <c r="C111" i="35"/>
  <c r="C110" i="35"/>
  <c r="C109" i="35"/>
  <c r="C108" i="35"/>
  <c r="C106" i="35"/>
  <c r="C104" i="35"/>
  <c r="C103" i="35"/>
  <c r="C100" i="35"/>
  <c r="C99" i="35"/>
  <c r="C98" i="35"/>
  <c r="C97" i="35"/>
  <c r="C96" i="35"/>
  <c r="C95" i="35"/>
  <c r="C94" i="35"/>
  <c r="C93" i="35"/>
  <c r="C92" i="35"/>
  <c r="C91" i="35"/>
  <c r="C90" i="35"/>
  <c r="C81" i="35"/>
  <c r="C80" i="35"/>
  <c r="C76" i="35"/>
  <c r="C75" i="35"/>
  <c r="C68" i="35"/>
  <c r="C67" i="35"/>
  <c r="C66" i="35"/>
  <c r="C65" i="35"/>
  <c r="C64" i="35"/>
  <c r="C63" i="35"/>
  <c r="C59" i="35"/>
  <c r="C57" i="35"/>
  <c r="C56" i="35"/>
  <c r="C55" i="35"/>
  <c r="C53" i="35"/>
  <c r="C52" i="35"/>
  <c r="C49" i="35"/>
  <c r="C47" i="35"/>
  <c r="C45" i="35"/>
  <c r="C44" i="35"/>
  <c r="C37" i="35"/>
  <c r="C36" i="35"/>
  <c r="C35" i="35"/>
  <c r="C34" i="35"/>
  <c r="C33" i="35"/>
  <c r="C32" i="35"/>
  <c r="C29" i="35"/>
  <c r="C111" i="31"/>
  <c r="C110" i="31"/>
  <c r="C109" i="31"/>
  <c r="C108" i="31"/>
  <c r="C106" i="31"/>
  <c r="C104" i="31"/>
  <c r="C103" i="31"/>
  <c r="C100" i="31"/>
  <c r="C99" i="31"/>
  <c r="C98" i="31"/>
  <c r="C97" i="31"/>
  <c r="C96" i="31"/>
  <c r="C95" i="31"/>
  <c r="C94" i="31"/>
  <c r="C93" i="31"/>
  <c r="C92" i="31"/>
  <c r="C91" i="31"/>
  <c r="C90" i="31"/>
  <c r="C81" i="31"/>
  <c r="C80" i="31"/>
  <c r="C76" i="31"/>
  <c r="C75" i="31"/>
  <c r="C68" i="31"/>
  <c r="C67" i="31"/>
  <c r="C66" i="31"/>
  <c r="C65" i="31"/>
  <c r="C64" i="31"/>
  <c r="C63" i="31"/>
  <c r="C59" i="31"/>
  <c r="C57" i="31"/>
  <c r="C56" i="31"/>
  <c r="C55" i="31"/>
  <c r="C53" i="31"/>
  <c r="C52" i="31"/>
  <c r="C49" i="31"/>
  <c r="C47" i="31"/>
  <c r="C45" i="31"/>
  <c r="C44" i="31"/>
  <c r="C37" i="31"/>
  <c r="C36" i="31"/>
  <c r="C35" i="31"/>
  <c r="C34" i="31"/>
  <c r="C33" i="31"/>
  <c r="AS12" i="31"/>
  <c r="AR12" i="31"/>
  <c r="AQ12" i="31"/>
  <c r="AP12" i="31"/>
  <c r="AO12" i="31"/>
  <c r="AN12" i="31"/>
  <c r="AM12" i="31"/>
  <c r="AL12" i="31"/>
  <c r="AK12" i="31"/>
  <c r="AJ12" i="31"/>
  <c r="AI12" i="31"/>
  <c r="C32" i="31"/>
  <c r="C29" i="31"/>
  <c r="C110" i="27"/>
  <c r="C109" i="27"/>
  <c r="C108" i="27"/>
  <c r="C106" i="27"/>
  <c r="C104" i="27"/>
  <c r="C103" i="27"/>
  <c r="C100" i="27"/>
  <c r="C99" i="27"/>
  <c r="C98" i="27"/>
  <c r="C97" i="27"/>
  <c r="C96" i="27"/>
  <c r="C95" i="27"/>
  <c r="C94" i="27"/>
  <c r="C93" i="27"/>
  <c r="C92" i="27"/>
  <c r="C91" i="27"/>
  <c r="C90" i="27"/>
  <c r="C81" i="27"/>
  <c r="C80" i="27"/>
  <c r="C76" i="27"/>
  <c r="C75" i="27"/>
  <c r="C68" i="27"/>
  <c r="C67" i="27"/>
  <c r="C66" i="27"/>
  <c r="C65" i="27"/>
  <c r="C64" i="27"/>
  <c r="C63" i="27"/>
  <c r="C59" i="27"/>
  <c r="C57" i="27"/>
  <c r="C56" i="27"/>
  <c r="C55" i="27"/>
  <c r="C53" i="27"/>
  <c r="C52" i="27"/>
  <c r="C49" i="27"/>
  <c r="C47" i="27"/>
  <c r="C44" i="27"/>
  <c r="C37" i="27"/>
  <c r="C36" i="27"/>
  <c r="C35" i="27"/>
  <c r="C34" i="27"/>
  <c r="C33" i="27"/>
  <c r="C32" i="27"/>
  <c r="C29" i="27"/>
  <c r="C107" i="32"/>
  <c r="C105" i="32"/>
  <c r="C102" i="32"/>
  <c r="C101" i="32"/>
  <c r="C89" i="32"/>
  <c r="C85" i="32"/>
  <c r="C84" i="32"/>
  <c r="C83" i="32"/>
  <c r="C82" i="32"/>
  <c r="C74" i="32"/>
  <c r="C73" i="32"/>
  <c r="C72" i="32"/>
  <c r="C71" i="32"/>
  <c r="C70" i="32"/>
  <c r="C69" i="32"/>
  <c r="C58" i="32"/>
  <c r="C54" i="32"/>
  <c r="C51" i="32"/>
  <c r="C50" i="32"/>
  <c r="C46" i="32"/>
  <c r="C43" i="32"/>
  <c r="C42" i="32"/>
  <c r="C30" i="32"/>
  <c r="C107" i="33"/>
  <c r="C105" i="33"/>
  <c r="C102" i="33"/>
  <c r="C101" i="33"/>
  <c r="C89" i="33"/>
  <c r="C85" i="33"/>
  <c r="C84" i="33"/>
  <c r="C83" i="33"/>
  <c r="C82" i="33"/>
  <c r="C74" i="33"/>
  <c r="C73" i="33"/>
  <c r="C72" i="33"/>
  <c r="C71" i="33"/>
  <c r="C70" i="33"/>
  <c r="C69" i="33"/>
  <c r="C58" i="33"/>
  <c r="C54" i="33"/>
  <c r="C51" i="33"/>
  <c r="C50" i="33"/>
  <c r="C46" i="33"/>
  <c r="C43" i="33"/>
  <c r="C42" i="33"/>
  <c r="C30" i="33"/>
  <c r="C107" i="34"/>
  <c r="C105" i="34"/>
  <c r="C102" i="34"/>
  <c r="C101" i="34"/>
  <c r="C95" i="34"/>
  <c r="AS12" i="34"/>
  <c r="AR12" i="34"/>
  <c r="AQ12" i="34"/>
  <c r="AP12" i="34"/>
  <c r="AO12" i="34"/>
  <c r="AN12" i="34"/>
  <c r="AM12" i="34"/>
  <c r="AL12" i="34"/>
  <c r="AK12" i="34"/>
  <c r="AJ12" i="34"/>
  <c r="AI12" i="34"/>
  <c r="C89" i="34"/>
  <c r="C85" i="34"/>
  <c r="C84" i="34"/>
  <c r="C83" i="34"/>
  <c r="C82" i="34"/>
  <c r="C74" i="34"/>
  <c r="C73" i="34"/>
  <c r="C72" i="34"/>
  <c r="C71" i="34"/>
  <c r="C70" i="34"/>
  <c r="C69" i="34"/>
  <c r="C58" i="34"/>
  <c r="C54" i="34"/>
  <c r="C51" i="34"/>
  <c r="C50" i="34"/>
  <c r="C46" i="34"/>
  <c r="C43" i="34"/>
  <c r="C42" i="34"/>
  <c r="C30" i="34"/>
  <c r="C107" i="28"/>
  <c r="C105" i="28"/>
  <c r="C102" i="28"/>
  <c r="C101" i="28"/>
  <c r="C89" i="28"/>
  <c r="C85" i="28"/>
  <c r="C84" i="28"/>
  <c r="C83" i="28"/>
  <c r="C82" i="28"/>
  <c r="C74" i="28"/>
  <c r="C73" i="28"/>
  <c r="C72" i="28"/>
  <c r="C71" i="28"/>
  <c r="C70" i="28"/>
  <c r="C69" i="28"/>
  <c r="C58" i="28"/>
  <c r="C54" i="28"/>
  <c r="C51" i="28"/>
  <c r="C50" i="28"/>
  <c r="C46" i="28"/>
  <c r="C42" i="28"/>
  <c r="C41" i="28"/>
  <c r="C30" i="28"/>
  <c r="C107" i="26"/>
  <c r="C105" i="26"/>
  <c r="C102" i="26"/>
  <c r="C101" i="26"/>
  <c r="C89" i="26"/>
  <c r="C85" i="26"/>
  <c r="C84" i="26"/>
  <c r="C83" i="26"/>
  <c r="C82" i="26"/>
  <c r="C74" i="26"/>
  <c r="C73" i="26"/>
  <c r="C72" i="26"/>
  <c r="C71" i="26"/>
  <c r="C70" i="26"/>
  <c r="C69" i="26"/>
  <c r="C58" i="26"/>
  <c r="C54" i="26"/>
  <c r="C51" i="26"/>
  <c r="C50" i="26"/>
  <c r="C46" i="26"/>
  <c r="C42" i="26"/>
  <c r="C30" i="26"/>
  <c r="C107" i="29"/>
  <c r="C105" i="29"/>
  <c r="C102" i="29"/>
  <c r="C101" i="29"/>
  <c r="C89" i="29"/>
  <c r="C85" i="29"/>
  <c r="C84" i="29"/>
  <c r="C83" i="29"/>
  <c r="C82" i="29"/>
  <c r="C74" i="29"/>
  <c r="C73" i="29"/>
  <c r="C72" i="29"/>
  <c r="C71" i="29"/>
  <c r="C70" i="29"/>
  <c r="C69" i="29"/>
  <c r="C58" i="29"/>
  <c r="C54" i="29"/>
  <c r="C51" i="29"/>
  <c r="C50" i="29"/>
  <c r="C46" i="29"/>
  <c r="C42" i="29"/>
  <c r="C30" i="29"/>
  <c r="C107" i="30"/>
  <c r="C105" i="30"/>
  <c r="C102" i="30"/>
  <c r="C101" i="30"/>
  <c r="C89" i="30"/>
  <c r="C85" i="30"/>
  <c r="C84" i="30"/>
  <c r="C83" i="30"/>
  <c r="C82" i="30"/>
  <c r="C74" i="30"/>
  <c r="C73" i="30"/>
  <c r="C72" i="30"/>
  <c r="C71" i="30"/>
  <c r="C70" i="30"/>
  <c r="C69" i="30"/>
  <c r="C58" i="30"/>
  <c r="C54" i="30"/>
  <c r="C51" i="30"/>
  <c r="C50" i="30"/>
  <c r="C46" i="30"/>
  <c r="C42" i="30"/>
  <c r="C30" i="30"/>
  <c r="C107" i="23"/>
  <c r="C105" i="23"/>
  <c r="C102" i="23"/>
  <c r="C101" i="23"/>
  <c r="C89" i="23"/>
  <c r="C85" i="23"/>
  <c r="C84" i="23"/>
  <c r="C83" i="23"/>
  <c r="C82" i="23"/>
  <c r="C74" i="23"/>
  <c r="C73" i="23"/>
  <c r="C72" i="23"/>
  <c r="C71" i="23"/>
  <c r="C70" i="23"/>
  <c r="C69" i="23"/>
  <c r="C58" i="23"/>
  <c r="C54" i="23"/>
  <c r="C51" i="23"/>
  <c r="C50" i="23"/>
  <c r="C46" i="23"/>
  <c r="C42" i="23"/>
  <c r="C41" i="23"/>
  <c r="C30" i="23"/>
  <c r="C107" i="24"/>
  <c r="C105" i="24"/>
  <c r="C102" i="24"/>
  <c r="C101" i="24"/>
  <c r="C89" i="24"/>
  <c r="C85" i="24"/>
  <c r="C84" i="24"/>
  <c r="C83" i="24"/>
  <c r="C82" i="24"/>
  <c r="C74" i="24"/>
  <c r="C73" i="24"/>
  <c r="C72" i="24"/>
  <c r="C71" i="24"/>
  <c r="C70" i="24"/>
  <c r="C69" i="24"/>
  <c r="C58" i="24"/>
  <c r="C54" i="24"/>
  <c r="C51" i="24"/>
  <c r="C50" i="24"/>
  <c r="C46" i="24"/>
  <c r="AS12" i="24"/>
  <c r="AR12" i="24"/>
  <c r="AQ12" i="24"/>
  <c r="AP12" i="24"/>
  <c r="AO12" i="24"/>
  <c r="AN12" i="24"/>
  <c r="AM12" i="24"/>
  <c r="AL12" i="24"/>
  <c r="AK12" i="24"/>
  <c r="AJ12" i="24"/>
  <c r="AI12" i="24"/>
  <c r="C42" i="24"/>
  <c r="C30" i="24"/>
  <c r="C107" i="35"/>
  <c r="C105" i="35"/>
  <c r="C102" i="35"/>
  <c r="C101" i="35"/>
  <c r="C89" i="35"/>
  <c r="C85" i="35"/>
  <c r="C84" i="35"/>
  <c r="C83" i="35"/>
  <c r="C82" i="35"/>
  <c r="C74" i="35"/>
  <c r="C73" i="35"/>
  <c r="C72" i="35"/>
  <c r="C71" i="35"/>
  <c r="C70" i="35"/>
  <c r="C69" i="35"/>
  <c r="C58" i="35"/>
  <c r="C54" i="35"/>
  <c r="C51" i="35"/>
  <c r="C50" i="35"/>
  <c r="C46" i="35"/>
  <c r="C42" i="35"/>
  <c r="C41" i="35"/>
  <c r="C30" i="35"/>
  <c r="C107" i="31"/>
  <c r="C105" i="31"/>
  <c r="C102" i="31"/>
  <c r="C101" i="31"/>
  <c r="C89" i="31"/>
  <c r="C85" i="31"/>
  <c r="C84" i="31"/>
  <c r="C83" i="31"/>
  <c r="C82" i="31"/>
  <c r="C74" i="31"/>
  <c r="C73" i="31"/>
  <c r="C72" i="31"/>
  <c r="C71" i="31"/>
  <c r="C70" i="31"/>
  <c r="C69" i="31"/>
  <c r="C58" i="31"/>
  <c r="C54" i="31"/>
  <c r="C51" i="31"/>
  <c r="C50" i="31"/>
  <c r="C46" i="31"/>
  <c r="C42" i="31"/>
  <c r="C30" i="31"/>
  <c r="C107" i="27"/>
  <c r="C105" i="27"/>
  <c r="C102" i="27"/>
  <c r="C101" i="27"/>
  <c r="C89" i="27"/>
  <c r="C85" i="27"/>
  <c r="C84" i="27"/>
  <c r="C83" i="27"/>
  <c r="C82" i="27"/>
  <c r="C74" i="27"/>
  <c r="C73" i="27"/>
  <c r="C72" i="27"/>
  <c r="C71" i="27"/>
  <c r="C70" i="27"/>
  <c r="C69" i="27"/>
  <c r="C58" i="27"/>
  <c r="C54" i="27"/>
  <c r="C51" i="27"/>
  <c r="C50" i="27"/>
  <c r="C46" i="27"/>
  <c r="C42" i="27"/>
  <c r="C41" i="27"/>
  <c r="C30" i="27"/>
  <c r="E18" i="18"/>
  <c r="AG12" i="32"/>
  <c r="AG12" i="33"/>
  <c r="AG12" i="34"/>
  <c r="AG12" i="26"/>
  <c r="AG12" i="29"/>
  <c r="AG12" i="30"/>
  <c r="AG12" i="24"/>
  <c r="AG12" i="31"/>
  <c r="AH12" i="32"/>
  <c r="AH12" i="33"/>
  <c r="AH12" i="34"/>
  <c r="AH12" i="26"/>
  <c r="AH12" i="29"/>
  <c r="AH12" i="30"/>
  <c r="AH12" i="24"/>
  <c r="AH12" i="31"/>
  <c r="C41" i="32"/>
  <c r="C41" i="33"/>
  <c r="C41" i="34"/>
  <c r="C41" i="26"/>
  <c r="C41" i="29"/>
  <c r="C41" i="30"/>
  <c r="C41" i="24"/>
  <c r="C41" i="31"/>
  <c r="E12" i="33" l="1"/>
  <c r="M14" i="46"/>
  <c r="E19" i="28"/>
  <c r="H14" i="46"/>
  <c r="F45" i="29"/>
  <c r="I14" i="46"/>
  <c r="F44" i="35"/>
  <c r="O14" i="46"/>
  <c r="F80" i="23"/>
  <c r="D14" i="46"/>
  <c r="E20" i="31"/>
  <c r="K14" i="46"/>
  <c r="F101" i="34"/>
  <c r="N14" i="46"/>
  <c r="E10" i="27"/>
  <c r="G14" i="46"/>
  <c r="F42" i="24"/>
  <c r="E14" i="46"/>
  <c r="K13" i="24"/>
  <c r="K11" i="23"/>
  <c r="L99" i="35"/>
  <c r="L53" i="35"/>
  <c r="K18" i="24"/>
  <c r="L29" i="24"/>
  <c r="L82" i="23"/>
  <c r="L93" i="23"/>
  <c r="K21" i="24"/>
  <c r="K15" i="23"/>
  <c r="L110" i="35"/>
  <c r="L45" i="24"/>
  <c r="L86" i="24"/>
  <c r="L75" i="23"/>
  <c r="L89" i="23"/>
  <c r="L68" i="23"/>
  <c r="K10" i="23"/>
  <c r="L63" i="35"/>
  <c r="L73" i="35"/>
  <c r="L95" i="24"/>
  <c r="L105" i="24"/>
  <c r="L86" i="23"/>
  <c r="L32" i="23"/>
  <c r="L50" i="23"/>
  <c r="L108" i="23"/>
  <c r="L76" i="23"/>
  <c r="L91" i="23"/>
  <c r="S18" i="27"/>
  <c r="T73" i="27"/>
  <c r="T70" i="27"/>
  <c r="N106" i="23"/>
  <c r="N84" i="27"/>
  <c r="N92" i="23"/>
  <c r="F29" i="27"/>
  <c r="F46" i="27"/>
  <c r="F33" i="24"/>
  <c r="F74" i="24"/>
  <c r="E20" i="24"/>
  <c r="E17" i="24"/>
  <c r="F69" i="24"/>
  <c r="F107" i="24"/>
  <c r="E18" i="24"/>
  <c r="E15" i="24"/>
  <c r="F53" i="24"/>
  <c r="F102" i="24"/>
  <c r="T68" i="31"/>
  <c r="T50" i="31"/>
  <c r="T56" i="31"/>
  <c r="T66" i="31"/>
  <c r="T44" i="31"/>
  <c r="S16" i="31"/>
  <c r="T100" i="31"/>
  <c r="T90" i="31"/>
  <c r="T37" i="31"/>
  <c r="T36" i="31"/>
  <c r="T45" i="31"/>
  <c r="T109" i="31"/>
  <c r="S15" i="31"/>
  <c r="S18" i="31"/>
  <c r="T30" i="31"/>
  <c r="T76" i="31"/>
  <c r="T104" i="31"/>
  <c r="S13" i="31"/>
  <c r="T58" i="31"/>
  <c r="T97" i="31"/>
  <c r="T48" i="31"/>
  <c r="T71" i="31"/>
  <c r="T52" i="31"/>
  <c r="T33" i="31"/>
  <c r="S21" i="31"/>
  <c r="T81" i="31"/>
  <c r="T59" i="31"/>
  <c r="T32" i="31"/>
  <c r="T84" i="31"/>
  <c r="S12" i="31"/>
  <c r="S20" i="31"/>
  <c r="T49" i="31"/>
  <c r="T89" i="31"/>
  <c r="T108" i="31"/>
  <c r="T31" i="31"/>
  <c r="T69" i="31"/>
  <c r="T101" i="31"/>
  <c r="T92" i="31"/>
  <c r="T67" i="31"/>
  <c r="T47" i="31"/>
  <c r="T29" i="31"/>
  <c r="T95" i="31"/>
  <c r="T74" i="31"/>
  <c r="T55" i="31"/>
  <c r="S19" i="31"/>
  <c r="T64" i="31"/>
  <c r="T65" i="31"/>
  <c r="T54" i="31"/>
  <c r="S14" i="31"/>
  <c r="T57" i="31"/>
  <c r="T96" i="31"/>
  <c r="T41" i="31"/>
  <c r="T80" i="31"/>
  <c r="T105" i="31"/>
  <c r="T82" i="31"/>
  <c r="T63" i="31"/>
  <c r="T43" i="31"/>
  <c r="S11" i="31"/>
  <c r="T91" i="31"/>
  <c r="T70" i="31"/>
  <c r="T51" i="31"/>
  <c r="T83" i="31"/>
  <c r="T99" i="31"/>
  <c r="T86" i="31"/>
  <c r="T112" i="31"/>
  <c r="T102" i="31"/>
  <c r="T93" i="31"/>
  <c r="T60" i="31"/>
  <c r="M14" i="28"/>
  <c r="N24" i="24"/>
  <c r="AK8" i="24" s="1"/>
  <c r="AK9" i="24" s="1"/>
  <c r="AK21" i="24" s="1"/>
  <c r="F101" i="31"/>
  <c r="F49" i="31"/>
  <c r="F85" i="31"/>
  <c r="F35" i="31"/>
  <c r="F99" i="31"/>
  <c r="F46" i="31"/>
  <c r="F83" i="31"/>
  <c r="AG6" i="31"/>
  <c r="AG13" i="31" s="1"/>
  <c r="F82" i="31"/>
  <c r="AZ8" i="31"/>
  <c r="AZ12" i="31" s="1"/>
  <c r="AZ14" i="31" s="1"/>
  <c r="F67" i="31"/>
  <c r="E13" i="31"/>
  <c r="F80" i="31"/>
  <c r="F110" i="31"/>
  <c r="F58" i="31"/>
  <c r="E18" i="31"/>
  <c r="F112" i="31"/>
  <c r="F72" i="31"/>
  <c r="E10" i="31"/>
  <c r="F63" i="31"/>
  <c r="E17" i="31"/>
  <c r="F74" i="31"/>
  <c r="F106" i="31"/>
  <c r="F50" i="31"/>
  <c r="F60" i="31"/>
  <c r="AA17" i="34"/>
  <c r="AA15" i="35"/>
  <c r="AB38" i="35"/>
  <c r="AB86" i="35"/>
  <c r="AA12" i="35"/>
  <c r="AB100" i="35"/>
  <c r="AB59" i="35"/>
  <c r="AB41" i="35"/>
  <c r="AB71" i="35"/>
  <c r="AB101" i="35"/>
  <c r="AB44" i="35"/>
  <c r="AB24" i="27"/>
  <c r="AR8" i="27" s="1"/>
  <c r="AR9" i="27" s="1"/>
  <c r="AA16" i="35"/>
  <c r="AA13" i="35"/>
  <c r="AB85" i="35"/>
  <c r="AB46" i="35"/>
  <c r="AB67" i="35"/>
  <c r="AB29" i="23"/>
  <c r="AB95" i="23"/>
  <c r="AB57" i="28"/>
  <c r="AB82" i="28"/>
  <c r="AB71" i="28"/>
  <c r="AB76" i="28"/>
  <c r="AB111" i="28"/>
  <c r="AB64" i="28"/>
  <c r="AB33" i="35"/>
  <c r="AB65" i="35"/>
  <c r="AA20" i="35"/>
  <c r="AA10" i="35"/>
  <c r="AB37" i="35"/>
  <c r="AB81" i="35"/>
  <c r="AB42" i="35"/>
  <c r="AB94" i="35"/>
  <c r="AB95" i="28"/>
  <c r="Z112" i="31"/>
  <c r="Z86" i="30"/>
  <c r="Z109" i="31"/>
  <c r="Z93" i="31"/>
  <c r="Z72" i="31"/>
  <c r="Z53" i="31"/>
  <c r="Z33" i="31"/>
  <c r="Y19" i="31"/>
  <c r="Z7" i="31"/>
  <c r="Z54" i="31"/>
  <c r="Z83" i="31"/>
  <c r="Z107" i="31"/>
  <c r="Z30" i="31"/>
  <c r="Z55" i="31"/>
  <c r="Z84" i="31"/>
  <c r="Z108" i="31"/>
  <c r="Z45" i="31"/>
  <c r="Z70" i="31"/>
  <c r="Z99" i="31"/>
  <c r="AQ6" i="31"/>
  <c r="Z86" i="31"/>
  <c r="Z24" i="31"/>
  <c r="AQ8" i="31" s="1"/>
  <c r="Z105" i="31"/>
  <c r="Z89" i="31"/>
  <c r="Z68" i="31"/>
  <c r="Z49" i="31"/>
  <c r="Z29" i="31"/>
  <c r="Y20" i="31"/>
  <c r="Z71" i="31"/>
  <c r="Z34" i="31"/>
  <c r="Z59" i="31"/>
  <c r="Z91" i="31"/>
  <c r="Z35" i="31"/>
  <c r="Z63" i="31"/>
  <c r="Z92" i="31"/>
  <c r="Y18" i="31"/>
  <c r="Z51" i="31"/>
  <c r="Z80" i="31"/>
  <c r="Z104" i="31"/>
  <c r="Z32" i="31"/>
  <c r="Z106" i="31"/>
  <c r="Z81" i="31"/>
  <c r="Z60" i="31"/>
  <c r="Z101" i="31"/>
  <c r="Z82" i="31"/>
  <c r="Z64" i="31"/>
  <c r="Z44" i="31"/>
  <c r="Y12" i="31"/>
  <c r="Y22" i="31" s="1"/>
  <c r="Y24" i="31" s="1"/>
  <c r="Y13" i="31"/>
  <c r="Y16" i="31"/>
  <c r="Z42" i="31"/>
  <c r="Z67" i="31"/>
  <c r="Z96" i="31"/>
  <c r="Y10" i="31"/>
  <c r="Z43" i="31"/>
  <c r="Z69" i="31"/>
  <c r="Z98" i="31"/>
  <c r="Y17" i="31"/>
  <c r="Z31" i="31"/>
  <c r="Z56" i="31"/>
  <c r="Z85" i="31"/>
  <c r="Z110" i="31"/>
  <c r="Z58" i="31"/>
  <c r="Z100" i="31"/>
  <c r="V36" i="24"/>
  <c r="V64" i="24"/>
  <c r="V91" i="24"/>
  <c r="V52" i="24"/>
  <c r="V103" i="24"/>
  <c r="V42" i="24"/>
  <c r="V67" i="24"/>
  <c r="V93" i="24"/>
  <c r="V110" i="24"/>
  <c r="V94" i="24"/>
  <c r="V73" i="24"/>
  <c r="V54" i="24"/>
  <c r="V34" i="24"/>
  <c r="U19" i="24"/>
  <c r="V46" i="24"/>
  <c r="V97" i="24"/>
  <c r="V49" i="24"/>
  <c r="V55" i="24"/>
  <c r="V29" i="24"/>
  <c r="U15" i="24"/>
  <c r="V44" i="24"/>
  <c r="V70" i="24"/>
  <c r="V96" i="24"/>
  <c r="V66" i="24"/>
  <c r="U17" i="24"/>
  <c r="V47" i="24"/>
  <c r="V72" i="24"/>
  <c r="V99" i="24"/>
  <c r="V106" i="24"/>
  <c r="V90" i="24"/>
  <c r="V69" i="24"/>
  <c r="V50" i="24"/>
  <c r="V30" i="24"/>
  <c r="U18" i="24"/>
  <c r="V57" i="24"/>
  <c r="V108" i="24"/>
  <c r="V74" i="24"/>
  <c r="V89" i="24"/>
  <c r="V111" i="24"/>
  <c r="V43" i="24"/>
  <c r="V35" i="24"/>
  <c r="U10" i="24"/>
  <c r="S15" i="23"/>
  <c r="T94" i="23"/>
  <c r="T66" i="23"/>
  <c r="T105" i="23"/>
  <c r="S21" i="23"/>
  <c r="T33" i="23"/>
  <c r="T38" i="23"/>
  <c r="T90" i="23"/>
  <c r="T54" i="23"/>
  <c r="T107" i="23"/>
  <c r="T96" i="23"/>
  <c r="T89" i="23"/>
  <c r="T48" i="23"/>
  <c r="S13" i="23"/>
  <c r="T70" i="23"/>
  <c r="T68" i="23"/>
  <c r="T71" i="23"/>
  <c r="K15" i="27"/>
  <c r="L64" i="27"/>
  <c r="L81" i="27"/>
  <c r="L107" i="27"/>
  <c r="L31" i="27"/>
  <c r="L41" i="27"/>
  <c r="L86" i="27"/>
  <c r="AJ6" i="34"/>
  <c r="AJ13" i="34" s="1"/>
  <c r="L57" i="27"/>
  <c r="L75" i="27"/>
  <c r="L103" i="27"/>
  <c r="L7" i="27"/>
  <c r="L24" i="27" s="1"/>
  <c r="AJ8" i="27" s="1"/>
  <c r="L34" i="27"/>
  <c r="L101" i="27"/>
  <c r="K19" i="27"/>
  <c r="L43" i="27"/>
  <c r="L70" i="27"/>
  <c r="W16" i="24"/>
  <c r="W13" i="30"/>
  <c r="W21" i="30"/>
  <c r="W16" i="23"/>
  <c r="X112" i="30"/>
  <c r="X38" i="30"/>
  <c r="W20" i="30"/>
  <c r="X42" i="30"/>
  <c r="X68" i="30"/>
  <c r="X94" i="30"/>
  <c r="X33" i="23"/>
  <c r="X65" i="23"/>
  <c r="X93" i="23"/>
  <c r="AP6" i="24"/>
  <c r="AP13" i="24" s="1"/>
  <c r="X57" i="24"/>
  <c r="X92" i="24"/>
  <c r="AP6" i="30"/>
  <c r="X84" i="30"/>
  <c r="X105" i="24"/>
  <c r="X89" i="24"/>
  <c r="X67" i="24"/>
  <c r="X47" i="24"/>
  <c r="X29" i="24"/>
  <c r="X44" i="30"/>
  <c r="X69" i="30"/>
  <c r="X95" i="30"/>
  <c r="X29" i="23"/>
  <c r="X53" i="23"/>
  <c r="X80" i="23"/>
  <c r="X105" i="23"/>
  <c r="X48" i="23"/>
  <c r="X96" i="23"/>
  <c r="X74" i="23"/>
  <c r="X55" i="23"/>
  <c r="X36" i="23"/>
  <c r="W19" i="23"/>
  <c r="X32" i="30"/>
  <c r="X91" i="30"/>
  <c r="X100" i="30"/>
  <c r="X75" i="30"/>
  <c r="X56" i="30"/>
  <c r="X37" i="30"/>
  <c r="W12" i="30"/>
  <c r="X84" i="24"/>
  <c r="X48" i="24"/>
  <c r="X41" i="30"/>
  <c r="X85" i="24"/>
  <c r="X49" i="24"/>
  <c r="X46" i="24"/>
  <c r="X96" i="24"/>
  <c r="X46" i="30"/>
  <c r="X98" i="30"/>
  <c r="X53" i="30"/>
  <c r="X64" i="24"/>
  <c r="W10" i="24"/>
  <c r="X60" i="30"/>
  <c r="X36" i="24"/>
  <c r="X74" i="24"/>
  <c r="X30" i="24"/>
  <c r="X86" i="24"/>
  <c r="W12" i="24"/>
  <c r="W20" i="24"/>
  <c r="W17" i="30"/>
  <c r="W17" i="23"/>
  <c r="X112" i="24"/>
  <c r="X30" i="30"/>
  <c r="X54" i="30"/>
  <c r="X81" i="30"/>
  <c r="X105" i="30"/>
  <c r="X52" i="23"/>
  <c r="X76" i="23"/>
  <c r="X103" i="23"/>
  <c r="X45" i="24"/>
  <c r="X70" i="24"/>
  <c r="X103" i="24"/>
  <c r="X57" i="30"/>
  <c r="X97" i="24"/>
  <c r="X75" i="24"/>
  <c r="X56" i="24"/>
  <c r="X37" i="24"/>
  <c r="W13" i="24"/>
  <c r="W18" i="30"/>
  <c r="X31" i="30"/>
  <c r="X55" i="30"/>
  <c r="X83" i="30"/>
  <c r="X106" i="30"/>
  <c r="X41" i="23"/>
  <c r="X67" i="23"/>
  <c r="X94" i="23"/>
  <c r="X80" i="24"/>
  <c r="X104" i="23"/>
  <c r="X85" i="23"/>
  <c r="X66" i="23"/>
  <c r="X46" i="23"/>
  <c r="W10" i="23"/>
  <c r="W22" i="23" s="1"/>
  <c r="W24" i="23" s="1"/>
  <c r="X65" i="30"/>
  <c r="X107" i="30"/>
  <c r="X108" i="30"/>
  <c r="X92" i="30"/>
  <c r="X67" i="30"/>
  <c r="X47" i="30"/>
  <c r="X29" i="30"/>
  <c r="X86" i="30"/>
  <c r="X60" i="24"/>
  <c r="X102" i="24"/>
  <c r="X66" i="24"/>
  <c r="X31" i="24"/>
  <c r="X69" i="24"/>
  <c r="X34" i="30"/>
  <c r="X7" i="30"/>
  <c r="X34" i="24"/>
  <c r="X99" i="24"/>
  <c r="X53" i="24"/>
  <c r="X91" i="24"/>
  <c r="X90" i="24"/>
  <c r="X104" i="24"/>
  <c r="X44" i="24"/>
  <c r="X77" i="30"/>
  <c r="W14" i="24"/>
  <c r="W11" i="30"/>
  <c r="W19" i="30"/>
  <c r="W18" i="23"/>
  <c r="W14" i="23"/>
  <c r="W21" i="23"/>
  <c r="W15" i="23"/>
  <c r="X38" i="24"/>
  <c r="X112" i="23"/>
  <c r="X35" i="30"/>
  <c r="X59" i="30"/>
  <c r="X89" i="30"/>
  <c r="X110" i="30"/>
  <c r="X57" i="23"/>
  <c r="X84" i="23"/>
  <c r="X109" i="23"/>
  <c r="X51" i="24"/>
  <c r="X76" i="24"/>
  <c r="X108" i="24"/>
  <c r="X70" i="30"/>
  <c r="X109" i="24"/>
  <c r="X93" i="24"/>
  <c r="X71" i="24"/>
  <c r="X52" i="24"/>
  <c r="X33" i="24"/>
  <c r="W21" i="24"/>
  <c r="X36" i="30"/>
  <c r="X64" i="30"/>
  <c r="X90" i="30"/>
  <c r="X111" i="30"/>
  <c r="X47" i="23"/>
  <c r="X72" i="23"/>
  <c r="X99" i="23"/>
  <c r="X100" i="23"/>
  <c r="X81" i="23"/>
  <c r="X59" i="23"/>
  <c r="X42" i="23"/>
  <c r="W20" i="23"/>
  <c r="X76" i="30"/>
  <c r="X104" i="30"/>
  <c r="X82" i="30"/>
  <c r="X63" i="30"/>
  <c r="X43" i="30"/>
  <c r="W10" i="30"/>
  <c r="W22" i="30" s="1"/>
  <c r="W24" i="30" s="1"/>
  <c r="X95" i="24"/>
  <c r="X55" i="24"/>
  <c r="W19" i="24"/>
  <c r="X35" i="24"/>
  <c r="X83" i="24"/>
  <c r="X109" i="30"/>
  <c r="X80" i="30"/>
  <c r="X85" i="30"/>
  <c r="X50" i="24"/>
  <c r="X111" i="24"/>
  <c r="X59" i="24"/>
  <c r="V48" i="24"/>
  <c r="M21" i="28"/>
  <c r="M12" i="28"/>
  <c r="F45" i="27"/>
  <c r="F92" i="27"/>
  <c r="E12" i="24"/>
  <c r="F64" i="24"/>
  <c r="F101" i="24"/>
  <c r="F37" i="24"/>
  <c r="F73" i="24"/>
  <c r="F43" i="24"/>
  <c r="F51" i="24"/>
  <c r="F80" i="24"/>
  <c r="F7" i="24"/>
  <c r="F105" i="27"/>
  <c r="F47" i="27"/>
  <c r="F32" i="24"/>
  <c r="F72" i="24"/>
  <c r="F105" i="24"/>
  <c r="F50" i="24"/>
  <c r="F94" i="24"/>
  <c r="E16" i="24"/>
  <c r="F55" i="24"/>
  <c r="F95" i="24"/>
  <c r="F92" i="24"/>
  <c r="F100" i="24"/>
  <c r="E19" i="24"/>
  <c r="F44" i="27"/>
  <c r="F74" i="27"/>
  <c r="F49" i="24"/>
  <c r="F82" i="24"/>
  <c r="F109" i="24"/>
  <c r="F58" i="24"/>
  <c r="F98" i="24"/>
  <c r="F30" i="24"/>
  <c r="F70" i="24"/>
  <c r="F99" i="24"/>
  <c r="F104" i="24"/>
  <c r="J318" i="42"/>
  <c r="J320" i="42" s="1"/>
  <c r="L48" i="35"/>
  <c r="X93" i="29"/>
  <c r="W14" i="31"/>
  <c r="W22" i="31" s="1"/>
  <c r="W24" i="31" s="1"/>
  <c r="X90" i="31"/>
  <c r="X42" i="31"/>
  <c r="X35" i="31"/>
  <c r="X83" i="31"/>
  <c r="X33" i="31"/>
  <c r="X97" i="31"/>
  <c r="X75" i="31"/>
  <c r="X46" i="31"/>
  <c r="X104" i="31"/>
  <c r="X85" i="31"/>
  <c r="X64" i="31"/>
  <c r="X31" i="31"/>
  <c r="X30" i="31"/>
  <c r="AB93" i="23"/>
  <c r="AB98" i="23"/>
  <c r="AB105" i="23"/>
  <c r="AB7" i="23"/>
  <c r="AB24" i="23" s="1"/>
  <c r="AR8" i="23" s="1"/>
  <c r="AB74" i="23"/>
  <c r="AB35" i="23"/>
  <c r="AB91" i="23"/>
  <c r="AB50" i="23"/>
  <c r="X54" i="31"/>
  <c r="X73" i="31"/>
  <c r="X91" i="31"/>
  <c r="AB44" i="29"/>
  <c r="X91" i="26"/>
  <c r="X29" i="31"/>
  <c r="AB102" i="23"/>
  <c r="X68" i="31"/>
  <c r="F318" i="42"/>
  <c r="F320" i="42" s="1"/>
  <c r="C74" i="36"/>
  <c r="AB48" i="29"/>
  <c r="X83" i="29"/>
  <c r="X76" i="31"/>
  <c r="X7" i="31"/>
  <c r="X24" i="31" s="1"/>
  <c r="AP8" i="31" s="1"/>
  <c r="X110" i="31"/>
  <c r="X72" i="31"/>
  <c r="X109" i="31"/>
  <c r="X93" i="31"/>
  <c r="X71" i="31"/>
  <c r="X37" i="31"/>
  <c r="X100" i="31"/>
  <c r="X81" i="31"/>
  <c r="X56" i="31"/>
  <c r="W18" i="31"/>
  <c r="W16" i="31"/>
  <c r="AB63" i="23"/>
  <c r="AB68" i="23"/>
  <c r="AB75" i="23"/>
  <c r="AB100" i="23"/>
  <c r="AB59" i="23"/>
  <c r="AB111" i="23"/>
  <c r="AB73" i="23"/>
  <c r="AB34" i="23"/>
  <c r="X58" i="31"/>
  <c r="X80" i="31"/>
  <c r="X95" i="31"/>
  <c r="X111" i="31"/>
  <c r="AB72" i="29"/>
  <c r="AB60" i="23"/>
  <c r="AB110" i="23"/>
  <c r="L30" i="40"/>
  <c r="X106" i="31"/>
  <c r="X67" i="31"/>
  <c r="X63" i="31"/>
  <c r="X102" i="31"/>
  <c r="X59" i="31"/>
  <c r="X105" i="31"/>
  <c r="X89" i="31"/>
  <c r="X66" i="31"/>
  <c r="AP6" i="31"/>
  <c r="AP9" i="31" s="1"/>
  <c r="AP21" i="31" s="1"/>
  <c r="X96" i="31"/>
  <c r="X74" i="31"/>
  <c r="X51" i="31"/>
  <c r="X41" i="31"/>
  <c r="AB52" i="23"/>
  <c r="AB57" i="23"/>
  <c r="AB67" i="23"/>
  <c r="AB96" i="23"/>
  <c r="AB55" i="23"/>
  <c r="AB107" i="23"/>
  <c r="AB69" i="23"/>
  <c r="AB30" i="23"/>
  <c r="X32" i="31"/>
  <c r="X45" i="31"/>
  <c r="X65" i="31"/>
  <c r="X84" i="31"/>
  <c r="X99" i="31"/>
  <c r="AB94" i="29"/>
  <c r="AB68" i="29"/>
  <c r="AB94" i="23"/>
  <c r="X60" i="29"/>
  <c r="U18" i="29"/>
  <c r="V33" i="29"/>
  <c r="V82" i="29"/>
  <c r="V50" i="29"/>
  <c r="V29" i="29"/>
  <c r="T112" i="28"/>
  <c r="T51" i="28"/>
  <c r="T33" i="28"/>
  <c r="S16" i="28"/>
  <c r="S20" i="28"/>
  <c r="T104" i="28"/>
  <c r="T89" i="28"/>
  <c r="T42" i="28"/>
  <c r="T82" i="28"/>
  <c r="T91" i="28"/>
  <c r="T89" i="26"/>
  <c r="T38" i="28"/>
  <c r="T86" i="28"/>
  <c r="T101" i="28"/>
  <c r="T41" i="28"/>
  <c r="T84" i="28"/>
  <c r="T64" i="28"/>
  <c r="T71" i="28"/>
  <c r="S11" i="26"/>
  <c r="S15" i="28"/>
  <c r="AN6" i="28"/>
  <c r="AN13" i="28" s="1"/>
  <c r="T93" i="28"/>
  <c r="T46" i="28"/>
  <c r="T44" i="28"/>
  <c r="T52" i="28"/>
  <c r="Q19" i="24"/>
  <c r="N69" i="23"/>
  <c r="M19" i="23"/>
  <c r="N109" i="27"/>
  <c r="N30" i="23"/>
  <c r="N46" i="23"/>
  <c r="N30" i="27"/>
  <c r="N72" i="23"/>
  <c r="N66" i="27"/>
  <c r="N67" i="27"/>
  <c r="B12" i="19"/>
  <c r="O20" i="26"/>
  <c r="F64" i="23"/>
  <c r="F74" i="23"/>
  <c r="F81" i="23"/>
  <c r="F100" i="23"/>
  <c r="F90" i="27"/>
  <c r="F101" i="27"/>
  <c r="E18" i="27"/>
  <c r="F111" i="27"/>
  <c r="F35" i="27"/>
  <c r="F83" i="23"/>
  <c r="F50" i="23"/>
  <c r="F59" i="23"/>
  <c r="E10" i="23"/>
  <c r="F102" i="23"/>
  <c r="F84" i="27"/>
  <c r="F68" i="27"/>
  <c r="F96" i="27"/>
  <c r="F103" i="27"/>
  <c r="E19" i="27"/>
  <c r="F47" i="23"/>
  <c r="E13" i="23"/>
  <c r="V42" i="29"/>
  <c r="V63" i="29"/>
  <c r="V101" i="29"/>
  <c r="V48" i="29"/>
  <c r="V106" i="29"/>
  <c r="V31" i="29"/>
  <c r="U12" i="29"/>
  <c r="V74" i="29"/>
  <c r="V96" i="29"/>
  <c r="V92" i="29"/>
  <c r="V90" i="29"/>
  <c r="V86" i="29"/>
  <c r="U17" i="29"/>
  <c r="U20" i="29"/>
  <c r="V107" i="29"/>
  <c r="V59" i="29"/>
  <c r="V66" i="29"/>
  <c r="V69" i="29"/>
  <c r="S19" i="26"/>
  <c r="S18" i="28"/>
  <c r="S11" i="28"/>
  <c r="T83" i="28"/>
  <c r="T106" i="28"/>
  <c r="T32" i="28"/>
  <c r="T69" i="28"/>
  <c r="T31" i="28"/>
  <c r="T73" i="28"/>
  <c r="T98" i="28"/>
  <c r="T110" i="28"/>
  <c r="T74" i="28"/>
  <c r="T36" i="28"/>
  <c r="T100" i="28"/>
  <c r="T76" i="28"/>
  <c r="T57" i="28"/>
  <c r="T34" i="28"/>
  <c r="T103" i="28"/>
  <c r="T85" i="28"/>
  <c r="T67" i="28"/>
  <c r="T47" i="28"/>
  <c r="T29" i="28"/>
  <c r="T66" i="26"/>
  <c r="S12" i="28"/>
  <c r="S14" i="28"/>
  <c r="T65" i="28"/>
  <c r="T90" i="28"/>
  <c r="T105" i="28"/>
  <c r="T58" i="28"/>
  <c r="T48" i="28"/>
  <c r="T54" i="28"/>
  <c r="T80" i="28"/>
  <c r="T102" i="28"/>
  <c r="T66" i="28"/>
  <c r="T7" i="28"/>
  <c r="T24" i="28" s="1"/>
  <c r="AN8" i="28" s="1"/>
  <c r="T96" i="28"/>
  <c r="T72" i="28"/>
  <c r="T53" i="28"/>
  <c r="T30" i="28"/>
  <c r="T99" i="28"/>
  <c r="T81" i="28"/>
  <c r="T63" i="28"/>
  <c r="T43" i="28"/>
  <c r="S13" i="28"/>
  <c r="T77" i="28"/>
  <c r="S10" i="28"/>
  <c r="S17" i="28"/>
  <c r="S19" i="28"/>
  <c r="T45" i="28"/>
  <c r="T70" i="28"/>
  <c r="T97" i="28"/>
  <c r="T50" i="28"/>
  <c r="T109" i="28"/>
  <c r="T35" i="28"/>
  <c r="T59" i="28"/>
  <c r="T94" i="28"/>
  <c r="T55" i="28"/>
  <c r="T108" i="28"/>
  <c r="T92" i="28"/>
  <c r="T68" i="28"/>
  <c r="T49" i="28"/>
  <c r="T111" i="28"/>
  <c r="T95" i="28"/>
  <c r="T75" i="28"/>
  <c r="T56" i="28"/>
  <c r="T37" i="28"/>
  <c r="N77" i="27"/>
  <c r="N90" i="23"/>
  <c r="N50" i="23"/>
  <c r="N105" i="23"/>
  <c r="N33" i="23"/>
  <c r="N47" i="23"/>
  <c r="N103" i="27"/>
  <c r="M13" i="27"/>
  <c r="N45" i="27"/>
  <c r="N72" i="27"/>
  <c r="N108" i="27"/>
  <c r="N104" i="31"/>
  <c r="M14" i="31"/>
  <c r="N45" i="31"/>
  <c r="N48" i="31"/>
  <c r="N68" i="31"/>
  <c r="BG29" i="27"/>
  <c r="BG33" i="27" s="1"/>
  <c r="BG35" i="27" s="1"/>
  <c r="BG37" i="27" s="1"/>
  <c r="N33" i="27"/>
  <c r="N52" i="27"/>
  <c r="N71" i="27"/>
  <c r="N96" i="27"/>
  <c r="N48" i="27"/>
  <c r="M11" i="27"/>
  <c r="N34" i="27"/>
  <c r="N57" i="27"/>
  <c r="N76" i="27"/>
  <c r="N97" i="27"/>
  <c r="M20" i="27"/>
  <c r="N31" i="27"/>
  <c r="N50" i="27"/>
  <c r="N69" i="27"/>
  <c r="N90" i="27"/>
  <c r="N106" i="27"/>
  <c r="N32" i="27"/>
  <c r="N51" i="27"/>
  <c r="N70" i="27"/>
  <c r="N91" i="27"/>
  <c r="N107" i="27"/>
  <c r="M18" i="27"/>
  <c r="N37" i="27"/>
  <c r="N56" i="27"/>
  <c r="N75" i="27"/>
  <c r="N100" i="27"/>
  <c r="M21" i="27"/>
  <c r="M10" i="27"/>
  <c r="N44" i="27"/>
  <c r="N64" i="27"/>
  <c r="N83" i="27"/>
  <c r="N101" i="27"/>
  <c r="M16" i="27"/>
  <c r="N35" i="27"/>
  <c r="N54" i="27"/>
  <c r="N73" i="27"/>
  <c r="N94" i="27"/>
  <c r="N110" i="27"/>
  <c r="N36" i="27"/>
  <c r="N55" i="27"/>
  <c r="N74" i="27"/>
  <c r="N95" i="27"/>
  <c r="N111" i="27"/>
  <c r="M12" i="27"/>
  <c r="N43" i="27"/>
  <c r="N63" i="27"/>
  <c r="N82" i="27"/>
  <c r="N104" i="27"/>
  <c r="M17" i="27"/>
  <c r="AK6" i="27"/>
  <c r="AK13" i="27" s="1"/>
  <c r="N49" i="27"/>
  <c r="N68" i="27"/>
  <c r="N89" i="27"/>
  <c r="N105" i="27"/>
  <c r="M14" i="27"/>
  <c r="N41" i="27"/>
  <c r="N58" i="27"/>
  <c r="N80" i="27"/>
  <c r="N98" i="27"/>
  <c r="M19" i="27"/>
  <c r="N42" i="27"/>
  <c r="N59" i="27"/>
  <c r="N81" i="27"/>
  <c r="N99" i="27"/>
  <c r="BG29" i="23"/>
  <c r="N31" i="23"/>
  <c r="N51" i="23"/>
  <c r="N70" i="23"/>
  <c r="N91" i="23"/>
  <c r="N107" i="23"/>
  <c r="M16" i="23"/>
  <c r="N32" i="23"/>
  <c r="N52" i="23"/>
  <c r="N71" i="23"/>
  <c r="N96" i="23"/>
  <c r="M21" i="23"/>
  <c r="N37" i="23"/>
  <c r="N57" i="23"/>
  <c r="N76" i="23"/>
  <c r="N97" i="23"/>
  <c r="M17" i="23"/>
  <c r="N41" i="23"/>
  <c r="N58" i="23"/>
  <c r="N80" i="23"/>
  <c r="N98" i="23"/>
  <c r="M18" i="23"/>
  <c r="N35" i="23"/>
  <c r="N55" i="23"/>
  <c r="N74" i="23"/>
  <c r="N95" i="23"/>
  <c r="N111" i="23"/>
  <c r="M15" i="23"/>
  <c r="N36" i="23"/>
  <c r="N56" i="23"/>
  <c r="N75" i="23"/>
  <c r="N100" i="23"/>
  <c r="M10" i="23"/>
  <c r="N44" i="23"/>
  <c r="N64" i="23"/>
  <c r="N83" i="23"/>
  <c r="N101" i="23"/>
  <c r="M12" i="23"/>
  <c r="N45" i="23"/>
  <c r="N65" i="23"/>
  <c r="N84" i="23"/>
  <c r="N102" i="23"/>
  <c r="M14" i="23"/>
  <c r="M13" i="23"/>
  <c r="N42" i="23"/>
  <c r="N59" i="23"/>
  <c r="N81" i="23"/>
  <c r="N99" i="23"/>
  <c r="M20" i="23"/>
  <c r="M11" i="23"/>
  <c r="N43" i="23"/>
  <c r="N63" i="23"/>
  <c r="N82" i="23"/>
  <c r="N104" i="23"/>
  <c r="N29" i="23"/>
  <c r="N49" i="23"/>
  <c r="N68" i="23"/>
  <c r="N89" i="23"/>
  <c r="N94" i="23"/>
  <c r="N54" i="23"/>
  <c r="N109" i="23"/>
  <c r="N53" i="23"/>
  <c r="N67" i="23"/>
  <c r="N103" i="23"/>
  <c r="AK6" i="23"/>
  <c r="AK13" i="23" s="1"/>
  <c r="N46" i="27"/>
  <c r="N65" i="27"/>
  <c r="N93" i="27"/>
  <c r="M15" i="27"/>
  <c r="N47" i="27"/>
  <c r="N91" i="31"/>
  <c r="N86" i="23"/>
  <c r="N112" i="23"/>
  <c r="N60" i="27"/>
  <c r="N110" i="23"/>
  <c r="N73" i="23"/>
  <c r="N34" i="23"/>
  <c r="N93" i="23"/>
  <c r="N108" i="23"/>
  <c r="N7" i="23"/>
  <c r="BG20" i="23" s="1"/>
  <c r="N66" i="23"/>
  <c r="N85" i="27"/>
  <c r="N102" i="27"/>
  <c r="N7" i="27"/>
  <c r="N24" i="27" s="1"/>
  <c r="AK8" i="27" s="1"/>
  <c r="N53" i="27"/>
  <c r="N92" i="27"/>
  <c r="M20" i="28"/>
  <c r="N112" i="27"/>
  <c r="N77" i="23"/>
  <c r="N86" i="27"/>
  <c r="N38" i="27"/>
  <c r="N60" i="23"/>
  <c r="E14" i="23"/>
  <c r="E12" i="23"/>
  <c r="F52" i="23"/>
  <c r="F91" i="23"/>
  <c r="F29" i="23"/>
  <c r="F101" i="23"/>
  <c r="F36" i="23"/>
  <c r="F68" i="23"/>
  <c r="F104" i="23"/>
  <c r="F89" i="23"/>
  <c r="F106" i="23"/>
  <c r="F84" i="23"/>
  <c r="F112" i="23"/>
  <c r="AG6" i="23"/>
  <c r="AG13" i="23" s="1"/>
  <c r="F67" i="23"/>
  <c r="F99" i="23"/>
  <c r="F45" i="23"/>
  <c r="E21" i="23"/>
  <c r="F44" i="23"/>
  <c r="F76" i="23"/>
  <c r="F33" i="23"/>
  <c r="F97" i="23"/>
  <c r="F90" i="23"/>
  <c r="F55" i="23"/>
  <c r="F42" i="23"/>
  <c r="F71" i="23"/>
  <c r="F103" i="23"/>
  <c r="F73" i="23"/>
  <c r="E16" i="23"/>
  <c r="F49" i="23"/>
  <c r="F92" i="23"/>
  <c r="F37" i="23"/>
  <c r="E19" i="23"/>
  <c r="E11" i="23"/>
  <c r="F77" i="23"/>
  <c r="L49" i="23"/>
  <c r="L72" i="23"/>
  <c r="L63" i="23"/>
  <c r="L43" i="23"/>
  <c r="L35" i="23"/>
  <c r="L54" i="23"/>
  <c r="L73" i="23"/>
  <c r="L97" i="23"/>
  <c r="K18" i="23"/>
  <c r="L37" i="23"/>
  <c r="L64" i="23"/>
  <c r="L90" i="23"/>
  <c r="L111" i="23"/>
  <c r="K21" i="23"/>
  <c r="L102" i="23"/>
  <c r="L94" i="23"/>
  <c r="L47" i="23"/>
  <c r="L53" i="23"/>
  <c r="L103" i="23"/>
  <c r="K13" i="23"/>
  <c r="L41" i="23"/>
  <c r="L58" i="23"/>
  <c r="L83" i="23"/>
  <c r="L101" i="23"/>
  <c r="K16" i="23"/>
  <c r="L44" i="23"/>
  <c r="L70" i="23"/>
  <c r="L95" i="23"/>
  <c r="K19" i="23"/>
  <c r="K14" i="23"/>
  <c r="K17" i="23"/>
  <c r="L56" i="28"/>
  <c r="K15" i="28"/>
  <c r="AJ6" i="27"/>
  <c r="L45" i="27"/>
  <c r="L65" i="27"/>
  <c r="L90" i="27"/>
  <c r="L106" i="27"/>
  <c r="L35" i="27"/>
  <c r="L55" i="27"/>
  <c r="L74" i="27"/>
  <c r="L95" i="27"/>
  <c r="L111" i="27"/>
  <c r="K10" i="27"/>
  <c r="L47" i="27"/>
  <c r="L67" i="27"/>
  <c r="L85" i="27"/>
  <c r="L104" i="27"/>
  <c r="L29" i="27"/>
  <c r="L49" i="27"/>
  <c r="L68" i="27"/>
  <c r="L89" i="27"/>
  <c r="L105" i="27"/>
  <c r="K18" i="27"/>
  <c r="K11" i="27"/>
  <c r="L30" i="27"/>
  <c r="L50" i="27"/>
  <c r="L69" i="27"/>
  <c r="L94" i="27"/>
  <c r="L110" i="27"/>
  <c r="L42" i="27"/>
  <c r="L59" i="27"/>
  <c r="L80" i="27"/>
  <c r="L99" i="27"/>
  <c r="K17" i="27"/>
  <c r="L32" i="27"/>
  <c r="L52" i="27"/>
  <c r="L71" i="27"/>
  <c r="L92" i="27"/>
  <c r="L108" i="27"/>
  <c r="L33" i="27"/>
  <c r="L53" i="27"/>
  <c r="L72" i="27"/>
  <c r="L93" i="27"/>
  <c r="L109" i="27"/>
  <c r="K16" i="27"/>
  <c r="K10" i="32"/>
  <c r="K20" i="27"/>
  <c r="L82" i="27"/>
  <c r="L44" i="27"/>
  <c r="L100" i="27"/>
  <c r="L63" i="27"/>
  <c r="K12" i="27"/>
  <c r="L91" i="27"/>
  <c r="L51" i="27"/>
  <c r="L102" i="27"/>
  <c r="L58" i="27"/>
  <c r="L106" i="23"/>
  <c r="L56" i="23"/>
  <c r="L109" i="23"/>
  <c r="L69" i="23"/>
  <c r="L31" i="23"/>
  <c r="K20" i="31"/>
  <c r="K16" i="31"/>
  <c r="K12" i="31"/>
  <c r="L98" i="23"/>
  <c r="L36" i="23"/>
  <c r="L33" i="23"/>
  <c r="K12" i="23"/>
  <c r="L48" i="27"/>
  <c r="L76" i="27"/>
  <c r="L37" i="27"/>
  <c r="L96" i="27"/>
  <c r="L56" i="27"/>
  <c r="K14" i="27"/>
  <c r="L84" i="27"/>
  <c r="L46" i="27"/>
  <c r="L98" i="27"/>
  <c r="L54" i="27"/>
  <c r="L77" i="23"/>
  <c r="L100" i="23"/>
  <c r="L51" i="23"/>
  <c r="L105" i="23"/>
  <c r="L65" i="23"/>
  <c r="L7" i="23"/>
  <c r="L24" i="23" s="1"/>
  <c r="AJ8" i="23" s="1"/>
  <c r="AJ9" i="23" s="1"/>
  <c r="AJ21" i="23" s="1"/>
  <c r="L81" i="23"/>
  <c r="L67" i="33"/>
  <c r="K20" i="33"/>
  <c r="L77" i="27"/>
  <c r="L38" i="23"/>
  <c r="L112" i="27"/>
  <c r="L84" i="24"/>
  <c r="L67" i="24"/>
  <c r="L112" i="24"/>
  <c r="G20" i="34"/>
  <c r="F90" i="26"/>
  <c r="E15" i="26"/>
  <c r="E21" i="31"/>
  <c r="E14" i="31"/>
  <c r="F33" i="31"/>
  <c r="F54" i="31"/>
  <c r="F73" i="31"/>
  <c r="F98" i="31"/>
  <c r="F30" i="31"/>
  <c r="F51" i="31"/>
  <c r="F70" i="31"/>
  <c r="F91" i="31"/>
  <c r="F107" i="31"/>
  <c r="E15" i="31"/>
  <c r="F31" i="31"/>
  <c r="F52" i="31"/>
  <c r="F71" i="31"/>
  <c r="F92" i="31"/>
  <c r="F108" i="31"/>
  <c r="F36" i="31"/>
  <c r="F57" i="31"/>
  <c r="F76" i="31"/>
  <c r="F97" i="31"/>
  <c r="F43" i="31"/>
  <c r="F48" i="31"/>
  <c r="F93" i="31"/>
  <c r="F68" i="31"/>
  <c r="F44" i="31"/>
  <c r="F104" i="31"/>
  <c r="F81" i="31"/>
  <c r="F56" i="31"/>
  <c r="F7" i="31"/>
  <c r="E19" i="31"/>
  <c r="F95" i="31"/>
  <c r="F66" i="31"/>
  <c r="F41" i="31"/>
  <c r="F102" i="31"/>
  <c r="F69" i="31"/>
  <c r="F45" i="31"/>
  <c r="E12" i="31"/>
  <c r="F98" i="23"/>
  <c r="F46" i="23"/>
  <c r="F34" i="23"/>
  <c r="F51" i="23"/>
  <c r="F43" i="23"/>
  <c r="F105" i="23"/>
  <c r="F58" i="23"/>
  <c r="E17" i="23"/>
  <c r="F96" i="23"/>
  <c r="F72" i="23"/>
  <c r="F53" i="23"/>
  <c r="F32" i="23"/>
  <c r="E20" i="23"/>
  <c r="F93" i="23"/>
  <c r="F54" i="23"/>
  <c r="F111" i="23"/>
  <c r="F95" i="23"/>
  <c r="F75" i="23"/>
  <c r="F56" i="23"/>
  <c r="F35" i="23"/>
  <c r="E15" i="23"/>
  <c r="E18" i="23"/>
  <c r="F41" i="23"/>
  <c r="F48" i="23"/>
  <c r="F66" i="23"/>
  <c r="F94" i="23"/>
  <c r="F70" i="23"/>
  <c r="AZ8" i="24"/>
  <c r="AZ12" i="24" s="1"/>
  <c r="AZ14" i="24" s="1"/>
  <c r="F96" i="24"/>
  <c r="F81" i="24"/>
  <c r="F67" i="24"/>
  <c r="F52" i="24"/>
  <c r="F103" i="24"/>
  <c r="F84" i="24"/>
  <c r="F66" i="24"/>
  <c r="F46" i="24"/>
  <c r="E13" i="24"/>
  <c r="F106" i="24"/>
  <c r="F90" i="24"/>
  <c r="F65" i="24"/>
  <c r="F45" i="24"/>
  <c r="AG6" i="24"/>
  <c r="AG13" i="24" s="1"/>
  <c r="F97" i="24"/>
  <c r="F76" i="24"/>
  <c r="F57" i="24"/>
  <c r="F36" i="24"/>
  <c r="E11" i="24"/>
  <c r="E14" i="24"/>
  <c r="E21" i="24"/>
  <c r="F31" i="24"/>
  <c r="F71" i="24"/>
  <c r="AZ8" i="23"/>
  <c r="F5" i="38" s="1"/>
  <c r="F10" i="38" s="1"/>
  <c r="E10" i="24"/>
  <c r="F109" i="31"/>
  <c r="F89" i="31"/>
  <c r="F64" i="31"/>
  <c r="F32" i="31"/>
  <c r="F100" i="31"/>
  <c r="F75" i="31"/>
  <c r="F47" i="31"/>
  <c r="E11" i="31"/>
  <c r="F111" i="31"/>
  <c r="F84" i="31"/>
  <c r="F59" i="31"/>
  <c r="F34" i="31"/>
  <c r="F94" i="31"/>
  <c r="F65" i="31"/>
  <c r="F37" i="31"/>
  <c r="E16" i="31"/>
  <c r="F44" i="24"/>
  <c r="F68" i="24"/>
  <c r="F93" i="24"/>
  <c r="F29" i="24"/>
  <c r="F54" i="24"/>
  <c r="F83" i="24"/>
  <c r="F110" i="24"/>
  <c r="F34" i="24"/>
  <c r="F59" i="24"/>
  <c r="F91" i="24"/>
  <c r="F111" i="24"/>
  <c r="F85" i="24"/>
  <c r="F63" i="24"/>
  <c r="F31" i="23"/>
  <c r="F63" i="23"/>
  <c r="F85" i="23"/>
  <c r="F107" i="23"/>
  <c r="F65" i="23"/>
  <c r="F109" i="23"/>
  <c r="F7" i="23"/>
  <c r="F57" i="23"/>
  <c r="F82" i="23"/>
  <c r="F108" i="23"/>
  <c r="F69" i="23"/>
  <c r="F30" i="23"/>
  <c r="F110" i="23"/>
  <c r="F56" i="24"/>
  <c r="F86" i="23"/>
  <c r="F108" i="24"/>
  <c r="F77" i="24"/>
  <c r="F86" i="31"/>
  <c r="F86" i="24"/>
  <c r="F112" i="24"/>
  <c r="F54" i="27"/>
  <c r="F76" i="27"/>
  <c r="E16" i="27"/>
  <c r="F63" i="27"/>
  <c r="F81" i="27"/>
  <c r="E17" i="27"/>
  <c r="F77" i="31"/>
  <c r="AA21" i="32"/>
  <c r="AA10" i="32"/>
  <c r="X80" i="27"/>
  <c r="X33" i="27"/>
  <c r="X107" i="27"/>
  <c r="X83" i="27"/>
  <c r="X56" i="27"/>
  <c r="W13" i="27"/>
  <c r="X53" i="27"/>
  <c r="X72" i="27"/>
  <c r="X93" i="27"/>
  <c r="X109" i="27"/>
  <c r="X100" i="27"/>
  <c r="X74" i="27"/>
  <c r="X43" i="27"/>
  <c r="W11" i="27"/>
  <c r="W21" i="27"/>
  <c r="W14" i="27"/>
  <c r="X69" i="27"/>
  <c r="X29" i="27"/>
  <c r="X102" i="27"/>
  <c r="X75" i="27"/>
  <c r="X51" i="27"/>
  <c r="W20" i="27"/>
  <c r="X57" i="27"/>
  <c r="X76" i="27"/>
  <c r="X97" i="27"/>
  <c r="X95" i="27"/>
  <c r="X63" i="27"/>
  <c r="X35" i="27"/>
  <c r="W19" i="27"/>
  <c r="W12" i="27"/>
  <c r="X91" i="27"/>
  <c r="X36" i="27"/>
  <c r="W16" i="27"/>
  <c r="X96" i="27"/>
  <c r="X70" i="27"/>
  <c r="X45" i="27"/>
  <c r="X37" i="27"/>
  <c r="X58" i="27"/>
  <c r="W18" i="27"/>
  <c r="X44" i="27"/>
  <c r="X64" i="27"/>
  <c r="X82" i="27"/>
  <c r="X101" i="27"/>
  <c r="X111" i="27"/>
  <c r="X90" i="27"/>
  <c r="X55" i="27"/>
  <c r="X30" i="27"/>
  <c r="W17" i="27"/>
  <c r="X65" i="27"/>
  <c r="X81" i="27"/>
  <c r="X60" i="27"/>
  <c r="X89" i="27"/>
  <c r="P103" i="42"/>
  <c r="P105" i="42" s="1"/>
  <c r="P211" i="42"/>
  <c r="P213" i="42" s="1"/>
  <c r="P318" i="42"/>
  <c r="P320" i="42" s="1"/>
  <c r="X106" i="27"/>
  <c r="X68" i="27"/>
  <c r="G103" i="42"/>
  <c r="G105" i="42" s="1"/>
  <c r="G211" i="42"/>
  <c r="G213" i="42" s="1"/>
  <c r="G318" i="42"/>
  <c r="G320" i="42" s="1"/>
  <c r="AB29" i="32"/>
  <c r="W15" i="27"/>
  <c r="E211" i="42"/>
  <c r="E213" i="42" s="1"/>
  <c r="E318" i="42"/>
  <c r="E320" i="42" s="1"/>
  <c r="T90" i="30"/>
  <c r="T64" i="30"/>
  <c r="S12" i="30"/>
  <c r="J211" i="42"/>
  <c r="J213" i="42" s="1"/>
  <c r="K27" i="21"/>
  <c r="U7" i="22"/>
  <c r="W10" i="27"/>
  <c r="X49" i="27"/>
  <c r="C99" i="36"/>
  <c r="W10" i="26"/>
  <c r="X102" i="26"/>
  <c r="X47" i="26"/>
  <c r="X86" i="27"/>
  <c r="AC13" i="34"/>
  <c r="L30" i="33"/>
  <c r="W18" i="26"/>
  <c r="Y15" i="33"/>
  <c r="Z96" i="33"/>
  <c r="Z75" i="33"/>
  <c r="Z58" i="33"/>
  <c r="Z36" i="33"/>
  <c r="Z103" i="33"/>
  <c r="Z84" i="33"/>
  <c r="Z66" i="33"/>
  <c r="Z47" i="33"/>
  <c r="Z29" i="33"/>
  <c r="Z102" i="33"/>
  <c r="Z83" i="33"/>
  <c r="Z56" i="33"/>
  <c r="Z42" i="33"/>
  <c r="Y13" i="33"/>
  <c r="X77" i="27"/>
  <c r="N103" i="42"/>
  <c r="N105" i="42" s="1"/>
  <c r="Z35" i="33"/>
  <c r="Z68" i="33"/>
  <c r="X108" i="26"/>
  <c r="X92" i="26"/>
  <c r="X68" i="26"/>
  <c r="X49" i="26"/>
  <c r="X30" i="26"/>
  <c r="Y48" i="36"/>
  <c r="Z64" i="33"/>
  <c r="X103" i="26"/>
  <c r="X80" i="26"/>
  <c r="X52" i="26"/>
  <c r="X7" i="26"/>
  <c r="X36" i="26"/>
  <c r="X70" i="26"/>
  <c r="X105" i="26"/>
  <c r="Z97" i="33"/>
  <c r="X51" i="26"/>
  <c r="X107" i="26"/>
  <c r="X42" i="26"/>
  <c r="X35" i="26"/>
  <c r="X95" i="26"/>
  <c r="X55" i="26"/>
  <c r="W11" i="26"/>
  <c r="F211" i="42"/>
  <c r="F213" i="42" s="1"/>
  <c r="N211" i="42"/>
  <c r="N213" i="42" s="1"/>
  <c r="H211" i="42"/>
  <c r="H213" i="42" s="1"/>
  <c r="T123" i="22"/>
  <c r="S7" i="22"/>
  <c r="J27" i="21"/>
  <c r="L35" i="33"/>
  <c r="W12" i="26"/>
  <c r="W20" i="26"/>
  <c r="Y10" i="33"/>
  <c r="Y12" i="33"/>
  <c r="Y22" i="33" s="1"/>
  <c r="Y24" i="33" s="1"/>
  <c r="Z108" i="33"/>
  <c r="Z92" i="33"/>
  <c r="Z71" i="33"/>
  <c r="Z54" i="33"/>
  <c r="Z32" i="33"/>
  <c r="Z99" i="33"/>
  <c r="Z80" i="33"/>
  <c r="Z57" i="33"/>
  <c r="Z41" i="33"/>
  <c r="Y20" i="33"/>
  <c r="Z98" i="33"/>
  <c r="Z73" i="33"/>
  <c r="Z52" i="33"/>
  <c r="Z34" i="33"/>
  <c r="AQ6" i="33"/>
  <c r="AQ13" i="33" s="1"/>
  <c r="Y21" i="33"/>
  <c r="Y19" i="33"/>
  <c r="L123" i="22"/>
  <c r="K7" i="22"/>
  <c r="F27" i="21"/>
  <c r="Z59" i="33"/>
  <c r="Y14" i="33"/>
  <c r="Z55" i="33"/>
  <c r="X104" i="26"/>
  <c r="X82" i="26"/>
  <c r="X64" i="26"/>
  <c r="X44" i="26"/>
  <c r="AB123" i="22"/>
  <c r="N27" i="21"/>
  <c r="X98" i="26"/>
  <c r="X71" i="26"/>
  <c r="X46" i="26"/>
  <c r="W15" i="26"/>
  <c r="X45" i="26"/>
  <c r="X81" i="26"/>
  <c r="X111" i="26"/>
  <c r="Z101" i="33"/>
  <c r="X74" i="26"/>
  <c r="X99" i="26"/>
  <c r="X31" i="26"/>
  <c r="X50" i="26"/>
  <c r="X110" i="26"/>
  <c r="X32" i="26"/>
  <c r="X106" i="26"/>
  <c r="X43" i="26"/>
  <c r="U60" i="24"/>
  <c r="V60" i="24" s="1"/>
  <c r="X75" i="26"/>
  <c r="X73" i="26"/>
  <c r="L318" i="42"/>
  <c r="L320" i="42" s="1"/>
  <c r="N318" i="42"/>
  <c r="N320" i="42" s="1"/>
  <c r="X7" i="24"/>
  <c r="X24" i="24" s="1"/>
  <c r="AP8" i="24" s="1"/>
  <c r="AP9" i="24" s="1"/>
  <c r="AP21" i="24" s="1"/>
  <c r="X68" i="24"/>
  <c r="X72" i="24"/>
  <c r="X107" i="24"/>
  <c r="H318" i="42"/>
  <c r="H320" i="42" s="1"/>
  <c r="X56" i="26"/>
  <c r="V24" i="24"/>
  <c r="AO8" i="24" s="1"/>
  <c r="AO9" i="24" s="1"/>
  <c r="AO21" i="24" s="1"/>
  <c r="Y16" i="33"/>
  <c r="Z104" i="33"/>
  <c r="Z85" i="33"/>
  <c r="Z67" i="33"/>
  <c r="Z50" i="33"/>
  <c r="Z111" i="33"/>
  <c r="Z95" i="33"/>
  <c r="Z74" i="33"/>
  <c r="Z53" i="33"/>
  <c r="Z37" i="33"/>
  <c r="Z110" i="33"/>
  <c r="Z94" i="33"/>
  <c r="Z69" i="33"/>
  <c r="Z46" i="33"/>
  <c r="Z30" i="33"/>
  <c r="AD56" i="34"/>
  <c r="Z51" i="33"/>
  <c r="Z86" i="33"/>
  <c r="Z44" i="33"/>
  <c r="Z105" i="33"/>
  <c r="Z31" i="33"/>
  <c r="X100" i="26"/>
  <c r="X76" i="26"/>
  <c r="X57" i="26"/>
  <c r="X38" i="26"/>
  <c r="Z38" i="33"/>
  <c r="AD69" i="22"/>
  <c r="Z60" i="33"/>
  <c r="Z72" i="33"/>
  <c r="X93" i="26"/>
  <c r="X66" i="26"/>
  <c r="X41" i="26"/>
  <c r="W19" i="26"/>
  <c r="W13" i="26"/>
  <c r="W22" i="26" s="1"/>
  <c r="W24" i="26" s="1"/>
  <c r="X54" i="26"/>
  <c r="X90" i="26"/>
  <c r="I38" i="36"/>
  <c r="X89" i="26"/>
  <c r="W17" i="26"/>
  <c r="X67" i="26"/>
  <c r="Z60" i="29"/>
  <c r="X69" i="26"/>
  <c r="X37" i="26"/>
  <c r="X59" i="26"/>
  <c r="X84" i="26"/>
  <c r="AP6" i="26"/>
  <c r="AP13" i="26" s="1"/>
  <c r="L211" i="42"/>
  <c r="L213" i="42" s="1"/>
  <c r="X101" i="26"/>
  <c r="U13" i="35"/>
  <c r="V86" i="35"/>
  <c r="T89" i="35"/>
  <c r="T50" i="30"/>
  <c r="T71" i="35"/>
  <c r="T47" i="30"/>
  <c r="S14" i="34"/>
  <c r="T94" i="35"/>
  <c r="T93" i="30"/>
  <c r="T74" i="30"/>
  <c r="L43" i="33"/>
  <c r="L33" i="33"/>
  <c r="K13" i="33"/>
  <c r="L36" i="33"/>
  <c r="K17" i="33"/>
  <c r="L77" i="29"/>
  <c r="L74" i="29"/>
  <c r="L30" i="29"/>
  <c r="L41" i="33"/>
  <c r="L31" i="33"/>
  <c r="K10" i="33"/>
  <c r="L34" i="33"/>
  <c r="K14" i="33"/>
  <c r="K13" i="29"/>
  <c r="L104" i="35"/>
  <c r="L59" i="35"/>
  <c r="L86" i="29"/>
  <c r="L95" i="28"/>
  <c r="L37" i="33"/>
  <c r="L29" i="33"/>
  <c r="L7" i="33"/>
  <c r="L24" i="33" s="1"/>
  <c r="AJ8" i="33" s="1"/>
  <c r="L32" i="33"/>
  <c r="AJ6" i="33"/>
  <c r="AJ13" i="33" s="1"/>
  <c r="K13" i="32"/>
  <c r="K12" i="32"/>
  <c r="K16" i="28"/>
  <c r="L75" i="28"/>
  <c r="F32" i="30"/>
  <c r="F109" i="30"/>
  <c r="F102" i="30"/>
  <c r="F91" i="30"/>
  <c r="F96" i="30"/>
  <c r="F76" i="30"/>
  <c r="F99" i="30"/>
  <c r="F36" i="30"/>
  <c r="F29" i="30"/>
  <c r="F106" i="30"/>
  <c r="F51" i="30"/>
  <c r="F67" i="30"/>
  <c r="E11" i="30"/>
  <c r="F69" i="30"/>
  <c r="F111" i="30"/>
  <c r="F72" i="30"/>
  <c r="F65" i="30"/>
  <c r="F41" i="30"/>
  <c r="AZ8" i="30"/>
  <c r="AZ12" i="30" s="1"/>
  <c r="AZ14" i="30" s="1"/>
  <c r="E18" i="30"/>
  <c r="E16" i="30"/>
  <c r="F92" i="28"/>
  <c r="AG6" i="28"/>
  <c r="AG13" i="28" s="1"/>
  <c r="F95" i="29"/>
  <c r="F86" i="28"/>
  <c r="E16" i="28"/>
  <c r="F75" i="29"/>
  <c r="F76" i="29"/>
  <c r="AD60" i="27"/>
  <c r="AD54" i="27"/>
  <c r="AC17" i="32"/>
  <c r="AC17" i="34"/>
  <c r="D39" i="22"/>
  <c r="D52" i="22"/>
  <c r="D47" i="22"/>
  <c r="AD77" i="27"/>
  <c r="AD82" i="27"/>
  <c r="F123" i="22"/>
  <c r="C27" i="21"/>
  <c r="V100" i="31"/>
  <c r="V111" i="31"/>
  <c r="U15" i="31"/>
  <c r="V43" i="31"/>
  <c r="V33" i="31"/>
  <c r="V34" i="31"/>
  <c r="U13" i="31"/>
  <c r="V57" i="31"/>
  <c r="V30" i="31"/>
  <c r="V110" i="31"/>
  <c r="V93" i="31"/>
  <c r="V77" i="27"/>
  <c r="T72" i="35"/>
  <c r="T81" i="35"/>
  <c r="T35" i="35"/>
  <c r="T34" i="35"/>
  <c r="T59" i="35"/>
  <c r="T108" i="35"/>
  <c r="T110" i="35"/>
  <c r="S13" i="34"/>
  <c r="S15" i="34"/>
  <c r="T77" i="34"/>
  <c r="T46" i="31"/>
  <c r="T7" i="31"/>
  <c r="T24" i="31" s="1"/>
  <c r="AN8" i="31" s="1"/>
  <c r="T98" i="31"/>
  <c r="T107" i="31"/>
  <c r="T38" i="31"/>
  <c r="T72" i="31"/>
  <c r="T42" i="31"/>
  <c r="S10" i="31"/>
  <c r="T106" i="31"/>
  <c r="AN6" i="31"/>
  <c r="AN13" i="31" s="1"/>
  <c r="T103" i="31"/>
  <c r="T112" i="30"/>
  <c r="S14" i="30"/>
  <c r="T45" i="30"/>
  <c r="T29" i="30"/>
  <c r="T99" i="30"/>
  <c r="S11" i="30"/>
  <c r="T51" i="30"/>
  <c r="S20" i="30"/>
  <c r="T104" i="30"/>
  <c r="S10" i="30"/>
  <c r="T85" i="30"/>
  <c r="T110" i="30"/>
  <c r="T35" i="30"/>
  <c r="T68" i="30"/>
  <c r="T58" i="30"/>
  <c r="T63" i="30"/>
  <c r="R77" i="27"/>
  <c r="AA12" i="33"/>
  <c r="AR6" i="33"/>
  <c r="X47" i="33"/>
  <c r="X45" i="33"/>
  <c r="X100" i="33"/>
  <c r="W15" i="33"/>
  <c r="X65" i="33"/>
  <c r="W11" i="33"/>
  <c r="X32" i="33"/>
  <c r="X29" i="33"/>
  <c r="X76" i="33"/>
  <c r="X97" i="33"/>
  <c r="X50" i="33"/>
  <c r="AP6" i="33"/>
  <c r="X37" i="33"/>
  <c r="AB100" i="24"/>
  <c r="AA10" i="24"/>
  <c r="AA14" i="24"/>
  <c r="AB32" i="24"/>
  <c r="AB51" i="24"/>
  <c r="AB70" i="24"/>
  <c r="AB91" i="24"/>
  <c r="AB107" i="24"/>
  <c r="AB35" i="24"/>
  <c r="AB44" i="24"/>
  <c r="AB52" i="24"/>
  <c r="AB47" i="24"/>
  <c r="AB63" i="24"/>
  <c r="AB69" i="24"/>
  <c r="AB76" i="24"/>
  <c r="AA18" i="24"/>
  <c r="AB42" i="24"/>
  <c r="AB59" i="24"/>
  <c r="AB81" i="24"/>
  <c r="AB99" i="24"/>
  <c r="AB104" i="24"/>
  <c r="AB36" i="24"/>
  <c r="AB74" i="24"/>
  <c r="AB111" i="24"/>
  <c r="AA21" i="24"/>
  <c r="AA13" i="24"/>
  <c r="AB72" i="24"/>
  <c r="AB46" i="24"/>
  <c r="AB85" i="24"/>
  <c r="AB90" i="24"/>
  <c r="AA20" i="24"/>
  <c r="AB55" i="24"/>
  <c r="AB95" i="24"/>
  <c r="AA17" i="24"/>
  <c r="Z24" i="27"/>
  <c r="AQ8" i="27" s="1"/>
  <c r="V86" i="31"/>
  <c r="X36" i="33"/>
  <c r="AA19" i="24"/>
  <c r="K12" i="28"/>
  <c r="T96" i="35"/>
  <c r="T57" i="35"/>
  <c r="T33" i="35"/>
  <c r="T42" i="35"/>
  <c r="V59" i="31"/>
  <c r="V81" i="31"/>
  <c r="V35" i="31"/>
  <c r="F38" i="29"/>
  <c r="AD86" i="27"/>
  <c r="F112" i="29"/>
  <c r="W12" i="33"/>
  <c r="AB103" i="24"/>
  <c r="L98" i="28"/>
  <c r="L68" i="28"/>
  <c r="L45" i="28"/>
  <c r="L65" i="28"/>
  <c r="L30" i="28"/>
  <c r="L41" i="28"/>
  <c r="L35" i="28"/>
  <c r="L64" i="28"/>
  <c r="L110" i="28"/>
  <c r="L101" i="28"/>
  <c r="L73" i="28"/>
  <c r="L97" i="28"/>
  <c r="L94" i="28"/>
  <c r="K19" i="28"/>
  <c r="L43" i="28"/>
  <c r="L63" i="28"/>
  <c r="L81" i="28"/>
  <c r="L99" i="28"/>
  <c r="K17" i="28"/>
  <c r="K21" i="28"/>
  <c r="L93" i="28"/>
  <c r="L72" i="28"/>
  <c r="L29" i="28"/>
  <c r="L47" i="28"/>
  <c r="L67" i="28"/>
  <c r="L85" i="28"/>
  <c r="L103" i="28"/>
  <c r="L33" i="28"/>
  <c r="L52" i="28"/>
  <c r="L71" i="28"/>
  <c r="L91" i="28"/>
  <c r="L107" i="28"/>
  <c r="K14" i="28"/>
  <c r="K18" i="28"/>
  <c r="K13" i="28"/>
  <c r="K11" i="28"/>
  <c r="V37" i="31"/>
  <c r="V82" i="31"/>
  <c r="V72" i="31"/>
  <c r="V91" i="31"/>
  <c r="V106" i="31"/>
  <c r="V55" i="31"/>
  <c r="V95" i="31"/>
  <c r="V58" i="31"/>
  <c r="U17" i="31"/>
  <c r="V103" i="31"/>
  <c r="V64" i="31"/>
  <c r="AO6" i="31"/>
  <c r="AO13" i="31" s="1"/>
  <c r="V83" i="31"/>
  <c r="V50" i="31"/>
  <c r="U21" i="31"/>
  <c r="V7" i="31"/>
  <c r="V24" i="31" s="1"/>
  <c r="AO8" i="31" s="1"/>
  <c r="AO9" i="31" s="1"/>
  <c r="AO21" i="31" s="1"/>
  <c r="V47" i="31"/>
  <c r="V67" i="31"/>
  <c r="V85" i="31"/>
  <c r="V104" i="31"/>
  <c r="V105" i="31"/>
  <c r="V80" i="31"/>
  <c r="V54" i="31"/>
  <c r="V29" i="31"/>
  <c r="U16" i="31"/>
  <c r="V84" i="31"/>
  <c r="V51" i="31"/>
  <c r="U18" i="31"/>
  <c r="V97" i="31"/>
  <c r="V53" i="31"/>
  <c r="V107" i="31"/>
  <c r="V74" i="31"/>
  <c r="V41" i="31"/>
  <c r="U19" i="31"/>
  <c r="V32" i="31"/>
  <c r="V52" i="31"/>
  <c r="V71" i="31"/>
  <c r="V92" i="31"/>
  <c r="V108" i="31"/>
  <c r="V48" i="31"/>
  <c r="V99" i="31"/>
  <c r="V73" i="31"/>
  <c r="V49" i="31"/>
  <c r="U11" i="31"/>
  <c r="U20" i="31"/>
  <c r="V109" i="31"/>
  <c r="V76" i="31"/>
  <c r="V44" i="31"/>
  <c r="V60" i="31"/>
  <c r="V90" i="31"/>
  <c r="V45" i="31"/>
  <c r="V101" i="31"/>
  <c r="V66" i="31"/>
  <c r="V31" i="31"/>
  <c r="U14" i="31"/>
  <c r="V36" i="31"/>
  <c r="V56" i="31"/>
  <c r="V75" i="31"/>
  <c r="V96" i="31"/>
  <c r="V94" i="31"/>
  <c r="V68" i="31"/>
  <c r="V42" i="31"/>
  <c r="U12" i="31"/>
  <c r="AD93" i="27"/>
  <c r="AD59" i="27"/>
  <c r="AD69" i="27"/>
  <c r="AD30" i="27"/>
  <c r="AC13" i="27"/>
  <c r="AD102" i="27"/>
  <c r="AD76" i="27"/>
  <c r="AD35" i="27"/>
  <c r="AD111" i="27"/>
  <c r="AD90" i="27"/>
  <c r="AD57" i="27"/>
  <c r="AD105" i="27"/>
  <c r="AD81" i="27"/>
  <c r="AD42" i="27"/>
  <c r="AC15" i="27"/>
  <c r="AD66" i="27"/>
  <c r="AC11" i="27"/>
  <c r="AD37" i="27"/>
  <c r="AD56" i="27"/>
  <c r="AD75" i="27"/>
  <c r="AD100" i="27"/>
  <c r="AD109" i="27"/>
  <c r="AD103" i="27"/>
  <c r="AD36" i="27"/>
  <c r="AC16" i="27"/>
  <c r="AD97" i="27"/>
  <c r="AD68" i="27"/>
  <c r="AS6" i="27"/>
  <c r="AS13" i="27" s="1"/>
  <c r="AD106" i="27"/>
  <c r="AD83" i="27"/>
  <c r="AD44" i="27"/>
  <c r="AD99" i="27"/>
  <c r="AD72" i="27"/>
  <c r="AD31" i="27"/>
  <c r="AC14" i="27"/>
  <c r="AD74" i="27"/>
  <c r="AD70" i="27"/>
  <c r="AD50" i="27"/>
  <c r="AD98" i="27"/>
  <c r="AD85" i="27"/>
  <c r="AD7" i="27"/>
  <c r="AD24" i="27" s="1"/>
  <c r="AS8" i="27" s="1"/>
  <c r="AC20" i="27"/>
  <c r="AD45" i="27"/>
  <c r="AC12" i="27"/>
  <c r="AD91" i="27"/>
  <c r="AD58" i="27"/>
  <c r="AD101" i="27"/>
  <c r="AD73" i="27"/>
  <c r="AD32" i="27"/>
  <c r="AD94" i="27"/>
  <c r="AD64" i="27"/>
  <c r="AC18" i="27"/>
  <c r="AD34" i="27"/>
  <c r="AC21" i="27"/>
  <c r="AD29" i="27"/>
  <c r="AD47" i="27"/>
  <c r="AD67" i="27"/>
  <c r="AD92" i="27"/>
  <c r="AD108" i="27"/>
  <c r="AD80" i="27"/>
  <c r="AD107" i="27"/>
  <c r="AD48" i="27"/>
  <c r="AD89" i="27"/>
  <c r="AD55" i="27"/>
  <c r="AC19" i="27"/>
  <c r="AD52" i="27"/>
  <c r="AD96" i="27"/>
  <c r="AD84" i="27"/>
  <c r="AD95" i="27"/>
  <c r="AD53" i="27"/>
  <c r="AC17" i="27"/>
  <c r="AD63" i="27"/>
  <c r="AD104" i="27"/>
  <c r="AD41" i="27"/>
  <c r="AC10" i="27"/>
  <c r="AD49" i="27"/>
  <c r="AD65" i="27"/>
  <c r="AD51" i="27"/>
  <c r="AD33" i="27"/>
  <c r="AD71" i="27"/>
  <c r="F64" i="29"/>
  <c r="E20" i="29"/>
  <c r="F72" i="29"/>
  <c r="F52" i="29"/>
  <c r="F70" i="29"/>
  <c r="F98" i="29"/>
  <c r="F57" i="29"/>
  <c r="F36" i="29"/>
  <c r="F55" i="29"/>
  <c r="F84" i="29"/>
  <c r="F49" i="29"/>
  <c r="F96" i="29"/>
  <c r="F107" i="29"/>
  <c r="F31" i="29"/>
  <c r="F58" i="29"/>
  <c r="E21" i="29"/>
  <c r="AA60" i="24"/>
  <c r="AB60" i="24" s="1"/>
  <c r="AB48" i="24"/>
  <c r="AA48" i="36"/>
  <c r="AA60" i="36" s="1"/>
  <c r="S10" i="35"/>
  <c r="T41" i="35"/>
  <c r="T58" i="35"/>
  <c r="T80" i="35"/>
  <c r="T98" i="35"/>
  <c r="S20" i="35"/>
  <c r="T7" i="35"/>
  <c r="T24" i="35" s="1"/>
  <c r="AN8" i="35" s="1"/>
  <c r="T46" i="35"/>
  <c r="T66" i="35"/>
  <c r="T85" i="35"/>
  <c r="T103" i="35"/>
  <c r="T43" i="35"/>
  <c r="T82" i="35"/>
  <c r="T37" i="35"/>
  <c r="T104" i="35"/>
  <c r="T76" i="35"/>
  <c r="T44" i="35"/>
  <c r="T83" i="35"/>
  <c r="T29" i="35"/>
  <c r="S16" i="35"/>
  <c r="T105" i="35"/>
  <c r="S14" i="35"/>
  <c r="AN6" i="35"/>
  <c r="AN9" i="35" s="1"/>
  <c r="AN21" i="35" s="1"/>
  <c r="T45" i="35"/>
  <c r="T65" i="35"/>
  <c r="T84" i="35"/>
  <c r="T102" i="35"/>
  <c r="S15" i="35"/>
  <c r="T32" i="35"/>
  <c r="T51" i="35"/>
  <c r="T70" i="35"/>
  <c r="T91" i="35"/>
  <c r="T107" i="35"/>
  <c r="T52" i="35"/>
  <c r="T92" i="35"/>
  <c r="T47" i="35"/>
  <c r="S19" i="35"/>
  <c r="T97" i="35"/>
  <c r="T53" i="35"/>
  <c r="T93" i="35"/>
  <c r="T56" i="35"/>
  <c r="T49" i="35"/>
  <c r="T48" i="35"/>
  <c r="T31" i="35"/>
  <c r="T50" i="35"/>
  <c r="T69" i="35"/>
  <c r="T90" i="35"/>
  <c r="T106" i="35"/>
  <c r="S13" i="35"/>
  <c r="T36" i="35"/>
  <c r="T55" i="35"/>
  <c r="T74" i="35"/>
  <c r="T95" i="35"/>
  <c r="T111" i="35"/>
  <c r="T63" i="35"/>
  <c r="T100" i="35"/>
  <c r="T67" i="35"/>
  <c r="T30" i="35"/>
  <c r="S12" i="35"/>
  <c r="T64" i="35"/>
  <c r="T101" i="35"/>
  <c r="T75" i="35"/>
  <c r="T68" i="35"/>
  <c r="S21" i="35"/>
  <c r="AC60" i="35"/>
  <c r="AC48" i="36"/>
  <c r="V112" i="31"/>
  <c r="X43" i="33"/>
  <c r="W17" i="33"/>
  <c r="AB37" i="33"/>
  <c r="Z7" i="32"/>
  <c r="Z24" i="32" s="1"/>
  <c r="AQ8" i="32" s="1"/>
  <c r="S18" i="35"/>
  <c r="K20" i="28"/>
  <c r="S17" i="35"/>
  <c r="N48" i="23"/>
  <c r="T109" i="35"/>
  <c r="T86" i="35"/>
  <c r="T99" i="35"/>
  <c r="S11" i="35"/>
  <c r="T54" i="35"/>
  <c r="V89" i="31"/>
  <c r="V63" i="31"/>
  <c r="E16" i="29"/>
  <c r="U10" i="31"/>
  <c r="V70" i="31"/>
  <c r="V102" i="31"/>
  <c r="AB93" i="32"/>
  <c r="AA19" i="32"/>
  <c r="AB53" i="32"/>
  <c r="AB49" i="32"/>
  <c r="AB32" i="32"/>
  <c r="AB31" i="32"/>
  <c r="AA13" i="32"/>
  <c r="L111" i="28"/>
  <c r="L37" i="28"/>
  <c r="AB66" i="24"/>
  <c r="AD46" i="27"/>
  <c r="AB97" i="24"/>
  <c r="AD110" i="27"/>
  <c r="AP13" i="33"/>
  <c r="F65" i="26"/>
  <c r="AD112" i="27"/>
  <c r="L38" i="28"/>
  <c r="X60" i="33"/>
  <c r="Z59" i="26"/>
  <c r="Z75" i="26"/>
  <c r="Z7" i="26"/>
  <c r="Z24" i="26" s="1"/>
  <c r="AQ8" i="26" s="1"/>
  <c r="Z98" i="26"/>
  <c r="F55" i="30"/>
  <c r="F92" i="30"/>
  <c r="F46" i="30"/>
  <c r="Z97" i="28"/>
  <c r="Z109" i="28"/>
  <c r="Z35" i="28"/>
  <c r="Z45" i="28"/>
  <c r="Z36" i="28"/>
  <c r="Z74" i="28"/>
  <c r="Z110" i="28"/>
  <c r="Z89" i="28"/>
  <c r="Z56" i="28"/>
  <c r="Z31" i="28"/>
  <c r="Z67" i="28"/>
  <c r="Z103" i="28"/>
  <c r="Z29" i="28"/>
  <c r="Z108" i="28"/>
  <c r="Z34" i="28"/>
  <c r="Z51" i="28"/>
  <c r="Z90" i="28"/>
  <c r="Z57" i="28"/>
  <c r="Z73" i="28"/>
  <c r="Z83" i="28"/>
  <c r="Z55" i="28"/>
  <c r="Z94" i="28"/>
  <c r="Z100" i="28"/>
  <c r="Z69" i="28"/>
  <c r="Z44" i="28"/>
  <c r="AB43" i="31"/>
  <c r="AB51" i="31"/>
  <c r="AB52" i="31"/>
  <c r="AB42" i="31"/>
  <c r="AB34" i="31"/>
  <c r="AB57" i="31"/>
  <c r="AB76" i="31"/>
  <c r="AB97" i="31"/>
  <c r="AB69" i="31"/>
  <c r="AB75" i="31"/>
  <c r="AB80" i="31"/>
  <c r="AB67" i="31"/>
  <c r="AB96" i="31"/>
  <c r="AB103" i="31"/>
  <c r="AB104" i="31"/>
  <c r="AB95" i="31"/>
  <c r="AA15" i="31"/>
  <c r="AB49" i="31"/>
  <c r="AB68" i="31"/>
  <c r="AB89" i="31"/>
  <c r="AB105" i="31"/>
  <c r="S20" i="24"/>
  <c r="T44" i="24"/>
  <c r="T64" i="24"/>
  <c r="T83" i="24"/>
  <c r="T101" i="24"/>
  <c r="T31" i="24"/>
  <c r="T55" i="24"/>
  <c r="T90" i="24"/>
  <c r="T111" i="24"/>
  <c r="T82" i="24"/>
  <c r="T65" i="24"/>
  <c r="T80" i="24"/>
  <c r="T45" i="24"/>
  <c r="S12" i="24"/>
  <c r="T71" i="24"/>
  <c r="T94" i="24"/>
  <c r="T58" i="24"/>
  <c r="AN6" i="24"/>
  <c r="AN13" i="24" s="1"/>
  <c r="S16" i="24"/>
  <c r="T49" i="24"/>
  <c r="T68" i="24"/>
  <c r="T89" i="24"/>
  <c r="T105" i="24"/>
  <c r="T36" i="24"/>
  <c r="T63" i="24"/>
  <c r="T95" i="24"/>
  <c r="T46" i="24"/>
  <c r="T110" i="24"/>
  <c r="T70" i="24"/>
  <c r="T35" i="24"/>
  <c r="S10" i="24"/>
  <c r="T53" i="24"/>
  <c r="T72" i="24"/>
  <c r="T93" i="24"/>
  <c r="T109" i="24"/>
  <c r="T43" i="24"/>
  <c r="T69" i="24"/>
  <c r="T100" i="24"/>
  <c r="T98" i="24"/>
  <c r="T29" i="24"/>
  <c r="T103" i="24"/>
  <c r="T59" i="24"/>
  <c r="T7" i="24"/>
  <c r="T24" i="24" s="1"/>
  <c r="AN8" i="24" s="1"/>
  <c r="T104" i="24"/>
  <c r="T37" i="24"/>
  <c r="T108" i="24"/>
  <c r="T75" i="24"/>
  <c r="T42" i="24"/>
  <c r="T112" i="35"/>
  <c r="AB86" i="24"/>
  <c r="V77" i="31"/>
  <c r="L86" i="28"/>
  <c r="AB112" i="32"/>
  <c r="T38" i="35"/>
  <c r="L77" i="28"/>
  <c r="X77" i="33"/>
  <c r="M20" i="31"/>
  <c r="M17" i="31"/>
  <c r="AD38" i="27"/>
  <c r="C48" i="27"/>
  <c r="T60" i="35"/>
  <c r="F60" i="23"/>
  <c r="Z60" i="28"/>
  <c r="X33" i="34"/>
  <c r="W20" i="34"/>
  <c r="AP6" i="34"/>
  <c r="AP13" i="34" s="1"/>
  <c r="X7" i="34"/>
  <c r="X24" i="34" s="1"/>
  <c r="AP8" i="34" s="1"/>
  <c r="Z43" i="34"/>
  <c r="Z71" i="34"/>
  <c r="Z66" i="34"/>
  <c r="Z65" i="34"/>
  <c r="Z45" i="34"/>
  <c r="Z99" i="34"/>
  <c r="Z108" i="34"/>
  <c r="Z72" i="34"/>
  <c r="AN6" i="26"/>
  <c r="T49" i="26"/>
  <c r="T96" i="26"/>
  <c r="T52" i="26"/>
  <c r="T100" i="26"/>
  <c r="T67" i="26"/>
  <c r="T72" i="26"/>
  <c r="T53" i="26"/>
  <c r="S10" i="26"/>
  <c r="T44" i="26"/>
  <c r="T108" i="26"/>
  <c r="S18" i="26"/>
  <c r="T57" i="26"/>
  <c r="T104" i="26"/>
  <c r="T64" i="26"/>
  <c r="T111" i="26"/>
  <c r="T82" i="26"/>
  <c r="T107" i="26"/>
  <c r="T71" i="26"/>
  <c r="T56" i="26"/>
  <c r="T63" i="26"/>
  <c r="T30" i="26"/>
  <c r="T37" i="26"/>
  <c r="T47" i="26"/>
  <c r="T34" i="26"/>
  <c r="T29" i="26"/>
  <c r="T60" i="26"/>
  <c r="T98" i="26"/>
  <c r="T80" i="26"/>
  <c r="T59" i="26"/>
  <c r="T42" i="26"/>
  <c r="S12" i="26"/>
  <c r="T101" i="26"/>
  <c r="T83" i="26"/>
  <c r="T58" i="26"/>
  <c r="T41" i="26"/>
  <c r="T68" i="26"/>
  <c r="T75" i="26"/>
  <c r="T99" i="26"/>
  <c r="T85" i="26"/>
  <c r="T81" i="26"/>
  <c r="T110" i="26"/>
  <c r="T94" i="26"/>
  <c r="T74" i="26"/>
  <c r="T55" i="26"/>
  <c r="T36" i="26"/>
  <c r="S14" i="26"/>
  <c r="T97" i="26"/>
  <c r="T73" i="26"/>
  <c r="T54" i="26"/>
  <c r="T35" i="26"/>
  <c r="T76" i="26"/>
  <c r="T91" i="26"/>
  <c r="T43" i="26"/>
  <c r="T103" i="26"/>
  <c r="T95" i="26"/>
  <c r="T106" i="26"/>
  <c r="T90" i="26"/>
  <c r="T70" i="26"/>
  <c r="T51" i="26"/>
  <c r="T32" i="26"/>
  <c r="T109" i="26"/>
  <c r="T93" i="26"/>
  <c r="T69" i="26"/>
  <c r="T50" i="26"/>
  <c r="T31" i="26"/>
  <c r="T106" i="27"/>
  <c r="T37" i="27"/>
  <c r="T47" i="27"/>
  <c r="T30" i="27"/>
  <c r="T71" i="27"/>
  <c r="T67" i="27"/>
  <c r="T72" i="27"/>
  <c r="T82" i="27"/>
  <c r="T65" i="27"/>
  <c r="T56" i="27"/>
  <c r="T98" i="27"/>
  <c r="AN6" i="27"/>
  <c r="AN13" i="27" s="1"/>
  <c r="T55" i="27"/>
  <c r="T74" i="27"/>
  <c r="T95" i="27"/>
  <c r="T111" i="27"/>
  <c r="T49" i="27"/>
  <c r="T81" i="27"/>
  <c r="T105" i="27"/>
  <c r="T104" i="27"/>
  <c r="T7" i="27"/>
  <c r="T24" i="27" s="1"/>
  <c r="AN8" i="27" s="1"/>
  <c r="T109" i="27"/>
  <c r="T76" i="27"/>
  <c r="T44" i="27"/>
  <c r="T43" i="27"/>
  <c r="T31" i="27"/>
  <c r="T36" i="27"/>
  <c r="T93" i="27"/>
  <c r="T50" i="27"/>
  <c r="S21" i="27"/>
  <c r="T92" i="27"/>
  <c r="T42" i="27"/>
  <c r="T59" i="27"/>
  <c r="T80" i="27"/>
  <c r="T99" i="27"/>
  <c r="S12" i="27"/>
  <c r="T54" i="27"/>
  <c r="T89" i="27"/>
  <c r="T110" i="27"/>
  <c r="T63" i="27"/>
  <c r="T90" i="27"/>
  <c r="T102" i="27"/>
  <c r="T69" i="27"/>
  <c r="T33" i="27"/>
  <c r="S19" i="27"/>
  <c r="T83" i="27"/>
  <c r="T41" i="27"/>
  <c r="S17" i="27"/>
  <c r="T46" i="27"/>
  <c r="T66" i="27"/>
  <c r="T84" i="27"/>
  <c r="T103" i="27"/>
  <c r="T29" i="27"/>
  <c r="T68" i="27"/>
  <c r="T94" i="27"/>
  <c r="T48" i="27"/>
  <c r="T35" i="27"/>
  <c r="T64" i="27"/>
  <c r="T96" i="27"/>
  <c r="T58" i="27"/>
  <c r="S10" i="27"/>
  <c r="T97" i="27"/>
  <c r="T108" i="27"/>
  <c r="T75" i="27"/>
  <c r="T32" i="27"/>
  <c r="S14" i="27"/>
  <c r="T112" i="27"/>
  <c r="Z86" i="23"/>
  <c r="AQ6" i="34"/>
  <c r="AQ13" i="34" s="1"/>
  <c r="AA16" i="30"/>
  <c r="S13" i="26"/>
  <c r="S21" i="26"/>
  <c r="S13" i="27"/>
  <c r="S20" i="27"/>
  <c r="M13" i="26"/>
  <c r="M18" i="26"/>
  <c r="N43" i="26"/>
  <c r="N55" i="26"/>
  <c r="N108" i="26"/>
  <c r="T105" i="26"/>
  <c r="T84" i="26"/>
  <c r="N105" i="26"/>
  <c r="N53" i="26"/>
  <c r="AB105" i="30"/>
  <c r="AA13" i="30"/>
  <c r="Z42" i="23"/>
  <c r="Z95" i="23"/>
  <c r="Y13" i="23"/>
  <c r="T34" i="27"/>
  <c r="T51" i="27"/>
  <c r="S20" i="26"/>
  <c r="AB59" i="30"/>
  <c r="AB31" i="30"/>
  <c r="AB55" i="30"/>
  <c r="AB82" i="30"/>
  <c r="AB107" i="30"/>
  <c r="AB37" i="30"/>
  <c r="AB65" i="30"/>
  <c r="AB92" i="30"/>
  <c r="AA11" i="30"/>
  <c r="AB46" i="30"/>
  <c r="AB71" i="30"/>
  <c r="AB99" i="30"/>
  <c r="AB111" i="30"/>
  <c r="AB100" i="30"/>
  <c r="AB95" i="30"/>
  <c r="AB36" i="30"/>
  <c r="AB63" i="30"/>
  <c r="AB91" i="30"/>
  <c r="AA17" i="30"/>
  <c r="AB45" i="30"/>
  <c r="AB70" i="30"/>
  <c r="AB98" i="30"/>
  <c r="AB7" i="30"/>
  <c r="AB24" i="30" s="1"/>
  <c r="AR8" i="30" s="1"/>
  <c r="AB52" i="30"/>
  <c r="AB80" i="30"/>
  <c r="AB104" i="30"/>
  <c r="AB48" i="30"/>
  <c r="AB54" i="30"/>
  <c r="AB29" i="30"/>
  <c r="AB73" i="30"/>
  <c r="AB67" i="30"/>
  <c r="AB43" i="30"/>
  <c r="AB69" i="30"/>
  <c r="AB96" i="30"/>
  <c r="AR6" i="30"/>
  <c r="AR13" i="30" s="1"/>
  <c r="AB51" i="30"/>
  <c r="AB75" i="30"/>
  <c r="AB103" i="30"/>
  <c r="AB33" i="30"/>
  <c r="AB58" i="30"/>
  <c r="AB85" i="30"/>
  <c r="AB110" i="30"/>
  <c r="AB74" i="30"/>
  <c r="AB84" i="30"/>
  <c r="AB94" i="30"/>
  <c r="AB30" i="30"/>
  <c r="AB53" i="30"/>
  <c r="AB72" i="30"/>
  <c r="AB93" i="30"/>
  <c r="AB109" i="30"/>
  <c r="AA10" i="30"/>
  <c r="AB42" i="30"/>
  <c r="AB102" i="30"/>
  <c r="AB108" i="30"/>
  <c r="AA19" i="30"/>
  <c r="AB34" i="30"/>
  <c r="AB57" i="30"/>
  <c r="AB76" i="30"/>
  <c r="AB97" i="30"/>
  <c r="AB81" i="30"/>
  <c r="AA21" i="30"/>
  <c r="AB32" i="30"/>
  <c r="AB41" i="30"/>
  <c r="AA15" i="30"/>
  <c r="AB44" i="30"/>
  <c r="AB64" i="30"/>
  <c r="AB83" i="30"/>
  <c r="AB101" i="30"/>
  <c r="AS13" i="33"/>
  <c r="T86" i="27"/>
  <c r="Z112" i="23"/>
  <c r="AA18" i="30"/>
  <c r="Y12" i="23"/>
  <c r="S15" i="26"/>
  <c r="S15" i="27"/>
  <c r="M16" i="26"/>
  <c r="M20" i="26"/>
  <c r="F48" i="24"/>
  <c r="N110" i="26"/>
  <c r="N36" i="26"/>
  <c r="N58" i="26"/>
  <c r="T45" i="26"/>
  <c r="T7" i="26"/>
  <c r="T24" i="26" s="1"/>
  <c r="AN8" i="26" s="1"/>
  <c r="T102" i="26"/>
  <c r="Z58" i="34"/>
  <c r="AB112" i="30"/>
  <c r="Z60" i="34"/>
  <c r="AB89" i="30"/>
  <c r="Z67" i="23"/>
  <c r="X48" i="30"/>
  <c r="T52" i="27"/>
  <c r="T107" i="27"/>
  <c r="T92" i="26"/>
  <c r="S16" i="26"/>
  <c r="AB50" i="30"/>
  <c r="BG29" i="26"/>
  <c r="N72" i="26"/>
  <c r="N35" i="26"/>
  <c r="N101" i="26"/>
  <c r="N44" i="26"/>
  <c r="N48" i="26"/>
  <c r="N93" i="26"/>
  <c r="N50" i="26"/>
  <c r="N103" i="26"/>
  <c r="N75" i="26"/>
  <c r="M14" i="26"/>
  <c r="N42" i="26"/>
  <c r="N59" i="26"/>
  <c r="N80" i="26"/>
  <c r="N98" i="26"/>
  <c r="N29" i="26"/>
  <c r="N47" i="26"/>
  <c r="N67" i="26"/>
  <c r="N30" i="26"/>
  <c r="N89" i="26"/>
  <c r="N54" i="26"/>
  <c r="AK6" i="26"/>
  <c r="AK13" i="26" s="1"/>
  <c r="N64" i="26"/>
  <c r="N45" i="26"/>
  <c r="N109" i="26"/>
  <c r="N76" i="26"/>
  <c r="N41" i="26"/>
  <c r="N97" i="26"/>
  <c r="N68" i="26"/>
  <c r="N7" i="26"/>
  <c r="N24" i="26" s="1"/>
  <c r="AK8" i="26" s="1"/>
  <c r="N46" i="26"/>
  <c r="N66" i="26"/>
  <c r="N84" i="26"/>
  <c r="N102" i="26"/>
  <c r="N33" i="26"/>
  <c r="N52" i="26"/>
  <c r="N71" i="26"/>
  <c r="M17" i="26"/>
  <c r="N34" i="26"/>
  <c r="N100" i="26"/>
  <c r="N73" i="26"/>
  <c r="N65" i="26"/>
  <c r="N95" i="26"/>
  <c r="N82" i="26"/>
  <c r="N104" i="26"/>
  <c r="N69" i="26"/>
  <c r="N31" i="26"/>
  <c r="N92" i="26"/>
  <c r="N57" i="26"/>
  <c r="N32" i="26"/>
  <c r="N51" i="26"/>
  <c r="N70" i="26"/>
  <c r="N90" i="26"/>
  <c r="N106" i="26"/>
  <c r="N37" i="26"/>
  <c r="N56" i="26"/>
  <c r="N81" i="26"/>
  <c r="M12" i="26"/>
  <c r="Z63" i="23"/>
  <c r="Z102" i="23"/>
  <c r="Z68" i="23"/>
  <c r="Z32" i="23"/>
  <c r="Z101" i="23"/>
  <c r="Z66" i="23"/>
  <c r="Z30" i="23"/>
  <c r="Z98" i="23"/>
  <c r="Z64" i="23"/>
  <c r="Y14" i="23"/>
  <c r="Z96" i="23"/>
  <c r="Z57" i="23"/>
  <c r="Z93" i="23"/>
  <c r="Z56" i="23"/>
  <c r="Z48" i="23"/>
  <c r="Z92" i="23"/>
  <c r="Z55" i="23"/>
  <c r="Y10" i="23"/>
  <c r="Z97" i="23"/>
  <c r="Z85" i="23"/>
  <c r="Z51" i="23"/>
  <c r="Z83" i="23"/>
  <c r="Z49" i="23"/>
  <c r="Z82" i="23"/>
  <c r="Z46" i="23"/>
  <c r="Y19" i="23"/>
  <c r="Z109" i="23"/>
  <c r="Z108" i="23"/>
  <c r="Z106" i="23"/>
  <c r="Y18" i="23"/>
  <c r="Y11" i="23"/>
  <c r="Z41" i="23"/>
  <c r="Z58" i="23"/>
  <c r="Z80" i="23"/>
  <c r="Z99" i="23"/>
  <c r="Z110" i="23"/>
  <c r="Z89" i="23"/>
  <c r="Z59" i="23"/>
  <c r="Z34" i="23"/>
  <c r="Z75" i="23"/>
  <c r="Z74" i="23"/>
  <c r="Z71" i="23"/>
  <c r="Y17" i="23"/>
  <c r="AQ6" i="23"/>
  <c r="AQ13" i="23" s="1"/>
  <c r="Z45" i="23"/>
  <c r="Z65" i="23"/>
  <c r="Z84" i="23"/>
  <c r="Z103" i="23"/>
  <c r="Z105" i="23"/>
  <c r="Z81" i="23"/>
  <c r="Z53" i="23"/>
  <c r="Z29" i="23"/>
  <c r="Y21" i="23"/>
  <c r="Z43" i="23"/>
  <c r="Z37" i="23"/>
  <c r="Z36" i="23"/>
  <c r="Y15" i="23"/>
  <c r="Z31" i="23"/>
  <c r="Z50" i="23"/>
  <c r="Z69" i="23"/>
  <c r="Z91" i="23"/>
  <c r="Z107" i="23"/>
  <c r="Z100" i="23"/>
  <c r="Z72" i="23"/>
  <c r="Z47" i="23"/>
  <c r="AA12" i="30"/>
  <c r="AA20" i="30"/>
  <c r="Y16" i="23"/>
  <c r="S17" i="26"/>
  <c r="M19" i="26"/>
  <c r="S16" i="27"/>
  <c r="M21" i="26"/>
  <c r="M10" i="26"/>
  <c r="N85" i="26"/>
  <c r="N94" i="26"/>
  <c r="M11" i="26"/>
  <c r="N49" i="26"/>
  <c r="N99" i="26"/>
  <c r="T65" i="26"/>
  <c r="T46" i="26"/>
  <c r="N91" i="26"/>
  <c r="Z83" i="34"/>
  <c r="AB68" i="30"/>
  <c r="T57" i="27"/>
  <c r="Z94" i="23"/>
  <c r="T53" i="27"/>
  <c r="Z54" i="23"/>
  <c r="T85" i="27"/>
  <c r="T45" i="27"/>
  <c r="T100" i="27"/>
  <c r="T91" i="27"/>
  <c r="T48" i="26"/>
  <c r="AB47" i="30"/>
  <c r="T38" i="26"/>
  <c r="T112" i="26"/>
  <c r="AB38" i="30"/>
  <c r="N38" i="26"/>
  <c r="T53" i="31"/>
  <c r="T111" i="31"/>
  <c r="T73" i="31"/>
  <c r="AC60" i="23"/>
  <c r="AD60" i="23" s="1"/>
  <c r="AD48" i="23"/>
  <c r="X85" i="35"/>
  <c r="X66" i="35"/>
  <c r="X32" i="35"/>
  <c r="X52" i="35"/>
  <c r="W11" i="35"/>
  <c r="X47" i="35"/>
  <c r="X72" i="35"/>
  <c r="X100" i="35"/>
  <c r="X29" i="35"/>
  <c r="X55" i="35"/>
  <c r="X82" i="35"/>
  <c r="X106" i="35"/>
  <c r="X44" i="35"/>
  <c r="X70" i="35"/>
  <c r="X97" i="35"/>
  <c r="W12" i="35"/>
  <c r="X48" i="35"/>
  <c r="X93" i="35"/>
  <c r="X46" i="35"/>
  <c r="X76" i="35"/>
  <c r="X7" i="35"/>
  <c r="X24" i="35" s="1"/>
  <c r="AP8" i="35" s="1"/>
  <c r="AP9" i="35" s="1"/>
  <c r="AP21" i="35" s="1"/>
  <c r="X53" i="35"/>
  <c r="X81" i="35"/>
  <c r="X105" i="35"/>
  <c r="X34" i="35"/>
  <c r="X63" i="35"/>
  <c r="X90" i="35"/>
  <c r="W13" i="35"/>
  <c r="X51" i="35"/>
  <c r="X75" i="35"/>
  <c r="X102" i="35"/>
  <c r="W20" i="35"/>
  <c r="X57" i="35"/>
  <c r="X37" i="35"/>
  <c r="X71" i="35"/>
  <c r="X104" i="35"/>
  <c r="X33" i="35"/>
  <c r="X59" i="35"/>
  <c r="X89" i="35"/>
  <c r="X110" i="35"/>
  <c r="X43" i="35"/>
  <c r="X68" i="35"/>
  <c r="X96" i="35"/>
  <c r="X30" i="35"/>
  <c r="X56" i="35"/>
  <c r="X83" i="35"/>
  <c r="X108" i="35"/>
  <c r="W16" i="35"/>
  <c r="X48" i="26"/>
  <c r="W60" i="26"/>
  <c r="X60" i="26" s="1"/>
  <c r="N60" i="26"/>
  <c r="Z38" i="23"/>
  <c r="BG31" i="27"/>
  <c r="AD67" i="35"/>
  <c r="AD46" i="35"/>
  <c r="AD59" i="35"/>
  <c r="AD94" i="35"/>
  <c r="AC10" i="35"/>
  <c r="AD75" i="35"/>
  <c r="AD58" i="35"/>
  <c r="Z24" i="33"/>
  <c r="AQ8" i="33" s="1"/>
  <c r="N86" i="26"/>
  <c r="N112" i="26"/>
  <c r="N77" i="26"/>
  <c r="T77" i="26"/>
  <c r="AB86" i="30"/>
  <c r="T77" i="27"/>
  <c r="K77" i="36"/>
  <c r="AD95" i="32"/>
  <c r="AD31" i="32"/>
  <c r="AD111" i="32"/>
  <c r="AD104" i="32"/>
  <c r="AD33" i="32"/>
  <c r="AD64" i="32"/>
  <c r="AD53" i="32"/>
  <c r="AD49" i="32"/>
  <c r="AD102" i="32"/>
  <c r="AD74" i="32"/>
  <c r="AD59" i="32"/>
  <c r="AD51" i="32"/>
  <c r="AD37" i="32"/>
  <c r="AD76" i="32"/>
  <c r="AD30" i="32"/>
  <c r="AD93" i="32"/>
  <c r="AD70" i="32"/>
  <c r="Z48" i="24"/>
  <c r="Y60" i="24"/>
  <c r="Z60" i="24" s="1"/>
  <c r="C94" i="36"/>
  <c r="C101" i="36"/>
  <c r="AR13" i="28"/>
  <c r="C51" i="36"/>
  <c r="T86" i="26"/>
  <c r="X42" i="27"/>
  <c r="C105" i="36"/>
  <c r="AD112" i="32"/>
  <c r="AB60" i="30"/>
  <c r="X24" i="30"/>
  <c r="AP8" i="30" s="1"/>
  <c r="AD86" i="32"/>
  <c r="T60" i="27"/>
  <c r="C96" i="36"/>
  <c r="C97" i="36"/>
  <c r="X60" i="23"/>
  <c r="C102" i="36"/>
  <c r="AB44" i="28"/>
  <c r="I48" i="36"/>
  <c r="I60" i="36" s="1"/>
  <c r="AD75" i="23"/>
  <c r="AD31" i="23"/>
  <c r="AD96" i="23"/>
  <c r="AB82" i="23"/>
  <c r="AB43" i="23"/>
  <c r="AB90" i="23"/>
  <c r="AB49" i="23"/>
  <c r="AB97" i="23"/>
  <c r="AB56" i="23"/>
  <c r="AB108" i="23"/>
  <c r="AB92" i="23"/>
  <c r="AB70" i="23"/>
  <c r="AB51" i="23"/>
  <c r="AB31" i="23"/>
  <c r="AB103" i="23"/>
  <c r="AB84" i="23"/>
  <c r="AB65" i="23"/>
  <c r="AB45" i="23"/>
  <c r="AB44" i="23"/>
  <c r="AB72" i="23"/>
  <c r="AD84" i="23"/>
  <c r="AD45" i="23"/>
  <c r="AD92" i="23"/>
  <c r="AB109" i="23"/>
  <c r="AB71" i="23"/>
  <c r="AB32" i="23"/>
  <c r="AB76" i="23"/>
  <c r="AB37" i="23"/>
  <c r="AB89" i="23"/>
  <c r="AB47" i="23"/>
  <c r="AB104" i="23"/>
  <c r="AB85" i="23"/>
  <c r="AB66" i="23"/>
  <c r="AB46" i="23"/>
  <c r="AR6" i="23"/>
  <c r="AB99" i="23"/>
  <c r="AB80" i="23"/>
  <c r="AB58" i="23"/>
  <c r="AB41" i="23"/>
  <c r="AB48" i="23"/>
  <c r="AB53" i="23"/>
  <c r="AB83" i="23"/>
  <c r="E13" i="29"/>
  <c r="E18" i="29"/>
  <c r="F65" i="29"/>
  <c r="F102" i="29"/>
  <c r="F35" i="29"/>
  <c r="F74" i="29"/>
  <c r="F111" i="29"/>
  <c r="F56" i="29"/>
  <c r="F100" i="29"/>
  <c r="F37" i="29"/>
  <c r="F101" i="29"/>
  <c r="F86" i="29"/>
  <c r="E15" i="29"/>
  <c r="F34" i="29"/>
  <c r="F80" i="29"/>
  <c r="F43" i="29"/>
  <c r="F51" i="29"/>
  <c r="F91" i="29"/>
  <c r="F32" i="29"/>
  <c r="F71" i="29"/>
  <c r="F48" i="29"/>
  <c r="F93" i="29"/>
  <c r="F68" i="29"/>
  <c r="F44" i="29"/>
  <c r="U11" i="29"/>
  <c r="U19" i="29"/>
  <c r="U14" i="29"/>
  <c r="V49" i="29"/>
  <c r="V83" i="29"/>
  <c r="V75" i="29"/>
  <c r="V36" i="29"/>
  <c r="V70" i="29"/>
  <c r="V104" i="29"/>
  <c r="V34" i="29"/>
  <c r="V108" i="29"/>
  <c r="V85" i="29"/>
  <c r="V57" i="29"/>
  <c r="V7" i="29"/>
  <c r="V24" i="29" s="1"/>
  <c r="AO8" i="29" s="1"/>
  <c r="V102" i="29"/>
  <c r="V84" i="29"/>
  <c r="V65" i="29"/>
  <c r="V45" i="29"/>
  <c r="AO6" i="29"/>
  <c r="AO13" i="29" s="1"/>
  <c r="V55" i="29"/>
  <c r="V30" i="29"/>
  <c r="V38" i="29"/>
  <c r="V72" i="29"/>
  <c r="V77" i="30"/>
  <c r="U13" i="29"/>
  <c r="U21" i="29"/>
  <c r="V56" i="29"/>
  <c r="V93" i="29"/>
  <c r="V95" i="29"/>
  <c r="V44" i="29"/>
  <c r="V81" i="29"/>
  <c r="V111" i="29"/>
  <c r="V51" i="29"/>
  <c r="V103" i="29"/>
  <c r="V76" i="29"/>
  <c r="V52" i="29"/>
  <c r="U16" i="29"/>
  <c r="V98" i="29"/>
  <c r="V80" i="29"/>
  <c r="V58" i="29"/>
  <c r="V41" i="29"/>
  <c r="U10" i="29"/>
  <c r="V91" i="29"/>
  <c r="V64" i="29"/>
  <c r="V37" i="29"/>
  <c r="U15" i="29"/>
  <c r="V32" i="29"/>
  <c r="V67" i="29"/>
  <c r="V100" i="29"/>
  <c r="V43" i="29"/>
  <c r="V109" i="29"/>
  <c r="V53" i="29"/>
  <c r="V89" i="29"/>
  <c r="V68" i="29"/>
  <c r="V97" i="29"/>
  <c r="V71" i="29"/>
  <c r="V46" i="29"/>
  <c r="V110" i="29"/>
  <c r="V94" i="29"/>
  <c r="V73" i="29"/>
  <c r="V54" i="29"/>
  <c r="V35" i="29"/>
  <c r="V60" i="29"/>
  <c r="V99" i="29"/>
  <c r="V112" i="29"/>
  <c r="V105" i="29"/>
  <c r="S17" i="23"/>
  <c r="S19" i="23"/>
  <c r="T69" i="23"/>
  <c r="T111" i="23"/>
  <c r="T36" i="23"/>
  <c r="T84" i="23"/>
  <c r="T45" i="23"/>
  <c r="S14" i="23"/>
  <c r="T41" i="23"/>
  <c r="T46" i="23"/>
  <c r="T99" i="23"/>
  <c r="T59" i="23"/>
  <c r="S18" i="23"/>
  <c r="T101" i="23"/>
  <c r="T83" i="23"/>
  <c r="T64" i="23"/>
  <c r="T44" i="23"/>
  <c r="T108" i="23"/>
  <c r="T92" i="23"/>
  <c r="T67" i="23"/>
  <c r="T47" i="23"/>
  <c r="T29" i="23"/>
  <c r="T77" i="23"/>
  <c r="S10" i="23"/>
  <c r="T50" i="23"/>
  <c r="T95" i="23"/>
  <c r="T110" i="23"/>
  <c r="T73" i="23"/>
  <c r="T35" i="23"/>
  <c r="T98" i="23"/>
  <c r="T103" i="23"/>
  <c r="T7" i="23"/>
  <c r="T24" i="23" s="1"/>
  <c r="AN8" i="23" s="1"/>
  <c r="T91" i="23"/>
  <c r="T51" i="23"/>
  <c r="S20" i="23"/>
  <c r="T97" i="23"/>
  <c r="T76" i="23"/>
  <c r="T57" i="23"/>
  <c r="T34" i="23"/>
  <c r="T104" i="23"/>
  <c r="T82" i="23"/>
  <c r="T63" i="23"/>
  <c r="T43" i="23"/>
  <c r="S12" i="23"/>
  <c r="T86" i="23"/>
  <c r="S11" i="23"/>
  <c r="T106" i="23"/>
  <c r="T31" i="23"/>
  <c r="T74" i="23"/>
  <c r="T102" i="23"/>
  <c r="T65" i="23"/>
  <c r="AN6" i="23"/>
  <c r="AN13" i="23" s="1"/>
  <c r="T80" i="23"/>
  <c r="T85" i="23"/>
  <c r="T60" i="23"/>
  <c r="T81" i="23"/>
  <c r="T42" i="23"/>
  <c r="T109" i="23"/>
  <c r="T93" i="23"/>
  <c r="T72" i="23"/>
  <c r="T53" i="23"/>
  <c r="T30" i="23"/>
  <c r="T100" i="23"/>
  <c r="T75" i="23"/>
  <c r="T56" i="23"/>
  <c r="T37" i="23"/>
  <c r="AM16" i="22"/>
  <c r="AM17" i="22" s="1"/>
  <c r="AM29" i="22" s="1"/>
  <c r="O10" i="28"/>
  <c r="O18" i="28"/>
  <c r="N7" i="29"/>
  <c r="N24" i="29" s="1"/>
  <c r="AK8" i="29" s="1"/>
  <c r="M11" i="29"/>
  <c r="N45" i="29"/>
  <c r="M19" i="29"/>
  <c r="N44" i="29"/>
  <c r="N51" i="29"/>
  <c r="N68" i="29"/>
  <c r="N33" i="29"/>
  <c r="M21" i="29"/>
  <c r="N42" i="35"/>
  <c r="N99" i="35"/>
  <c r="N110" i="35"/>
  <c r="M10" i="35"/>
  <c r="M17" i="35"/>
  <c r="N67" i="35"/>
  <c r="N53" i="35"/>
  <c r="N72" i="35"/>
  <c r="N89" i="31"/>
  <c r="N65" i="31"/>
  <c r="N31" i="31"/>
  <c r="N107" i="31"/>
  <c r="N36" i="31"/>
  <c r="N29" i="31"/>
  <c r="N105" i="31"/>
  <c r="N83" i="31"/>
  <c r="N51" i="31"/>
  <c r="N47" i="31"/>
  <c r="N86" i="31"/>
  <c r="N49" i="31"/>
  <c r="M13" i="31"/>
  <c r="N102" i="31"/>
  <c r="N70" i="31"/>
  <c r="N85" i="31"/>
  <c r="F96" i="32"/>
  <c r="AG6" i="32"/>
  <c r="AG13" i="32" s="1"/>
  <c r="E10" i="29"/>
  <c r="E17" i="29"/>
  <c r="E19" i="30"/>
  <c r="E21" i="30"/>
  <c r="F106" i="27"/>
  <c r="F69" i="27"/>
  <c r="F34" i="27"/>
  <c r="F97" i="27"/>
  <c r="F57" i="27"/>
  <c r="AG6" i="27"/>
  <c r="AG13" i="27" s="1"/>
  <c r="F48" i="27"/>
  <c r="F71" i="27"/>
  <c r="F42" i="27"/>
  <c r="F99" i="27"/>
  <c r="F59" i="27"/>
  <c r="F7" i="27"/>
  <c r="E21" i="27"/>
  <c r="F47" i="30"/>
  <c r="F104" i="30"/>
  <c r="F59" i="30"/>
  <c r="F90" i="30"/>
  <c r="F50" i="30"/>
  <c r="F97" i="30"/>
  <c r="F57" i="30"/>
  <c r="E17" i="30"/>
  <c r="AG6" i="29"/>
  <c r="AG13" i="29" s="1"/>
  <c r="F50" i="29"/>
  <c r="F69" i="29"/>
  <c r="F90" i="29"/>
  <c r="F106" i="29"/>
  <c r="E12" i="29"/>
  <c r="F41" i="29"/>
  <c r="F59" i="29"/>
  <c r="F81" i="29"/>
  <c r="F99" i="29"/>
  <c r="E14" i="29"/>
  <c r="F42" i="29"/>
  <c r="F63" i="29"/>
  <c r="F82" i="29"/>
  <c r="F104" i="29"/>
  <c r="F53" i="29"/>
  <c r="F105" i="29"/>
  <c r="F29" i="29"/>
  <c r="F83" i="29"/>
  <c r="F60" i="29"/>
  <c r="E11" i="29"/>
  <c r="E19" i="29"/>
  <c r="E15" i="30"/>
  <c r="F94" i="27"/>
  <c r="F65" i="27"/>
  <c r="F30" i="27"/>
  <c r="F83" i="27"/>
  <c r="F49" i="27"/>
  <c r="E11" i="27"/>
  <c r="F104" i="27"/>
  <c r="F67" i="27"/>
  <c r="F32" i="27"/>
  <c r="F85" i="27"/>
  <c r="F55" i="27"/>
  <c r="F56" i="30"/>
  <c r="F81" i="30"/>
  <c r="F48" i="30"/>
  <c r="F84" i="30"/>
  <c r="F45" i="30"/>
  <c r="F93" i="30"/>
  <c r="F53" i="30"/>
  <c r="F30" i="29"/>
  <c r="F54" i="29"/>
  <c r="F73" i="29"/>
  <c r="F94" i="29"/>
  <c r="F110" i="29"/>
  <c r="F7" i="29"/>
  <c r="F46" i="29"/>
  <c r="F66" i="29"/>
  <c r="F85" i="29"/>
  <c r="F103" i="29"/>
  <c r="AZ8" i="29"/>
  <c r="AZ10" i="29" s="1"/>
  <c r="F47" i="29"/>
  <c r="F67" i="29"/>
  <c r="F92" i="29"/>
  <c r="F108" i="29"/>
  <c r="F109" i="29"/>
  <c r="F33" i="29"/>
  <c r="F89" i="29"/>
  <c r="F97" i="29"/>
  <c r="AD33" i="29"/>
  <c r="AD89" i="29"/>
  <c r="AD50" i="29"/>
  <c r="AD75" i="29"/>
  <c r="AD101" i="29"/>
  <c r="AD92" i="29"/>
  <c r="AD69" i="29"/>
  <c r="AD47" i="29"/>
  <c r="AD100" i="29"/>
  <c r="AD64" i="29"/>
  <c r="AD54" i="29"/>
  <c r="AD83" i="29"/>
  <c r="AD71" i="29"/>
  <c r="AD45" i="29"/>
  <c r="AD58" i="29"/>
  <c r="AD111" i="29"/>
  <c r="AD109" i="29"/>
  <c r="AD29" i="29"/>
  <c r="AD65" i="29"/>
  <c r="AD49" i="29"/>
  <c r="F103" i="42"/>
  <c r="F105" i="42" s="1"/>
  <c r="E7" i="21"/>
  <c r="AA16" i="32"/>
  <c r="AA18" i="32"/>
  <c r="AA17" i="32"/>
  <c r="AB60" i="32"/>
  <c r="AB30" i="32"/>
  <c r="AB45" i="32"/>
  <c r="AB52" i="32"/>
  <c r="Z32" i="30"/>
  <c r="AB35" i="32"/>
  <c r="AD86" i="29"/>
  <c r="D7" i="21"/>
  <c r="AD106" i="29"/>
  <c r="AD84" i="29"/>
  <c r="AD55" i="29"/>
  <c r="AD32" i="29"/>
  <c r="AC16" i="29"/>
  <c r="AD107" i="29"/>
  <c r="AD37" i="29"/>
  <c r="AC13" i="31"/>
  <c r="AD30" i="31"/>
  <c r="AB29" i="24"/>
  <c r="AB53" i="24"/>
  <c r="AB80" i="24"/>
  <c r="AB105" i="24"/>
  <c r="AB43" i="24"/>
  <c r="AB68" i="24"/>
  <c r="AB96" i="24"/>
  <c r="AA12" i="24"/>
  <c r="AB50" i="24"/>
  <c r="AB75" i="24"/>
  <c r="AB102" i="24"/>
  <c r="AR6" i="24"/>
  <c r="AR13" i="24" s="1"/>
  <c r="AB57" i="24"/>
  <c r="AB84" i="24"/>
  <c r="AB109" i="24"/>
  <c r="AB34" i="24"/>
  <c r="AB58" i="24"/>
  <c r="AB89" i="24"/>
  <c r="AB110" i="24"/>
  <c r="AB49" i="24"/>
  <c r="AB73" i="24"/>
  <c r="AB101" i="24"/>
  <c r="AB31" i="24"/>
  <c r="AB56" i="24"/>
  <c r="AB83" i="24"/>
  <c r="AB108" i="24"/>
  <c r="AB33" i="24"/>
  <c r="AB65" i="24"/>
  <c r="AB93" i="24"/>
  <c r="AB41" i="24"/>
  <c r="AB67" i="24"/>
  <c r="AB94" i="24"/>
  <c r="AB30" i="24"/>
  <c r="AB54" i="24"/>
  <c r="AB82" i="24"/>
  <c r="AB106" i="24"/>
  <c r="AB37" i="24"/>
  <c r="AB64" i="24"/>
  <c r="AB92" i="24"/>
  <c r="AA16" i="24"/>
  <c r="AB45" i="24"/>
  <c r="AB71" i="24"/>
  <c r="AB98" i="24"/>
  <c r="P115" i="20"/>
  <c r="Q115" i="20" s="1"/>
  <c r="AA20" i="32"/>
  <c r="AA14" i="32"/>
  <c r="AA15" i="32"/>
  <c r="AR6" i="32"/>
  <c r="AR13" i="32" s="1"/>
  <c r="AB41" i="32"/>
  <c r="AB47" i="32"/>
  <c r="AA11" i="32"/>
  <c r="AB46" i="32"/>
  <c r="AB86" i="32"/>
  <c r="AC11" i="29"/>
  <c r="AC19" i="29"/>
  <c r="K11" i="26"/>
  <c r="G14" i="24"/>
  <c r="U10" i="26"/>
  <c r="AB50" i="32"/>
  <c r="L111" i="26"/>
  <c r="L30" i="26"/>
  <c r="C7" i="21"/>
  <c r="K114" i="34"/>
  <c r="AJ11" i="34" s="1"/>
  <c r="AJ14" i="34" s="1"/>
  <c r="AB107" i="32"/>
  <c r="AB109" i="32"/>
  <c r="AD102" i="29"/>
  <c r="AD74" i="29"/>
  <c r="AD51" i="29"/>
  <c r="AC10" i="29"/>
  <c r="AD96" i="29"/>
  <c r="AD60" i="29"/>
  <c r="Z95" i="29"/>
  <c r="Z29" i="29"/>
  <c r="Z83" i="29"/>
  <c r="AB50" i="31"/>
  <c r="AB74" i="31"/>
  <c r="AB102" i="31"/>
  <c r="AB32" i="31"/>
  <c r="AB56" i="31"/>
  <c r="AB84" i="31"/>
  <c r="AB108" i="31"/>
  <c r="AB33" i="31"/>
  <c r="AB58" i="31"/>
  <c r="AB85" i="31"/>
  <c r="AB110" i="31"/>
  <c r="AA10" i="31"/>
  <c r="AB47" i="31"/>
  <c r="AB73" i="31"/>
  <c r="AB100" i="31"/>
  <c r="AB31" i="31"/>
  <c r="AB55" i="31"/>
  <c r="AB82" i="31"/>
  <c r="AB107" i="31"/>
  <c r="AB37" i="31"/>
  <c r="AB65" i="31"/>
  <c r="AB92" i="31"/>
  <c r="AB48" i="31"/>
  <c r="AB41" i="31"/>
  <c r="AB66" i="31"/>
  <c r="AB94" i="31"/>
  <c r="AA21" i="31"/>
  <c r="AB29" i="31"/>
  <c r="AB54" i="31"/>
  <c r="AB81" i="31"/>
  <c r="AB106" i="31"/>
  <c r="AB36" i="31"/>
  <c r="AB63" i="31"/>
  <c r="AB91" i="31"/>
  <c r="AA11" i="31"/>
  <c r="AB45" i="31"/>
  <c r="AB70" i="31"/>
  <c r="AB98" i="31"/>
  <c r="AA13" i="31"/>
  <c r="AB46" i="31"/>
  <c r="AB71" i="31"/>
  <c r="AB99" i="31"/>
  <c r="AA19" i="31"/>
  <c r="AB35" i="31"/>
  <c r="AB59" i="31"/>
  <c r="AB90" i="31"/>
  <c r="AB111" i="31"/>
  <c r="T56" i="24"/>
  <c r="T107" i="24"/>
  <c r="S18" i="24"/>
  <c r="T34" i="24"/>
  <c r="T92" i="24"/>
  <c r="T41" i="24"/>
  <c r="K10" i="28"/>
  <c r="L42" i="28"/>
  <c r="L92" i="28"/>
  <c r="L58" i="28"/>
  <c r="L32" i="28"/>
  <c r="L96" i="28"/>
  <c r="L66" i="28"/>
  <c r="L36" i="28"/>
  <c r="L89" i="28"/>
  <c r="L55" i="28"/>
  <c r="L108" i="28"/>
  <c r="L54" i="28"/>
  <c r="L76" i="28"/>
  <c r="L109" i="28"/>
  <c r="L83" i="28"/>
  <c r="L53" i="28"/>
  <c r="L7" i="28"/>
  <c r="L24" i="28" s="1"/>
  <c r="AJ8" i="28" s="1"/>
  <c r="L90" i="28"/>
  <c r="L57" i="28"/>
  <c r="L31" i="28"/>
  <c r="L105" i="28"/>
  <c r="L80" i="28"/>
  <c r="L50" i="28"/>
  <c r="L59" i="28"/>
  <c r="L34" i="28"/>
  <c r="L84" i="28"/>
  <c r="L49" i="28"/>
  <c r="L102" i="28"/>
  <c r="L74" i="28"/>
  <c r="L46" i="28"/>
  <c r="L106" i="28"/>
  <c r="L82" i="28"/>
  <c r="L51" i="28"/>
  <c r="AJ6" i="28"/>
  <c r="AJ13" i="28" s="1"/>
  <c r="L100" i="28"/>
  <c r="L70" i="28"/>
  <c r="L44" i="28"/>
  <c r="V98" i="31"/>
  <c r="V65" i="31"/>
  <c r="V46" i="31"/>
  <c r="AR19" i="22"/>
  <c r="AR22" i="22" s="1"/>
  <c r="AR23" i="22" s="1"/>
  <c r="AB33" i="32"/>
  <c r="AA12" i="32"/>
  <c r="AB7" i="32"/>
  <c r="K15" i="26"/>
  <c r="BG8" i="24"/>
  <c r="BG10" i="24" s="1"/>
  <c r="Y17" i="30"/>
  <c r="U11" i="26"/>
  <c r="AB55" i="32"/>
  <c r="AB48" i="32"/>
  <c r="AD94" i="29"/>
  <c r="AD70" i="29"/>
  <c r="AD46" i="29"/>
  <c r="AC14" i="29"/>
  <c r="C47" i="36"/>
  <c r="C58" i="36"/>
  <c r="AD97" i="35"/>
  <c r="AD56" i="35"/>
  <c r="AD104" i="35"/>
  <c r="AD72" i="35"/>
  <c r="AD110" i="35"/>
  <c r="AD42" i="35"/>
  <c r="AD111" i="35"/>
  <c r="AD91" i="35"/>
  <c r="AD35" i="29"/>
  <c r="Z85" i="29"/>
  <c r="Y19" i="29"/>
  <c r="Z41" i="29"/>
  <c r="Z58" i="29"/>
  <c r="Z81" i="29"/>
  <c r="Z102" i="29"/>
  <c r="AQ6" i="29"/>
  <c r="AQ13" i="29" s="1"/>
  <c r="Z46" i="29"/>
  <c r="Z66" i="29"/>
  <c r="Z90" i="29"/>
  <c r="Z107" i="29"/>
  <c r="Z47" i="29"/>
  <c r="Z91" i="29"/>
  <c r="Z37" i="29"/>
  <c r="Z80" i="29"/>
  <c r="Y21" i="29"/>
  <c r="Z63" i="29"/>
  <c r="Z104" i="29"/>
  <c r="Z71" i="29"/>
  <c r="Y10" i="29"/>
  <c r="Z73" i="29"/>
  <c r="Y15" i="29"/>
  <c r="Z45" i="29"/>
  <c r="Z65" i="29"/>
  <c r="Z89" i="29"/>
  <c r="Z106" i="29"/>
  <c r="Z31" i="29"/>
  <c r="Z51" i="29"/>
  <c r="Z70" i="29"/>
  <c r="Z94" i="29"/>
  <c r="Z111" i="29"/>
  <c r="Z56" i="29"/>
  <c r="Z99" i="29"/>
  <c r="Z49" i="29"/>
  <c r="Z92" i="29"/>
  <c r="Z32" i="29"/>
  <c r="Z72" i="29"/>
  <c r="Z100" i="29"/>
  <c r="Z30" i="29"/>
  <c r="Z50" i="29"/>
  <c r="Z69" i="29"/>
  <c r="Z93" i="29"/>
  <c r="Z110" i="29"/>
  <c r="Z35" i="29"/>
  <c r="Z55" i="29"/>
  <c r="Z75" i="29"/>
  <c r="Z98" i="29"/>
  <c r="Z7" i="29"/>
  <c r="Z24" i="29" s="1"/>
  <c r="AQ8" i="29" s="1"/>
  <c r="Z67" i="29"/>
  <c r="Z108" i="29"/>
  <c r="Z57" i="29"/>
  <c r="Z101" i="29"/>
  <c r="Z43" i="29"/>
  <c r="Z84" i="29"/>
  <c r="Y13" i="29"/>
  <c r="X102" i="23"/>
  <c r="X50" i="23"/>
  <c r="X91" i="23"/>
  <c r="X37" i="23"/>
  <c r="X75" i="23"/>
  <c r="AB112" i="31"/>
  <c r="AB38" i="24"/>
  <c r="AB60" i="31"/>
  <c r="G48" i="36"/>
  <c r="Z73" i="31"/>
  <c r="Z52" i="31"/>
  <c r="AD60" i="35"/>
  <c r="AB112" i="24"/>
  <c r="C73" i="36"/>
  <c r="L45" i="30"/>
  <c r="K19" i="30"/>
  <c r="L65" i="30"/>
  <c r="L41" i="30"/>
  <c r="L84" i="30"/>
  <c r="L91" i="30"/>
  <c r="L102" i="30"/>
  <c r="L83" i="30"/>
  <c r="L64" i="30"/>
  <c r="L44" i="30"/>
  <c r="AJ6" i="30"/>
  <c r="AJ13" i="30" s="1"/>
  <c r="L105" i="30"/>
  <c r="L89" i="30"/>
  <c r="L67" i="30"/>
  <c r="L47" i="30"/>
  <c r="L29" i="30"/>
  <c r="L108" i="30"/>
  <c r="L92" i="30"/>
  <c r="L70" i="30"/>
  <c r="L51" i="30"/>
  <c r="L32" i="30"/>
  <c r="K14" i="30"/>
  <c r="L103" i="30"/>
  <c r="L54" i="30"/>
  <c r="L98" i="30"/>
  <c r="L76" i="30"/>
  <c r="L57" i="30"/>
  <c r="L38" i="30"/>
  <c r="K17" i="30"/>
  <c r="L101" i="30"/>
  <c r="L82" i="30"/>
  <c r="L63" i="30"/>
  <c r="L43" i="30"/>
  <c r="L104" i="30"/>
  <c r="L85" i="30"/>
  <c r="L66" i="30"/>
  <c r="L46" i="30"/>
  <c r="K10" i="30"/>
  <c r="K19" i="35"/>
  <c r="L44" i="35"/>
  <c r="L64" i="35"/>
  <c r="L83" i="35"/>
  <c r="L101" i="35"/>
  <c r="K17" i="35"/>
  <c r="L45" i="35"/>
  <c r="L65" i="35"/>
  <c r="L84" i="35"/>
  <c r="L102" i="35"/>
  <c r="L32" i="35"/>
  <c r="L51" i="35"/>
  <c r="L70" i="35"/>
  <c r="L91" i="35"/>
  <c r="L107" i="35"/>
  <c r="K13" i="35"/>
  <c r="L33" i="35"/>
  <c r="L52" i="35"/>
  <c r="L71" i="35"/>
  <c r="L96" i="35"/>
  <c r="L7" i="35"/>
  <c r="L24" i="35" s="1"/>
  <c r="AJ8" i="35" s="1"/>
  <c r="AJ9" i="35" s="1"/>
  <c r="AJ21" i="35" s="1"/>
  <c r="L49" i="35"/>
  <c r="L68" i="35"/>
  <c r="L89" i="35"/>
  <c r="L105" i="35"/>
  <c r="L31" i="35"/>
  <c r="L50" i="35"/>
  <c r="L69" i="35"/>
  <c r="L90" i="35"/>
  <c r="L106" i="35"/>
  <c r="L36" i="35"/>
  <c r="L55" i="35"/>
  <c r="L74" i="35"/>
  <c r="L95" i="35"/>
  <c r="L111" i="35"/>
  <c r="K12" i="35"/>
  <c r="L37" i="35"/>
  <c r="L56" i="35"/>
  <c r="L75" i="35"/>
  <c r="L100" i="35"/>
  <c r="AS13" i="32"/>
  <c r="Q15" i="28"/>
  <c r="K12" i="30"/>
  <c r="M77" i="36"/>
  <c r="K16" i="35"/>
  <c r="K15" i="35"/>
  <c r="V37" i="35"/>
  <c r="V108" i="35"/>
  <c r="U12" i="35"/>
  <c r="V58" i="35"/>
  <c r="N64" i="29"/>
  <c r="N89" i="29"/>
  <c r="N94" i="29"/>
  <c r="N81" i="29"/>
  <c r="N29" i="29"/>
  <c r="M17" i="29"/>
  <c r="AK6" i="29"/>
  <c r="AK13" i="29" s="1"/>
  <c r="N102" i="29"/>
  <c r="N99" i="29"/>
  <c r="N82" i="29"/>
  <c r="L92" i="35"/>
  <c r="L47" i="35"/>
  <c r="K14" i="35"/>
  <c r="L85" i="35"/>
  <c r="L46" i="35"/>
  <c r="L98" i="35"/>
  <c r="L58" i="35"/>
  <c r="K18" i="35"/>
  <c r="L76" i="35"/>
  <c r="L34" i="35"/>
  <c r="L42" i="30"/>
  <c r="L81" i="30"/>
  <c r="L52" i="30"/>
  <c r="L93" i="30"/>
  <c r="L30" i="30"/>
  <c r="L68" i="30"/>
  <c r="L106" i="30"/>
  <c r="K15" i="30"/>
  <c r="L95" i="30"/>
  <c r="Z29" i="34"/>
  <c r="Z53" i="34"/>
  <c r="Z101" i="34"/>
  <c r="Z48" i="34"/>
  <c r="Z104" i="34"/>
  <c r="Z59" i="34"/>
  <c r="Z95" i="34"/>
  <c r="Z54" i="34"/>
  <c r="Z30" i="34"/>
  <c r="Z106" i="34"/>
  <c r="Z84" i="34"/>
  <c r="Y21" i="34"/>
  <c r="Z92" i="34"/>
  <c r="Z47" i="34"/>
  <c r="Z76" i="34"/>
  <c r="Q38" i="36"/>
  <c r="E12" i="27"/>
  <c r="F41" i="27"/>
  <c r="F66" i="27"/>
  <c r="F95" i="27"/>
  <c r="AZ8" i="27"/>
  <c r="AZ10" i="27" s="1"/>
  <c r="F52" i="27"/>
  <c r="F82" i="27"/>
  <c r="F108" i="27"/>
  <c r="E15" i="27"/>
  <c r="F37" i="27"/>
  <c r="F64" i="27"/>
  <c r="F89" i="27"/>
  <c r="F43" i="27"/>
  <c r="F50" i="27"/>
  <c r="F73" i="27"/>
  <c r="F102" i="27"/>
  <c r="AC13" i="28"/>
  <c r="AC18" i="28"/>
  <c r="AC10" i="28"/>
  <c r="AD56" i="28"/>
  <c r="AD109" i="33"/>
  <c r="AD105" i="33"/>
  <c r="AD68" i="33"/>
  <c r="AD33" i="33"/>
  <c r="AD50" i="33"/>
  <c r="AD31" i="31"/>
  <c r="AS6" i="31"/>
  <c r="AS13" i="31" s="1"/>
  <c r="AC18" i="31"/>
  <c r="AD51" i="31"/>
  <c r="AD85" i="31"/>
  <c r="AD74" i="31"/>
  <c r="AD66" i="31"/>
  <c r="AD55" i="31"/>
  <c r="AD50" i="31"/>
  <c r="AD84" i="31"/>
  <c r="AD41" i="31"/>
  <c r="AD60" i="31"/>
  <c r="AD110" i="31"/>
  <c r="AD94" i="31"/>
  <c r="AD72" i="31"/>
  <c r="AD53" i="31"/>
  <c r="AD33" i="31"/>
  <c r="AC21" i="31"/>
  <c r="AD99" i="31"/>
  <c r="AD58" i="31"/>
  <c r="AD109" i="31"/>
  <c r="AD93" i="31"/>
  <c r="AD71" i="31"/>
  <c r="AD52" i="31"/>
  <c r="AD32" i="31"/>
  <c r="AC12" i="31"/>
  <c r="AD108" i="31"/>
  <c r="AD100" i="31"/>
  <c r="AD92" i="31"/>
  <c r="AD29" i="31"/>
  <c r="AD111" i="31"/>
  <c r="AD73" i="31"/>
  <c r="AD34" i="31"/>
  <c r="AD106" i="31"/>
  <c r="AD90" i="31"/>
  <c r="AD68" i="31"/>
  <c r="AD49" i="31"/>
  <c r="AC17" i="31"/>
  <c r="AD91" i="31"/>
  <c r="AD45" i="31"/>
  <c r="AD48" i="31"/>
  <c r="AD105" i="31"/>
  <c r="AD89" i="31"/>
  <c r="AD67" i="31"/>
  <c r="AD47" i="31"/>
  <c r="AD7" i="31"/>
  <c r="AD24" i="31" s="1"/>
  <c r="AS8" i="31" s="1"/>
  <c r="AS9" i="31" s="1"/>
  <c r="AS21" i="31" s="1"/>
  <c r="AC15" i="31"/>
  <c r="AC10" i="31"/>
  <c r="AD81" i="31"/>
  <c r="AD70" i="31"/>
  <c r="AD59" i="31"/>
  <c r="AD42" i="31"/>
  <c r="AD103" i="31"/>
  <c r="AD76" i="31"/>
  <c r="AD37" i="31"/>
  <c r="AD107" i="31"/>
  <c r="AD101" i="31"/>
  <c r="AD63" i="31"/>
  <c r="AC16" i="31"/>
  <c r="AD35" i="31"/>
  <c r="AD96" i="31"/>
  <c r="AD46" i="31"/>
  <c r="AC14" i="31"/>
  <c r="AD95" i="31"/>
  <c r="AD102" i="31"/>
  <c r="AD64" i="31"/>
  <c r="AC19" i="31"/>
  <c r="AD80" i="31"/>
  <c r="AD97" i="31"/>
  <c r="AD56" i="31"/>
  <c r="AC20" i="31"/>
  <c r="AD104" i="31"/>
  <c r="AD65" i="31"/>
  <c r="AD98" i="31"/>
  <c r="AD57" i="31"/>
  <c r="AC11" i="31"/>
  <c r="AD69" i="31"/>
  <c r="AD82" i="31"/>
  <c r="AD43" i="31"/>
  <c r="AD75" i="26"/>
  <c r="AC18" i="26"/>
  <c r="AC15" i="26"/>
  <c r="AC13" i="26"/>
  <c r="AC20" i="26"/>
  <c r="L43" i="35"/>
  <c r="L81" i="35"/>
  <c r="L94" i="35"/>
  <c r="L54" i="35"/>
  <c r="L72" i="35"/>
  <c r="L55" i="30"/>
  <c r="L56" i="30"/>
  <c r="L97" i="30"/>
  <c r="L72" i="30"/>
  <c r="L110" i="30"/>
  <c r="L69" i="30"/>
  <c r="AD36" i="31"/>
  <c r="AD44" i="31"/>
  <c r="AC12" i="30"/>
  <c r="AC18" i="30"/>
  <c r="AC11" i="30"/>
  <c r="Z68" i="26"/>
  <c r="Z35" i="26"/>
  <c r="Z46" i="26"/>
  <c r="Z80" i="26"/>
  <c r="Z106" i="26"/>
  <c r="Y15" i="26"/>
  <c r="Y13" i="26"/>
  <c r="Y10" i="26"/>
  <c r="Y14" i="26"/>
  <c r="Z51" i="26"/>
  <c r="Z84" i="26"/>
  <c r="F42" i="30"/>
  <c r="AG6" i="30"/>
  <c r="AG13" i="30" s="1"/>
  <c r="F44" i="30"/>
  <c r="F64" i="30"/>
  <c r="F83" i="30"/>
  <c r="F101" i="30"/>
  <c r="F33" i="30"/>
  <c r="F54" i="30"/>
  <c r="F73" i="30"/>
  <c r="F94" i="30"/>
  <c r="F110" i="30"/>
  <c r="F107" i="30"/>
  <c r="F70" i="30"/>
  <c r="F30" i="30"/>
  <c r="F75" i="30"/>
  <c r="F35" i="30"/>
  <c r="E20" i="30"/>
  <c r="E13" i="30"/>
  <c r="E12" i="30"/>
  <c r="F100" i="30"/>
  <c r="E10" i="30"/>
  <c r="F49" i="30"/>
  <c r="F68" i="30"/>
  <c r="F89" i="30"/>
  <c r="F105" i="30"/>
  <c r="F37" i="30"/>
  <c r="F58" i="30"/>
  <c r="F80" i="30"/>
  <c r="F98" i="30"/>
  <c r="F43" i="30"/>
  <c r="C48" i="33"/>
  <c r="C60" i="33" s="1"/>
  <c r="L86" i="30"/>
  <c r="K16" i="30"/>
  <c r="T41" i="33"/>
  <c r="S10" i="33"/>
  <c r="AO16" i="22"/>
  <c r="AO17" i="22" s="1"/>
  <c r="U33" i="22"/>
  <c r="BG41" i="31"/>
  <c r="AB156" i="38" s="1"/>
  <c r="G11" i="31"/>
  <c r="L82" i="35"/>
  <c r="K21" i="35"/>
  <c r="L42" i="35"/>
  <c r="L109" i="35"/>
  <c r="L30" i="35"/>
  <c r="Z64" i="32"/>
  <c r="Z36" i="32"/>
  <c r="Y13" i="32"/>
  <c r="K11" i="30"/>
  <c r="L96" i="30"/>
  <c r="L34" i="30"/>
  <c r="V112" i="35"/>
  <c r="R77" i="24"/>
  <c r="G14" i="34"/>
  <c r="Y19" i="32"/>
  <c r="Z44" i="32"/>
  <c r="M13" i="29"/>
  <c r="K18" i="30"/>
  <c r="G15" i="30"/>
  <c r="F85" i="26"/>
  <c r="K20" i="35"/>
  <c r="V76" i="35"/>
  <c r="N67" i="29"/>
  <c r="N50" i="29"/>
  <c r="L108" i="35"/>
  <c r="L67" i="35"/>
  <c r="L29" i="35"/>
  <c r="L103" i="35"/>
  <c r="L66" i="35"/>
  <c r="K10" i="35"/>
  <c r="L80" i="35"/>
  <c r="L41" i="35"/>
  <c r="L97" i="35"/>
  <c r="L57" i="35"/>
  <c r="L59" i="30"/>
  <c r="L100" i="30"/>
  <c r="L33" i="30"/>
  <c r="L71" i="30"/>
  <c r="L109" i="30"/>
  <c r="L49" i="30"/>
  <c r="L90" i="30"/>
  <c r="Z111" i="34"/>
  <c r="L7" i="30"/>
  <c r="AR13" i="27"/>
  <c r="K10" i="34"/>
  <c r="L105" i="34"/>
  <c r="AD75" i="31"/>
  <c r="AD83" i="31"/>
  <c r="AB24" i="24"/>
  <c r="AR8" i="24" s="1"/>
  <c r="AR9" i="24" s="1"/>
  <c r="AR21" i="24" s="1"/>
  <c r="Z77" i="30"/>
  <c r="L38" i="35"/>
  <c r="L112" i="35"/>
  <c r="L86" i="35"/>
  <c r="Z77" i="26"/>
  <c r="AR13" i="35"/>
  <c r="Z43" i="28"/>
  <c r="Z91" i="28"/>
  <c r="Z49" i="28"/>
  <c r="Z96" i="28"/>
  <c r="Z54" i="28"/>
  <c r="Z48" i="28"/>
  <c r="Z101" i="28"/>
  <c r="Z63" i="28"/>
  <c r="AQ6" i="28"/>
  <c r="Y12" i="28"/>
  <c r="Z42" i="28"/>
  <c r="Z59" i="28"/>
  <c r="Z80" i="28"/>
  <c r="Z98" i="28"/>
  <c r="Z105" i="28"/>
  <c r="Z82" i="28"/>
  <c r="Z58" i="28"/>
  <c r="Z76" i="28"/>
  <c r="Z41" i="28"/>
  <c r="Z85" i="28"/>
  <c r="Z47" i="28"/>
  <c r="Y14" i="28"/>
  <c r="Z93" i="28"/>
  <c r="Z53" i="28"/>
  <c r="Z71" i="28"/>
  <c r="Z7" i="28"/>
  <c r="Z24" i="28" s="1"/>
  <c r="AQ8" i="28" s="1"/>
  <c r="Z46" i="28"/>
  <c r="Z66" i="28"/>
  <c r="Z84" i="28"/>
  <c r="Z102" i="28"/>
  <c r="AB60" i="35"/>
  <c r="AD86" i="31"/>
  <c r="R86" i="24"/>
  <c r="F77" i="30"/>
  <c r="N34" i="35"/>
  <c r="N48" i="35"/>
  <c r="Q15" i="31"/>
  <c r="AD77" i="31"/>
  <c r="F112" i="27"/>
  <c r="AD86" i="26"/>
  <c r="AD112" i="26"/>
  <c r="AD77" i="26"/>
  <c r="Z86" i="26"/>
  <c r="C64" i="36"/>
  <c r="L42" i="23"/>
  <c r="L84" i="23"/>
  <c r="L99" i="23"/>
  <c r="L66" i="23"/>
  <c r="L29" i="23"/>
  <c r="L80" i="23"/>
  <c r="L46" i="23"/>
  <c r="K20" i="23"/>
  <c r="L96" i="23"/>
  <c r="L59" i="23"/>
  <c r="L30" i="23"/>
  <c r="L74" i="23"/>
  <c r="L57" i="23"/>
  <c r="L92" i="23"/>
  <c r="L55" i="23"/>
  <c r="L104" i="23"/>
  <c r="L71" i="23"/>
  <c r="L34" i="23"/>
  <c r="L85" i="23"/>
  <c r="L52" i="23"/>
  <c r="L67" i="23"/>
  <c r="AB95" i="35"/>
  <c r="AB45" i="35"/>
  <c r="AB111" i="35"/>
  <c r="AB57" i="35"/>
  <c r="AB64" i="35"/>
  <c r="AB98" i="35"/>
  <c r="AB52" i="35"/>
  <c r="AB90" i="35"/>
  <c r="AB34" i="35"/>
  <c r="AB73" i="35"/>
  <c r="AB107" i="35"/>
  <c r="AB54" i="35"/>
  <c r="AB102" i="35"/>
  <c r="AB109" i="35"/>
  <c r="AB89" i="35"/>
  <c r="AB58" i="35"/>
  <c r="AB31" i="35"/>
  <c r="AB51" i="35"/>
  <c r="AB70" i="35"/>
  <c r="AB92" i="35"/>
  <c r="AB32" i="35"/>
  <c r="AB36" i="35"/>
  <c r="AA21" i="35"/>
  <c r="AA18" i="35"/>
  <c r="AB75" i="35"/>
  <c r="AB48" i="35"/>
  <c r="AB7" i="35"/>
  <c r="AB24" i="35" s="1"/>
  <c r="AR8" i="35" s="1"/>
  <c r="AR9" i="35" s="1"/>
  <c r="AR21" i="35" s="1"/>
  <c r="AB63" i="35"/>
  <c r="AB97" i="35"/>
  <c r="AB49" i="35"/>
  <c r="AB83" i="35"/>
  <c r="AB106" i="35"/>
  <c r="AB84" i="35"/>
  <c r="AB105" i="35"/>
  <c r="AB80" i="35"/>
  <c r="AB53" i="35"/>
  <c r="AB35" i="35"/>
  <c r="AB55" i="35"/>
  <c r="AB74" i="35"/>
  <c r="AB96" i="35"/>
  <c r="AB30" i="35"/>
  <c r="AA17" i="35"/>
  <c r="AA11" i="35"/>
  <c r="AB43" i="35"/>
  <c r="AB82" i="35"/>
  <c r="AB29" i="35"/>
  <c r="AB69" i="35"/>
  <c r="AB103" i="35"/>
  <c r="AB56" i="35"/>
  <c r="AB93" i="35"/>
  <c r="AB91" i="35"/>
  <c r="AB68" i="35"/>
  <c r="AB99" i="35"/>
  <c r="AB72" i="35"/>
  <c r="AB47" i="35"/>
  <c r="F75" i="24"/>
  <c r="F35" i="24"/>
  <c r="AB108" i="35"/>
  <c r="AB60" i="29"/>
  <c r="F60" i="24"/>
  <c r="Z48" i="29"/>
  <c r="T47" i="24"/>
  <c r="T66" i="24"/>
  <c r="T84" i="24"/>
  <c r="T32" i="24"/>
  <c r="T99" i="24"/>
  <c r="L69" i="28"/>
  <c r="L104" i="28"/>
  <c r="AA86" i="36"/>
  <c r="AB112" i="35"/>
  <c r="AD86" i="30"/>
  <c r="C83" i="36"/>
  <c r="C98" i="36"/>
  <c r="C106" i="36"/>
  <c r="C89" i="36"/>
  <c r="AB35" i="30"/>
  <c r="AB90" i="30"/>
  <c r="AB106" i="30"/>
  <c r="R41" i="29"/>
  <c r="R108" i="29"/>
  <c r="Z50" i="35"/>
  <c r="Z105" i="35"/>
  <c r="Z59" i="35"/>
  <c r="P7" i="32"/>
  <c r="P24" i="32" s="1"/>
  <c r="AL8" i="32" s="1"/>
  <c r="N80" i="33"/>
  <c r="F65" i="33"/>
  <c r="F63" i="33"/>
  <c r="F44" i="33"/>
  <c r="N44" i="28"/>
  <c r="N75" i="28"/>
  <c r="N111" i="28"/>
  <c r="L63" i="31"/>
  <c r="L45" i="31"/>
  <c r="L7" i="31"/>
  <c r="L36" i="31"/>
  <c r="L32" i="26"/>
  <c r="L36" i="26"/>
  <c r="L95" i="26"/>
  <c r="L41" i="26"/>
  <c r="L37" i="26"/>
  <c r="Z32" i="34"/>
  <c r="Y16" i="34"/>
  <c r="Z37" i="34"/>
  <c r="Z36" i="34"/>
  <c r="Y19" i="34"/>
  <c r="Y14" i="34"/>
  <c r="Z34" i="34"/>
  <c r="Z31" i="34"/>
  <c r="Z102" i="34"/>
  <c r="Z85" i="34"/>
  <c r="Z67" i="34"/>
  <c r="Z49" i="34"/>
  <c r="Z97" i="34"/>
  <c r="Z80" i="34"/>
  <c r="Y10" i="34"/>
  <c r="Z7" i="34"/>
  <c r="Z24" i="34" s="1"/>
  <c r="AQ8" i="34" s="1"/>
  <c r="AQ9" i="34" s="1"/>
  <c r="Y17" i="34"/>
  <c r="Z38" i="34"/>
  <c r="Z35" i="34"/>
  <c r="Z98" i="34"/>
  <c r="Z81" i="34"/>
  <c r="Z63" i="34"/>
  <c r="Z46" i="34"/>
  <c r="Z109" i="34"/>
  <c r="Z93" i="34"/>
  <c r="Z74" i="34"/>
  <c r="Z56" i="34"/>
  <c r="Y18" i="34"/>
  <c r="Z100" i="34"/>
  <c r="Z73" i="34"/>
  <c r="Z55" i="34"/>
  <c r="Z107" i="34"/>
  <c r="Z91" i="34"/>
  <c r="Z68" i="34"/>
  <c r="Z50" i="34"/>
  <c r="Y15" i="34"/>
  <c r="Z33" i="34"/>
  <c r="Y20" i="34"/>
  <c r="Z44" i="34"/>
  <c r="Z41" i="34"/>
  <c r="Z110" i="34"/>
  <c r="Z94" i="34"/>
  <c r="Z75" i="34"/>
  <c r="Z57" i="34"/>
  <c r="Z105" i="34"/>
  <c r="Z89" i="34"/>
  <c r="Z70" i="34"/>
  <c r="Z52" i="34"/>
  <c r="Z96" i="34"/>
  <c r="Z69" i="34"/>
  <c r="Z51" i="34"/>
  <c r="Z103" i="34"/>
  <c r="Z82" i="34"/>
  <c r="Z64" i="34"/>
  <c r="Y11" i="34"/>
  <c r="Y12" i="34"/>
  <c r="E48" i="36"/>
  <c r="E60" i="36" s="1"/>
  <c r="E60" i="33"/>
  <c r="M48" i="36"/>
  <c r="M60" i="33"/>
  <c r="N60" i="33" s="1"/>
  <c r="E14" i="27"/>
  <c r="F31" i="27"/>
  <c r="F51" i="27"/>
  <c r="F70" i="27"/>
  <c r="F91" i="27"/>
  <c r="F107" i="27"/>
  <c r="F36" i="27"/>
  <c r="F56" i="27"/>
  <c r="F75" i="27"/>
  <c r="F100" i="27"/>
  <c r="E20" i="27"/>
  <c r="E13" i="27"/>
  <c r="F33" i="27"/>
  <c r="F53" i="27"/>
  <c r="F72" i="27"/>
  <c r="F93" i="27"/>
  <c r="F109" i="27"/>
  <c r="F38" i="27"/>
  <c r="F58" i="27"/>
  <c r="F80" i="27"/>
  <c r="F98" i="27"/>
  <c r="AD96" i="28"/>
  <c r="AD72" i="28"/>
  <c r="AD57" i="28"/>
  <c r="AD68" i="28"/>
  <c r="AC17" i="28"/>
  <c r="AD43" i="28"/>
  <c r="AD71" i="28"/>
  <c r="AD95" i="28"/>
  <c r="AD74" i="28"/>
  <c r="AD108" i="28"/>
  <c r="AD31" i="28"/>
  <c r="AD33" i="28"/>
  <c r="AD63" i="28"/>
  <c r="AD99" i="28"/>
  <c r="AD84" i="28"/>
  <c r="AD37" i="28"/>
  <c r="AD75" i="28"/>
  <c r="AD107" i="28"/>
  <c r="AD48" i="28"/>
  <c r="AD42" i="28"/>
  <c r="AC15" i="28"/>
  <c r="AD52" i="28"/>
  <c r="AD81" i="28"/>
  <c r="AD111" i="28"/>
  <c r="AD46" i="33"/>
  <c r="AD30" i="33"/>
  <c r="AD45" i="33"/>
  <c r="AD93" i="33"/>
  <c r="AD110" i="33"/>
  <c r="AD34" i="33"/>
  <c r="AD91" i="33"/>
  <c r="AD65" i="33"/>
  <c r="AD48" i="33"/>
  <c r="AC15" i="33"/>
  <c r="AC12" i="33"/>
  <c r="AD102" i="33"/>
  <c r="AD85" i="33"/>
  <c r="AD7" i="33"/>
  <c r="AD24" i="33" s="1"/>
  <c r="AS8" i="33" s="1"/>
  <c r="AS9" i="33" s="1"/>
  <c r="AD43" i="33"/>
  <c r="AD74" i="33"/>
  <c r="AD111" i="33"/>
  <c r="AD63" i="33"/>
  <c r="AD57" i="33"/>
  <c r="AC11" i="33"/>
  <c r="AC18" i="33"/>
  <c r="AD47" i="33"/>
  <c r="AD31" i="33"/>
  <c r="AC14" i="33"/>
  <c r="AD44" i="33"/>
  <c r="AD94" i="33"/>
  <c r="AC13" i="33"/>
  <c r="AD54" i="33"/>
  <c r="AC20" i="33"/>
  <c r="AD72" i="33"/>
  <c r="AD95" i="33"/>
  <c r="AD32" i="33"/>
  <c r="AD36" i="33"/>
  <c r="AD29" i="33"/>
  <c r="J77" i="35"/>
  <c r="AM13" i="32"/>
  <c r="M16" i="28"/>
  <c r="I10" i="35"/>
  <c r="M11" i="28"/>
  <c r="E12" i="34"/>
  <c r="F93" i="33"/>
  <c r="T68" i="29"/>
  <c r="Q14" i="24"/>
  <c r="Q13" i="24"/>
  <c r="F31" i="35"/>
  <c r="F67" i="35"/>
  <c r="E17" i="35"/>
  <c r="S13" i="30"/>
  <c r="S21" i="30"/>
  <c r="T55" i="30"/>
  <c r="T94" i="30"/>
  <c r="T7" i="30"/>
  <c r="T24" i="30" s="1"/>
  <c r="AN8" i="30" s="1"/>
  <c r="T67" i="30"/>
  <c r="T103" i="30"/>
  <c r="T89" i="30"/>
  <c r="T44" i="30"/>
  <c r="T82" i="30"/>
  <c r="T54" i="30"/>
  <c r="T31" i="30"/>
  <c r="T70" i="30"/>
  <c r="T106" i="30"/>
  <c r="T43" i="30"/>
  <c r="T81" i="30"/>
  <c r="S17" i="30"/>
  <c r="T97" i="30"/>
  <c r="T49" i="30"/>
  <c r="T100" i="30"/>
  <c r="T83" i="30"/>
  <c r="J86" i="35"/>
  <c r="E14" i="34"/>
  <c r="Y18" i="35"/>
  <c r="M10" i="28"/>
  <c r="M18" i="28"/>
  <c r="F34" i="33"/>
  <c r="V107" i="28"/>
  <c r="V34" i="28"/>
  <c r="Z7" i="35"/>
  <c r="Z24" i="35" s="1"/>
  <c r="AQ8" i="35" s="1"/>
  <c r="Z66" i="30"/>
  <c r="AD112" i="33"/>
  <c r="AD86" i="33"/>
  <c r="AD77" i="33"/>
  <c r="S86" i="36"/>
  <c r="X63" i="33"/>
  <c r="X91" i="33"/>
  <c r="AD75" i="30"/>
  <c r="AD83" i="30"/>
  <c r="AD36" i="30"/>
  <c r="AC15" i="30"/>
  <c r="Z101" i="26"/>
  <c r="Z73" i="26"/>
  <c r="Z99" i="26"/>
  <c r="Z42" i="26"/>
  <c r="Z66" i="26"/>
  <c r="Z90" i="26"/>
  <c r="Z43" i="26"/>
  <c r="Z64" i="26"/>
  <c r="F63" i="30"/>
  <c r="F108" i="30"/>
  <c r="E14" i="30"/>
  <c r="F31" i="30"/>
  <c r="F74" i="30"/>
  <c r="F86" i="27"/>
  <c r="AD112" i="28"/>
  <c r="AC112" i="36"/>
  <c r="L72" i="29"/>
  <c r="L109" i="29"/>
  <c r="Z103" i="26"/>
  <c r="AD97" i="29"/>
  <c r="AD31" i="29"/>
  <c r="AD104" i="29"/>
  <c r="AD91" i="29"/>
  <c r="AD41" i="29"/>
  <c r="AD67" i="29"/>
  <c r="AD95" i="29"/>
  <c r="AD30" i="29"/>
  <c r="AD56" i="29"/>
  <c r="AD103" i="29"/>
  <c r="AD68" i="29"/>
  <c r="AD108" i="29"/>
  <c r="AD73" i="29"/>
  <c r="AS6" i="29"/>
  <c r="AS13" i="29" s="1"/>
  <c r="AD82" i="29"/>
  <c r="AD34" i="29"/>
  <c r="AC20" i="29"/>
  <c r="AC12" i="29"/>
  <c r="AD42" i="29"/>
  <c r="AD59" i="29"/>
  <c r="AD80" i="29"/>
  <c r="AD98" i="29"/>
  <c r="AD57" i="29"/>
  <c r="AD76" i="29"/>
  <c r="AD7" i="29"/>
  <c r="AD53" i="29"/>
  <c r="AD81" i="29"/>
  <c r="AD105" i="29"/>
  <c r="AD44" i="29"/>
  <c r="AD48" i="29"/>
  <c r="AD85" i="29"/>
  <c r="AD43" i="29"/>
  <c r="AD93" i="29"/>
  <c r="AD52" i="29"/>
  <c r="AD99" i="29"/>
  <c r="AD63" i="29"/>
  <c r="AD77" i="28"/>
  <c r="Y11" i="30"/>
  <c r="Z58" i="30"/>
  <c r="AD60" i="33"/>
  <c r="AB66" i="32"/>
  <c r="AB91" i="32"/>
  <c r="F60" i="27"/>
  <c r="Z95" i="26"/>
  <c r="Z47" i="26"/>
  <c r="AD56" i="30"/>
  <c r="C48" i="24"/>
  <c r="C60" i="24" s="1"/>
  <c r="I60" i="24"/>
  <c r="J60" i="24" s="1"/>
  <c r="F60" i="30"/>
  <c r="C93" i="36"/>
  <c r="C108" i="36"/>
  <c r="E77" i="36"/>
  <c r="M112" i="36"/>
  <c r="C36" i="36"/>
  <c r="AD82" i="26"/>
  <c r="Z108" i="24"/>
  <c r="L86" i="31"/>
  <c r="F86" i="30"/>
  <c r="L77" i="26"/>
  <c r="T86" i="30"/>
  <c r="L86" i="26"/>
  <c r="AD77" i="30"/>
  <c r="Z112" i="26"/>
  <c r="Z77" i="34"/>
  <c r="AD38" i="33"/>
  <c r="W38" i="36"/>
  <c r="Y86" i="36"/>
  <c r="AD57" i="32"/>
  <c r="AD83" i="32"/>
  <c r="AD101" i="32"/>
  <c r="Z99" i="28"/>
  <c r="AD101" i="26"/>
  <c r="Z104" i="24"/>
  <c r="Z80" i="24"/>
  <c r="Z91" i="24"/>
  <c r="Q48" i="36"/>
  <c r="C68" i="36"/>
  <c r="AB29" i="33"/>
  <c r="Y14" i="32"/>
  <c r="Z32" i="32"/>
  <c r="Y17" i="32"/>
  <c r="L33" i="32"/>
  <c r="L31" i="32"/>
  <c r="K18" i="32"/>
  <c r="Z29" i="32"/>
  <c r="AQ6" i="32"/>
  <c r="AQ13" i="32" s="1"/>
  <c r="L47" i="32"/>
  <c r="Z37" i="32"/>
  <c r="Z42" i="32"/>
  <c r="L86" i="32"/>
  <c r="K15" i="24"/>
  <c r="G16" i="24"/>
  <c r="U13" i="30"/>
  <c r="I11" i="24"/>
  <c r="G17" i="28"/>
  <c r="P107" i="32"/>
  <c r="L85" i="24"/>
  <c r="L46" i="24"/>
  <c r="L110" i="24"/>
  <c r="L73" i="24"/>
  <c r="L35" i="24"/>
  <c r="L97" i="24"/>
  <c r="L57" i="24"/>
  <c r="L104" i="24"/>
  <c r="L56" i="24"/>
  <c r="K16" i="24"/>
  <c r="L84" i="31"/>
  <c r="L89" i="31"/>
  <c r="L91" i="31"/>
  <c r="C30" i="36"/>
  <c r="H112" i="27"/>
  <c r="H86" i="24"/>
  <c r="J112" i="30"/>
  <c r="V86" i="30"/>
  <c r="AB7" i="33"/>
  <c r="AB24" i="33" s="1"/>
  <c r="AR8" i="33" s="1"/>
  <c r="Y114" i="33"/>
  <c r="Z114" i="33" s="1"/>
  <c r="M11" i="32"/>
  <c r="AJ6" i="32"/>
  <c r="AJ13" i="32" s="1"/>
  <c r="Y15" i="32"/>
  <c r="Y16" i="32"/>
  <c r="K11" i="32"/>
  <c r="Z43" i="32"/>
  <c r="P86" i="32"/>
  <c r="U17" i="35"/>
  <c r="Q20" i="29"/>
  <c r="M15" i="29"/>
  <c r="K17" i="24"/>
  <c r="G19" i="31"/>
  <c r="G18" i="24"/>
  <c r="Q10" i="24"/>
  <c r="U16" i="30"/>
  <c r="Q13" i="26"/>
  <c r="G10" i="28"/>
  <c r="AZ8" i="26"/>
  <c r="AZ12" i="26" s="1"/>
  <c r="AZ14" i="26" s="1"/>
  <c r="AZ16" i="26" s="1"/>
  <c r="Q17" i="24"/>
  <c r="N54" i="35"/>
  <c r="N85" i="35"/>
  <c r="R99" i="29"/>
  <c r="U11" i="28"/>
  <c r="E19" i="32"/>
  <c r="J93" i="24"/>
  <c r="J59" i="24"/>
  <c r="J89" i="24"/>
  <c r="V110" i="35"/>
  <c r="N71" i="29"/>
  <c r="N103" i="29"/>
  <c r="N46" i="29"/>
  <c r="N73" i="29"/>
  <c r="N93" i="29"/>
  <c r="N34" i="29"/>
  <c r="L111" i="24"/>
  <c r="L74" i="24"/>
  <c r="L36" i="24"/>
  <c r="L102" i="24"/>
  <c r="L65" i="24"/>
  <c r="L7" i="24"/>
  <c r="L24" i="24" s="1"/>
  <c r="AJ8" i="24" s="1"/>
  <c r="L89" i="24"/>
  <c r="L49" i="24"/>
  <c r="L96" i="24"/>
  <c r="L47" i="24"/>
  <c r="L56" i="26"/>
  <c r="L53" i="26"/>
  <c r="L58" i="26"/>
  <c r="L102" i="31"/>
  <c r="K10" i="26"/>
  <c r="AD34" i="30"/>
  <c r="AD45" i="30"/>
  <c r="AD51" i="30"/>
  <c r="AD65" i="30"/>
  <c r="AD70" i="30"/>
  <c r="AD84" i="30"/>
  <c r="AD92" i="30"/>
  <c r="AD30" i="30"/>
  <c r="AD41" i="30"/>
  <c r="AD54" i="30"/>
  <c r="AD59" i="30"/>
  <c r="AD73" i="30"/>
  <c r="AD81" i="30"/>
  <c r="AD95" i="30"/>
  <c r="AD33" i="30"/>
  <c r="AD50" i="30"/>
  <c r="AD74" i="30"/>
  <c r="AD91" i="30"/>
  <c r="AD99" i="30"/>
  <c r="AD104" i="30"/>
  <c r="AD37" i="30"/>
  <c r="AD80" i="30"/>
  <c r="AD111" i="30"/>
  <c r="AD55" i="30"/>
  <c r="AD66" i="30"/>
  <c r="AD100" i="30"/>
  <c r="AD69" i="30"/>
  <c r="AD96" i="30"/>
  <c r="AD107" i="30"/>
  <c r="AD48" i="30"/>
  <c r="AD72" i="30"/>
  <c r="AD108" i="30"/>
  <c r="AD46" i="30"/>
  <c r="AD58" i="30"/>
  <c r="AD29" i="30"/>
  <c r="AD85" i="30"/>
  <c r="AD98" i="30"/>
  <c r="AD103" i="30"/>
  <c r="AD64" i="30"/>
  <c r="AD53" i="30"/>
  <c r="AD76" i="30"/>
  <c r="AD42" i="30"/>
  <c r="AD43" i="30"/>
  <c r="AD63" i="30"/>
  <c r="AD82" i="30"/>
  <c r="AD101" i="30"/>
  <c r="AD110" i="30"/>
  <c r="AD49" i="30"/>
  <c r="AD68" i="30"/>
  <c r="AS6" i="30"/>
  <c r="AS13" i="30" s="1"/>
  <c r="AD7" i="30"/>
  <c r="AD24" i="30" s="1"/>
  <c r="AS8" i="30" s="1"/>
  <c r="AD47" i="30"/>
  <c r="AD67" i="30"/>
  <c r="AD89" i="30"/>
  <c r="AD105" i="30"/>
  <c r="AC14" i="30"/>
  <c r="AD106" i="30"/>
  <c r="AD44" i="30"/>
  <c r="AD94" i="30"/>
  <c r="AD57" i="30"/>
  <c r="AD31" i="30"/>
  <c r="AD32" i="30"/>
  <c r="AD52" i="30"/>
  <c r="AD71" i="30"/>
  <c r="AD93" i="30"/>
  <c r="AD109" i="30"/>
  <c r="AC20" i="30"/>
  <c r="Z31" i="26"/>
  <c r="Y17" i="26"/>
  <c r="Z65" i="26"/>
  <c r="Z91" i="26"/>
  <c r="Z37" i="26"/>
  <c r="Z52" i="26"/>
  <c r="AQ6" i="26"/>
  <c r="Z53" i="26"/>
  <c r="Z83" i="26"/>
  <c r="Z108" i="26"/>
  <c r="Z49" i="26"/>
  <c r="Z76" i="26"/>
  <c r="Z104" i="26"/>
  <c r="Z44" i="26"/>
  <c r="Z69" i="26"/>
  <c r="Z100" i="26"/>
  <c r="Z96" i="26"/>
  <c r="Z45" i="26"/>
  <c r="Z82" i="26"/>
  <c r="Z33" i="26"/>
  <c r="Z58" i="26"/>
  <c r="Z92" i="26"/>
  <c r="Z29" i="26"/>
  <c r="Z54" i="26"/>
  <c r="Z85" i="26"/>
  <c r="Z109" i="26"/>
  <c r="Z50" i="26"/>
  <c r="Z81" i="26"/>
  <c r="Z105" i="26"/>
  <c r="Z57" i="26"/>
  <c r="Z72" i="26"/>
  <c r="Z107" i="26"/>
  <c r="Z41" i="26"/>
  <c r="Z67" i="26"/>
  <c r="Z97" i="26"/>
  <c r="Z34" i="26"/>
  <c r="Z63" i="26"/>
  <c r="Z93" i="26"/>
  <c r="Z30" i="26"/>
  <c r="Z56" i="26"/>
  <c r="Z89" i="26"/>
  <c r="Z111" i="26"/>
  <c r="Z71" i="26"/>
  <c r="Z36" i="26"/>
  <c r="Z55" i="26"/>
  <c r="Z74" i="26"/>
  <c r="Z94" i="26"/>
  <c r="Z110" i="26"/>
  <c r="F7" i="30"/>
  <c r="F103" i="30"/>
  <c r="F66" i="30"/>
  <c r="F34" i="30"/>
  <c r="F95" i="30"/>
  <c r="F52" i="30"/>
  <c r="F71" i="30"/>
  <c r="F82" i="30"/>
  <c r="F85" i="30"/>
  <c r="Y60" i="26"/>
  <c r="Z60" i="26" s="1"/>
  <c r="Z48" i="26"/>
  <c r="C48" i="26"/>
  <c r="C60" i="26" s="1"/>
  <c r="C38" i="26"/>
  <c r="AB32" i="33"/>
  <c r="K20" i="32"/>
  <c r="K14" i="32"/>
  <c r="K17" i="32"/>
  <c r="Y11" i="32"/>
  <c r="Y18" i="32"/>
  <c r="Y20" i="32"/>
  <c r="L45" i="32"/>
  <c r="K11" i="24"/>
  <c r="K19" i="24"/>
  <c r="I14" i="29"/>
  <c r="G12" i="24"/>
  <c r="I18" i="24"/>
  <c r="S5" i="22"/>
  <c r="R59" i="29"/>
  <c r="J80" i="24"/>
  <c r="L103" i="24"/>
  <c r="L66" i="24"/>
  <c r="K10" i="24"/>
  <c r="L94" i="24"/>
  <c r="L54" i="24"/>
  <c r="L60" i="24"/>
  <c r="L76" i="24"/>
  <c r="L30" i="24"/>
  <c r="L75" i="24"/>
  <c r="Z80" i="32"/>
  <c r="AA21" i="33"/>
  <c r="K18" i="26"/>
  <c r="L75" i="26"/>
  <c r="L72" i="26"/>
  <c r="L97" i="26"/>
  <c r="J103" i="42"/>
  <c r="J105" i="42" s="1"/>
  <c r="L53" i="31"/>
  <c r="L111" i="31"/>
  <c r="L65" i="31"/>
  <c r="L46" i="26"/>
  <c r="Z42" i="34"/>
  <c r="Y13" i="34"/>
  <c r="AD53" i="28"/>
  <c r="AD64" i="28"/>
  <c r="AD80" i="28"/>
  <c r="AD58" i="28"/>
  <c r="AD36" i="28"/>
  <c r="AD65" i="28"/>
  <c r="AD92" i="28"/>
  <c r="AC21" i="28"/>
  <c r="AD49" i="28"/>
  <c r="AD73" i="28"/>
  <c r="AD100" i="28"/>
  <c r="AD66" i="28"/>
  <c r="AD104" i="28"/>
  <c r="AD50" i="28"/>
  <c r="AD60" i="28"/>
  <c r="AD41" i="28"/>
  <c r="AD101" i="28"/>
  <c r="AD46" i="28"/>
  <c r="AD45" i="28"/>
  <c r="AD70" i="28"/>
  <c r="AD97" i="28"/>
  <c r="AD7" i="28"/>
  <c r="AD24" i="28" s="1"/>
  <c r="AS8" i="28" s="1"/>
  <c r="AD54" i="28"/>
  <c r="AD82" i="28"/>
  <c r="AD105" i="28"/>
  <c r="AS6" i="28"/>
  <c r="AS13" i="28" s="1"/>
  <c r="AD106" i="28"/>
  <c r="AD93" i="28"/>
  <c r="AD35" i="28"/>
  <c r="AD90" i="28"/>
  <c r="AD32" i="28"/>
  <c r="AD51" i="28"/>
  <c r="AD76" i="28"/>
  <c r="AD102" i="28"/>
  <c r="AD34" i="28"/>
  <c r="AD59" i="28"/>
  <c r="AD89" i="28"/>
  <c r="AD110" i="28"/>
  <c r="AC19" i="28"/>
  <c r="AD29" i="28"/>
  <c r="AD47" i="28"/>
  <c r="AD67" i="28"/>
  <c r="AD85" i="28"/>
  <c r="AD103" i="28"/>
  <c r="AD98" i="33"/>
  <c r="AD51" i="33"/>
  <c r="AD89" i="33"/>
  <c r="AD64" i="33"/>
  <c r="AD107" i="33"/>
  <c r="AD58" i="33"/>
  <c r="AD101" i="33"/>
  <c r="AD103" i="33"/>
  <c r="AD108" i="33"/>
  <c r="AC17" i="33"/>
  <c r="AD37" i="33"/>
  <c r="AD59" i="33"/>
  <c r="AD75" i="33"/>
  <c r="AD96" i="33"/>
  <c r="AC10" i="33"/>
  <c r="AD42" i="33"/>
  <c r="AD60" i="30"/>
  <c r="AD97" i="30"/>
  <c r="AD35" i="30"/>
  <c r="AD90" i="30"/>
  <c r="AD102" i="30"/>
  <c r="Z112" i="34"/>
  <c r="AD57" i="35"/>
  <c r="AD45" i="35"/>
  <c r="AD90" i="35"/>
  <c r="AD68" i="35"/>
  <c r="AD69" i="35"/>
  <c r="AD89" i="35"/>
  <c r="AD93" i="35"/>
  <c r="AD33" i="35"/>
  <c r="AD85" i="35"/>
  <c r="AD47" i="35"/>
  <c r="C107" i="36"/>
  <c r="M86" i="36"/>
  <c r="U77" i="36"/>
  <c r="AD94" i="32"/>
  <c r="AD56" i="26"/>
  <c r="Y16" i="28"/>
  <c r="Z68" i="28"/>
  <c r="Y20" i="28"/>
  <c r="Z92" i="28"/>
  <c r="Z33" i="28"/>
  <c r="Z52" i="28"/>
  <c r="Z81" i="28"/>
  <c r="Z107" i="28"/>
  <c r="C35" i="36"/>
  <c r="E86" i="36"/>
  <c r="F112" i="30"/>
  <c r="C55" i="36"/>
  <c r="L60" i="26"/>
  <c r="C84" i="36"/>
  <c r="C29" i="36"/>
  <c r="C33" i="36"/>
  <c r="G38" i="36"/>
  <c r="AI12" i="36"/>
  <c r="C49" i="36"/>
  <c r="C52" i="36"/>
  <c r="C54" i="36"/>
  <c r="C56" i="36"/>
  <c r="C57" i="36"/>
  <c r="G77" i="36"/>
  <c r="C66" i="36"/>
  <c r="AA77" i="36"/>
  <c r="C70" i="36"/>
  <c r="C71" i="36"/>
  <c r="U112" i="36"/>
  <c r="C75" i="36"/>
  <c r="AD86" i="28"/>
  <c r="K38" i="36"/>
  <c r="AC86" i="36"/>
  <c r="Q86" i="36"/>
  <c r="I112" i="36"/>
  <c r="C50" i="36"/>
  <c r="C53" i="36"/>
  <c r="C46" i="36"/>
  <c r="C85" i="36"/>
  <c r="E112" i="36"/>
  <c r="L60" i="32"/>
  <c r="S112" i="36"/>
  <c r="C109" i="36"/>
  <c r="C111" i="36"/>
  <c r="Z7" i="23"/>
  <c r="Z24" i="23" s="1"/>
  <c r="AQ8" i="23" s="1"/>
  <c r="Z70" i="23"/>
  <c r="Z44" i="23"/>
  <c r="Z90" i="23"/>
  <c r="Z33" i="23"/>
  <c r="Z52" i="23"/>
  <c r="Z76" i="23"/>
  <c r="Z104" i="23"/>
  <c r="O48" i="36"/>
  <c r="O60" i="36" s="1"/>
  <c r="T60" i="30"/>
  <c r="Z33" i="29"/>
  <c r="Z53" i="29"/>
  <c r="Z105" i="29"/>
  <c r="Y17" i="29"/>
  <c r="Z44" i="29"/>
  <c r="Z64" i="29"/>
  <c r="Z96" i="29"/>
  <c r="X7" i="23"/>
  <c r="X24" i="23" s="1"/>
  <c r="AP8" i="23" s="1"/>
  <c r="X31" i="23"/>
  <c r="X49" i="23"/>
  <c r="X68" i="23"/>
  <c r="X83" i="23"/>
  <c r="X101" i="23"/>
  <c r="AP6" i="23"/>
  <c r="AP13" i="23" s="1"/>
  <c r="X43" i="23"/>
  <c r="X56" i="23"/>
  <c r="X73" i="23"/>
  <c r="X95" i="23"/>
  <c r="X107" i="23"/>
  <c r="X54" i="23"/>
  <c r="X90" i="23"/>
  <c r="W12" i="23"/>
  <c r="X30" i="23"/>
  <c r="X63" i="23"/>
  <c r="X97" i="23"/>
  <c r="X69" i="23"/>
  <c r="X35" i="23"/>
  <c r="X106" i="23"/>
  <c r="X82" i="23"/>
  <c r="X44" i="23"/>
  <c r="X111" i="23"/>
  <c r="Z60" i="23"/>
  <c r="N33" i="31"/>
  <c r="N53" i="31"/>
  <c r="N72" i="31"/>
  <c r="N93" i="31"/>
  <c r="N109" i="31"/>
  <c r="N30" i="31"/>
  <c r="N50" i="31"/>
  <c r="N69" i="31"/>
  <c r="N90" i="31"/>
  <c r="N106" i="31"/>
  <c r="M11" i="31"/>
  <c r="N35" i="31"/>
  <c r="N55" i="31"/>
  <c r="N74" i="31"/>
  <c r="N95" i="31"/>
  <c r="N111" i="31"/>
  <c r="M13" i="33"/>
  <c r="N96" i="31"/>
  <c r="M12" i="31"/>
  <c r="N71" i="31"/>
  <c r="N7" i="31"/>
  <c r="N24" i="31" s="1"/>
  <c r="AK8" i="31" s="1"/>
  <c r="N60" i="31"/>
  <c r="N112" i="31"/>
  <c r="N37" i="31"/>
  <c r="N57" i="31"/>
  <c r="N76" i="31"/>
  <c r="N97" i="31"/>
  <c r="M21" i="31"/>
  <c r="N34" i="31"/>
  <c r="N54" i="31"/>
  <c r="N73" i="31"/>
  <c r="N94" i="31"/>
  <c r="N110" i="31"/>
  <c r="M10" i="31"/>
  <c r="N42" i="31"/>
  <c r="N59" i="31"/>
  <c r="N80" i="31"/>
  <c r="N99" i="31"/>
  <c r="N75" i="31"/>
  <c r="M18" i="31"/>
  <c r="N100" i="31"/>
  <c r="N52" i="31"/>
  <c r="N63" i="31"/>
  <c r="N89" i="28"/>
  <c r="N37" i="28"/>
  <c r="N92" i="31"/>
  <c r="N67" i="31"/>
  <c r="M15" i="31"/>
  <c r="N44" i="31"/>
  <c r="N64" i="31"/>
  <c r="N82" i="31"/>
  <c r="N101" i="31"/>
  <c r="M16" i="31"/>
  <c r="N41" i="31"/>
  <c r="N58" i="31"/>
  <c r="N77" i="31"/>
  <c r="N98" i="31"/>
  <c r="M19" i="31"/>
  <c r="AK6" i="31"/>
  <c r="N46" i="31"/>
  <c r="N66" i="31"/>
  <c r="N84" i="31"/>
  <c r="N103" i="31"/>
  <c r="M11" i="33"/>
  <c r="N56" i="31"/>
  <c r="N32" i="31"/>
  <c r="N81" i="31"/>
  <c r="N108" i="31"/>
  <c r="N50" i="28"/>
  <c r="N59" i="28"/>
  <c r="N86" i="29"/>
  <c r="P42" i="31"/>
  <c r="P74" i="31"/>
  <c r="P37" i="31"/>
  <c r="P48" i="31"/>
  <c r="P94" i="31"/>
  <c r="P95" i="31"/>
  <c r="P56" i="31"/>
  <c r="P57" i="31"/>
  <c r="P35" i="31"/>
  <c r="P110" i="31"/>
  <c r="P36" i="31"/>
  <c r="P111" i="31"/>
  <c r="P75" i="31"/>
  <c r="P76" i="31"/>
  <c r="P54" i="31"/>
  <c r="Y77" i="36"/>
  <c r="S60" i="34"/>
  <c r="S114" i="34" s="1"/>
  <c r="T48" i="34"/>
  <c r="F46" i="28"/>
  <c r="F97" i="28"/>
  <c r="F65" i="28"/>
  <c r="F47" i="28"/>
  <c r="F93" i="28"/>
  <c r="F36" i="28"/>
  <c r="E15" i="28"/>
  <c r="F50" i="28"/>
  <c r="F74" i="28"/>
  <c r="F99" i="28"/>
  <c r="F51" i="28"/>
  <c r="F43" i="28"/>
  <c r="E14" i="28"/>
  <c r="F37" i="28"/>
  <c r="F57" i="28"/>
  <c r="F76" i="28"/>
  <c r="F96" i="28"/>
  <c r="F52" i="28"/>
  <c r="F102" i="28"/>
  <c r="F75" i="28"/>
  <c r="F54" i="28"/>
  <c r="F98" i="28"/>
  <c r="F70" i="28"/>
  <c r="F30" i="28"/>
  <c r="F55" i="28"/>
  <c r="F81" i="28"/>
  <c r="F105" i="28"/>
  <c r="F83" i="28"/>
  <c r="F48" i="28"/>
  <c r="E20" i="28"/>
  <c r="E12" i="28"/>
  <c r="F44" i="28"/>
  <c r="F64" i="28"/>
  <c r="F82" i="28"/>
  <c r="F100" i="28"/>
  <c r="E21" i="28"/>
  <c r="F71" i="28"/>
  <c r="E10" i="28"/>
  <c r="E13" i="28"/>
  <c r="F73" i="28"/>
  <c r="F103" i="28"/>
  <c r="F101" i="28"/>
  <c r="F35" i="28"/>
  <c r="F63" i="28"/>
  <c r="F89" i="28"/>
  <c r="F110" i="28"/>
  <c r="F95" i="28"/>
  <c r="E18" i="28"/>
  <c r="F29" i="28"/>
  <c r="F49" i="28"/>
  <c r="F68" i="28"/>
  <c r="F104" i="28"/>
  <c r="BG29" i="30"/>
  <c r="N32" i="30"/>
  <c r="N58" i="30"/>
  <c r="N91" i="30"/>
  <c r="N48" i="30"/>
  <c r="N47" i="30"/>
  <c r="N73" i="30"/>
  <c r="N98" i="30"/>
  <c r="N35" i="30"/>
  <c r="N63" i="30"/>
  <c r="N89" i="30"/>
  <c r="N110" i="30"/>
  <c r="N45" i="30"/>
  <c r="N70" i="30"/>
  <c r="N95" i="30"/>
  <c r="N37" i="30"/>
  <c r="N57" i="30"/>
  <c r="N76" i="30"/>
  <c r="N100" i="30"/>
  <c r="M11" i="30"/>
  <c r="M14" i="30"/>
  <c r="N41" i="30"/>
  <c r="N66" i="30"/>
  <c r="N97" i="30"/>
  <c r="N7" i="30"/>
  <c r="N24" i="30" s="1"/>
  <c r="AK8" i="30" s="1"/>
  <c r="N54" i="30"/>
  <c r="N80" i="30"/>
  <c r="N103" i="30"/>
  <c r="N43" i="30"/>
  <c r="N69" i="30"/>
  <c r="N94" i="30"/>
  <c r="M18" i="30"/>
  <c r="N51" i="30"/>
  <c r="N75" i="30"/>
  <c r="N101" i="30"/>
  <c r="M19" i="30"/>
  <c r="N44" i="30"/>
  <c r="N64" i="30"/>
  <c r="N82" i="30"/>
  <c r="N104" i="30"/>
  <c r="M13" i="30"/>
  <c r="M20" i="30"/>
  <c r="N46" i="30"/>
  <c r="N71" i="30"/>
  <c r="N102" i="30"/>
  <c r="N34" i="30"/>
  <c r="N59" i="30"/>
  <c r="N85" i="30"/>
  <c r="N109" i="30"/>
  <c r="N50" i="30"/>
  <c r="N74" i="30"/>
  <c r="N99" i="30"/>
  <c r="N31" i="30"/>
  <c r="N56" i="30"/>
  <c r="N83" i="30"/>
  <c r="N106" i="30"/>
  <c r="N29" i="30"/>
  <c r="N49" i="30"/>
  <c r="N68" i="30"/>
  <c r="N92" i="30"/>
  <c r="N108" i="30"/>
  <c r="M16" i="30"/>
  <c r="M15" i="30"/>
  <c r="M10" i="30"/>
  <c r="M21" i="30"/>
  <c r="U19" i="32"/>
  <c r="U14" i="32"/>
  <c r="AK12" i="36"/>
  <c r="V18" i="42"/>
  <c r="AF18" i="42" s="1"/>
  <c r="AA20" i="42" s="1"/>
  <c r="AF20" i="42" s="1"/>
  <c r="F72" i="28"/>
  <c r="G5" i="22"/>
  <c r="F94" i="28"/>
  <c r="F109" i="28"/>
  <c r="F77" i="28"/>
  <c r="O14" i="31"/>
  <c r="S18" i="33"/>
  <c r="T31" i="33"/>
  <c r="T34" i="33"/>
  <c r="J71" i="33"/>
  <c r="I21" i="33"/>
  <c r="J97" i="33"/>
  <c r="I11" i="33"/>
  <c r="R31" i="34"/>
  <c r="R92" i="34"/>
  <c r="R67" i="34"/>
  <c r="R33" i="34"/>
  <c r="Q11" i="34"/>
  <c r="N96" i="30"/>
  <c r="N65" i="30"/>
  <c r="N55" i="30"/>
  <c r="N42" i="30"/>
  <c r="AK6" i="30"/>
  <c r="AK13" i="30" s="1"/>
  <c r="AB7" i="34"/>
  <c r="AB24" i="34" s="1"/>
  <c r="AR8" i="34" s="1"/>
  <c r="AA20" i="34"/>
  <c r="U86" i="36"/>
  <c r="N60" i="32"/>
  <c r="U48" i="36"/>
  <c r="U60" i="36" s="1"/>
  <c r="U60" i="34"/>
  <c r="U114" i="34" s="1"/>
  <c r="Q77" i="36"/>
  <c r="I77" i="36"/>
  <c r="Q112" i="36"/>
  <c r="J91" i="31"/>
  <c r="I16" i="31"/>
  <c r="J47" i="31"/>
  <c r="J31" i="31"/>
  <c r="J49" i="31"/>
  <c r="J107" i="31"/>
  <c r="AN6" i="29"/>
  <c r="AN13" i="29" s="1"/>
  <c r="T54" i="29"/>
  <c r="T64" i="29"/>
  <c r="T85" i="29"/>
  <c r="S10" i="29"/>
  <c r="T46" i="29"/>
  <c r="T105" i="29"/>
  <c r="T30" i="29"/>
  <c r="T29" i="29"/>
  <c r="T52" i="29"/>
  <c r="S21" i="29"/>
  <c r="S20" i="29"/>
  <c r="T51" i="29"/>
  <c r="T93" i="29"/>
  <c r="T104" i="29"/>
  <c r="S12" i="29"/>
  <c r="T47" i="29"/>
  <c r="S16" i="29"/>
  <c r="AR12" i="36"/>
  <c r="AG12" i="36"/>
  <c r="C90" i="36"/>
  <c r="C95" i="36"/>
  <c r="J112" i="31"/>
  <c r="AC33" i="22"/>
  <c r="F53" i="28"/>
  <c r="S11" i="29"/>
  <c r="F69" i="28"/>
  <c r="F80" i="28"/>
  <c r="E11" i="28"/>
  <c r="P73" i="31"/>
  <c r="P55" i="31"/>
  <c r="N72" i="30"/>
  <c r="V73" i="35"/>
  <c r="U18" i="35"/>
  <c r="V53" i="35"/>
  <c r="V93" i="35"/>
  <c r="V67" i="35"/>
  <c r="V92" i="35"/>
  <c r="V41" i="35"/>
  <c r="U19" i="35"/>
  <c r="U11" i="35"/>
  <c r="V59" i="35"/>
  <c r="U16" i="35"/>
  <c r="V57" i="35"/>
  <c r="V97" i="35"/>
  <c r="V54" i="35"/>
  <c r="V84" i="35"/>
  <c r="V32" i="35"/>
  <c r="V33" i="35"/>
  <c r="V72" i="35"/>
  <c r="V109" i="35"/>
  <c r="V66" i="35"/>
  <c r="U15" i="35"/>
  <c r="N36" i="30"/>
  <c r="N30" i="30"/>
  <c r="N107" i="30"/>
  <c r="C80" i="36"/>
  <c r="L108" i="31"/>
  <c r="L59" i="31"/>
  <c r="K21" i="31"/>
  <c r="L31" i="31"/>
  <c r="L50" i="31"/>
  <c r="L69" i="31"/>
  <c r="L90" i="31"/>
  <c r="L106" i="31"/>
  <c r="L43" i="31"/>
  <c r="L68" i="31"/>
  <c r="L95" i="31"/>
  <c r="L48" i="31"/>
  <c r="L81" i="31"/>
  <c r="L46" i="31"/>
  <c r="K18" i="31"/>
  <c r="K19" i="31"/>
  <c r="L35" i="31"/>
  <c r="L54" i="31"/>
  <c r="L73" i="31"/>
  <c r="L94" i="31"/>
  <c r="L110" i="31"/>
  <c r="L49" i="31"/>
  <c r="L74" i="31"/>
  <c r="L100" i="31"/>
  <c r="L104" i="31"/>
  <c r="L71" i="31"/>
  <c r="L37" i="31"/>
  <c r="K11" i="31"/>
  <c r="L41" i="31"/>
  <c r="L58" i="31"/>
  <c r="L80" i="31"/>
  <c r="L98" i="31"/>
  <c r="L30" i="31"/>
  <c r="L55" i="31"/>
  <c r="L82" i="31"/>
  <c r="L105" i="31"/>
  <c r="L97" i="31"/>
  <c r="L64" i="31"/>
  <c r="L29" i="31"/>
  <c r="K14" i="31"/>
  <c r="L109" i="34"/>
  <c r="L54" i="34"/>
  <c r="L102" i="34"/>
  <c r="L89" i="34"/>
  <c r="K13" i="34"/>
  <c r="K14" i="34"/>
  <c r="L71" i="34"/>
  <c r="L66" i="34"/>
  <c r="L53" i="34"/>
  <c r="L29" i="34"/>
  <c r="L7" i="34"/>
  <c r="L24" i="34" s="1"/>
  <c r="AJ8" i="34" s="1"/>
  <c r="L48" i="26"/>
  <c r="L59" i="26"/>
  <c r="L66" i="26"/>
  <c r="L70" i="26"/>
  <c r="L74" i="26"/>
  <c r="L55" i="26"/>
  <c r="L109" i="26"/>
  <c r="L93" i="26"/>
  <c r="L73" i="26"/>
  <c r="L54" i="26"/>
  <c r="L35" i="26"/>
  <c r="L108" i="26"/>
  <c r="L92" i="26"/>
  <c r="L68" i="26"/>
  <c r="L49" i="26"/>
  <c r="AJ6" i="26"/>
  <c r="L107" i="26"/>
  <c r="L91" i="26"/>
  <c r="L71" i="26"/>
  <c r="L52" i="26"/>
  <c r="L33" i="26"/>
  <c r="K17" i="26"/>
  <c r="L80" i="26"/>
  <c r="L90" i="26"/>
  <c r="L102" i="26"/>
  <c r="L106" i="26"/>
  <c r="L94" i="26"/>
  <c r="L105" i="26"/>
  <c r="L89" i="26"/>
  <c r="L69" i="26"/>
  <c r="L50" i="26"/>
  <c r="L31" i="26"/>
  <c r="K14" i="26"/>
  <c r="L104" i="26"/>
  <c r="L82" i="26"/>
  <c r="L64" i="26"/>
  <c r="L44" i="26"/>
  <c r="K12" i="26"/>
  <c r="L103" i="26"/>
  <c r="L85" i="26"/>
  <c r="L67" i="26"/>
  <c r="L47" i="26"/>
  <c r="L29" i="26"/>
  <c r="K20" i="26"/>
  <c r="L98" i="26"/>
  <c r="L110" i="26"/>
  <c r="L84" i="26"/>
  <c r="L51" i="26"/>
  <c r="L101" i="26"/>
  <c r="L83" i="26"/>
  <c r="L65" i="26"/>
  <c r="L45" i="26"/>
  <c r="L7" i="26"/>
  <c r="L24" i="26" s="1"/>
  <c r="AJ8" i="26" s="1"/>
  <c r="L100" i="26"/>
  <c r="L76" i="26"/>
  <c r="L57" i="26"/>
  <c r="L34" i="26"/>
  <c r="K16" i="26"/>
  <c r="L99" i="26"/>
  <c r="L81" i="26"/>
  <c r="L63" i="26"/>
  <c r="L43" i="26"/>
  <c r="K21" i="26"/>
  <c r="K13" i="26"/>
  <c r="W77" i="36"/>
  <c r="E5" i="22"/>
  <c r="O14" i="24"/>
  <c r="P7" i="24"/>
  <c r="P24" i="24" s="1"/>
  <c r="AL8" i="24" s="1"/>
  <c r="P7" i="23"/>
  <c r="P24" i="23" s="1"/>
  <c r="AL8" i="23" s="1"/>
  <c r="O20" i="23"/>
  <c r="P112" i="31"/>
  <c r="AJ12" i="36"/>
  <c r="C48" i="34"/>
  <c r="C60" i="34" s="1"/>
  <c r="C48" i="32"/>
  <c r="C60" i="32" s="1"/>
  <c r="C91" i="36"/>
  <c r="J86" i="31"/>
  <c r="U13" i="34"/>
  <c r="S14" i="33"/>
  <c r="N77" i="32"/>
  <c r="O17" i="31"/>
  <c r="I16" i="23"/>
  <c r="F108" i="28"/>
  <c r="F33" i="28"/>
  <c r="M12" i="30"/>
  <c r="F111" i="28"/>
  <c r="F42" i="28"/>
  <c r="AZ8" i="28"/>
  <c r="F85" i="38" s="1"/>
  <c r="P97" i="31"/>
  <c r="T91" i="29"/>
  <c r="N53" i="30"/>
  <c r="Q20" i="23"/>
  <c r="Q12" i="23"/>
  <c r="Q10" i="30"/>
  <c r="Q15" i="30"/>
  <c r="Q12" i="30"/>
  <c r="Q13" i="30"/>
  <c r="R111" i="26"/>
  <c r="Q16" i="26"/>
  <c r="R90" i="26"/>
  <c r="R55" i="26"/>
  <c r="R66" i="32"/>
  <c r="R34" i="32"/>
  <c r="Q11" i="32"/>
  <c r="Q16" i="32"/>
  <c r="T31" i="29"/>
  <c r="V104" i="35"/>
  <c r="N111" i="30"/>
  <c r="N105" i="30"/>
  <c r="N93" i="30"/>
  <c r="N84" i="30"/>
  <c r="N77" i="30"/>
  <c r="M123" i="22"/>
  <c r="C104" i="36"/>
  <c r="C59" i="36"/>
  <c r="X106" i="33"/>
  <c r="X73" i="33"/>
  <c r="X94" i="33"/>
  <c r="X110" i="33"/>
  <c r="X64" i="33"/>
  <c r="X109" i="33"/>
  <c r="X99" i="33"/>
  <c r="X84" i="33"/>
  <c r="X72" i="33"/>
  <c r="X57" i="33"/>
  <c r="X71" i="33"/>
  <c r="X56" i="33"/>
  <c r="W18" i="33"/>
  <c r="X30" i="33"/>
  <c r="X42" i="33"/>
  <c r="W20" i="33"/>
  <c r="X35" i="33"/>
  <c r="X7" i="33"/>
  <c r="X24" i="33" s="1"/>
  <c r="AP8" i="33" s="1"/>
  <c r="AP9" i="33" s="1"/>
  <c r="X93" i="33"/>
  <c r="X81" i="33"/>
  <c r="X59" i="33"/>
  <c r="X107" i="33"/>
  <c r="X74" i="33"/>
  <c r="X95" i="33"/>
  <c r="X111" i="33"/>
  <c r="X105" i="33"/>
  <c r="X98" i="33"/>
  <c r="X108" i="33"/>
  <c r="X90" i="33"/>
  <c r="X58" i="33"/>
  <c r="X103" i="33"/>
  <c r="X44" i="33"/>
  <c r="X75" i="33"/>
  <c r="X96" i="33"/>
  <c r="X51" i="33"/>
  <c r="X101" i="33"/>
  <c r="X68" i="33"/>
  <c r="X53" i="33"/>
  <c r="X54" i="33"/>
  <c r="W19" i="33"/>
  <c r="X48" i="33"/>
  <c r="W21" i="33"/>
  <c r="W14" i="33"/>
  <c r="X34" i="33"/>
  <c r="W10" i="33"/>
  <c r="X31" i="33"/>
  <c r="X41" i="33"/>
  <c r="T109" i="32"/>
  <c r="T32" i="32"/>
  <c r="T30" i="32"/>
  <c r="S13" i="32"/>
  <c r="S16" i="32"/>
  <c r="X69" i="33"/>
  <c r="AD123" i="22"/>
  <c r="AS19" i="22"/>
  <c r="AS22" i="22" s="1"/>
  <c r="AS23" i="22" s="1"/>
  <c r="P77" i="23"/>
  <c r="I4" i="22"/>
  <c r="M4" i="22"/>
  <c r="G4" i="22"/>
  <c r="S4" i="22"/>
  <c r="N54" i="28"/>
  <c r="N81" i="28"/>
  <c r="N94" i="28"/>
  <c r="N86" i="28"/>
  <c r="K5" i="22"/>
  <c r="N86" i="30"/>
  <c r="O5" i="22"/>
  <c r="W4" i="22"/>
  <c r="AQ13" i="28"/>
  <c r="BG29" i="31"/>
  <c r="N43" i="31"/>
  <c r="AS6" i="26"/>
  <c r="AS13" i="26" s="1"/>
  <c r="AD31" i="26"/>
  <c r="AD35" i="26"/>
  <c r="AD42" i="26"/>
  <c r="AD46" i="26"/>
  <c r="AD51" i="26"/>
  <c r="AD55" i="26"/>
  <c r="AD59" i="26"/>
  <c r="AD66" i="26"/>
  <c r="AD70" i="26"/>
  <c r="AD74" i="26"/>
  <c r="AD81" i="26"/>
  <c r="AD85" i="26"/>
  <c r="AD92" i="26"/>
  <c r="AD96" i="26"/>
  <c r="AD100" i="26"/>
  <c r="AD104" i="26"/>
  <c r="AD108" i="26"/>
  <c r="AD7" i="26"/>
  <c r="AD24" i="26" s="1"/>
  <c r="AS8" i="26" s="1"/>
  <c r="AD32" i="26"/>
  <c r="AD36" i="26"/>
  <c r="AD29" i="26"/>
  <c r="AD37" i="26"/>
  <c r="AD49" i="26"/>
  <c r="AD57" i="26"/>
  <c r="AD68" i="26"/>
  <c r="AD76" i="26"/>
  <c r="AD90" i="26"/>
  <c r="AD98" i="26"/>
  <c r="AD106" i="26"/>
  <c r="AD48" i="26"/>
  <c r="AD30" i="26"/>
  <c r="AD41" i="26"/>
  <c r="AD50" i="26"/>
  <c r="AD58" i="26"/>
  <c r="AD69" i="26"/>
  <c r="AD80" i="26"/>
  <c r="AD91" i="26"/>
  <c r="AD99" i="26"/>
  <c r="AD107" i="26"/>
  <c r="AD33" i="26"/>
  <c r="AD44" i="26"/>
  <c r="AD53" i="26"/>
  <c r="AD64" i="26"/>
  <c r="AD72" i="26"/>
  <c r="AD83" i="26"/>
  <c r="AD94" i="26"/>
  <c r="AD102" i="26"/>
  <c r="AD110" i="26"/>
  <c r="AD34" i="26"/>
  <c r="AD73" i="26"/>
  <c r="AD111" i="26"/>
  <c r="AD65" i="26"/>
  <c r="AD45" i="26"/>
  <c r="AD84" i="26"/>
  <c r="AD54" i="26"/>
  <c r="AD95" i="26"/>
  <c r="AD103" i="26"/>
  <c r="AD43" i="26"/>
  <c r="AD63" i="26"/>
  <c r="AD89" i="26"/>
  <c r="AD105" i="26"/>
  <c r="X54" i="27"/>
  <c r="X73" i="27"/>
  <c r="Q5" i="22"/>
  <c r="L38" i="31"/>
  <c r="L112" i="31"/>
  <c r="Y4" i="22"/>
  <c r="J23" i="18"/>
  <c r="W5" i="22"/>
  <c r="X86" i="33"/>
  <c r="N60" i="30"/>
  <c r="Y5" i="22"/>
  <c r="U4" i="22"/>
  <c r="X48" i="32"/>
  <c r="W48" i="36"/>
  <c r="W60" i="36" s="1"/>
  <c r="AC11" i="28"/>
  <c r="AD69" i="28"/>
  <c r="AD30" i="28"/>
  <c r="AD83" i="28"/>
  <c r="AD44" i="28"/>
  <c r="AD55" i="28"/>
  <c r="AD98" i="28"/>
  <c r="AD109" i="28"/>
  <c r="AD47" i="26"/>
  <c r="AD67" i="26"/>
  <c r="AD93" i="26"/>
  <c r="AD109" i="26"/>
  <c r="AD60" i="26"/>
  <c r="AB24" i="29"/>
  <c r="AR8" i="29" s="1"/>
  <c r="AR9" i="29" s="1"/>
  <c r="R112" i="23"/>
  <c r="AF19" i="42"/>
  <c r="I5" i="22"/>
  <c r="E4" i="22"/>
  <c r="M5" i="22"/>
  <c r="O4" i="22"/>
  <c r="O10" i="22" s="1"/>
  <c r="P63" i="32"/>
  <c r="Q4" i="22"/>
  <c r="Q10" i="22" s="1"/>
  <c r="U5" i="22"/>
  <c r="N93" i="28"/>
  <c r="M17" i="28"/>
  <c r="N43" i="28"/>
  <c r="N55" i="28"/>
  <c r="AB24" i="28"/>
  <c r="AR8" i="28" s="1"/>
  <c r="AR9" i="28" s="1"/>
  <c r="AR21" i="28" s="1"/>
  <c r="L112" i="26"/>
  <c r="X112" i="33"/>
  <c r="C100" i="36"/>
  <c r="M38" i="36"/>
  <c r="AH12" i="36"/>
  <c r="C44" i="36"/>
  <c r="G112" i="36"/>
  <c r="K4" i="22"/>
  <c r="AD35" i="32"/>
  <c r="AD99" i="32"/>
  <c r="X31" i="27"/>
  <c r="AP6" i="27"/>
  <c r="AP13" i="27" s="1"/>
  <c r="X41" i="27"/>
  <c r="X52" i="27"/>
  <c r="X67" i="27"/>
  <c r="X98" i="27"/>
  <c r="X108" i="27"/>
  <c r="X7" i="27"/>
  <c r="X24" i="27" s="1"/>
  <c r="AP8" i="27" s="1"/>
  <c r="X71" i="27"/>
  <c r="X85" i="27"/>
  <c r="X46" i="27"/>
  <c r="X47" i="27"/>
  <c r="X104" i="27"/>
  <c r="X32" i="27"/>
  <c r="X59" i="27"/>
  <c r="X92" i="27"/>
  <c r="X34" i="27"/>
  <c r="X48" i="27"/>
  <c r="X66" i="27"/>
  <c r="X94" i="27"/>
  <c r="X110" i="27"/>
  <c r="AD52" i="26"/>
  <c r="AD71" i="26"/>
  <c r="AD97" i="26"/>
  <c r="T94" i="31"/>
  <c r="T110" i="31"/>
  <c r="T35" i="31"/>
  <c r="X84" i="27"/>
  <c r="X99" i="27"/>
  <c r="X103" i="27"/>
  <c r="H46" i="33"/>
  <c r="G11" i="33"/>
  <c r="G16" i="33"/>
  <c r="BG8" i="33"/>
  <c r="M191" i="38" s="1"/>
  <c r="H32" i="33"/>
  <c r="AZ20" i="33"/>
  <c r="F197" i="38" s="1"/>
  <c r="S12" i="38" s="1"/>
  <c r="G20" i="33"/>
  <c r="H35" i="33"/>
  <c r="H7" i="33"/>
  <c r="H24" i="33" s="1"/>
  <c r="AH8" i="33" s="1"/>
  <c r="H50" i="33"/>
  <c r="H30" i="33"/>
  <c r="H42" i="33"/>
  <c r="G13" i="33"/>
  <c r="H33" i="33"/>
  <c r="H43" i="33"/>
  <c r="G14" i="33"/>
  <c r="H34" i="33"/>
  <c r="AH6" i="33"/>
  <c r="AH13" i="33" s="1"/>
  <c r="H29" i="33"/>
  <c r="H37" i="33"/>
  <c r="H48" i="33"/>
  <c r="G18" i="33"/>
  <c r="G21" i="33"/>
  <c r="G17" i="33"/>
  <c r="H36" i="33"/>
  <c r="G10" i="33"/>
  <c r="H31" i="33"/>
  <c r="H41" i="33"/>
  <c r="R35" i="33"/>
  <c r="R65" i="33"/>
  <c r="R64" i="33"/>
  <c r="Q12" i="33"/>
  <c r="T102" i="34"/>
  <c r="T110" i="34"/>
  <c r="T83" i="34"/>
  <c r="T65" i="34"/>
  <c r="T100" i="34"/>
  <c r="T37" i="34"/>
  <c r="T55" i="34"/>
  <c r="T72" i="34"/>
  <c r="T58" i="34"/>
  <c r="T50" i="34"/>
  <c r="T67" i="34"/>
  <c r="T53" i="34"/>
  <c r="T101" i="34"/>
  <c r="T96" i="34"/>
  <c r="T74" i="34"/>
  <c r="T51" i="34"/>
  <c r="T68" i="34"/>
  <c r="T63" i="34"/>
  <c r="T98" i="34"/>
  <c r="T107" i="34"/>
  <c r="T75" i="34"/>
  <c r="T81" i="34"/>
  <c r="T70" i="34"/>
  <c r="T47" i="34"/>
  <c r="T89" i="34"/>
  <c r="T66" i="34"/>
  <c r="T64" i="34"/>
  <c r="T54" i="34"/>
  <c r="T57" i="34"/>
  <c r="T49" i="34"/>
  <c r="AD103" i="34"/>
  <c r="AD89" i="34"/>
  <c r="AD110" i="34"/>
  <c r="AD57" i="34"/>
  <c r="AD52" i="34"/>
  <c r="AD94" i="34"/>
  <c r="AD74" i="34"/>
  <c r="T41" i="34"/>
  <c r="C37" i="36"/>
  <c r="C65" i="36"/>
  <c r="C76" i="36"/>
  <c r="C92" i="36"/>
  <c r="AQ9" i="27"/>
  <c r="AQ21" i="27" s="1"/>
  <c r="E17" i="34"/>
  <c r="AO6" i="34"/>
  <c r="AC10" i="34"/>
  <c r="AC14" i="34"/>
  <c r="AN6" i="34"/>
  <c r="AN13" i="34" s="1"/>
  <c r="S10" i="34"/>
  <c r="T37" i="33"/>
  <c r="T29" i="33"/>
  <c r="T7" i="33"/>
  <c r="T24" i="33" s="1"/>
  <c r="AN8" i="33" s="1"/>
  <c r="T32" i="33"/>
  <c r="AN6" i="33"/>
  <c r="AN13" i="33" s="1"/>
  <c r="F77" i="32"/>
  <c r="U20" i="28"/>
  <c r="Q10" i="28"/>
  <c r="Q17" i="28"/>
  <c r="I20" i="23"/>
  <c r="G13" i="31"/>
  <c r="G21" i="31"/>
  <c r="I21" i="24"/>
  <c r="O12" i="29"/>
  <c r="G14" i="35"/>
  <c r="E13" i="33"/>
  <c r="G12" i="34"/>
  <c r="F64" i="33"/>
  <c r="F101" i="33"/>
  <c r="F56" i="33"/>
  <c r="F38" i="33"/>
  <c r="J104" i="31"/>
  <c r="R94" i="34"/>
  <c r="R50" i="34"/>
  <c r="R100" i="34"/>
  <c r="R89" i="34"/>
  <c r="R35" i="34"/>
  <c r="U11" i="34"/>
  <c r="N90" i="33"/>
  <c r="N44" i="33"/>
  <c r="N76" i="33"/>
  <c r="R63" i="29"/>
  <c r="Q19" i="29"/>
  <c r="R72" i="29"/>
  <c r="S18" i="34"/>
  <c r="V53" i="28"/>
  <c r="V63" i="28"/>
  <c r="V101" i="34"/>
  <c r="V50" i="34"/>
  <c r="F108" i="33"/>
  <c r="F75" i="33"/>
  <c r="J75" i="24"/>
  <c r="J108" i="24"/>
  <c r="J31" i="24"/>
  <c r="J50" i="24"/>
  <c r="J83" i="24"/>
  <c r="P33" i="32"/>
  <c r="M18" i="29"/>
  <c r="M14" i="29"/>
  <c r="N70" i="29"/>
  <c r="M10" i="29"/>
  <c r="N69" i="29"/>
  <c r="N109" i="29"/>
  <c r="N49" i="28"/>
  <c r="M13" i="28"/>
  <c r="N98" i="28"/>
  <c r="K12" i="34"/>
  <c r="T71" i="34"/>
  <c r="T31" i="34"/>
  <c r="X24" i="32"/>
  <c r="AP8" i="32" s="1"/>
  <c r="AP9" i="32" s="1"/>
  <c r="AP21" i="32" s="1"/>
  <c r="L60" i="34"/>
  <c r="J86" i="24"/>
  <c r="U17" i="34"/>
  <c r="AD7" i="34"/>
  <c r="AD24" i="34" s="1"/>
  <c r="AS8" i="34" s="1"/>
  <c r="T7" i="34"/>
  <c r="T24" i="34" s="1"/>
  <c r="AN8" i="34" s="1"/>
  <c r="T29" i="34"/>
  <c r="T35" i="33"/>
  <c r="S20" i="33"/>
  <c r="T42" i="33"/>
  <c r="T30" i="33"/>
  <c r="Q11" i="28"/>
  <c r="Q19" i="28"/>
  <c r="O15" i="30"/>
  <c r="G15" i="31"/>
  <c r="BG8" i="31"/>
  <c r="BG10" i="31" s="1"/>
  <c r="G15" i="35"/>
  <c r="O21" i="29"/>
  <c r="G19" i="35"/>
  <c r="G11" i="35"/>
  <c r="E11" i="34"/>
  <c r="F72" i="33"/>
  <c r="F109" i="33"/>
  <c r="E11" i="33"/>
  <c r="F55" i="33"/>
  <c r="R102" i="34"/>
  <c r="R76" i="34"/>
  <c r="R51" i="34"/>
  <c r="Q21" i="34"/>
  <c r="R45" i="34"/>
  <c r="Q13" i="34"/>
  <c r="S12" i="34"/>
  <c r="N57" i="33"/>
  <c r="N99" i="33"/>
  <c r="N31" i="33"/>
  <c r="Q10" i="29"/>
  <c r="R77" i="29"/>
  <c r="R34" i="29"/>
  <c r="S16" i="34"/>
  <c r="V31" i="28"/>
  <c r="V105" i="34"/>
  <c r="F98" i="33"/>
  <c r="J100" i="24"/>
  <c r="I17" i="24"/>
  <c r="J41" i="24"/>
  <c r="J102" i="24"/>
  <c r="P35" i="32"/>
  <c r="L108" i="34"/>
  <c r="L64" i="34"/>
  <c r="L49" i="34"/>
  <c r="L84" i="34"/>
  <c r="AD53" i="34"/>
  <c r="T80" i="34"/>
  <c r="V70" i="34"/>
  <c r="C45" i="36"/>
  <c r="H86" i="35"/>
  <c r="U20" i="34"/>
  <c r="AC20" i="34"/>
  <c r="AS6" i="34"/>
  <c r="S17" i="34"/>
  <c r="S20" i="34"/>
  <c r="T43" i="33"/>
  <c r="T33" i="33"/>
  <c r="S13" i="33"/>
  <c r="T36" i="33"/>
  <c r="S17" i="33"/>
  <c r="Q12" i="29"/>
  <c r="Q13" i="28"/>
  <c r="O12" i="26"/>
  <c r="G17" i="31"/>
  <c r="I16" i="24"/>
  <c r="G18" i="35"/>
  <c r="O20" i="29"/>
  <c r="F82" i="33"/>
  <c r="E21" i="33"/>
  <c r="F30" i="33"/>
  <c r="R57" i="34"/>
  <c r="R91" i="34"/>
  <c r="R59" i="34"/>
  <c r="R52" i="34"/>
  <c r="R37" i="34"/>
  <c r="S11" i="34"/>
  <c r="M10" i="33"/>
  <c r="N56" i="33"/>
  <c r="R98" i="29"/>
  <c r="S19" i="34"/>
  <c r="V50" i="28"/>
  <c r="V66" i="34"/>
  <c r="V57" i="34"/>
  <c r="F69" i="33"/>
  <c r="J71" i="24"/>
  <c r="J70" i="24"/>
  <c r="J91" i="24"/>
  <c r="AB24" i="26"/>
  <c r="AR8" i="26" s="1"/>
  <c r="AD105" i="34"/>
  <c r="T112" i="34"/>
  <c r="L33" i="24"/>
  <c r="L52" i="24"/>
  <c r="L71" i="24"/>
  <c r="L92" i="24"/>
  <c r="L108" i="24"/>
  <c r="L34" i="24"/>
  <c r="L53" i="24"/>
  <c r="L72" i="24"/>
  <c r="L93" i="24"/>
  <c r="L109" i="24"/>
  <c r="L31" i="24"/>
  <c r="L50" i="24"/>
  <c r="L69" i="24"/>
  <c r="L90" i="24"/>
  <c r="L106" i="24"/>
  <c r="K14" i="24"/>
  <c r="L42" i="24"/>
  <c r="L59" i="24"/>
  <c r="L81" i="24"/>
  <c r="L99" i="24"/>
  <c r="K12" i="24"/>
  <c r="L43" i="24"/>
  <c r="L63" i="24"/>
  <c r="L82" i="24"/>
  <c r="L100" i="24"/>
  <c r="AJ6" i="24"/>
  <c r="AJ13" i="24" s="1"/>
  <c r="L44" i="24"/>
  <c r="L64" i="24"/>
  <c r="L83" i="24"/>
  <c r="L101" i="24"/>
  <c r="K20" i="24"/>
  <c r="L41" i="24"/>
  <c r="L58" i="24"/>
  <c r="L80" i="24"/>
  <c r="L98" i="24"/>
  <c r="L48" i="24"/>
  <c r="L32" i="24"/>
  <c r="L51" i="24"/>
  <c r="L70" i="24"/>
  <c r="L91" i="24"/>
  <c r="L107" i="24"/>
  <c r="T44" i="34"/>
  <c r="T91" i="34"/>
  <c r="I86" i="36"/>
  <c r="Z109" i="35"/>
  <c r="Z47" i="35"/>
  <c r="Z30" i="35"/>
  <c r="Z100" i="30"/>
  <c r="Z98" i="30"/>
  <c r="Y19" i="30"/>
  <c r="R86" i="29"/>
  <c r="AC30" i="22"/>
  <c r="AC32" i="22" s="1"/>
  <c r="AC126" i="22" s="1"/>
  <c r="W30" i="22"/>
  <c r="W32" i="22" s="1"/>
  <c r="L25" i="21" s="1"/>
  <c r="O77" i="36"/>
  <c r="K86" i="36"/>
  <c r="AA38" i="36"/>
  <c r="AD83" i="35"/>
  <c r="AD37" i="35"/>
  <c r="AD101" i="35"/>
  <c r="AD50" i="35"/>
  <c r="AD80" i="35"/>
  <c r="AD29" i="35"/>
  <c r="AD82" i="35"/>
  <c r="AD30" i="35"/>
  <c r="AD99" i="35"/>
  <c r="AD49" i="35"/>
  <c r="AD98" i="35"/>
  <c r="AD66" i="35"/>
  <c r="AD41" i="35"/>
  <c r="AD108" i="35"/>
  <c r="AD92" i="35"/>
  <c r="AD71" i="35"/>
  <c r="AD52" i="35"/>
  <c r="AD32" i="35"/>
  <c r="C48" i="29"/>
  <c r="C60" i="29" s="1"/>
  <c r="AD92" i="33"/>
  <c r="AD52" i="33"/>
  <c r="AD83" i="33"/>
  <c r="AD80" i="33"/>
  <c r="S48" i="36"/>
  <c r="S60" i="36" s="1"/>
  <c r="AD69" i="32"/>
  <c r="AD91" i="32"/>
  <c r="AD103" i="32"/>
  <c r="T38" i="34"/>
  <c r="AD97" i="33"/>
  <c r="AD81" i="32"/>
  <c r="AD67" i="32"/>
  <c r="AD109" i="32"/>
  <c r="AD84" i="32"/>
  <c r="AD107" i="32"/>
  <c r="Z103" i="35"/>
  <c r="Z81" i="35"/>
  <c r="Z84" i="30"/>
  <c r="Z93" i="30"/>
  <c r="X24" i="26"/>
  <c r="AP8" i="26" s="1"/>
  <c r="T86" i="34"/>
  <c r="AC77" i="36"/>
  <c r="AD65" i="35"/>
  <c r="AD31" i="35"/>
  <c r="AC16" i="35"/>
  <c r="AD74" i="35"/>
  <c r="AD105" i="35"/>
  <c r="AD54" i="35"/>
  <c r="AD106" i="35"/>
  <c r="AD55" i="35"/>
  <c r="AD48" i="35"/>
  <c r="AD73" i="35"/>
  <c r="AD109" i="35"/>
  <c r="AD84" i="35"/>
  <c r="AD53" i="35"/>
  <c r="AS6" i="35"/>
  <c r="AS13" i="35" s="1"/>
  <c r="AD100" i="35"/>
  <c r="AD81" i="35"/>
  <c r="AD63" i="35"/>
  <c r="AD43" i="35"/>
  <c r="AC14" i="35"/>
  <c r="O112" i="36"/>
  <c r="N60" i="29"/>
  <c r="G86" i="36"/>
  <c r="Y112" i="36"/>
  <c r="AD82" i="33"/>
  <c r="O38" i="36"/>
  <c r="O86" i="36"/>
  <c r="AD69" i="33"/>
  <c r="AD99" i="33"/>
  <c r="AD106" i="33"/>
  <c r="AC16" i="33"/>
  <c r="AD85" i="32"/>
  <c r="AD75" i="32"/>
  <c r="F60" i="28"/>
  <c r="O18" i="33"/>
  <c r="O15" i="33"/>
  <c r="R57" i="29"/>
  <c r="R76" i="29"/>
  <c r="R96" i="29"/>
  <c r="R112" i="29"/>
  <c r="AM6" i="29"/>
  <c r="AM13" i="29" s="1"/>
  <c r="R45" i="29"/>
  <c r="R65" i="29"/>
  <c r="R83" i="29"/>
  <c r="R101" i="29"/>
  <c r="R7" i="29"/>
  <c r="R24" i="29" s="1"/>
  <c r="AM8" i="29" s="1"/>
  <c r="R46" i="29"/>
  <c r="R66" i="29"/>
  <c r="R84" i="29"/>
  <c r="R102" i="29"/>
  <c r="R60" i="29"/>
  <c r="R29" i="29"/>
  <c r="R47" i="29"/>
  <c r="R67" i="29"/>
  <c r="R85" i="29"/>
  <c r="R103" i="29"/>
  <c r="R44" i="29"/>
  <c r="R64" i="29"/>
  <c r="R82" i="29"/>
  <c r="R100" i="29"/>
  <c r="Q17" i="29"/>
  <c r="R31" i="29"/>
  <c r="R50" i="29"/>
  <c r="R69" i="29"/>
  <c r="R89" i="29"/>
  <c r="R105" i="29"/>
  <c r="R32" i="29"/>
  <c r="R51" i="29"/>
  <c r="R70" i="29"/>
  <c r="R90" i="29"/>
  <c r="R106" i="29"/>
  <c r="Q21" i="29"/>
  <c r="R33" i="29"/>
  <c r="R52" i="29"/>
  <c r="R71" i="29"/>
  <c r="R91" i="29"/>
  <c r="R107" i="29"/>
  <c r="R38" i="29"/>
  <c r="L34" i="29"/>
  <c r="L54" i="29"/>
  <c r="L73" i="29"/>
  <c r="L97" i="29"/>
  <c r="L31" i="29"/>
  <c r="L56" i="29"/>
  <c r="L82" i="29"/>
  <c r="L106" i="29"/>
  <c r="L99" i="29"/>
  <c r="L67" i="29"/>
  <c r="L32" i="29"/>
  <c r="L98" i="29"/>
  <c r="L66" i="29"/>
  <c r="L29" i="29"/>
  <c r="L108" i="29"/>
  <c r="K11" i="29"/>
  <c r="L41" i="29"/>
  <c r="L58" i="29"/>
  <c r="L83" i="29"/>
  <c r="L101" i="29"/>
  <c r="L36" i="29"/>
  <c r="L64" i="29"/>
  <c r="L90" i="29"/>
  <c r="L111" i="29"/>
  <c r="L48" i="29"/>
  <c r="L92" i="29"/>
  <c r="L57" i="29"/>
  <c r="L91" i="29"/>
  <c r="L55" i="29"/>
  <c r="AJ6" i="29"/>
  <c r="AJ13" i="29" s="1"/>
  <c r="L45" i="29"/>
  <c r="L65" i="29"/>
  <c r="L89" i="29"/>
  <c r="L105" i="29"/>
  <c r="L44" i="29"/>
  <c r="L70" i="29"/>
  <c r="L95" i="29"/>
  <c r="L84" i="29"/>
  <c r="L49" i="29"/>
  <c r="L81" i="29"/>
  <c r="L47" i="29"/>
  <c r="C38" i="34"/>
  <c r="P77" i="30"/>
  <c r="Q14" i="29"/>
  <c r="O17" i="30"/>
  <c r="O14" i="26"/>
  <c r="K18" i="29"/>
  <c r="O15" i="29"/>
  <c r="O10" i="29"/>
  <c r="K12" i="29"/>
  <c r="K17" i="29"/>
  <c r="R95" i="29"/>
  <c r="R56" i="29"/>
  <c r="Q13" i="29"/>
  <c r="R94" i="29"/>
  <c r="R55" i="29"/>
  <c r="R109" i="29"/>
  <c r="R73" i="29"/>
  <c r="R35" i="29"/>
  <c r="R104" i="29"/>
  <c r="R68" i="29"/>
  <c r="R30" i="29"/>
  <c r="V110" i="32"/>
  <c r="V68" i="32"/>
  <c r="V33" i="32"/>
  <c r="Q13" i="31"/>
  <c r="R100" i="31"/>
  <c r="R76" i="31"/>
  <c r="F44" i="26"/>
  <c r="F58" i="26"/>
  <c r="F84" i="26"/>
  <c r="F106" i="26"/>
  <c r="BG29" i="28"/>
  <c r="BG38" i="28" s="1"/>
  <c r="N30" i="28"/>
  <c r="N53" i="28"/>
  <c r="N72" i="28"/>
  <c r="N92" i="28"/>
  <c r="N108" i="28"/>
  <c r="N7" i="28"/>
  <c r="N24" i="28" s="1"/>
  <c r="AK8" i="28" s="1"/>
  <c r="N46" i="28"/>
  <c r="N66" i="28"/>
  <c r="N84" i="28"/>
  <c r="N102" i="28"/>
  <c r="N29" i="28"/>
  <c r="N47" i="28"/>
  <c r="N67" i="28"/>
  <c r="N85" i="28"/>
  <c r="N103" i="28"/>
  <c r="M15" i="28"/>
  <c r="N41" i="28"/>
  <c r="N58" i="28"/>
  <c r="N77" i="28"/>
  <c r="N97" i="28"/>
  <c r="N34" i="28"/>
  <c r="N57" i="28"/>
  <c r="N76" i="28"/>
  <c r="N96" i="28"/>
  <c r="N48" i="28"/>
  <c r="N32" i="28"/>
  <c r="N51" i="28"/>
  <c r="N70" i="28"/>
  <c r="N90" i="28"/>
  <c r="N106" i="28"/>
  <c r="N33" i="28"/>
  <c r="N52" i="28"/>
  <c r="N71" i="28"/>
  <c r="N91" i="28"/>
  <c r="N107" i="28"/>
  <c r="AK6" i="28"/>
  <c r="AK13" i="28" s="1"/>
  <c r="N45" i="28"/>
  <c r="N65" i="28"/>
  <c r="N83" i="28"/>
  <c r="N101" i="28"/>
  <c r="L104" i="29"/>
  <c r="L107" i="29"/>
  <c r="L100" i="29"/>
  <c r="L93" i="29"/>
  <c r="AA112" i="36"/>
  <c r="Q16" i="29"/>
  <c r="O11" i="30"/>
  <c r="O19" i="30"/>
  <c r="O16" i="26"/>
  <c r="O13" i="29"/>
  <c r="O18" i="29"/>
  <c r="K15" i="29"/>
  <c r="K19" i="29"/>
  <c r="R50" i="31"/>
  <c r="O18" i="32"/>
  <c r="R81" i="29"/>
  <c r="R43" i="29"/>
  <c r="R48" i="29"/>
  <c r="R80" i="29"/>
  <c r="R42" i="29"/>
  <c r="R97" i="29"/>
  <c r="R58" i="29"/>
  <c r="Q11" i="29"/>
  <c r="R92" i="29"/>
  <c r="R53" i="29"/>
  <c r="I19" i="31"/>
  <c r="J51" i="31"/>
  <c r="J44" i="31"/>
  <c r="J67" i="31"/>
  <c r="J89" i="31"/>
  <c r="I11" i="31"/>
  <c r="J70" i="31"/>
  <c r="J82" i="31"/>
  <c r="J85" i="31"/>
  <c r="R112" i="26"/>
  <c r="R71" i="26"/>
  <c r="R37" i="26"/>
  <c r="R56" i="32"/>
  <c r="R94" i="32"/>
  <c r="R92" i="32"/>
  <c r="R30" i="32"/>
  <c r="R29" i="32"/>
  <c r="R58" i="32"/>
  <c r="F110" i="26"/>
  <c r="BG29" i="35"/>
  <c r="BG31" i="35" s="1"/>
  <c r="N59" i="35"/>
  <c r="N7" i="35"/>
  <c r="N24" i="35" s="1"/>
  <c r="AK8" i="35" s="1"/>
  <c r="N104" i="35"/>
  <c r="N93" i="35"/>
  <c r="N73" i="35"/>
  <c r="N80" i="35"/>
  <c r="N47" i="35"/>
  <c r="N33" i="35"/>
  <c r="N109" i="35"/>
  <c r="N94" i="35"/>
  <c r="N109" i="28"/>
  <c r="N73" i="28"/>
  <c r="N35" i="28"/>
  <c r="N99" i="28"/>
  <c r="N63" i="28"/>
  <c r="N60" i="28"/>
  <c r="N80" i="28"/>
  <c r="N42" i="28"/>
  <c r="N104" i="28"/>
  <c r="N68" i="28"/>
  <c r="M19" i="28"/>
  <c r="V99" i="35"/>
  <c r="V47" i="35"/>
  <c r="U10" i="35"/>
  <c r="U14" i="35"/>
  <c r="V44" i="35"/>
  <c r="V64" i="35"/>
  <c r="V82" i="35"/>
  <c r="V101" i="35"/>
  <c r="V94" i="35"/>
  <c r="V42" i="35"/>
  <c r="V103" i="35"/>
  <c r="V77" i="35"/>
  <c r="V52" i="35"/>
  <c r="AO6" i="35"/>
  <c r="AO13" i="35" s="1"/>
  <c r="V85" i="35"/>
  <c r="U20" i="35"/>
  <c r="V29" i="35"/>
  <c r="V49" i="35"/>
  <c r="V68" i="35"/>
  <c r="V89" i="35"/>
  <c r="V105" i="35"/>
  <c r="V80" i="35"/>
  <c r="V7" i="35"/>
  <c r="V24" i="35" s="1"/>
  <c r="AO8" i="35" s="1"/>
  <c r="V98" i="35"/>
  <c r="V71" i="35"/>
  <c r="V46" i="35"/>
  <c r="T80" i="29"/>
  <c r="T42" i="29"/>
  <c r="T102" i="29"/>
  <c r="T35" i="29"/>
  <c r="T89" i="29"/>
  <c r="T50" i="29"/>
  <c r="T100" i="29"/>
  <c r="T49" i="29"/>
  <c r="T107" i="29"/>
  <c r="T71" i="29"/>
  <c r="T32" i="29"/>
  <c r="T59" i="29"/>
  <c r="T55" i="29"/>
  <c r="T110" i="29"/>
  <c r="T109" i="29"/>
  <c r="T73" i="29"/>
  <c r="T34" i="29"/>
  <c r="T82" i="29"/>
  <c r="T44" i="29"/>
  <c r="T103" i="29"/>
  <c r="T67" i="29"/>
  <c r="T7" i="29"/>
  <c r="T24" i="29" s="1"/>
  <c r="AN8" i="29" s="1"/>
  <c r="F7" i="28"/>
  <c r="F58" i="28"/>
  <c r="F84" i="28"/>
  <c r="F107" i="28"/>
  <c r="F45" i="28"/>
  <c r="F90" i="28"/>
  <c r="F34" i="28"/>
  <c r="F59" i="28"/>
  <c r="F85" i="28"/>
  <c r="E17" i="28"/>
  <c r="F32" i="28"/>
  <c r="F66" i="28"/>
  <c r="F91" i="28"/>
  <c r="F56" i="28"/>
  <c r="F106" i="28"/>
  <c r="F41" i="28"/>
  <c r="F67" i="28"/>
  <c r="M20" i="29"/>
  <c r="N49" i="29"/>
  <c r="N72" i="29"/>
  <c r="N101" i="29"/>
  <c r="N31" i="29"/>
  <c r="N54" i="29"/>
  <c r="N84" i="29"/>
  <c r="N106" i="29"/>
  <c r="N32" i="29"/>
  <c r="N59" i="29"/>
  <c r="N85" i="29"/>
  <c r="N107" i="29"/>
  <c r="N47" i="29"/>
  <c r="N96" i="29"/>
  <c r="N37" i="29"/>
  <c r="N104" i="29"/>
  <c r="N30" i="29"/>
  <c r="N53" i="29"/>
  <c r="N83" i="29"/>
  <c r="N105" i="29"/>
  <c r="N35" i="29"/>
  <c r="N65" i="29"/>
  <c r="N90" i="29"/>
  <c r="N110" i="29"/>
  <c r="N42" i="29"/>
  <c r="N66" i="29"/>
  <c r="N91" i="29"/>
  <c r="N48" i="29"/>
  <c r="N56" i="29"/>
  <c r="N100" i="29"/>
  <c r="N63" i="29"/>
  <c r="N112" i="29"/>
  <c r="L75" i="29"/>
  <c r="L69" i="29"/>
  <c r="Y30" i="22"/>
  <c r="Y32" i="22" s="1"/>
  <c r="M25" i="21" s="1"/>
  <c r="C82" i="36"/>
  <c r="AN12" i="36"/>
  <c r="Q18" i="29"/>
  <c r="O13" i="30"/>
  <c r="K21" i="29"/>
  <c r="O14" i="29"/>
  <c r="O16" i="29"/>
  <c r="K20" i="29"/>
  <c r="R111" i="29"/>
  <c r="R75" i="29"/>
  <c r="R37" i="29"/>
  <c r="R110" i="29"/>
  <c r="R74" i="29"/>
  <c r="R36" i="29"/>
  <c r="R93" i="29"/>
  <c r="R54" i="29"/>
  <c r="Q15" i="29"/>
  <c r="R49" i="29"/>
  <c r="P65" i="32"/>
  <c r="P91" i="32"/>
  <c r="P105" i="32"/>
  <c r="O12" i="32"/>
  <c r="P57" i="32"/>
  <c r="P67" i="32"/>
  <c r="P75" i="32"/>
  <c r="N105" i="28"/>
  <c r="N69" i="28"/>
  <c r="N31" i="28"/>
  <c r="N95" i="28"/>
  <c r="N56" i="28"/>
  <c r="N110" i="28"/>
  <c r="N74" i="28"/>
  <c r="N36" i="28"/>
  <c r="N100" i="28"/>
  <c r="N64" i="28"/>
  <c r="AB97" i="34"/>
  <c r="AB67" i="34"/>
  <c r="L37" i="29"/>
  <c r="L42" i="29"/>
  <c r="L51" i="29"/>
  <c r="L50" i="29"/>
  <c r="L24" i="31"/>
  <c r="AJ8" i="31" s="1"/>
  <c r="L112" i="29"/>
  <c r="M60" i="36"/>
  <c r="AP9" i="30"/>
  <c r="AP21" i="30" s="1"/>
  <c r="X49" i="33"/>
  <c r="X104" i="33"/>
  <c r="X55" i="33"/>
  <c r="T82" i="34"/>
  <c r="T105" i="34"/>
  <c r="X82" i="33"/>
  <c r="X92" i="33"/>
  <c r="T69" i="34"/>
  <c r="T95" i="34"/>
  <c r="T111" i="34"/>
  <c r="X52" i="33"/>
  <c r="T90" i="34"/>
  <c r="X70" i="33"/>
  <c r="X89" i="33"/>
  <c r="AD84" i="33"/>
  <c r="V63" i="34"/>
  <c r="L24" i="30"/>
  <c r="AJ8" i="30" s="1"/>
  <c r="Z108" i="30"/>
  <c r="Z75" i="30"/>
  <c r="Z89" i="35"/>
  <c r="Y19" i="35"/>
  <c r="Z42" i="35"/>
  <c r="Z48" i="30"/>
  <c r="Z46" i="30"/>
  <c r="Z41" i="30"/>
  <c r="Z53" i="30"/>
  <c r="AD24" i="24"/>
  <c r="AS8" i="24" s="1"/>
  <c r="AS9" i="24" s="1"/>
  <c r="AS21" i="24" s="1"/>
  <c r="AD24" i="29"/>
  <c r="AS8" i="29" s="1"/>
  <c r="K112" i="36"/>
  <c r="C34" i="36"/>
  <c r="F112" i="28"/>
  <c r="L60" i="29"/>
  <c r="G60" i="36"/>
  <c r="T52" i="34"/>
  <c r="T85" i="34"/>
  <c r="T104" i="34"/>
  <c r="S21" i="34"/>
  <c r="T93" i="34"/>
  <c r="T109" i="34"/>
  <c r="T33" i="34"/>
  <c r="T73" i="34"/>
  <c r="T99" i="34"/>
  <c r="X102" i="33"/>
  <c r="AD55" i="33"/>
  <c r="AD70" i="33"/>
  <c r="AD81" i="33"/>
  <c r="T76" i="34"/>
  <c r="AD56" i="33"/>
  <c r="X66" i="33"/>
  <c r="Z72" i="35"/>
  <c r="Z65" i="35"/>
  <c r="Z67" i="35"/>
  <c r="Z100" i="35"/>
  <c r="Z103" i="30"/>
  <c r="AQ6" i="30"/>
  <c r="AQ13" i="30" s="1"/>
  <c r="Z109" i="30"/>
  <c r="Z33" i="30"/>
  <c r="O114" i="26"/>
  <c r="AL11" i="26" s="1"/>
  <c r="AL14" i="26" s="1"/>
  <c r="W22" i="32"/>
  <c r="W24" i="32" s="1"/>
  <c r="AA114" i="33"/>
  <c r="AR11" i="33" s="1"/>
  <c r="AR14" i="33" s="1"/>
  <c r="AR15" i="33" s="1"/>
  <c r="AA114" i="34"/>
  <c r="AR11" i="34" s="1"/>
  <c r="AR14" i="34" s="1"/>
  <c r="S77" i="36"/>
  <c r="T34" i="34"/>
  <c r="T42" i="34"/>
  <c r="T32" i="34"/>
  <c r="T30" i="34"/>
  <c r="T45" i="34"/>
  <c r="T56" i="34"/>
  <c r="T35" i="34"/>
  <c r="T92" i="34"/>
  <c r="T108" i="34"/>
  <c r="X67" i="33"/>
  <c r="T36" i="34"/>
  <c r="T97" i="34"/>
  <c r="X85" i="33"/>
  <c r="T46" i="34"/>
  <c r="T84" i="34"/>
  <c r="T103" i="34"/>
  <c r="AD49" i="33"/>
  <c r="AD76" i="33"/>
  <c r="AD104" i="33"/>
  <c r="AD53" i="33"/>
  <c r="AD66" i="33"/>
  <c r="X80" i="33"/>
  <c r="AD100" i="33"/>
  <c r="T94" i="34"/>
  <c r="T106" i="34"/>
  <c r="AD67" i="33"/>
  <c r="AD71" i="33"/>
  <c r="T43" i="34"/>
  <c r="AD90" i="33"/>
  <c r="X83" i="33"/>
  <c r="G114" i="34"/>
  <c r="AH11" i="34" s="1"/>
  <c r="AT12" i="35"/>
  <c r="AJ13" i="23"/>
  <c r="C38" i="35"/>
  <c r="AQ16" i="22"/>
  <c r="AQ17" i="22" s="1"/>
  <c r="AQ29" i="22" s="1"/>
  <c r="AB57" i="32"/>
  <c r="AB58" i="32"/>
  <c r="AB37" i="32"/>
  <c r="AB56" i="32"/>
  <c r="AB69" i="32"/>
  <c r="AB59" i="32"/>
  <c r="AB53" i="34"/>
  <c r="AB36" i="32"/>
  <c r="AB43" i="32"/>
  <c r="AA30" i="22"/>
  <c r="AA32" i="22" s="1"/>
  <c r="AA126" i="22" s="1"/>
  <c r="AB44" i="32"/>
  <c r="Z82" i="32"/>
  <c r="AG42" i="22"/>
  <c r="Z33" i="32"/>
  <c r="M11" i="35"/>
  <c r="M19" i="35"/>
  <c r="N106" i="35"/>
  <c r="N90" i="35"/>
  <c r="N69" i="35"/>
  <c r="N50" i="35"/>
  <c r="N30" i="35"/>
  <c r="N105" i="35"/>
  <c r="N89" i="35"/>
  <c r="N68" i="35"/>
  <c r="N49" i="35"/>
  <c r="N29" i="35"/>
  <c r="N100" i="35"/>
  <c r="N81" i="35"/>
  <c r="N63" i="35"/>
  <c r="N43" i="35"/>
  <c r="M12" i="35"/>
  <c r="N111" i="35"/>
  <c r="N95" i="35"/>
  <c r="N74" i="35"/>
  <c r="N55" i="35"/>
  <c r="N35" i="35"/>
  <c r="N80" i="32"/>
  <c r="BG29" i="32"/>
  <c r="M16" i="33"/>
  <c r="N85" i="33"/>
  <c r="N55" i="33"/>
  <c r="N112" i="33"/>
  <c r="N75" i="33"/>
  <c r="N41" i="33"/>
  <c r="N94" i="33"/>
  <c r="N54" i="33"/>
  <c r="N108" i="33"/>
  <c r="N71" i="33"/>
  <c r="M20" i="33"/>
  <c r="N112" i="35"/>
  <c r="N86" i="35"/>
  <c r="M13" i="35"/>
  <c r="M21" i="35"/>
  <c r="L7" i="19"/>
  <c r="N102" i="35"/>
  <c r="N83" i="35"/>
  <c r="N65" i="35"/>
  <c r="N45" i="35"/>
  <c r="M14" i="35"/>
  <c r="N101" i="35"/>
  <c r="N82" i="35"/>
  <c r="N64" i="35"/>
  <c r="N44" i="35"/>
  <c r="N60" i="35"/>
  <c r="N96" i="35"/>
  <c r="N75" i="35"/>
  <c r="N56" i="35"/>
  <c r="N36" i="35"/>
  <c r="M18" i="35"/>
  <c r="N107" i="35"/>
  <c r="N91" i="35"/>
  <c r="N70" i="35"/>
  <c r="N51" i="35"/>
  <c r="N31" i="35"/>
  <c r="M18" i="33"/>
  <c r="N106" i="33"/>
  <c r="N74" i="33"/>
  <c r="N50" i="33"/>
  <c r="N101" i="33"/>
  <c r="N64" i="33"/>
  <c r="N29" i="33"/>
  <c r="N73" i="33"/>
  <c r="N38" i="33"/>
  <c r="N97" i="33"/>
  <c r="N107" i="34"/>
  <c r="BG29" i="34"/>
  <c r="N38" i="29"/>
  <c r="BG29" i="29"/>
  <c r="BG38" i="24"/>
  <c r="AB25" i="38"/>
  <c r="BG33" i="24"/>
  <c r="BG35" i="24" s="1"/>
  <c r="BG37" i="24" s="1"/>
  <c r="BG31" i="24"/>
  <c r="N7" i="33"/>
  <c r="N24" i="33" s="1"/>
  <c r="AK8" i="33" s="1"/>
  <c r="BG29" i="33"/>
  <c r="AK6" i="33"/>
  <c r="AK13" i="33" s="1"/>
  <c r="N86" i="33"/>
  <c r="M15" i="35"/>
  <c r="F7" i="19"/>
  <c r="N98" i="35"/>
  <c r="N77" i="35"/>
  <c r="N58" i="35"/>
  <c r="N41" i="35"/>
  <c r="M16" i="35"/>
  <c r="N97" i="35"/>
  <c r="N76" i="35"/>
  <c r="N57" i="35"/>
  <c r="N37" i="35"/>
  <c r="N108" i="35"/>
  <c r="N92" i="35"/>
  <c r="N71" i="35"/>
  <c r="N52" i="35"/>
  <c r="N32" i="35"/>
  <c r="M20" i="35"/>
  <c r="N103" i="35"/>
  <c r="N84" i="35"/>
  <c r="N66" i="35"/>
  <c r="N46" i="35"/>
  <c r="AK6" i="35"/>
  <c r="AK13" i="35" s="1"/>
  <c r="M21" i="33"/>
  <c r="N103" i="33"/>
  <c r="N69" i="33"/>
  <c r="N42" i="33"/>
  <c r="N96" i="33"/>
  <c r="N110" i="33"/>
  <c r="N70" i="33"/>
  <c r="N36" i="33"/>
  <c r="N92" i="33"/>
  <c r="N46" i="33"/>
  <c r="P7" i="35"/>
  <c r="P24" i="35" s="1"/>
  <c r="AL8" i="35" s="1"/>
  <c r="K21" i="33"/>
  <c r="K11" i="33"/>
  <c r="L31" i="30"/>
  <c r="L73" i="30"/>
  <c r="L111" i="30"/>
  <c r="L35" i="30"/>
  <c r="L80" i="30"/>
  <c r="L50" i="30"/>
  <c r="L99" i="30"/>
  <c r="L58" i="30"/>
  <c r="L107" i="30"/>
  <c r="L81" i="34"/>
  <c r="L91" i="34"/>
  <c r="L7" i="29"/>
  <c r="L24" i="29" s="1"/>
  <c r="AJ8" i="29" s="1"/>
  <c r="L43" i="29"/>
  <c r="L59" i="29"/>
  <c r="L76" i="29"/>
  <c r="L96" i="29"/>
  <c r="K10" i="29"/>
  <c r="L46" i="29"/>
  <c r="L63" i="29"/>
  <c r="L80" i="29"/>
  <c r="L102" i="29"/>
  <c r="K16" i="29"/>
  <c r="L33" i="29"/>
  <c r="L52" i="29"/>
  <c r="L68" i="29"/>
  <c r="L85" i="29"/>
  <c r="L103" i="29"/>
  <c r="L35" i="29"/>
  <c r="L53" i="29"/>
  <c r="L71" i="29"/>
  <c r="L94" i="29"/>
  <c r="L110" i="29"/>
  <c r="L98" i="34"/>
  <c r="K15" i="33"/>
  <c r="K19" i="33"/>
  <c r="L89" i="33"/>
  <c r="L103" i="33"/>
  <c r="L84" i="33"/>
  <c r="K13" i="31"/>
  <c r="AJ6" i="31"/>
  <c r="AJ13" i="31" s="1"/>
  <c r="L34" i="31"/>
  <c r="L51" i="31"/>
  <c r="L66" i="31"/>
  <c r="L75" i="31"/>
  <c r="L92" i="31"/>
  <c r="L101" i="31"/>
  <c r="K10" i="31"/>
  <c r="L42" i="31"/>
  <c r="L52" i="31"/>
  <c r="L67" i="31"/>
  <c r="L76" i="31"/>
  <c r="L93" i="31"/>
  <c r="L103" i="31"/>
  <c r="K17" i="31"/>
  <c r="L32" i="31"/>
  <c r="L44" i="31"/>
  <c r="L56" i="31"/>
  <c r="L70" i="31"/>
  <c r="L83" i="31"/>
  <c r="L96" i="31"/>
  <c r="L107" i="31"/>
  <c r="K15" i="31"/>
  <c r="L33" i="31"/>
  <c r="L47" i="31"/>
  <c r="L57" i="31"/>
  <c r="L72" i="31"/>
  <c r="L85" i="31"/>
  <c r="L99" i="31"/>
  <c r="L109" i="31"/>
  <c r="J52" i="32"/>
  <c r="BG40" i="32"/>
  <c r="AB176" i="38" s="1"/>
  <c r="AI6" i="33"/>
  <c r="AI13" i="33" s="1"/>
  <c r="BG40" i="33"/>
  <c r="AB196" i="38" s="1"/>
  <c r="I15" i="31"/>
  <c r="BG40" i="31"/>
  <c r="AB155" i="38" s="1"/>
  <c r="I15" i="28"/>
  <c r="BG40" i="28"/>
  <c r="AB95" i="38" s="1"/>
  <c r="I16" i="35"/>
  <c r="BG40" i="35"/>
  <c r="AB236" i="38" s="1"/>
  <c r="AZ19" i="24"/>
  <c r="F35" i="38" s="1"/>
  <c r="K11" i="38" s="1"/>
  <c r="BG40" i="24"/>
  <c r="AB35" i="38" s="1"/>
  <c r="I15" i="30"/>
  <c r="BG40" i="30"/>
  <c r="AB136" i="38" s="1"/>
  <c r="H109" i="34"/>
  <c r="BG41" i="34"/>
  <c r="G21" i="30"/>
  <c r="BG41" i="30"/>
  <c r="G15" i="23"/>
  <c r="BG41" i="23"/>
  <c r="AB237" i="38"/>
  <c r="G12" i="33"/>
  <c r="BG41" i="33"/>
  <c r="AZ20" i="24"/>
  <c r="F36" i="38" s="1"/>
  <c r="BG41" i="24"/>
  <c r="AB96" i="38"/>
  <c r="AB77" i="38"/>
  <c r="G20" i="26"/>
  <c r="BG41" i="26"/>
  <c r="G10" i="29"/>
  <c r="BG41" i="29"/>
  <c r="H74" i="32"/>
  <c r="BG41" i="32"/>
  <c r="F52" i="32"/>
  <c r="BM8" i="38"/>
  <c r="BM14" i="38" s="1"/>
  <c r="BJ8" i="38"/>
  <c r="BJ14" i="38" s="1"/>
  <c r="AU8" i="38"/>
  <c r="AU14" i="38" s="1"/>
  <c r="BT8" i="38"/>
  <c r="BT14" i="38" s="1"/>
  <c r="BA8" i="38"/>
  <c r="BA14" i="38" s="1"/>
  <c r="AT8" i="38"/>
  <c r="AT14" i="38" s="1"/>
  <c r="AJ8" i="38"/>
  <c r="AJ14" i="38" s="1"/>
  <c r="AZ8" i="38"/>
  <c r="AZ14" i="38" s="1"/>
  <c r="BU8" i="38"/>
  <c r="BU14" i="38" s="1"/>
  <c r="AK8" i="38"/>
  <c r="AK14" i="38" s="1"/>
  <c r="BV8" i="38"/>
  <c r="BV14" i="38" s="1"/>
  <c r="BW8" i="38"/>
  <c r="BW14" i="38" s="1"/>
  <c r="AY8" i="38"/>
  <c r="AY14" i="38" s="1"/>
  <c r="BX8" i="38"/>
  <c r="BX14" i="38" s="1"/>
  <c r="BI8" i="38"/>
  <c r="BI14" i="38" s="1"/>
  <c r="BB8" i="38"/>
  <c r="BB14" i="38" s="1"/>
  <c r="AN8" i="38"/>
  <c r="AN14" i="38" s="1"/>
  <c r="BD8" i="38"/>
  <c r="BD14" i="38" s="1"/>
  <c r="BY8" i="38"/>
  <c r="BY14" i="38" s="1"/>
  <c r="AW8" i="38"/>
  <c r="AW14" i="38" s="1"/>
  <c r="AL8" i="38"/>
  <c r="AL14" i="38" s="1"/>
  <c r="AI8" i="38"/>
  <c r="AI14" i="38" s="1"/>
  <c r="BC8" i="38"/>
  <c r="BC14" i="38" s="1"/>
  <c r="CB8" i="38"/>
  <c r="CB14" i="38" s="1"/>
  <c r="BR8" i="38"/>
  <c r="BR14" i="38" s="1"/>
  <c r="BS8" i="38"/>
  <c r="BS14" i="38" s="1"/>
  <c r="AR8" i="38"/>
  <c r="AR14" i="38" s="1"/>
  <c r="BH8" i="38"/>
  <c r="BH14" i="38" s="1"/>
  <c r="C77" i="33"/>
  <c r="V98" i="32"/>
  <c r="L82" i="34"/>
  <c r="T112" i="29"/>
  <c r="O114" i="29"/>
  <c r="AL11" i="29" s="1"/>
  <c r="AL14" i="29" s="1"/>
  <c r="X74" i="34"/>
  <c r="X93" i="34"/>
  <c r="X109" i="34"/>
  <c r="F112" i="33"/>
  <c r="AC15" i="34"/>
  <c r="AD58" i="34"/>
  <c r="AD76" i="34"/>
  <c r="AD111" i="34"/>
  <c r="AD69" i="34"/>
  <c r="AD31" i="34"/>
  <c r="R60" i="34"/>
  <c r="AD112" i="34"/>
  <c r="R112" i="32"/>
  <c r="L86" i="34"/>
  <c r="X82" i="34"/>
  <c r="AB77" i="32"/>
  <c r="AB90" i="32"/>
  <c r="AB111" i="32"/>
  <c r="AB100" i="32"/>
  <c r="AP9" i="29"/>
  <c r="AP21" i="29" s="1"/>
  <c r="AB70" i="34"/>
  <c r="X69" i="34"/>
  <c r="X96" i="34"/>
  <c r="X112" i="34"/>
  <c r="X49" i="34"/>
  <c r="X67" i="34"/>
  <c r="X85" i="34"/>
  <c r="AD36" i="34"/>
  <c r="R77" i="34"/>
  <c r="X76" i="34"/>
  <c r="X32" i="34"/>
  <c r="N77" i="33"/>
  <c r="W11" i="34"/>
  <c r="AD37" i="34"/>
  <c r="AD41" i="34"/>
  <c r="X54" i="34"/>
  <c r="U114" i="33"/>
  <c r="V114" i="33" s="1"/>
  <c r="AD96" i="34"/>
  <c r="L83" i="33"/>
  <c r="AB95" i="32"/>
  <c r="AD83" i="34"/>
  <c r="AB65" i="32"/>
  <c r="F77" i="33"/>
  <c r="L112" i="33"/>
  <c r="L81" i="33"/>
  <c r="C42" i="36"/>
  <c r="Q60" i="36"/>
  <c r="I16" i="33"/>
  <c r="J41" i="33"/>
  <c r="R95" i="33"/>
  <c r="G15" i="33"/>
  <c r="R94" i="26"/>
  <c r="R75" i="26"/>
  <c r="R49" i="26"/>
  <c r="U12" i="32"/>
  <c r="V48" i="34"/>
  <c r="V84" i="34"/>
  <c r="U18" i="34"/>
  <c r="V75" i="34"/>
  <c r="V76" i="34"/>
  <c r="R102" i="32"/>
  <c r="R46" i="32"/>
  <c r="F81" i="33"/>
  <c r="L48" i="34"/>
  <c r="L74" i="34"/>
  <c r="L93" i="34"/>
  <c r="K15" i="34"/>
  <c r="L63" i="34"/>
  <c r="L85" i="34"/>
  <c r="L106" i="34"/>
  <c r="K19" i="34"/>
  <c r="L68" i="34"/>
  <c r="L99" i="34"/>
  <c r="L65" i="34"/>
  <c r="AB90" i="34"/>
  <c r="W16" i="34"/>
  <c r="AD70" i="34"/>
  <c r="AD80" i="34"/>
  <c r="AD97" i="34"/>
  <c r="O114" i="33"/>
  <c r="P114" i="33" s="1"/>
  <c r="AD71" i="34"/>
  <c r="X84" i="34"/>
  <c r="X101" i="34"/>
  <c r="AD50" i="34"/>
  <c r="AD68" i="34"/>
  <c r="AD95" i="34"/>
  <c r="AD38" i="34"/>
  <c r="AB83" i="32"/>
  <c r="AB101" i="32"/>
  <c r="AC12" i="34"/>
  <c r="AD55" i="34"/>
  <c r="Q114" i="33"/>
  <c r="R114" i="33" s="1"/>
  <c r="L104" i="33"/>
  <c r="AB68" i="32"/>
  <c r="R86" i="32"/>
  <c r="AB92" i="32"/>
  <c r="AD104" i="34"/>
  <c r="AB97" i="32"/>
  <c r="AB54" i="32"/>
  <c r="AB73" i="32"/>
  <c r="Y60" i="36"/>
  <c r="S38" i="36"/>
  <c r="AB80" i="32"/>
  <c r="R60" i="32"/>
  <c r="AD70" i="35"/>
  <c r="AD76" i="35"/>
  <c r="AD102" i="35"/>
  <c r="J60" i="33"/>
  <c r="R33" i="33"/>
  <c r="Q13" i="33"/>
  <c r="U12" i="34"/>
  <c r="G19" i="33"/>
  <c r="R51" i="26"/>
  <c r="R33" i="26"/>
  <c r="R107" i="26"/>
  <c r="R82" i="26"/>
  <c r="V66" i="32"/>
  <c r="V52" i="34"/>
  <c r="V89" i="34"/>
  <c r="U21" i="34"/>
  <c r="V81" i="34"/>
  <c r="P22" i="21"/>
  <c r="F23" i="21" s="1"/>
  <c r="L56" i="34"/>
  <c r="L80" i="34"/>
  <c r="L97" i="34"/>
  <c r="K21" i="34"/>
  <c r="L67" i="34"/>
  <c r="L90" i="34"/>
  <c r="L50" i="34"/>
  <c r="L72" i="34"/>
  <c r="L107" i="34"/>
  <c r="AB102" i="34"/>
  <c r="F64" i="32"/>
  <c r="P38" i="31"/>
  <c r="T86" i="29"/>
  <c r="R86" i="26"/>
  <c r="AC21" i="34"/>
  <c r="X55" i="34"/>
  <c r="AD66" i="34"/>
  <c r="AD84" i="34"/>
  <c r="X104" i="34"/>
  <c r="Q114" i="28"/>
  <c r="AM11" i="28" s="1"/>
  <c r="AM14" i="28" s="1"/>
  <c r="AC18" i="34"/>
  <c r="X56" i="34"/>
  <c r="AD63" i="34"/>
  <c r="AD85" i="34"/>
  <c r="AD102" i="34"/>
  <c r="N112" i="28"/>
  <c r="AC11" i="34"/>
  <c r="X57" i="34"/>
  <c r="X75" i="34"/>
  <c r="S114" i="33"/>
  <c r="AN11" i="33" s="1"/>
  <c r="X68" i="34"/>
  <c r="AB51" i="32"/>
  <c r="AB67" i="32"/>
  <c r="AB81" i="32"/>
  <c r="AB99" i="32"/>
  <c r="W19" i="34"/>
  <c r="O114" i="34"/>
  <c r="P114" i="34" s="1"/>
  <c r="L53" i="33"/>
  <c r="AB71" i="32"/>
  <c r="AB82" i="32"/>
  <c r="AB103" i="32"/>
  <c r="AB75" i="32"/>
  <c r="AB89" i="32"/>
  <c r="K60" i="27"/>
  <c r="L60" i="27" s="1"/>
  <c r="AT12" i="23"/>
  <c r="E114" i="26"/>
  <c r="C86" i="32"/>
  <c r="C86" i="26"/>
  <c r="AQ12" i="36"/>
  <c r="I114" i="33"/>
  <c r="J114" i="33" s="1"/>
  <c r="AT12" i="28"/>
  <c r="G114" i="29"/>
  <c r="AH11" i="29" s="1"/>
  <c r="AH14" i="29" s="1"/>
  <c r="M114" i="28"/>
  <c r="M114" i="26"/>
  <c r="AK11" i="26" s="1"/>
  <c r="C77" i="29"/>
  <c r="G114" i="26"/>
  <c r="AH11" i="26" s="1"/>
  <c r="AH14" i="26" s="1"/>
  <c r="C77" i="35"/>
  <c r="K114" i="26"/>
  <c r="AT12" i="34"/>
  <c r="C60" i="27"/>
  <c r="K60" i="35"/>
  <c r="L60" i="35" s="1"/>
  <c r="C48" i="35"/>
  <c r="C60" i="35" s="1"/>
  <c r="C48" i="23"/>
  <c r="C60" i="23" s="1"/>
  <c r="L48" i="23"/>
  <c r="K60" i="23"/>
  <c r="L60" i="23" s="1"/>
  <c r="K48" i="36"/>
  <c r="K60" i="36" s="1"/>
  <c r="K60" i="31"/>
  <c r="L60" i="31" s="1"/>
  <c r="C48" i="31"/>
  <c r="C48" i="28"/>
  <c r="C60" i="28" s="1"/>
  <c r="L48" i="28"/>
  <c r="K60" i="28"/>
  <c r="L60" i="28" s="1"/>
  <c r="C48" i="30"/>
  <c r="L48" i="30"/>
  <c r="K60" i="30"/>
  <c r="L60" i="30" s="1"/>
  <c r="G114" i="33"/>
  <c r="AH11" i="33" s="1"/>
  <c r="AH14" i="33" s="1"/>
  <c r="C38" i="27"/>
  <c r="C38" i="24"/>
  <c r="C38" i="30"/>
  <c r="C38" i="29"/>
  <c r="AT12" i="30"/>
  <c r="C38" i="31"/>
  <c r="C112" i="35"/>
  <c r="C112" i="23"/>
  <c r="C112" i="28"/>
  <c r="C112" i="30"/>
  <c r="C112" i="26"/>
  <c r="C112" i="24"/>
  <c r="C112" i="29"/>
  <c r="C112" i="34"/>
  <c r="C112" i="33"/>
  <c r="C112" i="32"/>
  <c r="E114" i="28"/>
  <c r="H16" i="46" s="1"/>
  <c r="C86" i="24"/>
  <c r="C86" i="33"/>
  <c r="C86" i="23"/>
  <c r="C86" i="28"/>
  <c r="C86" i="34"/>
  <c r="C86" i="30"/>
  <c r="C86" i="29"/>
  <c r="C86" i="35"/>
  <c r="C38" i="33"/>
  <c r="C38" i="32"/>
  <c r="C77" i="31"/>
  <c r="C77" i="23"/>
  <c r="C77" i="30"/>
  <c r="C77" i="24"/>
  <c r="C77" i="26"/>
  <c r="C77" i="28"/>
  <c r="C77" i="34"/>
  <c r="C77" i="32"/>
  <c r="AT12" i="26"/>
  <c r="AT12" i="27"/>
  <c r="AT12" i="31"/>
  <c r="P95" i="34"/>
  <c r="P92" i="34"/>
  <c r="O10" i="34"/>
  <c r="O14" i="34"/>
  <c r="O15" i="34"/>
  <c r="AL16" i="22"/>
  <c r="AL17" i="22" s="1"/>
  <c r="O33" i="22"/>
  <c r="I18" i="26"/>
  <c r="J65" i="26"/>
  <c r="J29" i="26"/>
  <c r="J86" i="26"/>
  <c r="J103" i="26"/>
  <c r="J30" i="26"/>
  <c r="J83" i="26"/>
  <c r="J47" i="26"/>
  <c r="J104" i="26"/>
  <c r="J46" i="26"/>
  <c r="I19" i="26"/>
  <c r="J66" i="26"/>
  <c r="AR13" i="33"/>
  <c r="Z44" i="35"/>
  <c r="Z58" i="35"/>
  <c r="Z99" i="35"/>
  <c r="Z69" i="35"/>
  <c r="Z91" i="35"/>
  <c r="Z80" i="35"/>
  <c r="Z29" i="35"/>
  <c r="Z107" i="35"/>
  <c r="Z49" i="35"/>
  <c r="C86" i="27"/>
  <c r="C63" i="36"/>
  <c r="C67" i="36"/>
  <c r="P41" i="33"/>
  <c r="AB35" i="33"/>
  <c r="AB30" i="33"/>
  <c r="AB114" i="33"/>
  <c r="H112" i="32"/>
  <c r="Y20" i="35"/>
  <c r="I12" i="35"/>
  <c r="I11" i="28"/>
  <c r="I19" i="28"/>
  <c r="F66" i="33"/>
  <c r="F95" i="33"/>
  <c r="F111" i="33"/>
  <c r="F58" i="33"/>
  <c r="F35" i="33"/>
  <c r="R72" i="33"/>
  <c r="R45" i="33"/>
  <c r="R106" i="31"/>
  <c r="R81" i="31"/>
  <c r="R107" i="31"/>
  <c r="E16" i="35"/>
  <c r="F46" i="33"/>
  <c r="F67" i="33"/>
  <c r="F73" i="33"/>
  <c r="AB38" i="33"/>
  <c r="AB51" i="34"/>
  <c r="AB101" i="34"/>
  <c r="F86" i="32"/>
  <c r="F69" i="32"/>
  <c r="F56" i="32"/>
  <c r="Z52" i="30"/>
  <c r="Z33" i="35"/>
  <c r="Z83" i="35"/>
  <c r="Z96" i="30"/>
  <c r="Z73" i="35"/>
  <c r="Z110" i="35"/>
  <c r="Z101" i="35"/>
  <c r="Z82" i="35"/>
  <c r="Z63" i="35"/>
  <c r="Z43" i="35"/>
  <c r="Y13" i="35"/>
  <c r="Y21" i="35"/>
  <c r="Z96" i="35"/>
  <c r="Z74" i="35"/>
  <c r="Z55" i="35"/>
  <c r="Z35" i="35"/>
  <c r="Z45" i="35"/>
  <c r="Y11" i="35"/>
  <c r="Z43" i="30"/>
  <c r="Z57" i="35"/>
  <c r="Z98" i="35"/>
  <c r="Z60" i="35"/>
  <c r="Z99" i="30"/>
  <c r="Z80" i="30"/>
  <c r="Z59" i="30"/>
  <c r="Z42" i="30"/>
  <c r="Z110" i="30"/>
  <c r="Z94" i="30"/>
  <c r="Z73" i="30"/>
  <c r="Z54" i="30"/>
  <c r="Z34" i="30"/>
  <c r="Z105" i="30"/>
  <c r="Z89" i="30"/>
  <c r="Z68" i="30"/>
  <c r="Z49" i="30"/>
  <c r="Z29" i="30"/>
  <c r="Y21" i="30"/>
  <c r="C31" i="36"/>
  <c r="I114" i="26"/>
  <c r="AI11" i="26" s="1"/>
  <c r="AI14" i="26" s="1"/>
  <c r="U114" i="28"/>
  <c r="AO11" i="28" s="1"/>
  <c r="AO14" i="28" s="1"/>
  <c r="X29" i="34"/>
  <c r="X30" i="34"/>
  <c r="X43" i="34"/>
  <c r="X44" i="34"/>
  <c r="X45" i="34"/>
  <c r="X46" i="34"/>
  <c r="X51" i="34"/>
  <c r="X65" i="34"/>
  <c r="X77" i="34"/>
  <c r="I114" i="29"/>
  <c r="AI11" i="29" s="1"/>
  <c r="AI14" i="29" s="1"/>
  <c r="AD38" i="29"/>
  <c r="AC114" i="29"/>
  <c r="Z38" i="28"/>
  <c r="Y114" i="28"/>
  <c r="W21" i="34"/>
  <c r="X52" i="34"/>
  <c r="X70" i="34"/>
  <c r="X90" i="34"/>
  <c r="X98" i="34"/>
  <c r="X106" i="34"/>
  <c r="X34" i="34"/>
  <c r="X42" i="34"/>
  <c r="X38" i="34"/>
  <c r="X99" i="34"/>
  <c r="X107" i="34"/>
  <c r="F7" i="21"/>
  <c r="P7" i="21"/>
  <c r="H7" i="21"/>
  <c r="X35" i="34"/>
  <c r="AA114" i="26"/>
  <c r="AC38" i="36"/>
  <c r="L12" i="21"/>
  <c r="L13" i="21" s="1"/>
  <c r="F44" i="32"/>
  <c r="F10" i="21"/>
  <c r="F11" i="21" s="1"/>
  <c r="F12" i="21" s="1"/>
  <c r="F13" i="21" s="1"/>
  <c r="G10" i="21"/>
  <c r="G11" i="21" s="1"/>
  <c r="G12" i="21" s="1"/>
  <c r="G13" i="21" s="1"/>
  <c r="C41" i="36"/>
  <c r="AS12" i="36"/>
  <c r="Z112" i="35"/>
  <c r="R77" i="35"/>
  <c r="F86" i="35"/>
  <c r="AB42" i="33"/>
  <c r="F86" i="33"/>
  <c r="Y12" i="35"/>
  <c r="Y20" i="30"/>
  <c r="W112" i="36"/>
  <c r="F84" i="33"/>
  <c r="F41" i="33"/>
  <c r="F31" i="33"/>
  <c r="F57" i="33"/>
  <c r="R102" i="33"/>
  <c r="R30" i="31"/>
  <c r="F90" i="33"/>
  <c r="C72" i="36"/>
  <c r="C32" i="36"/>
  <c r="AL12" i="36"/>
  <c r="AP12" i="36"/>
  <c r="C81" i="36"/>
  <c r="C103" i="36"/>
  <c r="R112" i="31"/>
  <c r="Z86" i="35"/>
  <c r="Z77" i="35"/>
  <c r="AL115" i="20"/>
  <c r="AM115" i="20" s="1"/>
  <c r="Z112" i="30"/>
  <c r="AG43" i="22"/>
  <c r="AB115" i="20"/>
  <c r="AC115" i="20" s="1"/>
  <c r="P112" i="28"/>
  <c r="Q79" i="42"/>
  <c r="AM6" i="34"/>
  <c r="AM13" i="34" s="1"/>
  <c r="AA14" i="34"/>
  <c r="AA10" i="34"/>
  <c r="G13" i="34"/>
  <c r="W17" i="34"/>
  <c r="W13" i="34"/>
  <c r="W114" i="34"/>
  <c r="AP11" i="34" s="1"/>
  <c r="AP14" i="34" s="1"/>
  <c r="O10" i="33"/>
  <c r="AB43" i="33"/>
  <c r="AB33" i="33"/>
  <c r="AA13" i="33"/>
  <c r="AB36" i="33"/>
  <c r="AA17" i="33"/>
  <c r="E114" i="33"/>
  <c r="M7" i="21"/>
  <c r="Q19" i="32"/>
  <c r="Q14" i="32"/>
  <c r="E17" i="32"/>
  <c r="F30" i="32"/>
  <c r="L32" i="32"/>
  <c r="L7" i="32"/>
  <c r="L24" i="32" s="1"/>
  <c r="AJ8" i="32" s="1"/>
  <c r="K15" i="32"/>
  <c r="L41" i="32"/>
  <c r="L29" i="32"/>
  <c r="L46" i="32"/>
  <c r="L112" i="32"/>
  <c r="Y38" i="36"/>
  <c r="Y14" i="35"/>
  <c r="S16" i="30"/>
  <c r="I14" i="35"/>
  <c r="I13" i="28"/>
  <c r="I21" i="28"/>
  <c r="BG8" i="30"/>
  <c r="BG10" i="30" s="1"/>
  <c r="O20" i="28"/>
  <c r="G19" i="23"/>
  <c r="G12" i="23"/>
  <c r="Y18" i="30"/>
  <c r="W22" i="28"/>
  <c r="W24" i="28" s="1"/>
  <c r="S14" i="29"/>
  <c r="S19" i="29"/>
  <c r="Q18" i="30"/>
  <c r="Q18" i="26"/>
  <c r="O11" i="28"/>
  <c r="I11" i="30"/>
  <c r="G17" i="23"/>
  <c r="F67" i="26"/>
  <c r="I19" i="24"/>
  <c r="I15" i="24"/>
  <c r="AC22" i="24"/>
  <c r="AC24" i="24" s="1"/>
  <c r="E10" i="33"/>
  <c r="H55" i="32"/>
  <c r="F38" i="28"/>
  <c r="F45" i="33"/>
  <c r="F68" i="33"/>
  <c r="F76" i="33"/>
  <c r="F89" i="33"/>
  <c r="F97" i="33"/>
  <c r="F105" i="33"/>
  <c r="E14" i="33"/>
  <c r="F42" i="33"/>
  <c r="F52" i="33"/>
  <c r="F60" i="33"/>
  <c r="E19" i="33"/>
  <c r="F32" i="33"/>
  <c r="F36" i="33"/>
  <c r="F51" i="33"/>
  <c r="F59" i="33"/>
  <c r="R75" i="34"/>
  <c r="R110" i="34"/>
  <c r="R58" i="34"/>
  <c r="R99" i="34"/>
  <c r="Q12" i="34"/>
  <c r="R69" i="34"/>
  <c r="R108" i="34"/>
  <c r="R97" i="34"/>
  <c r="Q14" i="34"/>
  <c r="R44" i="34"/>
  <c r="R54" i="33"/>
  <c r="R96" i="33"/>
  <c r="R106" i="33"/>
  <c r="R32" i="33"/>
  <c r="R67" i="33"/>
  <c r="R90" i="31"/>
  <c r="Q20" i="31"/>
  <c r="R37" i="31"/>
  <c r="R63" i="31"/>
  <c r="R91" i="31"/>
  <c r="G18" i="34"/>
  <c r="M15" i="33"/>
  <c r="M12" i="33"/>
  <c r="N98" i="33"/>
  <c r="N82" i="33"/>
  <c r="N66" i="33"/>
  <c r="N53" i="33"/>
  <c r="N34" i="33"/>
  <c r="N109" i="33"/>
  <c r="N93" i="33"/>
  <c r="N72" i="33"/>
  <c r="N49" i="33"/>
  <c r="N37" i="33"/>
  <c r="N107" i="33"/>
  <c r="N91" i="33"/>
  <c r="N65" i="33"/>
  <c r="N52" i="33"/>
  <c r="N32" i="33"/>
  <c r="N105" i="33"/>
  <c r="N89" i="33"/>
  <c r="N68" i="33"/>
  <c r="N43" i="33"/>
  <c r="M17" i="33"/>
  <c r="O14" i="32"/>
  <c r="R32" i="26"/>
  <c r="R70" i="26"/>
  <c r="R106" i="26"/>
  <c r="R52" i="26"/>
  <c r="R91" i="26"/>
  <c r="Q12" i="26"/>
  <c r="R64" i="26"/>
  <c r="R100" i="26"/>
  <c r="T36" i="29"/>
  <c r="T56" i="29"/>
  <c r="T75" i="29"/>
  <c r="T95" i="29"/>
  <c r="T111" i="29"/>
  <c r="T33" i="29"/>
  <c r="T53" i="29"/>
  <c r="T72" i="29"/>
  <c r="T92" i="29"/>
  <c r="T108" i="29"/>
  <c r="T41" i="29"/>
  <c r="T58" i="29"/>
  <c r="T77" i="29"/>
  <c r="T97" i="29"/>
  <c r="T60" i="29"/>
  <c r="V72" i="28"/>
  <c r="V89" i="28"/>
  <c r="V81" i="28"/>
  <c r="V92" i="32"/>
  <c r="V58" i="32"/>
  <c r="F82" i="35"/>
  <c r="F104" i="35"/>
  <c r="F7" i="35"/>
  <c r="E20" i="33"/>
  <c r="F85" i="33"/>
  <c r="F92" i="33"/>
  <c r="F96" i="33"/>
  <c r="F49" i="33"/>
  <c r="F64" i="26"/>
  <c r="F33" i="26"/>
  <c r="F37" i="26"/>
  <c r="H107" i="34"/>
  <c r="J32" i="24"/>
  <c r="J109" i="24"/>
  <c r="J92" i="24"/>
  <c r="J51" i="24"/>
  <c r="J107" i="24"/>
  <c r="J69" i="24"/>
  <c r="J30" i="24"/>
  <c r="J44" i="24"/>
  <c r="P89" i="32"/>
  <c r="P47" i="32"/>
  <c r="P77" i="32"/>
  <c r="P49" i="32"/>
  <c r="P73" i="32"/>
  <c r="R100" i="32"/>
  <c r="R64" i="32"/>
  <c r="R76" i="32"/>
  <c r="T106" i="29"/>
  <c r="T74" i="29"/>
  <c r="T84" i="29"/>
  <c r="T98" i="29"/>
  <c r="S13" i="29"/>
  <c r="F94" i="33"/>
  <c r="F102" i="33"/>
  <c r="N92" i="29"/>
  <c r="N52" i="29"/>
  <c r="N108" i="29"/>
  <c r="N75" i="29"/>
  <c r="N43" i="29"/>
  <c r="N111" i="29"/>
  <c r="N95" i="29"/>
  <c r="N74" i="29"/>
  <c r="N55" i="29"/>
  <c r="N36" i="29"/>
  <c r="M16" i="29"/>
  <c r="N98" i="29"/>
  <c r="N80" i="29"/>
  <c r="N58" i="29"/>
  <c r="N41" i="29"/>
  <c r="M12" i="29"/>
  <c r="N97" i="29"/>
  <c r="N76" i="29"/>
  <c r="N57" i="29"/>
  <c r="N38" i="28"/>
  <c r="T109" i="30"/>
  <c r="T73" i="30"/>
  <c r="T30" i="30"/>
  <c r="T96" i="30"/>
  <c r="T76" i="30"/>
  <c r="T57" i="30"/>
  <c r="T37" i="30"/>
  <c r="S19" i="30"/>
  <c r="T77" i="30"/>
  <c r="T41" i="30"/>
  <c r="T111" i="30"/>
  <c r="T95" i="30"/>
  <c r="T75" i="30"/>
  <c r="T56" i="30"/>
  <c r="T36" i="30"/>
  <c r="S15" i="30"/>
  <c r="T102" i="30"/>
  <c r="T84" i="30"/>
  <c r="T66" i="30"/>
  <c r="T46" i="30"/>
  <c r="AN6" i="30"/>
  <c r="AN13" i="30" s="1"/>
  <c r="AJ13" i="27"/>
  <c r="AQ13" i="27"/>
  <c r="AB71" i="34"/>
  <c r="AB106" i="34"/>
  <c r="AB64" i="34"/>
  <c r="AB92" i="34"/>
  <c r="F110" i="32"/>
  <c r="F92" i="32"/>
  <c r="F82" i="32"/>
  <c r="Z71" i="30"/>
  <c r="Z53" i="35"/>
  <c r="Z94" i="35"/>
  <c r="Z36" i="30"/>
  <c r="Z37" i="35"/>
  <c r="Z84" i="35"/>
  <c r="Z48" i="35"/>
  <c r="Z97" i="35"/>
  <c r="Z75" i="35"/>
  <c r="Z56" i="35"/>
  <c r="Z36" i="35"/>
  <c r="Y15" i="35"/>
  <c r="Z108" i="35"/>
  <c r="Z92" i="35"/>
  <c r="Z70" i="35"/>
  <c r="Z51" i="35"/>
  <c r="Z31" i="35"/>
  <c r="Z41" i="35"/>
  <c r="Z63" i="30"/>
  <c r="Z68" i="35"/>
  <c r="Z106" i="35"/>
  <c r="Z111" i="30"/>
  <c r="Z95" i="30"/>
  <c r="Z74" i="30"/>
  <c r="Z55" i="30"/>
  <c r="Z35" i="30"/>
  <c r="Z106" i="30"/>
  <c r="Z90" i="30"/>
  <c r="Z69" i="30"/>
  <c r="Z50" i="30"/>
  <c r="Z30" i="30"/>
  <c r="Z101" i="30"/>
  <c r="Z82" i="30"/>
  <c r="Z64" i="30"/>
  <c r="Z44" i="30"/>
  <c r="Y13" i="30"/>
  <c r="C123" i="22"/>
  <c r="Q114" i="26"/>
  <c r="AM11" i="26" s="1"/>
  <c r="AM14" i="26" s="1"/>
  <c r="AD38" i="28"/>
  <c r="AC114" i="28"/>
  <c r="X47" i="34"/>
  <c r="X92" i="34"/>
  <c r="X100" i="34"/>
  <c r="X108" i="34"/>
  <c r="X38" i="33"/>
  <c r="W114" i="33"/>
  <c r="G7" i="21"/>
  <c r="Q114" i="29"/>
  <c r="X48" i="34"/>
  <c r="X66" i="34"/>
  <c r="X80" i="34"/>
  <c r="X89" i="34"/>
  <c r="X97" i="34"/>
  <c r="X105" i="34"/>
  <c r="L47" i="33"/>
  <c r="L48" i="33"/>
  <c r="L56" i="33"/>
  <c r="L57" i="33"/>
  <c r="L58" i="33"/>
  <c r="L59" i="33"/>
  <c r="L69" i="33"/>
  <c r="L70" i="33"/>
  <c r="L71" i="33"/>
  <c r="L72" i="33"/>
  <c r="L90" i="33"/>
  <c r="L91" i="33"/>
  <c r="L92" i="33"/>
  <c r="L93" i="33"/>
  <c r="L106" i="33"/>
  <c r="L107" i="33"/>
  <c r="L108" i="33"/>
  <c r="L109" i="33"/>
  <c r="L44" i="33"/>
  <c r="L45" i="33"/>
  <c r="L46" i="33"/>
  <c r="L74" i="33"/>
  <c r="L76" i="33"/>
  <c r="L94" i="33"/>
  <c r="L96" i="33"/>
  <c r="L111" i="33"/>
  <c r="L51" i="33"/>
  <c r="L63" i="33"/>
  <c r="L64" i="33"/>
  <c r="L73" i="33"/>
  <c r="L99" i="33"/>
  <c r="L97" i="33"/>
  <c r="L98" i="33"/>
  <c r="L95" i="33"/>
  <c r="L101" i="33"/>
  <c r="L110" i="33"/>
  <c r="L100" i="33"/>
  <c r="L75" i="33"/>
  <c r="K18" i="33"/>
  <c r="L77" i="33"/>
  <c r="AD29" i="34"/>
  <c r="AD30" i="34"/>
  <c r="AD42" i="34"/>
  <c r="AD43" i="34"/>
  <c r="AD44" i="34"/>
  <c r="AD45" i="34"/>
  <c r="AD46" i="34"/>
  <c r="W18" i="34"/>
  <c r="X53" i="34"/>
  <c r="X63" i="34"/>
  <c r="X71" i="34"/>
  <c r="X81" i="34"/>
  <c r="AD91" i="34"/>
  <c r="AD99" i="34"/>
  <c r="AD107" i="34"/>
  <c r="AD32" i="34"/>
  <c r="X64" i="34"/>
  <c r="X72" i="34"/>
  <c r="X36" i="34"/>
  <c r="L102" i="33"/>
  <c r="L7" i="21"/>
  <c r="W15" i="34"/>
  <c r="AD33" i="34"/>
  <c r="AD60" i="34"/>
  <c r="X50" i="34"/>
  <c r="X58" i="34"/>
  <c r="L80" i="33"/>
  <c r="X91" i="34"/>
  <c r="AD92" i="34"/>
  <c r="AD100" i="34"/>
  <c r="AD108" i="34"/>
  <c r="L52" i="33"/>
  <c r="X37" i="34"/>
  <c r="L82" i="33"/>
  <c r="L105" i="33"/>
  <c r="AC7" i="36"/>
  <c r="W114" i="29"/>
  <c r="J7" i="21"/>
  <c r="U38" i="36"/>
  <c r="W7" i="36"/>
  <c r="X24" i="28"/>
  <c r="AP8" i="28" s="1"/>
  <c r="AP9" i="28" s="1"/>
  <c r="AP21" i="28" s="1"/>
  <c r="C43" i="36"/>
  <c r="Z47" i="30"/>
  <c r="Z67" i="30"/>
  <c r="Z85" i="30"/>
  <c r="Z104" i="30"/>
  <c r="Z7" i="30"/>
  <c r="Z24" i="30" s="1"/>
  <c r="AQ8" i="30" s="1"/>
  <c r="AD38" i="26"/>
  <c r="AC114" i="26"/>
  <c r="AP13" i="28"/>
  <c r="AT12" i="29"/>
  <c r="C112" i="27"/>
  <c r="C38" i="23"/>
  <c r="AO12" i="36"/>
  <c r="P112" i="27"/>
  <c r="R86" i="35"/>
  <c r="F112" i="35"/>
  <c r="AA20" i="33"/>
  <c r="J37" i="32"/>
  <c r="I20" i="35"/>
  <c r="Y15" i="30"/>
  <c r="H34" i="32"/>
  <c r="E15" i="33"/>
  <c r="F74" i="33"/>
  <c r="F103" i="33"/>
  <c r="F47" i="33"/>
  <c r="E17" i="33"/>
  <c r="F48" i="33"/>
  <c r="Q17" i="33"/>
  <c r="R73" i="33"/>
  <c r="R57" i="31"/>
  <c r="F101" i="35"/>
  <c r="F47" i="35"/>
  <c r="F100" i="33"/>
  <c r="F104" i="33"/>
  <c r="H68" i="34"/>
  <c r="E18" i="33"/>
  <c r="AT12" i="24"/>
  <c r="C77" i="27"/>
  <c r="C86" i="31"/>
  <c r="C112" i="31"/>
  <c r="C69" i="36"/>
  <c r="AM12" i="36"/>
  <c r="C110" i="36"/>
  <c r="H12" i="21"/>
  <c r="H13" i="21" s="1"/>
  <c r="J112" i="35"/>
  <c r="R86" i="30"/>
  <c r="J77" i="24"/>
  <c r="B21" i="20"/>
  <c r="O12" i="21"/>
  <c r="O13" i="21" s="1"/>
  <c r="H112" i="30"/>
  <c r="Q30" i="22"/>
  <c r="Q32" i="22" s="1"/>
  <c r="I25" i="21" s="1"/>
  <c r="AJ19" i="22"/>
  <c r="AR6" i="34"/>
  <c r="G17" i="34"/>
  <c r="BG8" i="34"/>
  <c r="BG10" i="34" s="1"/>
  <c r="W14" i="34"/>
  <c r="W10" i="34"/>
  <c r="AZ8" i="33"/>
  <c r="AZ17" i="33" s="1"/>
  <c r="AG6" i="33"/>
  <c r="AG13" i="33" s="1"/>
  <c r="O14" i="33"/>
  <c r="AB41" i="33"/>
  <c r="AB31" i="33"/>
  <c r="AA10" i="33"/>
  <c r="AB34" i="33"/>
  <c r="AA14" i="33"/>
  <c r="AC114" i="33"/>
  <c r="AS11" i="33" s="1"/>
  <c r="I7" i="21"/>
  <c r="E14" i="32"/>
  <c r="F32" i="32"/>
  <c r="N7" i="21"/>
  <c r="E11" i="32"/>
  <c r="E13" i="32"/>
  <c r="E15" i="32"/>
  <c r="Q20" i="32"/>
  <c r="F31" i="32"/>
  <c r="K16" i="32"/>
  <c r="K21" i="32"/>
  <c r="K19" i="32"/>
  <c r="AZ19" i="32"/>
  <c r="F176" i="38" s="1"/>
  <c r="P51" i="38" s="1"/>
  <c r="Y16" i="35"/>
  <c r="S18" i="30"/>
  <c r="E10" i="35"/>
  <c r="S15" i="29"/>
  <c r="I20" i="30"/>
  <c r="Y14" i="30"/>
  <c r="Y12" i="30"/>
  <c r="S17" i="29"/>
  <c r="S18" i="29"/>
  <c r="Q11" i="26"/>
  <c r="O19" i="27"/>
  <c r="O13" i="28"/>
  <c r="I16" i="30"/>
  <c r="G14" i="29"/>
  <c r="E13" i="26"/>
  <c r="F47" i="26"/>
  <c r="I12" i="24"/>
  <c r="F7" i="32"/>
  <c r="F50" i="33"/>
  <c r="F70" i="33"/>
  <c r="F80" i="33"/>
  <c r="F91" i="33"/>
  <c r="F99" i="33"/>
  <c r="F107" i="33"/>
  <c r="E16" i="33"/>
  <c r="F43" i="33"/>
  <c r="F54" i="33"/>
  <c r="F29" i="33"/>
  <c r="F33" i="33"/>
  <c r="F37" i="33"/>
  <c r="F53" i="33"/>
  <c r="R49" i="34"/>
  <c r="R85" i="34"/>
  <c r="R68" i="34"/>
  <c r="R107" i="34"/>
  <c r="Q18" i="34"/>
  <c r="Q18" i="33"/>
  <c r="R70" i="34"/>
  <c r="R105" i="34"/>
  <c r="R41" i="34"/>
  <c r="R36" i="34"/>
  <c r="R43" i="33"/>
  <c r="R70" i="33"/>
  <c r="R77" i="33"/>
  <c r="R104" i="33"/>
  <c r="R37" i="33"/>
  <c r="R69" i="31"/>
  <c r="R97" i="31"/>
  <c r="Q18" i="31"/>
  <c r="R43" i="31"/>
  <c r="R70" i="31"/>
  <c r="S30" i="22"/>
  <c r="S32" i="22" s="1"/>
  <c r="S126" i="22" s="1"/>
  <c r="M19" i="33"/>
  <c r="N111" i="33"/>
  <c r="N95" i="33"/>
  <c r="N59" i="33"/>
  <c r="N51" i="33"/>
  <c r="N30" i="33"/>
  <c r="N104" i="33"/>
  <c r="N83" i="33"/>
  <c r="N67" i="33"/>
  <c r="N45" i="33"/>
  <c r="N33" i="33"/>
  <c r="N102" i="33"/>
  <c r="N81" i="33"/>
  <c r="N58" i="33"/>
  <c r="N48" i="33"/>
  <c r="M14" i="33"/>
  <c r="N100" i="33"/>
  <c r="N84" i="33"/>
  <c r="N63" i="33"/>
  <c r="N35" i="33"/>
  <c r="O16" i="32"/>
  <c r="Q12" i="32"/>
  <c r="R36" i="26"/>
  <c r="R74" i="26"/>
  <c r="R110" i="26"/>
  <c r="R56" i="26"/>
  <c r="R95" i="26"/>
  <c r="R30" i="26"/>
  <c r="R68" i="26"/>
  <c r="R104" i="26"/>
  <c r="T43" i="29"/>
  <c r="T63" i="29"/>
  <c r="T81" i="29"/>
  <c r="T99" i="29"/>
  <c r="T48" i="29"/>
  <c r="T37" i="29"/>
  <c r="T57" i="29"/>
  <c r="T76" i="29"/>
  <c r="T96" i="29"/>
  <c r="T45" i="29"/>
  <c r="T65" i="29"/>
  <c r="T83" i="29"/>
  <c r="T101" i="29"/>
  <c r="V108" i="28"/>
  <c r="V105" i="28"/>
  <c r="V99" i="28"/>
  <c r="V112" i="34"/>
  <c r="F64" i="35"/>
  <c r="F85" i="35"/>
  <c r="F59" i="26"/>
  <c r="F106" i="33"/>
  <c r="F71" i="33"/>
  <c r="F83" i="33"/>
  <c r="F7" i="33"/>
  <c r="F107" i="26"/>
  <c r="F105" i="26"/>
  <c r="F108" i="26"/>
  <c r="J52" i="24"/>
  <c r="J36" i="24"/>
  <c r="J81" i="24"/>
  <c r="J42" i="24"/>
  <c r="J99" i="24"/>
  <c r="J58" i="24"/>
  <c r="I13" i="24"/>
  <c r="J64" i="24"/>
  <c r="J47" i="24"/>
  <c r="P93" i="32"/>
  <c r="P51" i="32"/>
  <c r="P45" i="32"/>
  <c r="P83" i="32"/>
  <c r="P99" i="32"/>
  <c r="R50" i="32"/>
  <c r="R69" i="32"/>
  <c r="R71" i="32"/>
  <c r="T90" i="29"/>
  <c r="T70" i="29"/>
  <c r="T94" i="29"/>
  <c r="T66" i="29"/>
  <c r="F41" i="26"/>
  <c r="F110" i="33"/>
  <c r="T101" i="30"/>
  <c r="T65" i="30"/>
  <c r="T108" i="30"/>
  <c r="T92" i="30"/>
  <c r="T72" i="30"/>
  <c r="T53" i="30"/>
  <c r="T33" i="30"/>
  <c r="T105" i="30"/>
  <c r="T69" i="30"/>
  <c r="T34" i="30"/>
  <c r="T107" i="30"/>
  <c r="T91" i="30"/>
  <c r="T71" i="30"/>
  <c r="T52" i="30"/>
  <c r="T32" i="30"/>
  <c r="T48" i="30"/>
  <c r="T98" i="30"/>
  <c r="T80" i="30"/>
  <c r="T59" i="30"/>
  <c r="T42" i="30"/>
  <c r="E10" i="32"/>
  <c r="L52" i="34"/>
  <c r="L70" i="34"/>
  <c r="L101" i="34"/>
  <c r="K18" i="34"/>
  <c r="L57" i="34"/>
  <c r="L75" i="34"/>
  <c r="L94" i="34"/>
  <c r="L110" i="34"/>
  <c r="K16" i="34"/>
  <c r="L58" i="34"/>
  <c r="L76" i="34"/>
  <c r="L103" i="34"/>
  <c r="L47" i="34"/>
  <c r="Y7" i="36"/>
  <c r="AQ6" i="36" s="1"/>
  <c r="AB49" i="34"/>
  <c r="AB85" i="34"/>
  <c r="AA19" i="33"/>
  <c r="AB103" i="34"/>
  <c r="AB77" i="33"/>
  <c r="AA15" i="34"/>
  <c r="F34" i="32"/>
  <c r="E20" i="32"/>
  <c r="F100" i="32"/>
  <c r="F90" i="32"/>
  <c r="L38" i="26"/>
  <c r="Y10" i="35"/>
  <c r="Z92" i="30"/>
  <c r="Z64" i="35"/>
  <c r="Z102" i="35"/>
  <c r="Z56" i="30"/>
  <c r="Z54" i="35"/>
  <c r="Z95" i="35"/>
  <c r="Z60" i="30"/>
  <c r="Z93" i="35"/>
  <c r="Z71" i="35"/>
  <c r="Z52" i="35"/>
  <c r="Z32" i="35"/>
  <c r="Y17" i="35"/>
  <c r="Z104" i="35"/>
  <c r="Z85" i="35"/>
  <c r="Z66" i="35"/>
  <c r="Z46" i="35"/>
  <c r="AQ6" i="35"/>
  <c r="AQ13" i="35" s="1"/>
  <c r="Z34" i="35"/>
  <c r="Z81" i="30"/>
  <c r="Z76" i="35"/>
  <c r="Z111" i="35"/>
  <c r="Z107" i="30"/>
  <c r="Z91" i="30"/>
  <c r="Z70" i="30"/>
  <c r="Z51" i="30"/>
  <c r="Z31" i="30"/>
  <c r="Z102" i="30"/>
  <c r="Z83" i="30"/>
  <c r="Z65" i="30"/>
  <c r="Z45" i="30"/>
  <c r="Y10" i="30"/>
  <c r="Z97" i="30"/>
  <c r="Z76" i="30"/>
  <c r="Z57" i="30"/>
  <c r="Z37" i="30"/>
  <c r="Y16" i="30"/>
  <c r="AG19" i="22"/>
  <c r="Z38" i="26"/>
  <c r="U114" i="26"/>
  <c r="AO11" i="26" s="1"/>
  <c r="AO14" i="26" s="1"/>
  <c r="W12" i="34"/>
  <c r="AD48" i="34"/>
  <c r="X59" i="34"/>
  <c r="X73" i="34"/>
  <c r="X83" i="34"/>
  <c r="AD93" i="34"/>
  <c r="AD101" i="34"/>
  <c r="AD109" i="34"/>
  <c r="L60" i="33"/>
  <c r="K7" i="21"/>
  <c r="Y114" i="29"/>
  <c r="Z38" i="29"/>
  <c r="I114" i="28"/>
  <c r="AI11" i="28" s="1"/>
  <c r="AI14" i="28" s="1"/>
  <c r="N123" i="22"/>
  <c r="AK19" i="22"/>
  <c r="AD49" i="34"/>
  <c r="X60" i="34"/>
  <c r="AD67" i="34"/>
  <c r="AD81" i="34"/>
  <c r="AD90" i="34"/>
  <c r="AD98" i="34"/>
  <c r="AD106" i="34"/>
  <c r="AC19" i="34"/>
  <c r="AD54" i="34"/>
  <c r="AD64" i="34"/>
  <c r="AD72" i="34"/>
  <c r="AD82" i="34"/>
  <c r="X94" i="34"/>
  <c r="X102" i="34"/>
  <c r="X110" i="34"/>
  <c r="K16" i="33"/>
  <c r="L38" i="33"/>
  <c r="K114" i="33"/>
  <c r="V123" i="22"/>
  <c r="AO19" i="22"/>
  <c r="AO22" i="22" s="1"/>
  <c r="AO23" i="22" s="1"/>
  <c r="AD34" i="34"/>
  <c r="AD65" i="34"/>
  <c r="AD73" i="34"/>
  <c r="K12" i="33"/>
  <c r="L49" i="33"/>
  <c r="L55" i="33"/>
  <c r="L66" i="33"/>
  <c r="L54" i="33"/>
  <c r="L65" i="33"/>
  <c r="L85" i="33"/>
  <c r="AC16" i="34"/>
  <c r="AD35" i="34"/>
  <c r="AD47" i="34"/>
  <c r="AD51" i="34"/>
  <c r="AD59" i="34"/>
  <c r="X41" i="34"/>
  <c r="L86" i="33"/>
  <c r="AB34" i="32"/>
  <c r="AB72" i="32"/>
  <c r="AB74" i="32"/>
  <c r="AB84" i="32"/>
  <c r="AB94" i="32"/>
  <c r="AB102" i="32"/>
  <c r="AB110" i="32"/>
  <c r="AB76" i="32"/>
  <c r="AB96" i="32"/>
  <c r="AB64" i="32"/>
  <c r="AB42" i="32"/>
  <c r="AB106" i="32"/>
  <c r="AB98" i="32"/>
  <c r="AB104" i="32"/>
  <c r="AB105" i="32"/>
  <c r="X95" i="34"/>
  <c r="X103" i="34"/>
  <c r="X111" i="34"/>
  <c r="L68" i="33"/>
  <c r="AB85" i="32"/>
  <c r="X31" i="34"/>
  <c r="AD77" i="34"/>
  <c r="X86" i="34"/>
  <c r="L50" i="33"/>
  <c r="AB63" i="32"/>
  <c r="AB108" i="32"/>
  <c r="W86" i="36"/>
  <c r="AC60" i="36"/>
  <c r="AB70" i="32"/>
  <c r="S114" i="26"/>
  <c r="C38" i="28"/>
  <c r="AT12" i="32"/>
  <c r="E38" i="36"/>
  <c r="AR9" i="26"/>
  <c r="Y22" i="27"/>
  <c r="Y24" i="27" s="1"/>
  <c r="AA22" i="27"/>
  <c r="AA24" i="27" s="1"/>
  <c r="AB72" i="34"/>
  <c r="AB111" i="34"/>
  <c r="AB59" i="34"/>
  <c r="AB100" i="34"/>
  <c r="AA21" i="34"/>
  <c r="AB80" i="34"/>
  <c r="AB109" i="34"/>
  <c r="AA16" i="34"/>
  <c r="AB57" i="34"/>
  <c r="AB75" i="34"/>
  <c r="AB94" i="34"/>
  <c r="AB110" i="34"/>
  <c r="AA11" i="34"/>
  <c r="AB82" i="34"/>
  <c r="AB69" i="34"/>
  <c r="AB108" i="34"/>
  <c r="AB52" i="34"/>
  <c r="AB86" i="34"/>
  <c r="AA16" i="33"/>
  <c r="AA19" i="34"/>
  <c r="AB63" i="34"/>
  <c r="AB81" i="34"/>
  <c r="AB98" i="34"/>
  <c r="AB54" i="34"/>
  <c r="AB95" i="34"/>
  <c r="AA12" i="34"/>
  <c r="AB77" i="34"/>
  <c r="AA11" i="33"/>
  <c r="AB60" i="34"/>
  <c r="AB93" i="34"/>
  <c r="Y10" i="32"/>
  <c r="AK6" i="32"/>
  <c r="AK13" i="32" s="1"/>
  <c r="C7" i="24"/>
  <c r="D102" i="24" s="1"/>
  <c r="L55" i="32"/>
  <c r="L81" i="32"/>
  <c r="L99" i="32"/>
  <c r="L57" i="32"/>
  <c r="L97" i="32"/>
  <c r="L63" i="32"/>
  <c r="L43" i="32"/>
  <c r="L34" i="32"/>
  <c r="L30" i="32"/>
  <c r="L52" i="32"/>
  <c r="L58" i="32"/>
  <c r="L66" i="32"/>
  <c r="L90" i="32"/>
  <c r="L94" i="32"/>
  <c r="L98" i="32"/>
  <c r="L102" i="32"/>
  <c r="L106" i="32"/>
  <c r="L110" i="32"/>
  <c r="L36" i="32"/>
  <c r="L44" i="32"/>
  <c r="L54" i="32"/>
  <c r="L72" i="32"/>
  <c r="L74" i="32"/>
  <c r="L80" i="32"/>
  <c r="L84" i="32"/>
  <c r="L42" i="32"/>
  <c r="L50" i="32"/>
  <c r="L76" i="32"/>
  <c r="L82" i="32"/>
  <c r="L48" i="32"/>
  <c r="L64" i="32"/>
  <c r="L68" i="32"/>
  <c r="L92" i="32"/>
  <c r="L96" i="32"/>
  <c r="L100" i="32"/>
  <c r="L104" i="32"/>
  <c r="L108" i="32"/>
  <c r="L56" i="32"/>
  <c r="L69" i="32"/>
  <c r="L85" i="32"/>
  <c r="L107" i="32"/>
  <c r="L65" i="32"/>
  <c r="L101" i="32"/>
  <c r="L73" i="32"/>
  <c r="L53" i="32"/>
  <c r="L95" i="34"/>
  <c r="L83" i="34"/>
  <c r="L35" i="32"/>
  <c r="L75" i="32"/>
  <c r="L67" i="32"/>
  <c r="L37" i="32"/>
  <c r="L89" i="32"/>
  <c r="L105" i="32"/>
  <c r="L95" i="32"/>
  <c r="L59" i="32"/>
  <c r="L71" i="32"/>
  <c r="L104" i="34"/>
  <c r="L49" i="32"/>
  <c r="L77" i="32"/>
  <c r="L91" i="32"/>
  <c r="L51" i="32"/>
  <c r="L93" i="32"/>
  <c r="L109" i="32"/>
  <c r="L111" i="32"/>
  <c r="L70" i="32"/>
  <c r="L103" i="32"/>
  <c r="E18" i="34"/>
  <c r="F46" i="32"/>
  <c r="F94" i="32"/>
  <c r="F36" i="32"/>
  <c r="F76" i="32"/>
  <c r="F108" i="32"/>
  <c r="F68" i="32"/>
  <c r="F98" i="32"/>
  <c r="F38" i="32"/>
  <c r="F66" i="32"/>
  <c r="F80" i="32"/>
  <c r="F58" i="32"/>
  <c r="F102" i="32"/>
  <c r="F48" i="32"/>
  <c r="F84" i="32"/>
  <c r="F33" i="32"/>
  <c r="F72" i="32"/>
  <c r="F106" i="32"/>
  <c r="F42" i="32"/>
  <c r="F70" i="32"/>
  <c r="E18" i="32"/>
  <c r="E21" i="32"/>
  <c r="F29" i="32"/>
  <c r="F43" i="32"/>
  <c r="F55" i="32"/>
  <c r="F59" i="32"/>
  <c r="F67" i="32"/>
  <c r="F81" i="32"/>
  <c r="F89" i="32"/>
  <c r="F97" i="32"/>
  <c r="F105" i="32"/>
  <c r="F37" i="32"/>
  <c r="F41" i="32"/>
  <c r="F49" i="32"/>
  <c r="F53" i="32"/>
  <c r="F65" i="32"/>
  <c r="F71" i="32"/>
  <c r="F95" i="32"/>
  <c r="F103" i="32"/>
  <c r="F111" i="32"/>
  <c r="F45" i="32"/>
  <c r="F57" i="32"/>
  <c r="F63" i="32"/>
  <c r="F73" i="32"/>
  <c r="F85" i="32"/>
  <c r="F93" i="32"/>
  <c r="F101" i="32"/>
  <c r="F109" i="32"/>
  <c r="AZ8" i="32"/>
  <c r="E16" i="32"/>
  <c r="F35" i="32"/>
  <c r="F47" i="32"/>
  <c r="F51" i="32"/>
  <c r="F83" i="32"/>
  <c r="F91" i="32"/>
  <c r="F99" i="32"/>
  <c r="F107" i="32"/>
  <c r="F50" i="32"/>
  <c r="F74" i="32"/>
  <c r="F104" i="32"/>
  <c r="E12" i="32"/>
  <c r="F54" i="32"/>
  <c r="F75" i="32"/>
  <c r="F112" i="32"/>
  <c r="R63" i="34"/>
  <c r="R81" i="34"/>
  <c r="R98" i="34"/>
  <c r="R54" i="34"/>
  <c r="R72" i="34"/>
  <c r="R95" i="34"/>
  <c r="R111" i="34"/>
  <c r="Q16" i="34"/>
  <c r="R55" i="34"/>
  <c r="R73" i="34"/>
  <c r="R96" i="34"/>
  <c r="R112" i="34"/>
  <c r="R48" i="34"/>
  <c r="R66" i="34"/>
  <c r="R84" i="34"/>
  <c r="R101" i="34"/>
  <c r="R38" i="34"/>
  <c r="Q10" i="34"/>
  <c r="R42" i="34"/>
  <c r="R43" i="34"/>
  <c r="R7" i="34"/>
  <c r="R24" i="34" s="1"/>
  <c r="AM8" i="34" s="1"/>
  <c r="R51" i="31"/>
  <c r="R53" i="34"/>
  <c r="R71" i="34"/>
  <c r="R90" i="34"/>
  <c r="R106" i="34"/>
  <c r="Q15" i="34"/>
  <c r="R64" i="34"/>
  <c r="R82" i="34"/>
  <c r="R103" i="34"/>
  <c r="R47" i="34"/>
  <c r="R65" i="34"/>
  <c r="R83" i="34"/>
  <c r="R104" i="34"/>
  <c r="Q19" i="34"/>
  <c r="R56" i="34"/>
  <c r="R74" i="34"/>
  <c r="R93" i="34"/>
  <c r="R109" i="34"/>
  <c r="R32" i="34"/>
  <c r="R34" i="34"/>
  <c r="R30" i="34"/>
  <c r="Q17" i="34"/>
  <c r="Q14" i="31"/>
  <c r="AB50" i="34"/>
  <c r="AB68" i="34"/>
  <c r="AB91" i="34"/>
  <c r="AB107" i="34"/>
  <c r="AB47" i="34"/>
  <c r="AB65" i="34"/>
  <c r="AB83" i="34"/>
  <c r="AB104" i="34"/>
  <c r="AA15" i="33"/>
  <c r="AB48" i="34"/>
  <c r="AB66" i="34"/>
  <c r="AB84" i="34"/>
  <c r="AA22" i="26"/>
  <c r="AA24" i="26" s="1"/>
  <c r="AB32" i="34"/>
  <c r="AB34" i="34"/>
  <c r="AB36" i="34"/>
  <c r="AB38" i="34"/>
  <c r="AB42" i="34"/>
  <c r="AB44" i="34"/>
  <c r="AB46" i="34"/>
  <c r="AB30" i="34"/>
  <c r="AB31" i="34"/>
  <c r="AB33" i="34"/>
  <c r="AB35" i="34"/>
  <c r="AB37" i="34"/>
  <c r="AB41" i="34"/>
  <c r="AB43" i="34"/>
  <c r="AB45" i="34"/>
  <c r="AB29" i="34"/>
  <c r="AB58" i="34"/>
  <c r="AB76" i="34"/>
  <c r="AB99" i="34"/>
  <c r="AB46" i="33"/>
  <c r="AB51" i="33"/>
  <c r="AB53" i="33"/>
  <c r="AB55" i="33"/>
  <c r="AB57" i="33"/>
  <c r="AB59" i="33"/>
  <c r="AB81" i="33"/>
  <c r="AB83" i="33"/>
  <c r="AB85" i="33"/>
  <c r="AB44" i="33"/>
  <c r="AB49" i="33"/>
  <c r="AB63" i="33"/>
  <c r="AB65" i="33"/>
  <c r="AB67" i="33"/>
  <c r="AB69" i="33"/>
  <c r="AB71" i="33"/>
  <c r="AB73" i="33"/>
  <c r="AB75" i="33"/>
  <c r="AB90" i="33"/>
  <c r="AB92" i="33"/>
  <c r="AB94" i="33"/>
  <c r="AB96" i="33"/>
  <c r="AB98" i="33"/>
  <c r="AB100" i="33"/>
  <c r="AB102" i="33"/>
  <c r="AB104" i="33"/>
  <c r="AB106" i="33"/>
  <c r="AB108" i="33"/>
  <c r="AB110" i="33"/>
  <c r="AA7" i="36"/>
  <c r="AB47" i="33"/>
  <c r="AB50" i="33"/>
  <c r="AB52" i="33"/>
  <c r="AB54" i="33"/>
  <c r="AB56" i="33"/>
  <c r="AB58" i="33"/>
  <c r="AB80" i="33"/>
  <c r="AB82" i="33"/>
  <c r="AB84" i="33"/>
  <c r="AB45" i="33"/>
  <c r="AB48" i="33"/>
  <c r="AB60" i="33"/>
  <c r="AB64" i="33"/>
  <c r="AB66" i="33"/>
  <c r="AB68" i="33"/>
  <c r="AB70" i="33"/>
  <c r="AB72" i="33"/>
  <c r="AB74" i="33"/>
  <c r="AB76" i="33"/>
  <c r="AB86" i="33"/>
  <c r="AB89" i="33"/>
  <c r="AB91" i="33"/>
  <c r="AB93" i="33"/>
  <c r="AB95" i="33"/>
  <c r="AB97" i="33"/>
  <c r="AB99" i="33"/>
  <c r="AB101" i="33"/>
  <c r="AB103" i="33"/>
  <c r="AB105" i="33"/>
  <c r="AB107" i="33"/>
  <c r="AB109" i="33"/>
  <c r="AB111" i="33"/>
  <c r="AB112" i="33"/>
  <c r="AB55" i="34"/>
  <c r="AB73" i="34"/>
  <c r="AB96" i="34"/>
  <c r="AB112" i="34"/>
  <c r="AA18" i="34"/>
  <c r="AB56" i="34"/>
  <c r="AB74" i="34"/>
  <c r="AB89" i="34"/>
  <c r="AB105" i="34"/>
  <c r="AA18" i="33"/>
  <c r="Z80" i="36"/>
  <c r="Z60" i="32"/>
  <c r="Z84" i="32"/>
  <c r="Y12" i="32"/>
  <c r="Z66" i="32"/>
  <c r="Z86" i="32"/>
  <c r="Z52" i="32"/>
  <c r="Z72" i="32"/>
  <c r="Z92" i="32"/>
  <c r="Z100" i="32"/>
  <c r="Z108" i="32"/>
  <c r="Z74" i="32"/>
  <c r="Z112" i="32"/>
  <c r="Z31" i="32"/>
  <c r="Z68" i="32"/>
  <c r="Z54" i="32"/>
  <c r="Z75" i="32"/>
  <c r="Z34" i="32"/>
  <c r="Z94" i="32"/>
  <c r="Z102" i="32"/>
  <c r="Z110" i="32"/>
  <c r="Z45" i="32"/>
  <c r="Z71" i="32"/>
  <c r="Z81" i="32"/>
  <c r="Z83" i="32"/>
  <c r="Z85" i="32"/>
  <c r="Z63" i="32"/>
  <c r="Z65" i="32"/>
  <c r="Z67" i="32"/>
  <c r="Z35" i="32"/>
  <c r="Z41" i="32"/>
  <c r="Z47" i="32"/>
  <c r="Z49" i="32"/>
  <c r="Z51" i="32"/>
  <c r="Z53" i="32"/>
  <c r="Z55" i="32"/>
  <c r="Z57" i="32"/>
  <c r="Z59" i="32"/>
  <c r="Y21" i="32"/>
  <c r="Z69" i="32"/>
  <c r="Z89" i="32"/>
  <c r="Z91" i="32"/>
  <c r="Z93" i="32"/>
  <c r="Z95" i="32"/>
  <c r="Z97" i="32"/>
  <c r="Z99" i="32"/>
  <c r="Z101" i="32"/>
  <c r="Z103" i="32"/>
  <c r="Z105" i="32"/>
  <c r="Z107" i="32"/>
  <c r="Z109" i="32"/>
  <c r="Z111" i="32"/>
  <c r="Z38" i="32"/>
  <c r="Z70" i="32"/>
  <c r="Z48" i="32"/>
  <c r="Z56" i="32"/>
  <c r="Z76" i="32"/>
  <c r="Z46" i="32"/>
  <c r="Z96" i="32"/>
  <c r="Z104" i="32"/>
  <c r="Z73" i="32"/>
  <c r="Z50" i="32"/>
  <c r="Z58" i="32"/>
  <c r="Z90" i="32"/>
  <c r="Z98" i="32"/>
  <c r="Z106" i="32"/>
  <c r="H94" i="34"/>
  <c r="H63" i="34"/>
  <c r="H75" i="34"/>
  <c r="H106" i="34"/>
  <c r="H54" i="34"/>
  <c r="L111" i="34"/>
  <c r="L51" i="34"/>
  <c r="L92" i="34"/>
  <c r="L69" i="34"/>
  <c r="L30" i="34"/>
  <c r="L33" i="34"/>
  <c r="L37" i="34"/>
  <c r="L43" i="34"/>
  <c r="L32" i="34"/>
  <c r="L36" i="34"/>
  <c r="L42" i="34"/>
  <c r="L46" i="34"/>
  <c r="L35" i="34"/>
  <c r="L41" i="34"/>
  <c r="L45" i="34"/>
  <c r="L31" i="34"/>
  <c r="L34" i="34"/>
  <c r="L38" i="34"/>
  <c r="L44" i="34"/>
  <c r="L55" i="34"/>
  <c r="L73" i="34"/>
  <c r="L96" i="34"/>
  <c r="L112" i="34"/>
  <c r="K11" i="34"/>
  <c r="L59" i="34"/>
  <c r="L77" i="34"/>
  <c r="L100" i="34"/>
  <c r="K7" i="36"/>
  <c r="K30" i="22"/>
  <c r="K32" i="22" s="1"/>
  <c r="F25" i="21" s="1"/>
  <c r="AJ13" i="35"/>
  <c r="N32" i="32"/>
  <c r="J44" i="34"/>
  <c r="J106" i="34"/>
  <c r="J90" i="34"/>
  <c r="J71" i="34"/>
  <c r="J53" i="34"/>
  <c r="J31" i="34"/>
  <c r="I10" i="34"/>
  <c r="J36" i="34"/>
  <c r="J37" i="34"/>
  <c r="I13" i="34"/>
  <c r="J105" i="34"/>
  <c r="J89" i="34"/>
  <c r="J70" i="34"/>
  <c r="J52" i="34"/>
  <c r="J112" i="34"/>
  <c r="J96" i="34"/>
  <c r="J73" i="34"/>
  <c r="J55" i="34"/>
  <c r="I12" i="34"/>
  <c r="J103" i="34"/>
  <c r="J82" i="34"/>
  <c r="J64" i="34"/>
  <c r="I18" i="34"/>
  <c r="J30" i="34"/>
  <c r="J102" i="34"/>
  <c r="J85" i="34"/>
  <c r="J67" i="34"/>
  <c r="J49" i="34"/>
  <c r="J7" i="34"/>
  <c r="J24" i="34" s="1"/>
  <c r="AI8" i="34" s="1"/>
  <c r="J35" i="34"/>
  <c r="I17" i="34"/>
  <c r="J42" i="34"/>
  <c r="J43" i="34"/>
  <c r="J101" i="34"/>
  <c r="J84" i="34"/>
  <c r="J66" i="34"/>
  <c r="J48" i="34"/>
  <c r="J108" i="34"/>
  <c r="J92" i="34"/>
  <c r="J69" i="34"/>
  <c r="J51" i="34"/>
  <c r="J99" i="34"/>
  <c r="J76" i="34"/>
  <c r="J58" i="34"/>
  <c r="I11" i="34"/>
  <c r="AI6" i="34"/>
  <c r="J34" i="34"/>
  <c r="J98" i="34"/>
  <c r="J81" i="34"/>
  <c r="J63" i="34"/>
  <c r="I16" i="34"/>
  <c r="AZ19" i="34"/>
  <c r="F215" i="38" s="1"/>
  <c r="J41" i="34"/>
  <c r="J29" i="34"/>
  <c r="J46" i="34"/>
  <c r="J97" i="34"/>
  <c r="J80" i="34"/>
  <c r="J60" i="34"/>
  <c r="I15" i="34"/>
  <c r="J104" i="34"/>
  <c r="J83" i="34"/>
  <c r="J65" i="34"/>
  <c r="J47" i="34"/>
  <c r="J111" i="34"/>
  <c r="J95" i="34"/>
  <c r="J72" i="34"/>
  <c r="J54" i="34"/>
  <c r="J38" i="34"/>
  <c r="J110" i="34"/>
  <c r="J94" i="34"/>
  <c r="J75" i="34"/>
  <c r="J57" i="34"/>
  <c r="I21" i="34"/>
  <c r="I20" i="34"/>
  <c r="J45" i="34"/>
  <c r="J32" i="34"/>
  <c r="J33" i="34"/>
  <c r="I14" i="34"/>
  <c r="J109" i="34"/>
  <c r="J93" i="34"/>
  <c r="J74" i="34"/>
  <c r="J56" i="34"/>
  <c r="J100" i="34"/>
  <c r="J77" i="34"/>
  <c r="J59" i="34"/>
  <c r="I19" i="34"/>
  <c r="J107" i="34"/>
  <c r="J91" i="34"/>
  <c r="J68" i="34"/>
  <c r="J50" i="34"/>
  <c r="I11" i="32"/>
  <c r="J44" i="32"/>
  <c r="J38" i="33"/>
  <c r="J77" i="33"/>
  <c r="J76" i="31"/>
  <c r="J100" i="31"/>
  <c r="J63" i="31"/>
  <c r="J109" i="31"/>
  <c r="J33" i="31"/>
  <c r="J84" i="31"/>
  <c r="J46" i="31"/>
  <c r="I17" i="31"/>
  <c r="J43" i="24"/>
  <c r="J82" i="24"/>
  <c r="I10" i="24"/>
  <c r="J97" i="24"/>
  <c r="J112" i="24"/>
  <c r="J96" i="24"/>
  <c r="J74" i="24"/>
  <c r="J55" i="24"/>
  <c r="J35" i="24"/>
  <c r="J111" i="24"/>
  <c r="J95" i="24"/>
  <c r="J73" i="24"/>
  <c r="J54" i="24"/>
  <c r="J34" i="24"/>
  <c r="I14" i="24"/>
  <c r="J53" i="24"/>
  <c r="J94" i="24"/>
  <c r="J105" i="24"/>
  <c r="I21" i="32"/>
  <c r="J31" i="32"/>
  <c r="J53" i="33"/>
  <c r="I20" i="33"/>
  <c r="J37" i="31"/>
  <c r="J81" i="31"/>
  <c r="J43" i="31"/>
  <c r="J72" i="31"/>
  <c r="J103" i="31"/>
  <c r="J66" i="31"/>
  <c r="I10" i="31"/>
  <c r="I14" i="31"/>
  <c r="J63" i="24"/>
  <c r="J101" i="24"/>
  <c r="J56" i="24"/>
  <c r="J104" i="24"/>
  <c r="J85" i="24"/>
  <c r="J66" i="24"/>
  <c r="J46" i="24"/>
  <c r="J7" i="24"/>
  <c r="J24" i="24" s="1"/>
  <c r="AI8" i="24" s="1"/>
  <c r="J103" i="24"/>
  <c r="J84" i="24"/>
  <c r="J65" i="24"/>
  <c r="J45" i="24"/>
  <c r="AI6" i="24"/>
  <c r="AI13" i="24" s="1"/>
  <c r="J72" i="24"/>
  <c r="J110" i="24"/>
  <c r="J67" i="24"/>
  <c r="G20" i="32"/>
  <c r="H57" i="32"/>
  <c r="H68" i="32"/>
  <c r="G16" i="26"/>
  <c r="H7" i="32"/>
  <c r="H24" i="32" s="1"/>
  <c r="AH8" i="32" s="1"/>
  <c r="H30" i="32"/>
  <c r="F110" i="34"/>
  <c r="F100" i="34"/>
  <c r="F85" i="34"/>
  <c r="F111" i="26"/>
  <c r="F58" i="34"/>
  <c r="F80" i="26"/>
  <c r="E11" i="35"/>
  <c r="E19" i="35"/>
  <c r="F97" i="35"/>
  <c r="F76" i="35"/>
  <c r="F57" i="35"/>
  <c r="F36" i="35"/>
  <c r="E20" i="35"/>
  <c r="F100" i="35"/>
  <c r="F81" i="35"/>
  <c r="F63" i="35"/>
  <c r="F42" i="35"/>
  <c r="E14" i="35"/>
  <c r="E13" i="35"/>
  <c r="E21" i="35"/>
  <c r="F109" i="35"/>
  <c r="F93" i="35"/>
  <c r="F72" i="35"/>
  <c r="F53" i="35"/>
  <c r="F32" i="35"/>
  <c r="F60" i="35"/>
  <c r="F96" i="35"/>
  <c r="F75" i="35"/>
  <c r="F56" i="35"/>
  <c r="F35" i="35"/>
  <c r="E18" i="35"/>
  <c r="E15" i="35"/>
  <c r="F105" i="35"/>
  <c r="F89" i="35"/>
  <c r="F68" i="35"/>
  <c r="F49" i="35"/>
  <c r="AZ8" i="35"/>
  <c r="AZ17" i="35" s="1"/>
  <c r="F108" i="35"/>
  <c r="F92" i="35"/>
  <c r="F71" i="35"/>
  <c r="F52" i="35"/>
  <c r="M13" i="32"/>
  <c r="H57" i="34"/>
  <c r="H90" i="34"/>
  <c r="H50" i="34"/>
  <c r="H91" i="34"/>
  <c r="H108" i="34"/>
  <c r="H95" i="34"/>
  <c r="H52" i="34"/>
  <c r="H81" i="34"/>
  <c r="H110" i="34"/>
  <c r="H72" i="34"/>
  <c r="H69" i="34"/>
  <c r="H89" i="34"/>
  <c r="E11" i="26"/>
  <c r="E16" i="26"/>
  <c r="E18" i="26"/>
  <c r="F81" i="26"/>
  <c r="F63" i="26"/>
  <c r="F42" i="26"/>
  <c r="M7" i="19"/>
  <c r="B7" i="19"/>
  <c r="F67" i="34"/>
  <c r="F95" i="34"/>
  <c r="F73" i="26"/>
  <c r="F74" i="26"/>
  <c r="E12" i="26"/>
  <c r="F101" i="26"/>
  <c r="F77" i="26"/>
  <c r="F53" i="26"/>
  <c r="F7" i="26"/>
  <c r="F104" i="26"/>
  <c r="F83" i="26"/>
  <c r="F57" i="26"/>
  <c r="F31" i="26"/>
  <c r="F82" i="26"/>
  <c r="F54" i="26"/>
  <c r="F68" i="26"/>
  <c r="F94" i="26"/>
  <c r="O7" i="19"/>
  <c r="E14" i="26"/>
  <c r="E21" i="26"/>
  <c r="F95" i="26"/>
  <c r="F75" i="26"/>
  <c r="F56" i="26"/>
  <c r="F36" i="26"/>
  <c r="F34" i="26"/>
  <c r="F86" i="26"/>
  <c r="F35" i="26"/>
  <c r="F89" i="26"/>
  <c r="F48" i="26"/>
  <c r="F97" i="26"/>
  <c r="F72" i="26"/>
  <c r="F46" i="26"/>
  <c r="E20" i="26"/>
  <c r="F100" i="26"/>
  <c r="F76" i="26"/>
  <c r="F51" i="26"/>
  <c r="AG6" i="26"/>
  <c r="F43" i="26"/>
  <c r="F30" i="26"/>
  <c r="F29" i="26"/>
  <c r="F103" i="26"/>
  <c r="F69" i="26"/>
  <c r="J7" i="19"/>
  <c r="C7" i="19"/>
  <c r="E19" i="26"/>
  <c r="E10" i="26"/>
  <c r="F91" i="26"/>
  <c r="F71" i="26"/>
  <c r="F52" i="26"/>
  <c r="F32" i="26"/>
  <c r="D7" i="19"/>
  <c r="F49" i="26"/>
  <c r="F98" i="26"/>
  <c r="F50" i="26"/>
  <c r="F99" i="26"/>
  <c r="F60" i="26"/>
  <c r="F109" i="26"/>
  <c r="F92" i="26"/>
  <c r="F66" i="26"/>
  <c r="F38" i="26"/>
  <c r="F112" i="26"/>
  <c r="F96" i="26"/>
  <c r="F70" i="26"/>
  <c r="F45" i="26"/>
  <c r="E17" i="26"/>
  <c r="F93" i="26"/>
  <c r="F102" i="26"/>
  <c r="F55" i="26"/>
  <c r="T63" i="32"/>
  <c r="S12" i="32"/>
  <c r="T33" i="32"/>
  <c r="T41" i="32"/>
  <c r="T74" i="32"/>
  <c r="S10" i="32"/>
  <c r="T31" i="32"/>
  <c r="T29" i="32"/>
  <c r="AN6" i="32"/>
  <c r="AN13" i="32" s="1"/>
  <c r="S19" i="32"/>
  <c r="T37" i="32"/>
  <c r="T43" i="32"/>
  <c r="S20" i="32"/>
  <c r="T36" i="32"/>
  <c r="T42" i="32"/>
  <c r="T77" i="32"/>
  <c r="S15" i="32"/>
  <c r="T35" i="32"/>
  <c r="T112" i="32"/>
  <c r="S21" i="32"/>
  <c r="T7" i="32"/>
  <c r="T24" i="32" s="1"/>
  <c r="AN8" i="32" s="1"/>
  <c r="AN9" i="32" s="1"/>
  <c r="S11" i="32"/>
  <c r="T86" i="32"/>
  <c r="T72" i="32"/>
  <c r="V34" i="35"/>
  <c r="V31" i="35"/>
  <c r="V45" i="35"/>
  <c r="V56" i="35"/>
  <c r="V70" i="35"/>
  <c r="V83" i="35"/>
  <c r="V96" i="35"/>
  <c r="V107" i="35"/>
  <c r="V35" i="35"/>
  <c r="V50" i="35"/>
  <c r="V63" i="35"/>
  <c r="V74" i="35"/>
  <c r="V90" i="35"/>
  <c r="V100" i="35"/>
  <c r="V111" i="35"/>
  <c r="V36" i="35"/>
  <c r="V51" i="35"/>
  <c r="V65" i="35"/>
  <c r="V75" i="35"/>
  <c r="V91" i="35"/>
  <c r="V102" i="35"/>
  <c r="V30" i="35"/>
  <c r="V43" i="35"/>
  <c r="V55" i="35"/>
  <c r="V69" i="35"/>
  <c r="V81" i="35"/>
  <c r="V95" i="35"/>
  <c r="V106" i="35"/>
  <c r="V48" i="35"/>
  <c r="V60" i="35"/>
  <c r="V110" i="34"/>
  <c r="V47" i="34"/>
  <c r="V83" i="34"/>
  <c r="U13" i="32"/>
  <c r="V38" i="32"/>
  <c r="V100" i="32"/>
  <c r="V72" i="32"/>
  <c r="V64" i="32"/>
  <c r="V34" i="32"/>
  <c r="V32" i="32"/>
  <c r="U15" i="32"/>
  <c r="V31" i="32"/>
  <c r="AO6" i="32"/>
  <c r="AO13" i="32" s="1"/>
  <c r="V44" i="32"/>
  <c r="V75" i="32"/>
  <c r="V108" i="32"/>
  <c r="V46" i="32"/>
  <c r="V84" i="32"/>
  <c r="V42" i="32"/>
  <c r="V69" i="32"/>
  <c r="V96" i="32"/>
  <c r="V56" i="32"/>
  <c r="V82" i="32"/>
  <c r="U11" i="32"/>
  <c r="U17" i="32"/>
  <c r="V77" i="32"/>
  <c r="V74" i="32"/>
  <c r="V36" i="32"/>
  <c r="V106" i="32"/>
  <c r="V86" i="32"/>
  <c r="V30" i="32"/>
  <c r="U10" i="32"/>
  <c r="U20" i="32"/>
  <c r="V54" i="32"/>
  <c r="V76" i="32"/>
  <c r="V112" i="32"/>
  <c r="V52" i="32"/>
  <c r="V90" i="32"/>
  <c r="V50" i="32"/>
  <c r="V70" i="32"/>
  <c r="V104" i="32"/>
  <c r="U12" i="28"/>
  <c r="V92" i="28"/>
  <c r="V69" i="28"/>
  <c r="V43" i="28"/>
  <c r="U14" i="26"/>
  <c r="U15" i="26"/>
  <c r="U17" i="26"/>
  <c r="U19" i="26"/>
  <c r="U16" i="26"/>
  <c r="U12" i="26"/>
  <c r="U18" i="26"/>
  <c r="O21" i="27"/>
  <c r="P7" i="27"/>
  <c r="P24" i="27" s="1"/>
  <c r="AL8" i="27" s="1"/>
  <c r="O14" i="28"/>
  <c r="O16" i="28"/>
  <c r="O21" i="28"/>
  <c r="O17" i="28"/>
  <c r="P60" i="32"/>
  <c r="P112" i="32"/>
  <c r="O19" i="32"/>
  <c r="O20" i="32"/>
  <c r="P81" i="32"/>
  <c r="P97" i="32"/>
  <c r="O13" i="32"/>
  <c r="P55" i="32"/>
  <c r="P69" i="32"/>
  <c r="P53" i="32"/>
  <c r="O11" i="32"/>
  <c r="P103" i="32"/>
  <c r="P95" i="32"/>
  <c r="P111" i="32"/>
  <c r="P41" i="32"/>
  <c r="O10" i="32"/>
  <c r="O15" i="32"/>
  <c r="P32" i="32"/>
  <c r="P85" i="32"/>
  <c r="P101" i="32"/>
  <c r="P43" i="32"/>
  <c r="P59" i="32"/>
  <c r="P74" i="32"/>
  <c r="P71" i="32"/>
  <c r="P37" i="32"/>
  <c r="P31" i="32"/>
  <c r="P29" i="32"/>
  <c r="O12" i="33"/>
  <c r="P31" i="33"/>
  <c r="P34" i="33"/>
  <c r="P33" i="33"/>
  <c r="P36" i="33"/>
  <c r="P46" i="33"/>
  <c r="P43" i="33"/>
  <c r="O13" i="33"/>
  <c r="O17" i="33"/>
  <c r="O16" i="33"/>
  <c r="P38" i="33"/>
  <c r="P65" i="34"/>
  <c r="C7" i="35"/>
  <c r="O20" i="35"/>
  <c r="O17" i="35"/>
  <c r="O21" i="35"/>
  <c r="O16" i="35"/>
  <c r="Q18" i="35"/>
  <c r="Q12" i="35"/>
  <c r="Q20" i="35"/>
  <c r="R112" i="35"/>
  <c r="Q14" i="35"/>
  <c r="Q11" i="33"/>
  <c r="Q16" i="33"/>
  <c r="R108" i="33"/>
  <c r="R52" i="33"/>
  <c r="Q20" i="33"/>
  <c r="R84" i="33"/>
  <c r="R41" i="33"/>
  <c r="R100" i="33"/>
  <c r="R60" i="33"/>
  <c r="R112" i="33"/>
  <c r="R89" i="33"/>
  <c r="R57" i="33"/>
  <c r="AM6" i="33"/>
  <c r="AM13" i="33" s="1"/>
  <c r="R86" i="33"/>
  <c r="Q21" i="33"/>
  <c r="R93" i="33"/>
  <c r="R50" i="33"/>
  <c r="R107" i="33"/>
  <c r="R76" i="33"/>
  <c r="R34" i="33"/>
  <c r="R82" i="33"/>
  <c r="R49" i="33"/>
  <c r="R110" i="33"/>
  <c r="R80" i="33"/>
  <c r="R55" i="33"/>
  <c r="R32" i="32"/>
  <c r="Q10" i="32"/>
  <c r="R42" i="32"/>
  <c r="R70" i="32"/>
  <c r="R108" i="32"/>
  <c r="R38" i="32"/>
  <c r="R72" i="32"/>
  <c r="R110" i="32"/>
  <c r="R90" i="32"/>
  <c r="R36" i="32"/>
  <c r="R84" i="32"/>
  <c r="R48" i="32"/>
  <c r="R74" i="32"/>
  <c r="Q15" i="32"/>
  <c r="R33" i="32"/>
  <c r="Q17" i="32"/>
  <c r="R44" i="32"/>
  <c r="R80" i="32"/>
  <c r="R52" i="32"/>
  <c r="R82" i="32"/>
  <c r="R54" i="32"/>
  <c r="R106" i="32"/>
  <c r="R68" i="32"/>
  <c r="R96" i="32"/>
  <c r="R98" i="32"/>
  <c r="R86" i="31"/>
  <c r="R102" i="31"/>
  <c r="R83" i="31"/>
  <c r="R65" i="31"/>
  <c r="R45" i="31"/>
  <c r="Q11" i="31"/>
  <c r="R109" i="31"/>
  <c r="R93" i="31"/>
  <c r="R72" i="31"/>
  <c r="R53" i="31"/>
  <c r="R33" i="31"/>
  <c r="R48" i="31"/>
  <c r="R96" i="31"/>
  <c r="R75" i="31"/>
  <c r="R56" i="31"/>
  <c r="R36" i="31"/>
  <c r="Q16" i="31"/>
  <c r="R103" i="31"/>
  <c r="R84" i="31"/>
  <c r="R66" i="31"/>
  <c r="R46" i="31"/>
  <c r="AM6" i="31"/>
  <c r="AM13" i="31" s="1"/>
  <c r="Q21" i="31"/>
  <c r="Q7" i="36"/>
  <c r="R80" i="36" s="1"/>
  <c r="R98" i="31"/>
  <c r="R77" i="31"/>
  <c r="R58" i="31"/>
  <c r="R41" i="31"/>
  <c r="Q12" i="31"/>
  <c r="R105" i="31"/>
  <c r="R89" i="31"/>
  <c r="R68" i="31"/>
  <c r="R49" i="31"/>
  <c r="R29" i="31"/>
  <c r="R108" i="31"/>
  <c r="R92" i="31"/>
  <c r="R71" i="31"/>
  <c r="R52" i="31"/>
  <c r="R32" i="31"/>
  <c r="R60" i="31"/>
  <c r="R99" i="31"/>
  <c r="R80" i="31"/>
  <c r="R59" i="31"/>
  <c r="R42" i="31"/>
  <c r="Q10" i="31"/>
  <c r="R110" i="31"/>
  <c r="R94" i="31"/>
  <c r="R73" i="31"/>
  <c r="R54" i="31"/>
  <c r="R34" i="31"/>
  <c r="Q19" i="31"/>
  <c r="R101" i="31"/>
  <c r="R82" i="31"/>
  <c r="R64" i="31"/>
  <c r="R44" i="31"/>
  <c r="Q17" i="31"/>
  <c r="R104" i="31"/>
  <c r="R85" i="31"/>
  <c r="R67" i="31"/>
  <c r="R47" i="31"/>
  <c r="R7" i="31"/>
  <c r="R24" i="31" s="1"/>
  <c r="AM8" i="31" s="1"/>
  <c r="R111" i="31"/>
  <c r="R95" i="31"/>
  <c r="R74" i="31"/>
  <c r="R55" i="31"/>
  <c r="R35" i="31"/>
  <c r="Q16" i="30"/>
  <c r="R112" i="30"/>
  <c r="Q21" i="30"/>
  <c r="Q14" i="30"/>
  <c r="Q14" i="26"/>
  <c r="Q19" i="26"/>
  <c r="Q21" i="26"/>
  <c r="R42" i="26"/>
  <c r="R59" i="26"/>
  <c r="R80" i="26"/>
  <c r="R98" i="26"/>
  <c r="Q15" i="26"/>
  <c r="R43" i="26"/>
  <c r="R63" i="26"/>
  <c r="R81" i="26"/>
  <c r="R99" i="26"/>
  <c r="R48" i="26"/>
  <c r="R34" i="26"/>
  <c r="R53" i="26"/>
  <c r="R72" i="26"/>
  <c r="R92" i="26"/>
  <c r="R108" i="26"/>
  <c r="Q17" i="26"/>
  <c r="Q10" i="26"/>
  <c r="R7" i="26"/>
  <c r="R24" i="26" s="1"/>
  <c r="AM8" i="26" s="1"/>
  <c r="R46" i="26"/>
  <c r="R66" i="26"/>
  <c r="R84" i="26"/>
  <c r="R102" i="26"/>
  <c r="R29" i="26"/>
  <c r="R47" i="26"/>
  <c r="R67" i="26"/>
  <c r="R85" i="26"/>
  <c r="R103" i="26"/>
  <c r="R114" i="26"/>
  <c r="R38" i="26"/>
  <c r="R57" i="26"/>
  <c r="R76" i="26"/>
  <c r="R96" i="26"/>
  <c r="Q16" i="23"/>
  <c r="N54" i="32"/>
  <c r="M13" i="34"/>
  <c r="M12" i="34"/>
  <c r="M17" i="34"/>
  <c r="N77" i="34"/>
  <c r="M15" i="34"/>
  <c r="J101" i="33"/>
  <c r="J108" i="33"/>
  <c r="J32" i="33"/>
  <c r="J65" i="33"/>
  <c r="I12" i="33"/>
  <c r="J82" i="33"/>
  <c r="J92" i="33"/>
  <c r="J112" i="33"/>
  <c r="J49" i="33"/>
  <c r="J86" i="30"/>
  <c r="I19" i="30"/>
  <c r="I12" i="30"/>
  <c r="I14" i="30"/>
  <c r="I21" i="30"/>
  <c r="I10" i="30"/>
  <c r="I13" i="30"/>
  <c r="I12" i="26"/>
  <c r="J85" i="26"/>
  <c r="J102" i="26"/>
  <c r="I21" i="26"/>
  <c r="J45" i="26"/>
  <c r="J68" i="26"/>
  <c r="I14" i="26"/>
  <c r="J67" i="26"/>
  <c r="J84" i="26"/>
  <c r="J101" i="26"/>
  <c r="AZ19" i="26"/>
  <c r="F56" i="38" s="1"/>
  <c r="J51" i="38" s="1"/>
  <c r="J49" i="26"/>
  <c r="J33" i="24"/>
  <c r="J37" i="24"/>
  <c r="J76" i="24"/>
  <c r="J48" i="24"/>
  <c r="J98" i="24"/>
  <c r="J29" i="24"/>
  <c r="J68" i="24"/>
  <c r="J106" i="24"/>
  <c r="J49" i="24"/>
  <c r="J90" i="24"/>
  <c r="J57" i="24"/>
  <c r="G21" i="23"/>
  <c r="G16" i="23"/>
  <c r="G15" i="26"/>
  <c r="G18" i="26"/>
  <c r="G21" i="29"/>
  <c r="G16" i="29"/>
  <c r="G11" i="29"/>
  <c r="G11" i="30"/>
  <c r="G19" i="30"/>
  <c r="G13" i="30"/>
  <c r="H99" i="32"/>
  <c r="H63" i="32"/>
  <c r="H44" i="32"/>
  <c r="G10" i="32"/>
  <c r="H75" i="32"/>
  <c r="H85" i="32"/>
  <c r="H56" i="32"/>
  <c r="H110" i="32"/>
  <c r="H41" i="32"/>
  <c r="H35" i="32"/>
  <c r="H89" i="32"/>
  <c r="H98" i="32"/>
  <c r="H109" i="32"/>
  <c r="H104" i="32"/>
  <c r="H100" i="32"/>
  <c r="H111" i="34"/>
  <c r="H112" i="34"/>
  <c r="H101" i="34"/>
  <c r="H7" i="34"/>
  <c r="H24" i="34" s="1"/>
  <c r="AH8" i="34" s="1"/>
  <c r="G10" i="34"/>
  <c r="G21" i="34"/>
  <c r="H49" i="34"/>
  <c r="H67" i="34"/>
  <c r="H85" i="34"/>
  <c r="H98" i="34"/>
  <c r="G16" i="34"/>
  <c r="H58" i="34"/>
  <c r="H76" i="34"/>
  <c r="H99" i="34"/>
  <c r="H51" i="34"/>
  <c r="H92" i="34"/>
  <c r="H70" i="34"/>
  <c r="H105" i="34"/>
  <c r="H73" i="34"/>
  <c r="H66" i="34"/>
  <c r="AZ20" i="34"/>
  <c r="F216" i="38" s="1"/>
  <c r="R51" i="38" s="1"/>
  <c r="H29" i="34"/>
  <c r="AH6" i="34"/>
  <c r="AH13" i="34" s="1"/>
  <c r="G11" i="34"/>
  <c r="H53" i="34"/>
  <c r="H71" i="34"/>
  <c r="H86" i="34"/>
  <c r="H102" i="34"/>
  <c r="G19" i="34"/>
  <c r="H64" i="34"/>
  <c r="H82" i="34"/>
  <c r="H103" i="34"/>
  <c r="H55" i="34"/>
  <c r="H96" i="34"/>
  <c r="H48" i="34"/>
  <c r="H84" i="34"/>
  <c r="AG6" i="35"/>
  <c r="AG13" i="35" s="1"/>
  <c r="F34" i="35"/>
  <c r="F46" i="35"/>
  <c r="F55" i="35"/>
  <c r="F66" i="35"/>
  <c r="F74" i="35"/>
  <c r="F84" i="35"/>
  <c r="F95" i="35"/>
  <c r="F103" i="35"/>
  <c r="F111" i="35"/>
  <c r="E12" i="35"/>
  <c r="F41" i="35"/>
  <c r="F51" i="35"/>
  <c r="F70" i="35"/>
  <c r="F91" i="35"/>
  <c r="F107" i="35"/>
  <c r="F29" i="35"/>
  <c r="F37" i="35"/>
  <c r="F50" i="35"/>
  <c r="F58" i="35"/>
  <c r="F69" i="35"/>
  <c r="F77" i="35"/>
  <c r="F90" i="35"/>
  <c r="F98" i="35"/>
  <c r="F106" i="35"/>
  <c r="F43" i="35"/>
  <c r="F30" i="35"/>
  <c r="F59" i="35"/>
  <c r="F80" i="35"/>
  <c r="F99" i="35"/>
  <c r="F48" i="35"/>
  <c r="F33" i="35"/>
  <c r="F45" i="35"/>
  <c r="F54" i="35"/>
  <c r="F65" i="35"/>
  <c r="F73" i="35"/>
  <c r="F83" i="35"/>
  <c r="F94" i="35"/>
  <c r="F102" i="35"/>
  <c r="F110" i="35"/>
  <c r="F111" i="34"/>
  <c r="E13" i="34"/>
  <c r="E7" i="36"/>
  <c r="F49" i="34"/>
  <c r="F90" i="34"/>
  <c r="F68" i="34"/>
  <c r="E15" i="34"/>
  <c r="E10" i="34"/>
  <c r="F63" i="34"/>
  <c r="F106" i="34"/>
  <c r="F91" i="34"/>
  <c r="F65" i="34"/>
  <c r="V7" i="33"/>
  <c r="V24" i="33" s="1"/>
  <c r="AO8" i="33" s="1"/>
  <c r="V66" i="33"/>
  <c r="V92" i="33"/>
  <c r="V108" i="33"/>
  <c r="V41" i="33"/>
  <c r="V50" i="33"/>
  <c r="V60" i="33"/>
  <c r="V81" i="33"/>
  <c r="V98" i="33"/>
  <c r="U20" i="33"/>
  <c r="V47" i="33"/>
  <c r="V67" i="33"/>
  <c r="V82" i="33"/>
  <c r="V104" i="33"/>
  <c r="V30" i="33"/>
  <c r="V34" i="33"/>
  <c r="V38" i="33"/>
  <c r="V68" i="33"/>
  <c r="V85" i="33"/>
  <c r="V102" i="33"/>
  <c r="U18" i="33"/>
  <c r="U12" i="33"/>
  <c r="U13" i="33"/>
  <c r="V58" i="33"/>
  <c r="V100" i="33"/>
  <c r="V43" i="33"/>
  <c r="V55" i="33"/>
  <c r="V90" i="33"/>
  <c r="V45" i="33"/>
  <c r="V75" i="33"/>
  <c r="U17" i="33"/>
  <c r="V36" i="33"/>
  <c r="V76" i="33"/>
  <c r="V110" i="33"/>
  <c r="V83" i="33"/>
  <c r="U14" i="33"/>
  <c r="V59" i="33"/>
  <c r="V93" i="33"/>
  <c r="V46" i="33"/>
  <c r="V77" i="33"/>
  <c r="V29" i="33"/>
  <c r="V37" i="33"/>
  <c r="V80" i="33"/>
  <c r="U19" i="33"/>
  <c r="AO6" i="33"/>
  <c r="AO13" i="33" s="1"/>
  <c r="V54" i="33"/>
  <c r="V71" i="33"/>
  <c r="V95" i="33"/>
  <c r="V111" i="33"/>
  <c r="V42" i="33"/>
  <c r="V51" i="33"/>
  <c r="V64" i="33"/>
  <c r="V84" i="33"/>
  <c r="V101" i="33"/>
  <c r="V44" i="33"/>
  <c r="V49" i="33"/>
  <c r="V70" i="33"/>
  <c r="V91" i="33"/>
  <c r="V107" i="33"/>
  <c r="V31" i="33"/>
  <c r="V35" i="33"/>
  <c r="V53" i="33"/>
  <c r="V73" i="33"/>
  <c r="V89" i="33"/>
  <c r="V105" i="33"/>
  <c r="U21" i="33"/>
  <c r="U11" i="33"/>
  <c r="V86" i="33"/>
  <c r="V74" i="33"/>
  <c r="V112" i="33"/>
  <c r="V69" i="33"/>
  <c r="V106" i="33"/>
  <c r="V52" i="33"/>
  <c r="V96" i="33"/>
  <c r="V32" i="33"/>
  <c r="V57" i="33"/>
  <c r="V94" i="33"/>
  <c r="U16" i="33"/>
  <c r="U10" i="33"/>
  <c r="V63" i="33"/>
  <c r="V103" i="33"/>
  <c r="V48" i="33"/>
  <c r="V72" i="33"/>
  <c r="V109" i="33"/>
  <c r="V56" i="33"/>
  <c r="V99" i="33"/>
  <c r="V33" i="33"/>
  <c r="V65" i="33"/>
  <c r="V97" i="33"/>
  <c r="U15" i="33"/>
  <c r="U7" i="36"/>
  <c r="U14" i="28"/>
  <c r="V76" i="28"/>
  <c r="V112" i="28"/>
  <c r="V54" i="28"/>
  <c r="V93" i="28"/>
  <c r="V109" i="28"/>
  <c r="V47" i="28"/>
  <c r="V85" i="28"/>
  <c r="V91" i="34"/>
  <c r="V96" i="34"/>
  <c r="U21" i="30"/>
  <c r="U20" i="30"/>
  <c r="V7" i="30"/>
  <c r="V24" i="30" s="1"/>
  <c r="AO8" i="30" s="1"/>
  <c r="V32" i="30"/>
  <c r="V36" i="30"/>
  <c r="V43" i="30"/>
  <c r="V47" i="30"/>
  <c r="V52" i="30"/>
  <c r="U11" i="30"/>
  <c r="AO6" i="30"/>
  <c r="AO13" i="30" s="1"/>
  <c r="V33" i="30"/>
  <c r="V41" i="30"/>
  <c r="V46" i="30"/>
  <c r="V53" i="30"/>
  <c r="V57" i="30"/>
  <c r="V64" i="30"/>
  <c r="V68" i="30"/>
  <c r="V72" i="30"/>
  <c r="V76" i="30"/>
  <c r="V83" i="30"/>
  <c r="V90" i="30"/>
  <c r="V94" i="30"/>
  <c r="V98" i="30"/>
  <c r="V102" i="30"/>
  <c r="V106" i="30"/>
  <c r="V110" i="30"/>
  <c r="V29" i="30"/>
  <c r="V35" i="30"/>
  <c r="V45" i="30"/>
  <c r="V54" i="30"/>
  <c r="V59" i="30"/>
  <c r="V67" i="30"/>
  <c r="V73" i="30"/>
  <c r="V81" i="30"/>
  <c r="V89" i="30"/>
  <c r="V95" i="30"/>
  <c r="V100" i="30"/>
  <c r="V105" i="30"/>
  <c r="V111" i="30"/>
  <c r="V37" i="30"/>
  <c r="V49" i="30"/>
  <c r="V63" i="30"/>
  <c r="V74" i="30"/>
  <c r="V91" i="30"/>
  <c r="V101" i="30"/>
  <c r="V112" i="30"/>
  <c r="U18" i="30"/>
  <c r="U10" i="30"/>
  <c r="V31" i="30"/>
  <c r="V42" i="30"/>
  <c r="V50" i="30"/>
  <c r="V56" i="30"/>
  <c r="V65" i="30"/>
  <c r="V70" i="30"/>
  <c r="V75" i="30"/>
  <c r="V84" i="30"/>
  <c r="V92" i="30"/>
  <c r="V97" i="30"/>
  <c r="V103" i="30"/>
  <c r="V108" i="30"/>
  <c r="V60" i="30"/>
  <c r="U15" i="30"/>
  <c r="V34" i="30"/>
  <c r="V51" i="30"/>
  <c r="V58" i="30"/>
  <c r="V71" i="30"/>
  <c r="V85" i="30"/>
  <c r="V93" i="30"/>
  <c r="V104" i="30"/>
  <c r="V30" i="30"/>
  <c r="V55" i="30"/>
  <c r="V69" i="30"/>
  <c r="V82" i="30"/>
  <c r="V96" i="30"/>
  <c r="V107" i="30"/>
  <c r="U12" i="30"/>
  <c r="V44" i="30"/>
  <c r="V66" i="30"/>
  <c r="V80" i="30"/>
  <c r="V99" i="30"/>
  <c r="V109" i="30"/>
  <c r="V48" i="30"/>
  <c r="V112" i="23"/>
  <c r="U30" i="22"/>
  <c r="U32" i="22" s="1"/>
  <c r="K25" i="21" s="1"/>
  <c r="U10" i="34"/>
  <c r="U14" i="34"/>
  <c r="U16" i="28"/>
  <c r="U14" i="30"/>
  <c r="U19" i="28"/>
  <c r="V44" i="28"/>
  <c r="V64" i="28"/>
  <c r="V82" i="28"/>
  <c r="V100" i="28"/>
  <c r="V41" i="28"/>
  <c r="V58" i="28"/>
  <c r="V77" i="28"/>
  <c r="V97" i="28"/>
  <c r="V48" i="28"/>
  <c r="V33" i="28"/>
  <c r="V52" i="28"/>
  <c r="V71" i="28"/>
  <c r="V91" i="28"/>
  <c r="V102" i="32"/>
  <c r="V56" i="34"/>
  <c r="V74" i="34"/>
  <c r="V93" i="34"/>
  <c r="V109" i="34"/>
  <c r="V49" i="34"/>
  <c r="V67" i="34"/>
  <c r="V85" i="34"/>
  <c r="V102" i="34"/>
  <c r="U16" i="34"/>
  <c r="V64" i="34"/>
  <c r="V99" i="34"/>
  <c r="V65" i="34"/>
  <c r="V104" i="34"/>
  <c r="C7" i="30"/>
  <c r="D53" i="30" s="1"/>
  <c r="AO6" i="26"/>
  <c r="AO13" i="26" s="1"/>
  <c r="V31" i="26"/>
  <c r="V35" i="26"/>
  <c r="V41" i="26"/>
  <c r="V45" i="26"/>
  <c r="V50" i="26"/>
  <c r="V54" i="26"/>
  <c r="V58" i="26"/>
  <c r="V65" i="26"/>
  <c r="V69" i="26"/>
  <c r="V73" i="26"/>
  <c r="V77" i="26"/>
  <c r="V83" i="26"/>
  <c r="V89" i="26"/>
  <c r="V93" i="26"/>
  <c r="V97" i="26"/>
  <c r="V101" i="26"/>
  <c r="V105" i="26"/>
  <c r="V109" i="26"/>
  <c r="U21" i="26"/>
  <c r="U13" i="26"/>
  <c r="V29" i="26"/>
  <c r="V34" i="26"/>
  <c r="V42" i="26"/>
  <c r="V47" i="26"/>
  <c r="V53" i="26"/>
  <c r="V59" i="26"/>
  <c r="V67" i="26"/>
  <c r="V72" i="26"/>
  <c r="V80" i="26"/>
  <c r="V85" i="26"/>
  <c r="V92" i="26"/>
  <c r="V98" i="26"/>
  <c r="V103" i="26"/>
  <c r="V108" i="26"/>
  <c r="V30" i="26"/>
  <c r="V37" i="26"/>
  <c r="V46" i="26"/>
  <c r="V55" i="26"/>
  <c r="V64" i="26"/>
  <c r="V71" i="26"/>
  <c r="V81" i="26"/>
  <c r="V90" i="26"/>
  <c r="V96" i="26"/>
  <c r="V104" i="26"/>
  <c r="V111" i="26"/>
  <c r="V60" i="26"/>
  <c r="V38" i="26"/>
  <c r="V56" i="26"/>
  <c r="V74" i="26"/>
  <c r="V91" i="26"/>
  <c r="V106" i="26"/>
  <c r="V112" i="26"/>
  <c r="V33" i="26"/>
  <c r="V43" i="26"/>
  <c r="V51" i="26"/>
  <c r="V57" i="26"/>
  <c r="V68" i="26"/>
  <c r="V75" i="26"/>
  <c r="V84" i="26"/>
  <c r="V94" i="26"/>
  <c r="V100" i="26"/>
  <c r="V107" i="26"/>
  <c r="V7" i="26"/>
  <c r="V24" i="26" s="1"/>
  <c r="AO8" i="26" s="1"/>
  <c r="V44" i="26"/>
  <c r="V63" i="26"/>
  <c r="V76" i="26"/>
  <c r="V95" i="26"/>
  <c r="V110" i="26"/>
  <c r="V32" i="26"/>
  <c r="V49" i="26"/>
  <c r="V66" i="26"/>
  <c r="V82" i="26"/>
  <c r="V99" i="26"/>
  <c r="V36" i="26"/>
  <c r="V52" i="26"/>
  <c r="V70" i="26"/>
  <c r="V86" i="26"/>
  <c r="V102" i="26"/>
  <c r="V48" i="26"/>
  <c r="U21" i="27"/>
  <c r="U16" i="27"/>
  <c r="U15" i="27"/>
  <c r="U18" i="27"/>
  <c r="U17" i="27"/>
  <c r="U11" i="27"/>
  <c r="AO6" i="27"/>
  <c r="V31" i="27"/>
  <c r="V35" i="27"/>
  <c r="V30" i="27"/>
  <c r="V36" i="27"/>
  <c r="V42" i="27"/>
  <c r="V46" i="27"/>
  <c r="V51" i="27"/>
  <c r="V55" i="27"/>
  <c r="V59" i="27"/>
  <c r="V66" i="27"/>
  <c r="V70" i="27"/>
  <c r="V74" i="27"/>
  <c r="V81" i="27"/>
  <c r="V85" i="27"/>
  <c r="V91" i="27"/>
  <c r="V95" i="27"/>
  <c r="V99" i="27"/>
  <c r="V103" i="27"/>
  <c r="V107" i="27"/>
  <c r="V111" i="27"/>
  <c r="U19" i="27"/>
  <c r="V37" i="27"/>
  <c r="V47" i="27"/>
  <c r="V52" i="27"/>
  <c r="V63" i="27"/>
  <c r="V71" i="27"/>
  <c r="V82" i="27"/>
  <c r="V92" i="27"/>
  <c r="V100" i="27"/>
  <c r="V108" i="27"/>
  <c r="U14" i="27"/>
  <c r="U10" i="27"/>
  <c r="V7" i="27"/>
  <c r="V24" i="27" s="1"/>
  <c r="AO8" i="27" s="1"/>
  <c r="V33" i="27"/>
  <c r="V38" i="27"/>
  <c r="V44" i="27"/>
  <c r="V49" i="27"/>
  <c r="V53" i="27"/>
  <c r="V57" i="27"/>
  <c r="V64" i="27"/>
  <c r="V68" i="27"/>
  <c r="V72" i="27"/>
  <c r="V76" i="27"/>
  <c r="V83" i="27"/>
  <c r="V89" i="27"/>
  <c r="V93" i="27"/>
  <c r="V97" i="27"/>
  <c r="V101" i="27"/>
  <c r="V105" i="27"/>
  <c r="V109" i="27"/>
  <c r="V48" i="27"/>
  <c r="U12" i="27"/>
  <c r="V34" i="27"/>
  <c r="V45" i="27"/>
  <c r="V54" i="27"/>
  <c r="U20" i="27"/>
  <c r="V32" i="27"/>
  <c r="V43" i="27"/>
  <c r="V56" i="27"/>
  <c r="V67" i="27"/>
  <c r="V75" i="27"/>
  <c r="V86" i="27"/>
  <c r="V96" i="27"/>
  <c r="V104" i="27"/>
  <c r="V112" i="27"/>
  <c r="V60" i="27"/>
  <c r="U13" i="27"/>
  <c r="V29" i="27"/>
  <c r="V41" i="27"/>
  <c r="V50" i="27"/>
  <c r="V69" i="27"/>
  <c r="V90" i="27"/>
  <c r="V106" i="27"/>
  <c r="V80" i="27"/>
  <c r="V65" i="27"/>
  <c r="V73" i="27"/>
  <c r="V94" i="27"/>
  <c r="V110" i="27"/>
  <c r="V58" i="27"/>
  <c r="V98" i="27"/>
  <c r="V84" i="27"/>
  <c r="V102" i="27"/>
  <c r="U21" i="28"/>
  <c r="U15" i="28"/>
  <c r="V42" i="28"/>
  <c r="V59" i="28"/>
  <c r="V80" i="28"/>
  <c r="V98" i="28"/>
  <c r="V7" i="28"/>
  <c r="V24" i="28" s="1"/>
  <c r="AO8" i="28" s="1"/>
  <c r="V51" i="28"/>
  <c r="V74" i="28"/>
  <c r="V102" i="28"/>
  <c r="V32" i="28"/>
  <c r="V66" i="28"/>
  <c r="V94" i="28"/>
  <c r="V36" i="28"/>
  <c r="V106" i="28"/>
  <c r="V46" i="28"/>
  <c r="V84" i="28"/>
  <c r="V110" i="28"/>
  <c r="V60" i="28"/>
  <c r="V55" i="28"/>
  <c r="U17" i="28"/>
  <c r="V70" i="28"/>
  <c r="V90" i="28"/>
  <c r="V38" i="28"/>
  <c r="V57" i="28"/>
  <c r="V96" i="28"/>
  <c r="V35" i="28"/>
  <c r="V73" i="28"/>
  <c r="V29" i="28"/>
  <c r="V67" i="28"/>
  <c r="V103" i="28"/>
  <c r="V98" i="34"/>
  <c r="V58" i="34"/>
  <c r="V55" i="34"/>
  <c r="U16" i="23"/>
  <c r="U21" i="23"/>
  <c r="U20" i="23"/>
  <c r="U17" i="23"/>
  <c r="V7" i="23"/>
  <c r="V24" i="23" s="1"/>
  <c r="AO8" i="23" s="1"/>
  <c r="V32" i="23"/>
  <c r="V36" i="23"/>
  <c r="V43" i="23"/>
  <c r="V47" i="23"/>
  <c r="V52" i="23"/>
  <c r="V56" i="23"/>
  <c r="V63" i="23"/>
  <c r="V67" i="23"/>
  <c r="V71" i="23"/>
  <c r="V75" i="23"/>
  <c r="V81" i="23"/>
  <c r="V85" i="23"/>
  <c r="V91" i="23"/>
  <c r="V95" i="23"/>
  <c r="V99" i="23"/>
  <c r="V103" i="23"/>
  <c r="V107" i="23"/>
  <c r="V111" i="23"/>
  <c r="U15" i="23"/>
  <c r="V30" i="23"/>
  <c r="V35" i="23"/>
  <c r="V44" i="23"/>
  <c r="V50" i="23"/>
  <c r="V55" i="23"/>
  <c r="V64" i="23"/>
  <c r="V69" i="23"/>
  <c r="V74" i="23"/>
  <c r="V82" i="23"/>
  <c r="V89" i="23"/>
  <c r="V94" i="23"/>
  <c r="V100" i="23"/>
  <c r="V105" i="23"/>
  <c r="V110" i="23"/>
  <c r="V37" i="23"/>
  <c r="V51" i="23"/>
  <c r="V65" i="23"/>
  <c r="V76" i="23"/>
  <c r="V90" i="23"/>
  <c r="V101" i="23"/>
  <c r="U13" i="23"/>
  <c r="U12" i="23"/>
  <c r="U11" i="23"/>
  <c r="U10" i="23"/>
  <c r="AO6" i="23"/>
  <c r="AO13" i="23" s="1"/>
  <c r="V33" i="23"/>
  <c r="V41" i="23"/>
  <c r="V46" i="23"/>
  <c r="V53" i="23"/>
  <c r="V58" i="23"/>
  <c r="V66" i="23"/>
  <c r="V72" i="23"/>
  <c r="V77" i="23"/>
  <c r="V84" i="23"/>
  <c r="V92" i="23"/>
  <c r="V97" i="23"/>
  <c r="V102" i="23"/>
  <c r="V108" i="23"/>
  <c r="V29" i="23"/>
  <c r="V42" i="23"/>
  <c r="V54" i="23"/>
  <c r="V68" i="23"/>
  <c r="V80" i="23"/>
  <c r="V93" i="23"/>
  <c r="V98" i="23"/>
  <c r="V109" i="23"/>
  <c r="V31" i="23"/>
  <c r="V45" i="23"/>
  <c r="V57" i="23"/>
  <c r="V70" i="23"/>
  <c r="V83" i="23"/>
  <c r="V96" i="23"/>
  <c r="V106" i="23"/>
  <c r="V48" i="23"/>
  <c r="V60" i="23"/>
  <c r="U19" i="23"/>
  <c r="V34" i="23"/>
  <c r="V49" i="23"/>
  <c r="V59" i="23"/>
  <c r="V73" i="23"/>
  <c r="V86" i="23"/>
  <c r="V104" i="23"/>
  <c r="V7" i="34"/>
  <c r="V24" i="34" s="1"/>
  <c r="AO8" i="34" s="1"/>
  <c r="U14" i="23"/>
  <c r="U10" i="28"/>
  <c r="U18" i="28"/>
  <c r="C7" i="28"/>
  <c r="D85" i="28" s="1"/>
  <c r="U17" i="30"/>
  <c r="V30" i="28"/>
  <c r="V49" i="28"/>
  <c r="V68" i="28"/>
  <c r="V86" i="28"/>
  <c r="V104" i="28"/>
  <c r="AO6" i="28"/>
  <c r="V45" i="28"/>
  <c r="V65" i="28"/>
  <c r="V83" i="28"/>
  <c r="V101" i="28"/>
  <c r="U13" i="28"/>
  <c r="V37" i="28"/>
  <c r="V56" i="28"/>
  <c r="V75" i="28"/>
  <c r="V95" i="28"/>
  <c r="V111" i="28"/>
  <c r="V80" i="34"/>
  <c r="V97" i="34"/>
  <c r="U15" i="34"/>
  <c r="V53" i="34"/>
  <c r="V71" i="34"/>
  <c r="V90" i="34"/>
  <c r="V106" i="34"/>
  <c r="U19" i="34"/>
  <c r="V68" i="34"/>
  <c r="V107" i="34"/>
  <c r="V73" i="34"/>
  <c r="AO21" i="22"/>
  <c r="AO18" i="22"/>
  <c r="K7" i="19"/>
  <c r="I7" i="19"/>
  <c r="N7" i="19"/>
  <c r="T67" i="32"/>
  <c r="T45" i="32"/>
  <c r="B13" i="19"/>
  <c r="G7" i="19"/>
  <c r="H7" i="19"/>
  <c r="Q20" i="27"/>
  <c r="Q18" i="27"/>
  <c r="Q16" i="27"/>
  <c r="Q21" i="27"/>
  <c r="Q14" i="27"/>
  <c r="Q12" i="27"/>
  <c r="Q11" i="27"/>
  <c r="Q10" i="27"/>
  <c r="R30" i="27"/>
  <c r="R34" i="27"/>
  <c r="R38" i="27"/>
  <c r="R44" i="27"/>
  <c r="R49" i="27"/>
  <c r="R53" i="27"/>
  <c r="R57" i="27"/>
  <c r="R64" i="27"/>
  <c r="R68" i="27"/>
  <c r="R72" i="27"/>
  <c r="R76" i="27"/>
  <c r="R83" i="27"/>
  <c r="R89" i="27"/>
  <c r="R93" i="27"/>
  <c r="R97" i="27"/>
  <c r="R101" i="27"/>
  <c r="R105" i="27"/>
  <c r="R109" i="27"/>
  <c r="Q17" i="27"/>
  <c r="Q13" i="27"/>
  <c r="AM6" i="27"/>
  <c r="AM13" i="27" s="1"/>
  <c r="R31" i="27"/>
  <c r="R35" i="27"/>
  <c r="R41" i="27"/>
  <c r="R45" i="27"/>
  <c r="R50" i="27"/>
  <c r="R54" i="27"/>
  <c r="R58" i="27"/>
  <c r="R65" i="27"/>
  <c r="R69" i="27"/>
  <c r="R73" i="27"/>
  <c r="R80" i="27"/>
  <c r="R84" i="27"/>
  <c r="R90" i="27"/>
  <c r="R94" i="27"/>
  <c r="R98" i="27"/>
  <c r="R102" i="27"/>
  <c r="R106" i="27"/>
  <c r="R110" i="27"/>
  <c r="R60" i="27"/>
  <c r="Q15" i="27"/>
  <c r="R32" i="27"/>
  <c r="R42" i="27"/>
  <c r="R51" i="27"/>
  <c r="R59" i="27"/>
  <c r="R70" i="27"/>
  <c r="R81" i="27"/>
  <c r="R91" i="27"/>
  <c r="R99" i="27"/>
  <c r="R107" i="27"/>
  <c r="Q19" i="27"/>
  <c r="R36" i="27"/>
  <c r="R55" i="27"/>
  <c r="R74" i="27"/>
  <c r="R95" i="27"/>
  <c r="R111" i="27"/>
  <c r="R37" i="27"/>
  <c r="R56" i="27"/>
  <c r="R75" i="27"/>
  <c r="R96" i="27"/>
  <c r="R112" i="27"/>
  <c r="R48" i="27"/>
  <c r="R33" i="27"/>
  <c r="R43" i="27"/>
  <c r="R52" i="27"/>
  <c r="R63" i="27"/>
  <c r="R71" i="27"/>
  <c r="R82" i="27"/>
  <c r="R92" i="27"/>
  <c r="R100" i="27"/>
  <c r="R108" i="27"/>
  <c r="R7" i="27"/>
  <c r="R24" i="27" s="1"/>
  <c r="AM8" i="27" s="1"/>
  <c r="R46" i="27"/>
  <c r="R66" i="27"/>
  <c r="R85" i="27"/>
  <c r="R103" i="27"/>
  <c r="R29" i="27"/>
  <c r="R47" i="27"/>
  <c r="R67" i="27"/>
  <c r="R86" i="27"/>
  <c r="R104" i="27"/>
  <c r="Q20" i="24"/>
  <c r="Q18" i="24"/>
  <c r="Q16" i="24"/>
  <c r="Q15" i="24"/>
  <c r="Q12" i="24"/>
  <c r="Q11" i="24"/>
  <c r="AM6" i="24"/>
  <c r="AM13" i="24" s="1"/>
  <c r="R31" i="24"/>
  <c r="R35" i="24"/>
  <c r="R42" i="24"/>
  <c r="R46" i="24"/>
  <c r="R51" i="24"/>
  <c r="R55" i="24"/>
  <c r="R59" i="24"/>
  <c r="R66" i="24"/>
  <c r="R70" i="24"/>
  <c r="R74" i="24"/>
  <c r="R81" i="24"/>
  <c r="R85" i="24"/>
  <c r="R92" i="24"/>
  <c r="R96" i="24"/>
  <c r="R100" i="24"/>
  <c r="R104" i="24"/>
  <c r="R108" i="24"/>
  <c r="R112" i="24"/>
  <c r="R33" i="24"/>
  <c r="R44" i="24"/>
  <c r="R53" i="24"/>
  <c r="R64" i="24"/>
  <c r="R72" i="24"/>
  <c r="R83" i="24"/>
  <c r="R7" i="24"/>
  <c r="R24" i="24" s="1"/>
  <c r="AM8" i="24" s="1"/>
  <c r="R32" i="24"/>
  <c r="R36" i="24"/>
  <c r="R43" i="24"/>
  <c r="R47" i="24"/>
  <c r="R52" i="24"/>
  <c r="R56" i="24"/>
  <c r="R63" i="24"/>
  <c r="R67" i="24"/>
  <c r="R71" i="24"/>
  <c r="R75" i="24"/>
  <c r="R82" i="24"/>
  <c r="R89" i="24"/>
  <c r="R93" i="24"/>
  <c r="R97" i="24"/>
  <c r="R101" i="24"/>
  <c r="R105" i="24"/>
  <c r="R109" i="24"/>
  <c r="R48" i="24"/>
  <c r="R29" i="24"/>
  <c r="R37" i="24"/>
  <c r="R49" i="24"/>
  <c r="R57" i="24"/>
  <c r="R68" i="24"/>
  <c r="R76" i="24"/>
  <c r="R41" i="24"/>
  <c r="R58" i="24"/>
  <c r="R80" i="24"/>
  <c r="R94" i="24"/>
  <c r="R102" i="24"/>
  <c r="R110" i="24"/>
  <c r="R30" i="24"/>
  <c r="R69" i="24"/>
  <c r="R98" i="24"/>
  <c r="R34" i="24"/>
  <c r="R73" i="24"/>
  <c r="R99" i="24"/>
  <c r="R45" i="24"/>
  <c r="R65" i="24"/>
  <c r="R84" i="24"/>
  <c r="R95" i="24"/>
  <c r="R103" i="24"/>
  <c r="R111" i="24"/>
  <c r="R50" i="24"/>
  <c r="R90" i="24"/>
  <c r="R106" i="24"/>
  <c r="R54" i="24"/>
  <c r="R91" i="24"/>
  <c r="R107" i="24"/>
  <c r="R60" i="24"/>
  <c r="Q20" i="28"/>
  <c r="Q12" i="28"/>
  <c r="R7" i="28"/>
  <c r="R24" i="28" s="1"/>
  <c r="AM8" i="28" s="1"/>
  <c r="R32" i="28"/>
  <c r="R36" i="28"/>
  <c r="R42" i="28"/>
  <c r="R46" i="28"/>
  <c r="R51" i="28"/>
  <c r="R55" i="28"/>
  <c r="R59" i="28"/>
  <c r="R66" i="28"/>
  <c r="R70" i="28"/>
  <c r="R74" i="28"/>
  <c r="R80" i="28"/>
  <c r="R84" i="28"/>
  <c r="R90" i="28"/>
  <c r="R94" i="28"/>
  <c r="R98" i="28"/>
  <c r="R102" i="28"/>
  <c r="R106" i="28"/>
  <c r="R110" i="28"/>
  <c r="R30" i="28"/>
  <c r="R35" i="28"/>
  <c r="R43" i="28"/>
  <c r="R49" i="28"/>
  <c r="R54" i="28"/>
  <c r="R63" i="28"/>
  <c r="R68" i="28"/>
  <c r="R73" i="28"/>
  <c r="R81" i="28"/>
  <c r="R86" i="28"/>
  <c r="R93" i="28"/>
  <c r="R99" i="28"/>
  <c r="R104" i="28"/>
  <c r="R109" i="28"/>
  <c r="AM6" i="28"/>
  <c r="R34" i="28"/>
  <c r="R44" i="28"/>
  <c r="R52" i="28"/>
  <c r="R58" i="28"/>
  <c r="R69" i="28"/>
  <c r="R76" i="28"/>
  <c r="R85" i="28"/>
  <c r="R95" i="28"/>
  <c r="R101" i="28"/>
  <c r="R108" i="28"/>
  <c r="R48" i="28"/>
  <c r="R38" i="28"/>
  <c r="R47" i="28"/>
  <c r="R65" i="28"/>
  <c r="R82" i="28"/>
  <c r="R105" i="28"/>
  <c r="Q18" i="28"/>
  <c r="R29" i="28"/>
  <c r="R37" i="28"/>
  <c r="R45" i="28"/>
  <c r="R53" i="28"/>
  <c r="R64" i="28"/>
  <c r="R71" i="28"/>
  <c r="R77" i="28"/>
  <c r="R89" i="28"/>
  <c r="R96" i="28"/>
  <c r="R103" i="28"/>
  <c r="R111" i="28"/>
  <c r="R60" i="28"/>
  <c r="Q14" i="28"/>
  <c r="R31" i="28"/>
  <c r="R56" i="28"/>
  <c r="R72" i="28"/>
  <c r="R91" i="28"/>
  <c r="R97" i="28"/>
  <c r="R112" i="28"/>
  <c r="Q16" i="28"/>
  <c r="R50" i="28"/>
  <c r="R83" i="28"/>
  <c r="R67" i="28"/>
  <c r="R100" i="28"/>
  <c r="R75" i="28"/>
  <c r="R107" i="28"/>
  <c r="R57" i="28"/>
  <c r="R92" i="28"/>
  <c r="R33" i="28"/>
  <c r="R41" i="28"/>
  <c r="Q13" i="35"/>
  <c r="Q11" i="35"/>
  <c r="Q10" i="35"/>
  <c r="R30" i="35"/>
  <c r="R34" i="35"/>
  <c r="R41" i="35"/>
  <c r="R45" i="35"/>
  <c r="R50" i="35"/>
  <c r="R54" i="35"/>
  <c r="R58" i="35"/>
  <c r="R65" i="35"/>
  <c r="R69" i="35"/>
  <c r="R73" i="35"/>
  <c r="R80" i="35"/>
  <c r="R84" i="35"/>
  <c r="R91" i="35"/>
  <c r="R95" i="35"/>
  <c r="R99" i="35"/>
  <c r="R103" i="35"/>
  <c r="R107" i="35"/>
  <c r="R111" i="35"/>
  <c r="AM6" i="35"/>
  <c r="AM13" i="35" s="1"/>
  <c r="R31" i="35"/>
  <c r="R35" i="35"/>
  <c r="R42" i="35"/>
  <c r="R46" i="35"/>
  <c r="R51" i="35"/>
  <c r="R55" i="35"/>
  <c r="R59" i="35"/>
  <c r="R66" i="35"/>
  <c r="R70" i="35"/>
  <c r="R74" i="35"/>
  <c r="R81" i="35"/>
  <c r="R85" i="35"/>
  <c r="R92" i="35"/>
  <c r="R96" i="35"/>
  <c r="R100" i="35"/>
  <c r="R104" i="35"/>
  <c r="R108" i="35"/>
  <c r="Q21" i="35"/>
  <c r="Q19" i="35"/>
  <c r="Q17" i="35"/>
  <c r="Q15" i="35"/>
  <c r="R32" i="35"/>
  <c r="R43" i="35"/>
  <c r="R52" i="35"/>
  <c r="R63" i="35"/>
  <c r="R71" i="35"/>
  <c r="R82" i="35"/>
  <c r="R93" i="35"/>
  <c r="R101" i="35"/>
  <c r="R109" i="35"/>
  <c r="R48" i="35"/>
  <c r="R7" i="35"/>
  <c r="R24" i="35" s="1"/>
  <c r="AM8" i="35" s="1"/>
  <c r="AM9" i="35" s="1"/>
  <c r="AM21" i="35" s="1"/>
  <c r="R47" i="35"/>
  <c r="R67" i="35"/>
  <c r="R89" i="35"/>
  <c r="R105" i="35"/>
  <c r="R60" i="35"/>
  <c r="R29" i="35"/>
  <c r="R49" i="35"/>
  <c r="R68" i="35"/>
  <c r="R90" i="35"/>
  <c r="R106" i="35"/>
  <c r="R33" i="35"/>
  <c r="R44" i="35"/>
  <c r="R53" i="35"/>
  <c r="R64" i="35"/>
  <c r="R72" i="35"/>
  <c r="R83" i="35"/>
  <c r="R94" i="35"/>
  <c r="R102" i="35"/>
  <c r="R110" i="35"/>
  <c r="R36" i="35"/>
  <c r="R56" i="35"/>
  <c r="R75" i="35"/>
  <c r="R97" i="35"/>
  <c r="R37" i="35"/>
  <c r="R57" i="35"/>
  <c r="R76" i="35"/>
  <c r="R98" i="35"/>
  <c r="Q18" i="23"/>
  <c r="Q15" i="23"/>
  <c r="Q11" i="23"/>
  <c r="Q19" i="23"/>
  <c r="R29" i="23"/>
  <c r="R33" i="23"/>
  <c r="R37" i="23"/>
  <c r="R43" i="23"/>
  <c r="R47" i="23"/>
  <c r="R52" i="23"/>
  <c r="R56" i="23"/>
  <c r="R63" i="23"/>
  <c r="R67" i="23"/>
  <c r="R71" i="23"/>
  <c r="R75" i="23"/>
  <c r="R81" i="23"/>
  <c r="R85" i="23"/>
  <c r="R92" i="23"/>
  <c r="R96" i="23"/>
  <c r="R100" i="23"/>
  <c r="R104" i="23"/>
  <c r="R108" i="23"/>
  <c r="Q13" i="23"/>
  <c r="R31" i="23"/>
  <c r="R36" i="23"/>
  <c r="R44" i="23"/>
  <c r="R50" i="23"/>
  <c r="R55" i="23"/>
  <c r="R64" i="23"/>
  <c r="R69" i="23"/>
  <c r="R74" i="23"/>
  <c r="R82" i="23"/>
  <c r="R90" i="23"/>
  <c r="R95" i="23"/>
  <c r="R101" i="23"/>
  <c r="R106" i="23"/>
  <c r="R111" i="23"/>
  <c r="R60" i="23"/>
  <c r="Q17" i="23"/>
  <c r="R34" i="23"/>
  <c r="R46" i="23"/>
  <c r="R58" i="23"/>
  <c r="R72" i="23"/>
  <c r="R84" i="23"/>
  <c r="R98" i="23"/>
  <c r="R109" i="23"/>
  <c r="AM6" i="23"/>
  <c r="R32" i="23"/>
  <c r="R38" i="23"/>
  <c r="R45" i="23"/>
  <c r="R51" i="23"/>
  <c r="R57" i="23"/>
  <c r="R65" i="23"/>
  <c r="R70" i="23"/>
  <c r="R76" i="23"/>
  <c r="R83" i="23"/>
  <c r="R91" i="23"/>
  <c r="R97" i="23"/>
  <c r="R102" i="23"/>
  <c r="R107" i="23"/>
  <c r="Q10" i="23"/>
  <c r="R7" i="23"/>
  <c r="R24" i="23" s="1"/>
  <c r="AM8" i="23" s="1"/>
  <c r="R41" i="23"/>
  <c r="R53" i="23"/>
  <c r="R66" i="23"/>
  <c r="R77" i="23"/>
  <c r="R93" i="23"/>
  <c r="R103" i="23"/>
  <c r="R30" i="23"/>
  <c r="R54" i="23"/>
  <c r="R80" i="23"/>
  <c r="R105" i="23"/>
  <c r="R48" i="23"/>
  <c r="R68" i="23"/>
  <c r="Q21" i="23"/>
  <c r="R73" i="23"/>
  <c r="R35" i="23"/>
  <c r="R59" i="23"/>
  <c r="R89" i="23"/>
  <c r="R110" i="23"/>
  <c r="Q14" i="23"/>
  <c r="R42" i="23"/>
  <c r="R94" i="23"/>
  <c r="R49" i="23"/>
  <c r="R99" i="23"/>
  <c r="Q20" i="30"/>
  <c r="Q17" i="30"/>
  <c r="R29" i="30"/>
  <c r="R33" i="30"/>
  <c r="R37" i="30"/>
  <c r="R43" i="30"/>
  <c r="Q19" i="30"/>
  <c r="Q11" i="30"/>
  <c r="R31" i="30"/>
  <c r="R36" i="30"/>
  <c r="R44" i="30"/>
  <c r="R49" i="30"/>
  <c r="R53" i="30"/>
  <c r="R57" i="30"/>
  <c r="R64" i="30"/>
  <c r="R68" i="30"/>
  <c r="R72" i="30"/>
  <c r="R76" i="30"/>
  <c r="R83" i="30"/>
  <c r="R90" i="30"/>
  <c r="R94" i="30"/>
  <c r="R98" i="30"/>
  <c r="R102" i="30"/>
  <c r="R106" i="30"/>
  <c r="R110" i="30"/>
  <c r="R32" i="30"/>
  <c r="R41" i="30"/>
  <c r="R47" i="30"/>
  <c r="R54" i="30"/>
  <c r="R59" i="30"/>
  <c r="R67" i="30"/>
  <c r="R73" i="30"/>
  <c r="R81" i="30"/>
  <c r="R89" i="30"/>
  <c r="R95" i="30"/>
  <c r="R100" i="30"/>
  <c r="R105" i="30"/>
  <c r="R111" i="30"/>
  <c r="R48" i="30"/>
  <c r="R7" i="30"/>
  <c r="R24" i="30" s="1"/>
  <c r="AM8" i="30" s="1"/>
  <c r="R45" i="30"/>
  <c r="R56" i="30"/>
  <c r="R70" i="30"/>
  <c r="R84" i="30"/>
  <c r="R97" i="30"/>
  <c r="R108" i="30"/>
  <c r="AM6" i="30"/>
  <c r="AM13" i="30" s="1"/>
  <c r="R34" i="30"/>
  <c r="R42" i="30"/>
  <c r="R50" i="30"/>
  <c r="R55" i="30"/>
  <c r="R63" i="30"/>
  <c r="R69" i="30"/>
  <c r="R74" i="30"/>
  <c r="R82" i="30"/>
  <c r="R91" i="30"/>
  <c r="R96" i="30"/>
  <c r="R101" i="30"/>
  <c r="R107" i="30"/>
  <c r="R60" i="30"/>
  <c r="R35" i="30"/>
  <c r="R51" i="30"/>
  <c r="R65" i="30"/>
  <c r="R75" i="30"/>
  <c r="R92" i="30"/>
  <c r="R103" i="30"/>
  <c r="R38" i="30"/>
  <c r="R66" i="30"/>
  <c r="R93" i="30"/>
  <c r="R52" i="30"/>
  <c r="R104" i="30"/>
  <c r="R58" i="30"/>
  <c r="R109" i="30"/>
  <c r="R46" i="30"/>
  <c r="R71" i="30"/>
  <c r="R99" i="30"/>
  <c r="R80" i="30"/>
  <c r="R30" i="30"/>
  <c r="R85" i="30"/>
  <c r="Q20" i="26"/>
  <c r="R31" i="26"/>
  <c r="R50" i="26"/>
  <c r="R69" i="26"/>
  <c r="R89" i="26"/>
  <c r="R105" i="26"/>
  <c r="R35" i="26"/>
  <c r="R58" i="26"/>
  <c r="R83" i="26"/>
  <c r="R109" i="26"/>
  <c r="R41" i="26"/>
  <c r="R73" i="26"/>
  <c r="R101" i="26"/>
  <c r="R54" i="26"/>
  <c r="R45" i="26"/>
  <c r="R77" i="26"/>
  <c r="R93" i="26"/>
  <c r="AM6" i="26"/>
  <c r="AM13" i="26" s="1"/>
  <c r="R65" i="26"/>
  <c r="R60" i="26"/>
  <c r="R97" i="26"/>
  <c r="R7" i="32"/>
  <c r="R24" i="32" s="1"/>
  <c r="AM8" i="32" s="1"/>
  <c r="AM9" i="32" s="1"/>
  <c r="Q21" i="32"/>
  <c r="R41" i="32"/>
  <c r="R49" i="32"/>
  <c r="R57" i="32"/>
  <c r="R91" i="32"/>
  <c r="R99" i="32"/>
  <c r="R107" i="32"/>
  <c r="R31" i="32"/>
  <c r="R43" i="32"/>
  <c r="R45" i="32"/>
  <c r="R51" i="32"/>
  <c r="R59" i="32"/>
  <c r="R63" i="32"/>
  <c r="R73" i="32"/>
  <c r="R81" i="32"/>
  <c r="R93" i="32"/>
  <c r="R101" i="32"/>
  <c r="R109" i="32"/>
  <c r="Q13" i="32"/>
  <c r="Q18" i="32"/>
  <c r="R53" i="32"/>
  <c r="R85" i="32"/>
  <c r="R89" i="32"/>
  <c r="R105" i="32"/>
  <c r="R35" i="32"/>
  <c r="R67" i="32"/>
  <c r="R111" i="32"/>
  <c r="R47" i="32"/>
  <c r="R97" i="32"/>
  <c r="R37" i="32"/>
  <c r="R83" i="32"/>
  <c r="R95" i="32"/>
  <c r="R75" i="32"/>
  <c r="R55" i="32"/>
  <c r="R65" i="32"/>
  <c r="R103" i="32"/>
  <c r="O21" i="34"/>
  <c r="O21" i="24"/>
  <c r="O13" i="24"/>
  <c r="O10" i="24"/>
  <c r="O19" i="24"/>
  <c r="O11" i="24"/>
  <c r="O15" i="24"/>
  <c r="O17" i="24"/>
  <c r="AL6" i="24"/>
  <c r="AL13" i="24" s="1"/>
  <c r="P32" i="24"/>
  <c r="P36" i="24"/>
  <c r="P42" i="24"/>
  <c r="P46" i="24"/>
  <c r="P51" i="24"/>
  <c r="P55" i="24"/>
  <c r="P59" i="24"/>
  <c r="P66" i="24"/>
  <c r="P70" i="24"/>
  <c r="P74" i="24"/>
  <c r="P81" i="24"/>
  <c r="P85" i="24"/>
  <c r="P92" i="24"/>
  <c r="P96" i="24"/>
  <c r="P100" i="24"/>
  <c r="P104" i="24"/>
  <c r="P108" i="24"/>
  <c r="P112" i="24"/>
  <c r="P33" i="24"/>
  <c r="P38" i="24"/>
  <c r="P45" i="24"/>
  <c r="P52" i="24"/>
  <c r="P57" i="24"/>
  <c r="P65" i="24"/>
  <c r="P71" i="24"/>
  <c r="P76" i="24"/>
  <c r="P84" i="24"/>
  <c r="P93" i="24"/>
  <c r="P98" i="24"/>
  <c r="P103" i="24"/>
  <c r="P109" i="24"/>
  <c r="P60" i="24"/>
  <c r="P30" i="24"/>
  <c r="P43" i="24"/>
  <c r="P63" i="24"/>
  <c r="P73" i="24"/>
  <c r="P90" i="24"/>
  <c r="P101" i="24"/>
  <c r="P111" i="24"/>
  <c r="P29" i="24"/>
  <c r="P34" i="24"/>
  <c r="P41" i="24"/>
  <c r="P47" i="24"/>
  <c r="P53" i="24"/>
  <c r="P58" i="24"/>
  <c r="P67" i="24"/>
  <c r="P72" i="24"/>
  <c r="P80" i="24"/>
  <c r="P89" i="24"/>
  <c r="P94" i="24"/>
  <c r="P99" i="24"/>
  <c r="P105" i="24"/>
  <c r="P110" i="24"/>
  <c r="P48" i="24"/>
  <c r="P35" i="24"/>
  <c r="P49" i="24"/>
  <c r="P54" i="24"/>
  <c r="P68" i="24"/>
  <c r="P82" i="24"/>
  <c r="P95" i="24"/>
  <c r="P106" i="24"/>
  <c r="P31" i="24"/>
  <c r="P56" i="24"/>
  <c r="P83" i="24"/>
  <c r="P107" i="24"/>
  <c r="P37" i="24"/>
  <c r="P64" i="24"/>
  <c r="P91" i="24"/>
  <c r="P44" i="24"/>
  <c r="P97" i="24"/>
  <c r="P50" i="24"/>
  <c r="P75" i="24"/>
  <c r="P102" i="24"/>
  <c r="P69" i="24"/>
  <c r="O12" i="23"/>
  <c r="O10" i="23"/>
  <c r="O19" i="23"/>
  <c r="O15" i="23"/>
  <c r="O16" i="23"/>
  <c r="O14" i="23"/>
  <c r="P29" i="23"/>
  <c r="P33" i="23"/>
  <c r="P37" i="23"/>
  <c r="P43" i="23"/>
  <c r="P47" i="23"/>
  <c r="P52" i="23"/>
  <c r="P56" i="23"/>
  <c r="P63" i="23"/>
  <c r="P67" i="23"/>
  <c r="P71" i="23"/>
  <c r="P75" i="23"/>
  <c r="P82" i="23"/>
  <c r="P86" i="23"/>
  <c r="P92" i="23"/>
  <c r="P96" i="23"/>
  <c r="P100" i="23"/>
  <c r="P104" i="23"/>
  <c r="P108" i="23"/>
  <c r="P31" i="23"/>
  <c r="P36" i="23"/>
  <c r="P44" i="23"/>
  <c r="P50" i="23"/>
  <c r="P55" i="23"/>
  <c r="P64" i="23"/>
  <c r="P69" i="23"/>
  <c r="P74" i="23"/>
  <c r="P83" i="23"/>
  <c r="P90" i="23"/>
  <c r="P95" i="23"/>
  <c r="P101" i="23"/>
  <c r="P106" i="23"/>
  <c r="P111" i="23"/>
  <c r="P34" i="23"/>
  <c r="P46" i="23"/>
  <c r="P58" i="23"/>
  <c r="P72" i="23"/>
  <c r="P85" i="23"/>
  <c r="P103" i="23"/>
  <c r="P60" i="23"/>
  <c r="P35" i="23"/>
  <c r="P49" i="23"/>
  <c r="P59" i="23"/>
  <c r="P32" i="23"/>
  <c r="P38" i="23"/>
  <c r="P45" i="23"/>
  <c r="P51" i="23"/>
  <c r="P57" i="23"/>
  <c r="P65" i="23"/>
  <c r="P70" i="23"/>
  <c r="P76" i="23"/>
  <c r="P84" i="23"/>
  <c r="P91" i="23"/>
  <c r="P97" i="23"/>
  <c r="P102" i="23"/>
  <c r="P107" i="23"/>
  <c r="AL6" i="23"/>
  <c r="AL13" i="23" s="1"/>
  <c r="P41" i="23"/>
  <c r="P53" i="23"/>
  <c r="P66" i="23"/>
  <c r="P80" i="23"/>
  <c r="P93" i="23"/>
  <c r="P98" i="23"/>
  <c r="P109" i="23"/>
  <c r="P48" i="23"/>
  <c r="P30" i="23"/>
  <c r="P42" i="23"/>
  <c r="P54" i="23"/>
  <c r="P68" i="23"/>
  <c r="P94" i="23"/>
  <c r="P73" i="23"/>
  <c r="P99" i="23"/>
  <c r="P105" i="23"/>
  <c r="P89" i="23"/>
  <c r="P110" i="23"/>
  <c r="P81" i="23"/>
  <c r="O30" i="22"/>
  <c r="O32" i="22" s="1"/>
  <c r="H25" i="21" s="1"/>
  <c r="P29" i="34"/>
  <c r="O11" i="31"/>
  <c r="O16" i="24"/>
  <c r="O13" i="23"/>
  <c r="P47" i="34"/>
  <c r="P96" i="34"/>
  <c r="O12" i="34"/>
  <c r="P63" i="34"/>
  <c r="P106" i="31"/>
  <c r="P69" i="31"/>
  <c r="P31" i="31"/>
  <c r="P93" i="31"/>
  <c r="P53" i="31"/>
  <c r="P108" i="31"/>
  <c r="P71" i="31"/>
  <c r="P33" i="31"/>
  <c r="P107" i="31"/>
  <c r="P70" i="31"/>
  <c r="P32" i="31"/>
  <c r="O16" i="27"/>
  <c r="O15" i="27"/>
  <c r="O13" i="27"/>
  <c r="O10" i="27"/>
  <c r="O20" i="27"/>
  <c r="P30" i="27"/>
  <c r="P34" i="27"/>
  <c r="P41" i="27"/>
  <c r="P45" i="27"/>
  <c r="P50" i="27"/>
  <c r="P54" i="27"/>
  <c r="P58" i="27"/>
  <c r="P65" i="27"/>
  <c r="P69" i="27"/>
  <c r="P73" i="27"/>
  <c r="P77" i="27"/>
  <c r="P83" i="27"/>
  <c r="P90" i="27"/>
  <c r="P94" i="27"/>
  <c r="P98" i="27"/>
  <c r="P102" i="27"/>
  <c r="P106" i="27"/>
  <c r="P110" i="27"/>
  <c r="O18" i="27"/>
  <c r="O11" i="27"/>
  <c r="P31" i="27"/>
  <c r="P36" i="27"/>
  <c r="P44" i="27"/>
  <c r="P51" i="27"/>
  <c r="P56" i="27"/>
  <c r="P64" i="27"/>
  <c r="P70" i="27"/>
  <c r="P75" i="27"/>
  <c r="P82" i="27"/>
  <c r="P91" i="27"/>
  <c r="P96" i="27"/>
  <c r="P101" i="27"/>
  <c r="P107" i="27"/>
  <c r="AL6" i="27"/>
  <c r="AL13" i="27" s="1"/>
  <c r="P42" i="27"/>
  <c r="P53" i="27"/>
  <c r="P67" i="27"/>
  <c r="P80" i="27"/>
  <c r="P93" i="27"/>
  <c r="P104" i="27"/>
  <c r="P48" i="27"/>
  <c r="P32" i="27"/>
  <c r="P37" i="27"/>
  <c r="P46" i="27"/>
  <c r="P52" i="27"/>
  <c r="P57" i="27"/>
  <c r="P66" i="27"/>
  <c r="P71" i="27"/>
  <c r="P76" i="27"/>
  <c r="P84" i="27"/>
  <c r="P92" i="27"/>
  <c r="P97" i="27"/>
  <c r="P103" i="27"/>
  <c r="P108" i="27"/>
  <c r="P33" i="27"/>
  <c r="P47" i="27"/>
  <c r="P59" i="27"/>
  <c r="P72" i="27"/>
  <c r="P85" i="27"/>
  <c r="P99" i="27"/>
  <c r="P109" i="27"/>
  <c r="P35" i="27"/>
  <c r="P63" i="27"/>
  <c r="P89" i="27"/>
  <c r="P111" i="27"/>
  <c r="P60" i="27"/>
  <c r="P43" i="27"/>
  <c r="P68" i="27"/>
  <c r="P95" i="27"/>
  <c r="P74" i="27"/>
  <c r="P100" i="27"/>
  <c r="P29" i="27"/>
  <c r="P55" i="27"/>
  <c r="P81" i="27"/>
  <c r="P105" i="27"/>
  <c r="P49" i="27"/>
  <c r="P86" i="27"/>
  <c r="O20" i="34"/>
  <c r="P37" i="33"/>
  <c r="P29" i="33"/>
  <c r="AL6" i="33"/>
  <c r="AL13" i="33" s="1"/>
  <c r="P32" i="33"/>
  <c r="O13" i="31"/>
  <c r="O21" i="31"/>
  <c r="O18" i="24"/>
  <c r="O14" i="27"/>
  <c r="O11" i="23"/>
  <c r="O17" i="23"/>
  <c r="C7" i="31"/>
  <c r="D36" i="31" s="1"/>
  <c r="P55" i="34"/>
  <c r="P77" i="34"/>
  <c r="P100" i="34"/>
  <c r="O18" i="34"/>
  <c r="P105" i="34"/>
  <c r="P81" i="34"/>
  <c r="P82" i="34"/>
  <c r="P102" i="31"/>
  <c r="P84" i="31"/>
  <c r="P65" i="31"/>
  <c r="P45" i="31"/>
  <c r="AL6" i="31"/>
  <c r="AL13" i="31" s="1"/>
  <c r="P105" i="31"/>
  <c r="P89" i="31"/>
  <c r="P68" i="31"/>
  <c r="P49" i="31"/>
  <c r="P30" i="31"/>
  <c r="P104" i="31"/>
  <c r="P86" i="31"/>
  <c r="P67" i="31"/>
  <c r="P47" i="31"/>
  <c r="P29" i="31"/>
  <c r="O18" i="31"/>
  <c r="P103" i="31"/>
  <c r="P85" i="31"/>
  <c r="P66" i="31"/>
  <c r="P46" i="31"/>
  <c r="P7" i="31"/>
  <c r="P24" i="31" s="1"/>
  <c r="AL8" i="31" s="1"/>
  <c r="O12" i="28"/>
  <c r="P7" i="28"/>
  <c r="P24" i="28" s="1"/>
  <c r="AL8" i="28" s="1"/>
  <c r="P32" i="28"/>
  <c r="P36" i="28"/>
  <c r="P42" i="28"/>
  <c r="P46" i="28"/>
  <c r="P51" i="28"/>
  <c r="P55" i="28"/>
  <c r="P59" i="28"/>
  <c r="P66" i="28"/>
  <c r="P70" i="28"/>
  <c r="P74" i="28"/>
  <c r="P80" i="28"/>
  <c r="P84" i="28"/>
  <c r="P90" i="28"/>
  <c r="P94" i="28"/>
  <c r="O15" i="28"/>
  <c r="P29" i="28"/>
  <c r="P33" i="28"/>
  <c r="P37" i="28"/>
  <c r="P43" i="28"/>
  <c r="P47" i="28"/>
  <c r="P52" i="28"/>
  <c r="P56" i="28"/>
  <c r="P63" i="28"/>
  <c r="P67" i="28"/>
  <c r="P71" i="28"/>
  <c r="P75" i="28"/>
  <c r="P81" i="28"/>
  <c r="P85" i="28"/>
  <c r="P91" i="28"/>
  <c r="AL6" i="28"/>
  <c r="AL13" i="28" s="1"/>
  <c r="P35" i="28"/>
  <c r="P45" i="28"/>
  <c r="P54" i="28"/>
  <c r="P65" i="28"/>
  <c r="P73" i="28"/>
  <c r="P83" i="28"/>
  <c r="P93" i="28"/>
  <c r="P98" i="28"/>
  <c r="P102" i="28"/>
  <c r="P106" i="28"/>
  <c r="P110" i="28"/>
  <c r="P30" i="28"/>
  <c r="P38" i="28"/>
  <c r="P49" i="28"/>
  <c r="P57" i="28"/>
  <c r="P68" i="28"/>
  <c r="P76" i="28"/>
  <c r="P86" i="28"/>
  <c r="P95" i="28"/>
  <c r="P99" i="28"/>
  <c r="P103" i="28"/>
  <c r="P107" i="28"/>
  <c r="P111" i="28"/>
  <c r="P44" i="28"/>
  <c r="P64" i="28"/>
  <c r="P82" i="28"/>
  <c r="P97" i="28"/>
  <c r="P105" i="28"/>
  <c r="P31" i="28"/>
  <c r="P50" i="28"/>
  <c r="P69" i="28"/>
  <c r="P89" i="28"/>
  <c r="P100" i="28"/>
  <c r="P108" i="28"/>
  <c r="P58" i="28"/>
  <c r="P96" i="28"/>
  <c r="P48" i="28"/>
  <c r="P41" i="28"/>
  <c r="P92" i="28"/>
  <c r="P109" i="28"/>
  <c r="P34" i="28"/>
  <c r="P72" i="28"/>
  <c r="P101" i="28"/>
  <c r="P60" i="28"/>
  <c r="P77" i="28"/>
  <c r="P104" i="28"/>
  <c r="P53" i="28"/>
  <c r="AL6" i="32"/>
  <c r="AL13" i="32" s="1"/>
  <c r="O17" i="32"/>
  <c r="O21" i="32"/>
  <c r="P80" i="32"/>
  <c r="P84" i="32"/>
  <c r="P92" i="32"/>
  <c r="P96" i="32"/>
  <c r="P100" i="32"/>
  <c r="P104" i="32"/>
  <c r="P108" i="32"/>
  <c r="P30" i="32"/>
  <c r="P34" i="32"/>
  <c r="P42" i="32"/>
  <c r="P50" i="32"/>
  <c r="P54" i="32"/>
  <c r="P58" i="32"/>
  <c r="P66" i="32"/>
  <c r="P70" i="32"/>
  <c r="P76" i="32"/>
  <c r="P44" i="32"/>
  <c r="P46" i="32"/>
  <c r="P52" i="32"/>
  <c r="P72" i="32"/>
  <c r="P90" i="32"/>
  <c r="P106" i="32"/>
  <c r="P36" i="32"/>
  <c r="P48" i="32"/>
  <c r="P68" i="32"/>
  <c r="P82" i="32"/>
  <c r="P102" i="32"/>
  <c r="P56" i="32"/>
  <c r="P94" i="32"/>
  <c r="P98" i="32"/>
  <c r="P64" i="32"/>
  <c r="P110" i="32"/>
  <c r="P112" i="34"/>
  <c r="P70" i="34"/>
  <c r="AL6" i="34"/>
  <c r="AL13" i="34" s="1"/>
  <c r="O19" i="31"/>
  <c r="P73" i="34"/>
  <c r="P89" i="34"/>
  <c r="P64" i="34"/>
  <c r="P90" i="31"/>
  <c r="P50" i="31"/>
  <c r="P109" i="31"/>
  <c r="P72" i="31"/>
  <c r="P34" i="31"/>
  <c r="P92" i="31"/>
  <c r="P52" i="31"/>
  <c r="O16" i="31"/>
  <c r="P91" i="31"/>
  <c r="P51" i="31"/>
  <c r="O10" i="35"/>
  <c r="O15" i="35"/>
  <c r="O14" i="35"/>
  <c r="O19" i="35"/>
  <c r="O18" i="35"/>
  <c r="O12" i="35"/>
  <c r="O11" i="35"/>
  <c r="P31" i="35"/>
  <c r="P35" i="35"/>
  <c r="P41" i="35"/>
  <c r="P45" i="35"/>
  <c r="P50" i="35"/>
  <c r="P54" i="35"/>
  <c r="P58" i="35"/>
  <c r="P65" i="35"/>
  <c r="P69" i="35"/>
  <c r="P73" i="35"/>
  <c r="P80" i="35"/>
  <c r="P84" i="35"/>
  <c r="P91" i="35"/>
  <c r="P95" i="35"/>
  <c r="P99" i="35"/>
  <c r="P103" i="35"/>
  <c r="P107" i="35"/>
  <c r="P111" i="35"/>
  <c r="P60" i="35"/>
  <c r="O13" i="35"/>
  <c r="P29" i="35"/>
  <c r="P34" i="35"/>
  <c r="P42" i="35"/>
  <c r="P47" i="35"/>
  <c r="P53" i="35"/>
  <c r="P59" i="35"/>
  <c r="P67" i="35"/>
  <c r="P72" i="35"/>
  <c r="P81" i="35"/>
  <c r="P89" i="35"/>
  <c r="P94" i="35"/>
  <c r="P100" i="35"/>
  <c r="P105" i="35"/>
  <c r="P110" i="35"/>
  <c r="P37" i="35"/>
  <c r="P51" i="35"/>
  <c r="P64" i="35"/>
  <c r="P75" i="35"/>
  <c r="P92" i="35"/>
  <c r="P102" i="35"/>
  <c r="P30" i="35"/>
  <c r="P36" i="35"/>
  <c r="P43" i="35"/>
  <c r="P49" i="35"/>
  <c r="P55" i="35"/>
  <c r="P63" i="35"/>
  <c r="P68" i="35"/>
  <c r="P74" i="35"/>
  <c r="P82" i="35"/>
  <c r="P90" i="35"/>
  <c r="P96" i="35"/>
  <c r="P101" i="35"/>
  <c r="P106" i="35"/>
  <c r="P112" i="35"/>
  <c r="P32" i="35"/>
  <c r="P44" i="35"/>
  <c r="P56" i="35"/>
  <c r="P70" i="35"/>
  <c r="P83" i="35"/>
  <c r="P97" i="35"/>
  <c r="P108" i="35"/>
  <c r="P46" i="35"/>
  <c r="P71" i="35"/>
  <c r="P98" i="35"/>
  <c r="AL6" i="35"/>
  <c r="AL13" i="35" s="1"/>
  <c r="P52" i="35"/>
  <c r="P76" i="35"/>
  <c r="P104" i="35"/>
  <c r="P48" i="35"/>
  <c r="P57" i="35"/>
  <c r="P109" i="35"/>
  <c r="P38" i="35"/>
  <c r="P66" i="35"/>
  <c r="P93" i="35"/>
  <c r="P33" i="35"/>
  <c r="P85" i="35"/>
  <c r="P44" i="33"/>
  <c r="P52" i="33"/>
  <c r="P56" i="33"/>
  <c r="P63" i="33"/>
  <c r="P68" i="33"/>
  <c r="P72" i="33"/>
  <c r="P73" i="33"/>
  <c r="P82" i="33"/>
  <c r="P91" i="33"/>
  <c r="P96" i="33"/>
  <c r="P100" i="33"/>
  <c r="P105" i="33"/>
  <c r="P109" i="33"/>
  <c r="P110" i="33"/>
  <c r="P45" i="33"/>
  <c r="P47" i="33"/>
  <c r="P49" i="33"/>
  <c r="P51" i="33"/>
  <c r="P55" i="33"/>
  <c r="P59" i="33"/>
  <c r="P60" i="33"/>
  <c r="P67" i="33"/>
  <c r="P71" i="33"/>
  <c r="P76" i="33"/>
  <c r="P80" i="33"/>
  <c r="P81" i="33"/>
  <c r="P85" i="33"/>
  <c r="P86" i="33"/>
  <c r="P90" i="33"/>
  <c r="P95" i="33"/>
  <c r="P99" i="33"/>
  <c r="P104" i="33"/>
  <c r="P108" i="33"/>
  <c r="P57" i="33"/>
  <c r="P66" i="33"/>
  <c r="P74" i="33"/>
  <c r="P83" i="33"/>
  <c r="P92" i="33"/>
  <c r="P101" i="33"/>
  <c r="P102" i="33"/>
  <c r="P54" i="33"/>
  <c r="P64" i="33"/>
  <c r="P65" i="33"/>
  <c r="P89" i="33"/>
  <c r="P98" i="33"/>
  <c r="P107" i="33"/>
  <c r="P84" i="33"/>
  <c r="P58" i="33"/>
  <c r="P70" i="33"/>
  <c r="P75" i="33"/>
  <c r="P97" i="33"/>
  <c r="P93" i="33"/>
  <c r="P103" i="33"/>
  <c r="P69" i="33"/>
  <c r="P106" i="33"/>
  <c r="P111" i="33"/>
  <c r="P112" i="33"/>
  <c r="P53" i="33"/>
  <c r="P94" i="33"/>
  <c r="P86" i="35"/>
  <c r="P86" i="24"/>
  <c r="P112" i="23"/>
  <c r="O17" i="34"/>
  <c r="O13" i="34"/>
  <c r="P7" i="33"/>
  <c r="P24" i="33" s="1"/>
  <c r="AL8" i="33" s="1"/>
  <c r="P35" i="33"/>
  <c r="O20" i="33"/>
  <c r="P42" i="33"/>
  <c r="P30" i="33"/>
  <c r="O21" i="33"/>
  <c r="O11" i="33"/>
  <c r="P50" i="33"/>
  <c r="O15" i="31"/>
  <c r="O12" i="24"/>
  <c r="O20" i="24"/>
  <c r="O17" i="27"/>
  <c r="O18" i="23"/>
  <c r="O21" i="23"/>
  <c r="O11" i="34"/>
  <c r="P59" i="34"/>
  <c r="P83" i="34"/>
  <c r="P108" i="34"/>
  <c r="P56" i="34"/>
  <c r="O19" i="33"/>
  <c r="P98" i="34"/>
  <c r="P103" i="34"/>
  <c r="P98" i="31"/>
  <c r="P80" i="31"/>
  <c r="P58" i="31"/>
  <c r="P41" i="31"/>
  <c r="O10" i="31"/>
  <c r="P101" i="31"/>
  <c r="P83" i="31"/>
  <c r="P64" i="31"/>
  <c r="P44" i="31"/>
  <c r="P60" i="31"/>
  <c r="P100" i="31"/>
  <c r="P82" i="31"/>
  <c r="P63" i="31"/>
  <c r="P43" i="31"/>
  <c r="O12" i="31"/>
  <c r="O20" i="31"/>
  <c r="P99" i="31"/>
  <c r="P81" i="31"/>
  <c r="P59" i="31"/>
  <c r="P77" i="33"/>
  <c r="O20" i="30"/>
  <c r="O18" i="30"/>
  <c r="O16" i="30"/>
  <c r="O14" i="30"/>
  <c r="O10" i="30"/>
  <c r="O12" i="30"/>
  <c r="P30" i="30"/>
  <c r="P34" i="30"/>
  <c r="P41" i="30"/>
  <c r="P45" i="30"/>
  <c r="P50" i="30"/>
  <c r="P54" i="30"/>
  <c r="P58" i="30"/>
  <c r="P65" i="30"/>
  <c r="P69" i="30"/>
  <c r="P73" i="30"/>
  <c r="P80" i="30"/>
  <c r="P84" i="30"/>
  <c r="P90" i="30"/>
  <c r="P94" i="30"/>
  <c r="P98" i="30"/>
  <c r="P102" i="30"/>
  <c r="P106" i="30"/>
  <c r="P110" i="30"/>
  <c r="P48" i="30"/>
  <c r="P60" i="30"/>
  <c r="P29" i="30"/>
  <c r="P35" i="30"/>
  <c r="P43" i="30"/>
  <c r="P49" i="30"/>
  <c r="P55" i="30"/>
  <c r="P63" i="30"/>
  <c r="P68" i="30"/>
  <c r="P74" i="30"/>
  <c r="P82" i="30"/>
  <c r="P89" i="30"/>
  <c r="P95" i="30"/>
  <c r="P100" i="30"/>
  <c r="P105" i="30"/>
  <c r="P111" i="30"/>
  <c r="P32" i="30"/>
  <c r="P46" i="30"/>
  <c r="P57" i="30"/>
  <c r="P71" i="30"/>
  <c r="P85" i="30"/>
  <c r="P97" i="30"/>
  <c r="P108" i="30"/>
  <c r="P7" i="30"/>
  <c r="P24" i="30" s="1"/>
  <c r="AL8" i="30" s="1"/>
  <c r="P42" i="30"/>
  <c r="P53" i="30"/>
  <c r="P72" i="30"/>
  <c r="P86" i="30"/>
  <c r="P99" i="30"/>
  <c r="P109" i="30"/>
  <c r="P31" i="30"/>
  <c r="P36" i="30"/>
  <c r="P44" i="30"/>
  <c r="P51" i="30"/>
  <c r="P56" i="30"/>
  <c r="P64" i="30"/>
  <c r="P70" i="30"/>
  <c r="P75" i="30"/>
  <c r="P83" i="30"/>
  <c r="P91" i="30"/>
  <c r="P96" i="30"/>
  <c r="P101" i="30"/>
  <c r="P107" i="30"/>
  <c r="P112" i="30"/>
  <c r="AL6" i="30"/>
  <c r="AL13" i="30" s="1"/>
  <c r="P37" i="30"/>
  <c r="P52" i="30"/>
  <c r="P66" i="30"/>
  <c r="P76" i="30"/>
  <c r="P92" i="30"/>
  <c r="P103" i="30"/>
  <c r="P33" i="30"/>
  <c r="P47" i="30"/>
  <c r="P59" i="30"/>
  <c r="P67" i="30"/>
  <c r="P81" i="30"/>
  <c r="P93" i="30"/>
  <c r="P104" i="30"/>
  <c r="O17" i="26"/>
  <c r="O21" i="26"/>
  <c r="O13" i="26"/>
  <c r="O11" i="26"/>
  <c r="O10" i="26"/>
  <c r="P29" i="26"/>
  <c r="P33" i="26"/>
  <c r="P37" i="26"/>
  <c r="P43" i="26"/>
  <c r="P47" i="26"/>
  <c r="P52" i="26"/>
  <c r="P56" i="26"/>
  <c r="P63" i="26"/>
  <c r="P67" i="26"/>
  <c r="P71" i="26"/>
  <c r="P75" i="26"/>
  <c r="P81" i="26"/>
  <c r="P85" i="26"/>
  <c r="P91" i="26"/>
  <c r="P95" i="26"/>
  <c r="P99" i="26"/>
  <c r="P103" i="26"/>
  <c r="P107" i="26"/>
  <c r="P111" i="26"/>
  <c r="O15" i="26"/>
  <c r="P30" i="26"/>
  <c r="P34" i="26"/>
  <c r="P38" i="26"/>
  <c r="P44" i="26"/>
  <c r="P49" i="26"/>
  <c r="P53" i="26"/>
  <c r="P57" i="26"/>
  <c r="P64" i="26"/>
  <c r="P68" i="26"/>
  <c r="P72" i="26"/>
  <c r="P76" i="26"/>
  <c r="P82" i="26"/>
  <c r="P86" i="26"/>
  <c r="P92" i="26"/>
  <c r="P96" i="26"/>
  <c r="P100" i="26"/>
  <c r="P104" i="26"/>
  <c r="P108" i="26"/>
  <c r="P112" i="26"/>
  <c r="P7" i="26"/>
  <c r="P24" i="26" s="1"/>
  <c r="AL8" i="26" s="1"/>
  <c r="P36" i="26"/>
  <c r="P46" i="26"/>
  <c r="P55" i="26"/>
  <c r="P66" i="26"/>
  <c r="P74" i="26"/>
  <c r="P84" i="26"/>
  <c r="P94" i="26"/>
  <c r="P102" i="26"/>
  <c r="P110" i="26"/>
  <c r="P48" i="26"/>
  <c r="O19" i="26"/>
  <c r="P31" i="26"/>
  <c r="P41" i="26"/>
  <c r="P50" i="26"/>
  <c r="P58" i="26"/>
  <c r="P69" i="26"/>
  <c r="P77" i="26"/>
  <c r="P89" i="26"/>
  <c r="P97" i="26"/>
  <c r="P105" i="26"/>
  <c r="AL6" i="26"/>
  <c r="AL13" i="26" s="1"/>
  <c r="P45" i="26"/>
  <c r="P65" i="26"/>
  <c r="P83" i="26"/>
  <c r="P101" i="26"/>
  <c r="P60" i="26"/>
  <c r="P35" i="26"/>
  <c r="P73" i="26"/>
  <c r="P109" i="26"/>
  <c r="P59" i="26"/>
  <c r="P98" i="26"/>
  <c r="P32" i="26"/>
  <c r="P51" i="26"/>
  <c r="P70" i="26"/>
  <c r="P90" i="26"/>
  <c r="P106" i="26"/>
  <c r="P54" i="26"/>
  <c r="P93" i="26"/>
  <c r="P42" i="26"/>
  <c r="P80" i="26"/>
  <c r="O19" i="29"/>
  <c r="O11" i="29"/>
  <c r="P29" i="29"/>
  <c r="P33" i="29"/>
  <c r="P30" i="29"/>
  <c r="P34" i="29"/>
  <c r="P32" i="29"/>
  <c r="P38" i="29"/>
  <c r="P44" i="29"/>
  <c r="P49" i="29"/>
  <c r="P53" i="29"/>
  <c r="P57" i="29"/>
  <c r="P64" i="29"/>
  <c r="P68" i="29"/>
  <c r="P72" i="29"/>
  <c r="P76" i="29"/>
  <c r="P82" i="29"/>
  <c r="P86" i="29"/>
  <c r="P92" i="29"/>
  <c r="P96" i="29"/>
  <c r="P100" i="29"/>
  <c r="P104" i="29"/>
  <c r="P108" i="29"/>
  <c r="P112" i="29"/>
  <c r="AL6" i="29"/>
  <c r="AL13" i="29" s="1"/>
  <c r="P35" i="29"/>
  <c r="P41" i="29"/>
  <c r="P31" i="29"/>
  <c r="P43" i="29"/>
  <c r="P50" i="29"/>
  <c r="P55" i="29"/>
  <c r="P63" i="29"/>
  <c r="P69" i="29"/>
  <c r="P74" i="29"/>
  <c r="P81" i="29"/>
  <c r="P89" i="29"/>
  <c r="P94" i="29"/>
  <c r="P99" i="29"/>
  <c r="P105" i="29"/>
  <c r="P110" i="29"/>
  <c r="P46" i="29"/>
  <c r="P58" i="29"/>
  <c r="P71" i="29"/>
  <c r="P84" i="29"/>
  <c r="P97" i="29"/>
  <c r="P107" i="29"/>
  <c r="P42" i="29"/>
  <c r="P54" i="29"/>
  <c r="P67" i="29"/>
  <c r="P80" i="29"/>
  <c r="P93" i="29"/>
  <c r="P103" i="29"/>
  <c r="P36" i="29"/>
  <c r="P45" i="29"/>
  <c r="P51" i="29"/>
  <c r="P56" i="29"/>
  <c r="P65" i="29"/>
  <c r="P70" i="29"/>
  <c r="P75" i="29"/>
  <c r="P83" i="29"/>
  <c r="P90" i="29"/>
  <c r="P95" i="29"/>
  <c r="P101" i="29"/>
  <c r="P106" i="29"/>
  <c r="P111" i="29"/>
  <c r="P114" i="29"/>
  <c r="P37" i="29"/>
  <c r="P52" i="29"/>
  <c r="P66" i="29"/>
  <c r="P77" i="29"/>
  <c r="P91" i="29"/>
  <c r="P102" i="29"/>
  <c r="P7" i="29"/>
  <c r="P24" i="29" s="1"/>
  <c r="AL8" i="29" s="1"/>
  <c r="P47" i="29"/>
  <c r="P59" i="29"/>
  <c r="P73" i="29"/>
  <c r="P85" i="29"/>
  <c r="P98" i="29"/>
  <c r="P109" i="29"/>
  <c r="P48" i="29"/>
  <c r="P60" i="29"/>
  <c r="M14" i="34"/>
  <c r="N92" i="34"/>
  <c r="M21" i="34"/>
  <c r="N7" i="34"/>
  <c r="N24" i="34" s="1"/>
  <c r="AK8" i="34" s="1"/>
  <c r="N90" i="32"/>
  <c r="N59" i="34"/>
  <c r="N100" i="34"/>
  <c r="N52" i="34"/>
  <c r="N89" i="34"/>
  <c r="N70" i="34"/>
  <c r="M10" i="34"/>
  <c r="M7" i="36"/>
  <c r="N51" i="34"/>
  <c r="N80" i="34"/>
  <c r="M20" i="34"/>
  <c r="AK6" i="34"/>
  <c r="AK13" i="34" s="1"/>
  <c r="P7" i="34"/>
  <c r="P24" i="34" s="1"/>
  <c r="AL8" i="34" s="1"/>
  <c r="N69" i="34"/>
  <c r="N108" i="34"/>
  <c r="N60" i="34"/>
  <c r="N97" i="34"/>
  <c r="I15" i="29"/>
  <c r="I13" i="29"/>
  <c r="J29" i="29"/>
  <c r="J33" i="29"/>
  <c r="J37" i="29"/>
  <c r="J43" i="29"/>
  <c r="J47" i="29"/>
  <c r="J52" i="29"/>
  <c r="J56" i="29"/>
  <c r="J63" i="29"/>
  <c r="J67" i="29"/>
  <c r="J71" i="29"/>
  <c r="J75" i="29"/>
  <c r="J81" i="29"/>
  <c r="J85" i="29"/>
  <c r="J91" i="29"/>
  <c r="J95" i="29"/>
  <c r="J99" i="29"/>
  <c r="J103" i="29"/>
  <c r="J107" i="29"/>
  <c r="J111" i="29"/>
  <c r="I21" i="29"/>
  <c r="I17" i="29"/>
  <c r="I11" i="29"/>
  <c r="AI6" i="29"/>
  <c r="AI13" i="29" s="1"/>
  <c r="J30" i="29"/>
  <c r="J34" i="29"/>
  <c r="J38" i="29"/>
  <c r="J44" i="29"/>
  <c r="J49" i="29"/>
  <c r="J53" i="29"/>
  <c r="J57" i="29"/>
  <c r="J64" i="29"/>
  <c r="J68" i="29"/>
  <c r="J72" i="29"/>
  <c r="J76" i="29"/>
  <c r="J82" i="29"/>
  <c r="J86" i="29"/>
  <c r="J92" i="29"/>
  <c r="J96" i="29"/>
  <c r="J100" i="29"/>
  <c r="J104" i="29"/>
  <c r="J108" i="29"/>
  <c r="J112" i="29"/>
  <c r="J32" i="29"/>
  <c r="J42" i="29"/>
  <c r="J51" i="29"/>
  <c r="J59" i="29"/>
  <c r="J70" i="29"/>
  <c r="J80" i="29"/>
  <c r="J90" i="29"/>
  <c r="J98" i="29"/>
  <c r="J106" i="29"/>
  <c r="J7" i="29"/>
  <c r="J24" i="29" s="1"/>
  <c r="AI8" i="29" s="1"/>
  <c r="J35" i="29"/>
  <c r="J45" i="29"/>
  <c r="J54" i="29"/>
  <c r="J65" i="29"/>
  <c r="J73" i="29"/>
  <c r="J83" i="29"/>
  <c r="J93" i="29"/>
  <c r="J101" i="29"/>
  <c r="J109" i="29"/>
  <c r="J36" i="29"/>
  <c r="J55" i="29"/>
  <c r="J74" i="29"/>
  <c r="J94" i="29"/>
  <c r="J110" i="29"/>
  <c r="J48" i="29"/>
  <c r="AZ19" i="29"/>
  <c r="F116" i="38" s="1"/>
  <c r="M51" i="38" s="1"/>
  <c r="J66" i="29"/>
  <c r="J102" i="29"/>
  <c r="I19" i="29"/>
  <c r="J31" i="29"/>
  <c r="J69" i="29"/>
  <c r="J89" i="29"/>
  <c r="J60" i="29"/>
  <c r="J41" i="29"/>
  <c r="J58" i="29"/>
  <c r="J77" i="29"/>
  <c r="J97" i="29"/>
  <c r="J46" i="29"/>
  <c r="J84" i="29"/>
  <c r="J50" i="29"/>
  <c r="J105" i="29"/>
  <c r="I15" i="26"/>
  <c r="C7" i="33"/>
  <c r="D46" i="33" s="1"/>
  <c r="J98" i="33"/>
  <c r="J58" i="33"/>
  <c r="J103" i="33"/>
  <c r="J66" i="33"/>
  <c r="I17" i="33"/>
  <c r="J110" i="33"/>
  <c r="J76" i="33"/>
  <c r="J48" i="33"/>
  <c r="I14" i="33"/>
  <c r="J60" i="26"/>
  <c r="J81" i="26"/>
  <c r="J43" i="26"/>
  <c r="J98" i="26"/>
  <c r="J59" i="26"/>
  <c r="J48" i="26"/>
  <c r="J77" i="26"/>
  <c r="J41" i="26"/>
  <c r="J82" i="26"/>
  <c r="J44" i="26"/>
  <c r="I18" i="23"/>
  <c r="AI6" i="23"/>
  <c r="AI13" i="23" s="1"/>
  <c r="J30" i="23"/>
  <c r="J34" i="23"/>
  <c r="J38" i="23"/>
  <c r="J44" i="23"/>
  <c r="J49" i="23"/>
  <c r="J53" i="23"/>
  <c r="J57" i="23"/>
  <c r="I14" i="23"/>
  <c r="J7" i="23"/>
  <c r="J24" i="23" s="1"/>
  <c r="AI8" i="23" s="1"/>
  <c r="J31" i="23"/>
  <c r="J35" i="23"/>
  <c r="J41" i="23"/>
  <c r="J45" i="23"/>
  <c r="J50" i="23"/>
  <c r="J54" i="23"/>
  <c r="I11" i="23"/>
  <c r="J33" i="23"/>
  <c r="J43" i="23"/>
  <c r="J52" i="23"/>
  <c r="J59" i="23"/>
  <c r="J66" i="23"/>
  <c r="J70" i="23"/>
  <c r="J74" i="23"/>
  <c r="J81" i="23"/>
  <c r="J85" i="23"/>
  <c r="J92" i="23"/>
  <c r="J96" i="23"/>
  <c r="J100" i="23"/>
  <c r="J104" i="23"/>
  <c r="J108" i="23"/>
  <c r="I17" i="23"/>
  <c r="I15" i="23"/>
  <c r="I13" i="23"/>
  <c r="AZ19" i="23"/>
  <c r="F16" i="38" s="1"/>
  <c r="J11" i="38" s="1"/>
  <c r="J36" i="23"/>
  <c r="J46" i="23"/>
  <c r="J55" i="23"/>
  <c r="J63" i="23"/>
  <c r="J67" i="23"/>
  <c r="J71" i="23"/>
  <c r="J75" i="23"/>
  <c r="J82" i="23"/>
  <c r="J89" i="23"/>
  <c r="J93" i="23"/>
  <c r="J97" i="23"/>
  <c r="J101" i="23"/>
  <c r="J105" i="23"/>
  <c r="J109" i="23"/>
  <c r="J29" i="23"/>
  <c r="J47" i="23"/>
  <c r="J64" i="23"/>
  <c r="J72" i="23"/>
  <c r="J83" i="23"/>
  <c r="J94" i="23"/>
  <c r="J102" i="23"/>
  <c r="J110" i="23"/>
  <c r="J48" i="23"/>
  <c r="I21" i="23"/>
  <c r="J37" i="23"/>
  <c r="J68" i="23"/>
  <c r="J90" i="23"/>
  <c r="J106" i="23"/>
  <c r="J58" i="23"/>
  <c r="J80" i="23"/>
  <c r="J99" i="23"/>
  <c r="J32" i="23"/>
  <c r="J51" i="23"/>
  <c r="J65" i="23"/>
  <c r="J73" i="23"/>
  <c r="J84" i="23"/>
  <c r="J95" i="23"/>
  <c r="J103" i="23"/>
  <c r="J111" i="23"/>
  <c r="J60" i="23"/>
  <c r="J56" i="23"/>
  <c r="J76" i="23"/>
  <c r="J98" i="23"/>
  <c r="I19" i="23"/>
  <c r="J42" i="23"/>
  <c r="J69" i="23"/>
  <c r="J91" i="23"/>
  <c r="J107" i="23"/>
  <c r="J32" i="32"/>
  <c r="I16" i="32"/>
  <c r="I10" i="23"/>
  <c r="I10" i="29"/>
  <c r="I18" i="29"/>
  <c r="I20" i="26"/>
  <c r="I11" i="26"/>
  <c r="J109" i="33"/>
  <c r="J93" i="33"/>
  <c r="J69" i="33"/>
  <c r="J54" i="33"/>
  <c r="J31" i="33"/>
  <c r="J100" i="33"/>
  <c r="J81" i="33"/>
  <c r="J63" i="33"/>
  <c r="J44" i="33"/>
  <c r="I13" i="33"/>
  <c r="J105" i="33"/>
  <c r="J89" i="33"/>
  <c r="J73" i="33"/>
  <c r="J52" i="33"/>
  <c r="J47" i="33"/>
  <c r="J33" i="33"/>
  <c r="I10" i="33"/>
  <c r="J105" i="31"/>
  <c r="J68" i="31"/>
  <c r="J29" i="31"/>
  <c r="J96" i="31"/>
  <c r="J75" i="31"/>
  <c r="J56" i="31"/>
  <c r="J36" i="31"/>
  <c r="J101" i="31"/>
  <c r="J64" i="31"/>
  <c r="J7" i="31"/>
  <c r="J24" i="31" s="1"/>
  <c r="AI8" i="31" s="1"/>
  <c r="AI9" i="31" s="1"/>
  <c r="AI21" i="31" s="1"/>
  <c r="J99" i="31"/>
  <c r="J80" i="31"/>
  <c r="J59" i="31"/>
  <c r="J42" i="31"/>
  <c r="I12" i="31"/>
  <c r="I20" i="31"/>
  <c r="C7" i="23"/>
  <c r="J111" i="26"/>
  <c r="J95" i="26"/>
  <c r="J75" i="26"/>
  <c r="J56" i="26"/>
  <c r="J37" i="26"/>
  <c r="J110" i="26"/>
  <c r="J94" i="26"/>
  <c r="J74" i="26"/>
  <c r="J55" i="26"/>
  <c r="J36" i="26"/>
  <c r="J109" i="26"/>
  <c r="J93" i="26"/>
  <c r="J73" i="26"/>
  <c r="J54" i="26"/>
  <c r="J35" i="26"/>
  <c r="J112" i="26"/>
  <c r="J96" i="26"/>
  <c r="J76" i="26"/>
  <c r="J57" i="26"/>
  <c r="J38" i="26"/>
  <c r="I13" i="26"/>
  <c r="I18" i="28"/>
  <c r="I14" i="28"/>
  <c r="AI6" i="28"/>
  <c r="J30" i="28"/>
  <c r="J34" i="28"/>
  <c r="J38" i="28"/>
  <c r="J44" i="28"/>
  <c r="J49" i="28"/>
  <c r="J53" i="28"/>
  <c r="J57" i="28"/>
  <c r="J64" i="28"/>
  <c r="J68" i="28"/>
  <c r="J72" i="28"/>
  <c r="J76" i="28"/>
  <c r="J82" i="28"/>
  <c r="J86" i="28"/>
  <c r="J92" i="28"/>
  <c r="J96" i="28"/>
  <c r="J100" i="28"/>
  <c r="J104" i="28"/>
  <c r="J108" i="28"/>
  <c r="J112" i="28"/>
  <c r="J7" i="28"/>
  <c r="J24" i="28" s="1"/>
  <c r="AI8" i="28" s="1"/>
  <c r="J31" i="28"/>
  <c r="J35" i="28"/>
  <c r="J41" i="28"/>
  <c r="J45" i="28"/>
  <c r="J50" i="28"/>
  <c r="J54" i="28"/>
  <c r="J58" i="28"/>
  <c r="J65" i="28"/>
  <c r="J69" i="28"/>
  <c r="J73" i="28"/>
  <c r="J77" i="28"/>
  <c r="J83" i="28"/>
  <c r="J89" i="28"/>
  <c r="J93" i="28"/>
  <c r="J97" i="28"/>
  <c r="J101" i="28"/>
  <c r="J105" i="28"/>
  <c r="J109" i="28"/>
  <c r="I20" i="28"/>
  <c r="I16" i="28"/>
  <c r="I12" i="28"/>
  <c r="J29" i="28"/>
  <c r="J37" i="28"/>
  <c r="J47" i="28"/>
  <c r="J56" i="28"/>
  <c r="J67" i="28"/>
  <c r="J75" i="28"/>
  <c r="J85" i="28"/>
  <c r="J95" i="28"/>
  <c r="J103" i="28"/>
  <c r="J111" i="28"/>
  <c r="J32" i="28"/>
  <c r="J42" i="28"/>
  <c r="J51" i="28"/>
  <c r="J59" i="28"/>
  <c r="J70" i="28"/>
  <c r="J80" i="28"/>
  <c r="J90" i="28"/>
  <c r="J98" i="28"/>
  <c r="J106" i="28"/>
  <c r="J33" i="28"/>
  <c r="J52" i="28"/>
  <c r="J71" i="28"/>
  <c r="J91" i="28"/>
  <c r="J107" i="28"/>
  <c r="J63" i="28"/>
  <c r="J81" i="28"/>
  <c r="J60" i="28"/>
  <c r="J46" i="28"/>
  <c r="J84" i="28"/>
  <c r="J36" i="28"/>
  <c r="J55" i="28"/>
  <c r="J74" i="28"/>
  <c r="J94" i="28"/>
  <c r="J110" i="28"/>
  <c r="J48" i="28"/>
  <c r="J43" i="28"/>
  <c r="J99" i="28"/>
  <c r="I10" i="28"/>
  <c r="AZ19" i="28"/>
  <c r="F95" i="38" s="1"/>
  <c r="J66" i="28"/>
  <c r="J102" i="28"/>
  <c r="I21" i="35"/>
  <c r="I17" i="35"/>
  <c r="I15" i="35"/>
  <c r="I11" i="35"/>
  <c r="AZ19" i="35"/>
  <c r="F236" i="38" s="1"/>
  <c r="S51" i="38" s="1"/>
  <c r="J32" i="35"/>
  <c r="J36" i="35"/>
  <c r="J43" i="35"/>
  <c r="J47" i="35"/>
  <c r="J52" i="35"/>
  <c r="J56" i="35"/>
  <c r="J63" i="35"/>
  <c r="J67" i="35"/>
  <c r="J71" i="35"/>
  <c r="I19" i="35"/>
  <c r="I13" i="35"/>
  <c r="J29" i="35"/>
  <c r="J33" i="35"/>
  <c r="J37" i="35"/>
  <c r="J44" i="35"/>
  <c r="J49" i="35"/>
  <c r="J53" i="35"/>
  <c r="J57" i="35"/>
  <c r="J64" i="35"/>
  <c r="J68" i="35"/>
  <c r="J72" i="35"/>
  <c r="J76" i="35"/>
  <c r="J83" i="35"/>
  <c r="J90" i="35"/>
  <c r="J94" i="35"/>
  <c r="J98" i="35"/>
  <c r="J30" i="35"/>
  <c r="J41" i="35"/>
  <c r="J50" i="35"/>
  <c r="J58" i="35"/>
  <c r="J69" i="35"/>
  <c r="J75" i="35"/>
  <c r="J84" i="35"/>
  <c r="J92" i="35"/>
  <c r="J97" i="35"/>
  <c r="J102" i="35"/>
  <c r="J106" i="35"/>
  <c r="J110" i="35"/>
  <c r="AI6" i="35"/>
  <c r="AI13" i="35" s="1"/>
  <c r="J45" i="35"/>
  <c r="J65" i="35"/>
  <c r="J81" i="35"/>
  <c r="J95" i="35"/>
  <c r="J104" i="35"/>
  <c r="J7" i="35"/>
  <c r="J24" i="35" s="1"/>
  <c r="AI8" i="35" s="1"/>
  <c r="J46" i="35"/>
  <c r="J66" i="35"/>
  <c r="J82" i="35"/>
  <c r="J96" i="35"/>
  <c r="J105" i="35"/>
  <c r="J31" i="35"/>
  <c r="J42" i="35"/>
  <c r="J51" i="35"/>
  <c r="J59" i="35"/>
  <c r="J70" i="35"/>
  <c r="J80" i="35"/>
  <c r="J85" i="35"/>
  <c r="J93" i="35"/>
  <c r="J99" i="35"/>
  <c r="J103" i="35"/>
  <c r="J107" i="35"/>
  <c r="J111" i="35"/>
  <c r="J48" i="35"/>
  <c r="J34" i="35"/>
  <c r="J54" i="35"/>
  <c r="J73" i="35"/>
  <c r="J89" i="35"/>
  <c r="J100" i="35"/>
  <c r="J108" i="35"/>
  <c r="J60" i="35"/>
  <c r="J35" i="35"/>
  <c r="J55" i="35"/>
  <c r="J74" i="35"/>
  <c r="J91" i="35"/>
  <c r="J101" i="35"/>
  <c r="J109" i="35"/>
  <c r="J86" i="33"/>
  <c r="I16" i="29"/>
  <c r="I17" i="26"/>
  <c r="J72" i="33"/>
  <c r="J35" i="33"/>
  <c r="J84" i="33"/>
  <c r="J46" i="33"/>
  <c r="J94" i="33"/>
  <c r="J56" i="33"/>
  <c r="J37" i="33"/>
  <c r="I18" i="33"/>
  <c r="J99" i="26"/>
  <c r="J63" i="26"/>
  <c r="AI6" i="26"/>
  <c r="AI13" i="26" s="1"/>
  <c r="J80" i="26"/>
  <c r="J42" i="26"/>
  <c r="J97" i="26"/>
  <c r="J58" i="26"/>
  <c r="J100" i="26"/>
  <c r="J64" i="26"/>
  <c r="J7" i="26"/>
  <c r="J24" i="26" s="1"/>
  <c r="AI8" i="26" s="1"/>
  <c r="I18" i="27"/>
  <c r="I17" i="27"/>
  <c r="I15" i="27"/>
  <c r="I14" i="27"/>
  <c r="I10" i="27"/>
  <c r="I20" i="27"/>
  <c r="I19" i="27"/>
  <c r="I21" i="27"/>
  <c r="I16" i="27"/>
  <c r="I13" i="27"/>
  <c r="I12" i="27"/>
  <c r="J29" i="27"/>
  <c r="J33" i="27"/>
  <c r="J37" i="27"/>
  <c r="J43" i="27"/>
  <c r="J47" i="27"/>
  <c r="J52" i="27"/>
  <c r="J56" i="27"/>
  <c r="J63" i="27"/>
  <c r="J67" i="27"/>
  <c r="J71" i="27"/>
  <c r="J75" i="27"/>
  <c r="J82" i="27"/>
  <c r="J86" i="27"/>
  <c r="J92" i="27"/>
  <c r="J96" i="27"/>
  <c r="J100" i="27"/>
  <c r="J104" i="27"/>
  <c r="J108" i="27"/>
  <c r="J112" i="27"/>
  <c r="J60" i="27"/>
  <c r="J31" i="27"/>
  <c r="J41" i="27"/>
  <c r="J50" i="27"/>
  <c r="J58" i="27"/>
  <c r="J69" i="27"/>
  <c r="J80" i="27"/>
  <c r="J90" i="27"/>
  <c r="J98" i="27"/>
  <c r="J106" i="27"/>
  <c r="J32" i="27"/>
  <c r="J42" i="27"/>
  <c r="J51" i="27"/>
  <c r="J66" i="27"/>
  <c r="J74" i="27"/>
  <c r="J85" i="27"/>
  <c r="J95" i="27"/>
  <c r="J103" i="27"/>
  <c r="J111" i="27"/>
  <c r="AI6" i="27"/>
  <c r="AI13" i="27" s="1"/>
  <c r="J30" i="27"/>
  <c r="J34" i="27"/>
  <c r="J38" i="27"/>
  <c r="J44" i="27"/>
  <c r="J49" i="27"/>
  <c r="J53" i="27"/>
  <c r="J57" i="27"/>
  <c r="J64" i="27"/>
  <c r="J68" i="27"/>
  <c r="J72" i="27"/>
  <c r="J76" i="27"/>
  <c r="J83" i="27"/>
  <c r="J89" i="27"/>
  <c r="J93" i="27"/>
  <c r="J97" i="27"/>
  <c r="J101" i="27"/>
  <c r="J105" i="27"/>
  <c r="J109" i="27"/>
  <c r="J48" i="27"/>
  <c r="J7" i="27"/>
  <c r="J24" i="27" s="1"/>
  <c r="AI8" i="27" s="1"/>
  <c r="AI9" i="27" s="1"/>
  <c r="AI21" i="27" s="1"/>
  <c r="J35" i="27"/>
  <c r="J45" i="27"/>
  <c r="J54" i="27"/>
  <c r="J65" i="27"/>
  <c r="J73" i="27"/>
  <c r="J84" i="27"/>
  <c r="J94" i="27"/>
  <c r="J102" i="27"/>
  <c r="J110" i="27"/>
  <c r="I11" i="27"/>
  <c r="AZ19" i="27"/>
  <c r="F76" i="38" s="1"/>
  <c r="J36" i="27"/>
  <c r="J46" i="27"/>
  <c r="J55" i="27"/>
  <c r="J59" i="27"/>
  <c r="J70" i="27"/>
  <c r="J81" i="27"/>
  <c r="J91" i="27"/>
  <c r="J99" i="27"/>
  <c r="J107" i="27"/>
  <c r="J34" i="31"/>
  <c r="J54" i="31"/>
  <c r="J73" i="31"/>
  <c r="J94" i="31"/>
  <c r="J110" i="31"/>
  <c r="AZ19" i="31"/>
  <c r="F155" i="38" s="1"/>
  <c r="J65" i="31"/>
  <c r="J102" i="31"/>
  <c r="J30" i="31"/>
  <c r="J69" i="31"/>
  <c r="J106" i="31"/>
  <c r="J48" i="31"/>
  <c r="J41" i="31"/>
  <c r="J58" i="31"/>
  <c r="J77" i="31"/>
  <c r="J98" i="31"/>
  <c r="J60" i="31"/>
  <c r="J45" i="31"/>
  <c r="J83" i="31"/>
  <c r="J50" i="31"/>
  <c r="J90" i="31"/>
  <c r="J112" i="23"/>
  <c r="J86" i="23"/>
  <c r="I14" i="32"/>
  <c r="AI6" i="32"/>
  <c r="AI13" i="32" s="1"/>
  <c r="J42" i="32"/>
  <c r="I12" i="23"/>
  <c r="I12" i="29"/>
  <c r="I20" i="29"/>
  <c r="I10" i="26"/>
  <c r="I16" i="26"/>
  <c r="I19" i="33"/>
  <c r="I15" i="33"/>
  <c r="J106" i="33"/>
  <c r="J90" i="33"/>
  <c r="J64" i="33"/>
  <c r="J43" i="33"/>
  <c r="J111" i="33"/>
  <c r="J95" i="33"/>
  <c r="J74" i="33"/>
  <c r="J57" i="33"/>
  <c r="J36" i="33"/>
  <c r="J7" i="33"/>
  <c r="J24" i="33" s="1"/>
  <c r="AI8" i="33" s="1"/>
  <c r="J102" i="33"/>
  <c r="J83" i="33"/>
  <c r="J68" i="33"/>
  <c r="J50" i="33"/>
  <c r="J45" i="33"/>
  <c r="J29" i="33"/>
  <c r="J97" i="31"/>
  <c r="J57" i="31"/>
  <c r="J108" i="31"/>
  <c r="J92" i="31"/>
  <c r="J71" i="31"/>
  <c r="J52" i="31"/>
  <c r="J32" i="31"/>
  <c r="J93" i="31"/>
  <c r="J53" i="31"/>
  <c r="J111" i="31"/>
  <c r="J95" i="31"/>
  <c r="J74" i="31"/>
  <c r="J55" i="31"/>
  <c r="J35" i="31"/>
  <c r="I13" i="31"/>
  <c r="I21" i="31"/>
  <c r="I18" i="31"/>
  <c r="J107" i="26"/>
  <c r="J91" i="26"/>
  <c r="J71" i="26"/>
  <c r="J52" i="26"/>
  <c r="J33" i="26"/>
  <c r="J106" i="26"/>
  <c r="J90" i="26"/>
  <c r="J70" i="26"/>
  <c r="J51" i="26"/>
  <c r="J32" i="26"/>
  <c r="J105" i="26"/>
  <c r="J89" i="26"/>
  <c r="J69" i="26"/>
  <c r="J50" i="26"/>
  <c r="J31" i="26"/>
  <c r="J108" i="26"/>
  <c r="J92" i="26"/>
  <c r="J72" i="26"/>
  <c r="J53" i="26"/>
  <c r="J34" i="26"/>
  <c r="I18" i="30"/>
  <c r="AZ19" i="30"/>
  <c r="F136" i="38" s="1"/>
  <c r="J32" i="30"/>
  <c r="J36" i="30"/>
  <c r="J43" i="30"/>
  <c r="J47" i="30"/>
  <c r="J52" i="30"/>
  <c r="J56" i="30"/>
  <c r="J63" i="30"/>
  <c r="J67" i="30"/>
  <c r="J71" i="30"/>
  <c r="J75" i="30"/>
  <c r="J81" i="30"/>
  <c r="J85" i="30"/>
  <c r="J92" i="30"/>
  <c r="J96" i="30"/>
  <c r="J100" i="30"/>
  <c r="J104" i="30"/>
  <c r="J108" i="30"/>
  <c r="J29" i="30"/>
  <c r="J33" i="30"/>
  <c r="J37" i="30"/>
  <c r="J44" i="30"/>
  <c r="J49" i="30"/>
  <c r="J53" i="30"/>
  <c r="J57" i="30"/>
  <c r="J64" i="30"/>
  <c r="J68" i="30"/>
  <c r="J72" i="30"/>
  <c r="J76" i="30"/>
  <c r="J82" i="30"/>
  <c r="J89" i="30"/>
  <c r="J93" i="30"/>
  <c r="J97" i="30"/>
  <c r="J101" i="30"/>
  <c r="J105" i="30"/>
  <c r="J109" i="30"/>
  <c r="J7" i="30"/>
  <c r="J24" i="30" s="1"/>
  <c r="AI8" i="30" s="1"/>
  <c r="J35" i="30"/>
  <c r="J46" i="30"/>
  <c r="J55" i="30"/>
  <c r="J66" i="30"/>
  <c r="J74" i="30"/>
  <c r="J84" i="30"/>
  <c r="J95" i="30"/>
  <c r="J103" i="30"/>
  <c r="J111" i="30"/>
  <c r="J30" i="30"/>
  <c r="J41" i="30"/>
  <c r="J50" i="30"/>
  <c r="J58" i="30"/>
  <c r="J69" i="30"/>
  <c r="J77" i="30"/>
  <c r="J90" i="30"/>
  <c r="J98" i="30"/>
  <c r="J106" i="30"/>
  <c r="J42" i="30"/>
  <c r="J59" i="30"/>
  <c r="J80" i="30"/>
  <c r="J99" i="30"/>
  <c r="J51" i="30"/>
  <c r="J91" i="30"/>
  <c r="J48" i="30"/>
  <c r="J60" i="30"/>
  <c r="I17" i="30"/>
  <c r="J34" i="30"/>
  <c r="J73" i="30"/>
  <c r="J110" i="30"/>
  <c r="AI6" i="30"/>
  <c r="AI13" i="30" s="1"/>
  <c r="J45" i="30"/>
  <c r="J65" i="30"/>
  <c r="J83" i="30"/>
  <c r="J102" i="30"/>
  <c r="J31" i="30"/>
  <c r="J70" i="30"/>
  <c r="J107" i="30"/>
  <c r="J54" i="30"/>
  <c r="J94" i="30"/>
  <c r="G18" i="28"/>
  <c r="H7" i="28"/>
  <c r="H24" i="28" s="1"/>
  <c r="AH8" i="28" s="1"/>
  <c r="H30" i="28"/>
  <c r="H34" i="28"/>
  <c r="H38" i="28"/>
  <c r="H45" i="28"/>
  <c r="H50" i="28"/>
  <c r="H54" i="28"/>
  <c r="H58" i="28"/>
  <c r="H65" i="28"/>
  <c r="H69" i="28"/>
  <c r="H73" i="28"/>
  <c r="H77" i="28"/>
  <c r="H83" i="28"/>
  <c r="H89" i="28"/>
  <c r="AZ20" i="28"/>
  <c r="F96" i="38" s="1"/>
  <c r="L51" i="38" s="1"/>
  <c r="H31" i="28"/>
  <c r="H35" i="28"/>
  <c r="H41" i="28"/>
  <c r="H46" i="28"/>
  <c r="H51" i="28"/>
  <c r="H55" i="28"/>
  <c r="H59" i="28"/>
  <c r="H66" i="28"/>
  <c r="H70" i="28"/>
  <c r="H74" i="28"/>
  <c r="H80" i="28"/>
  <c r="H84" i="28"/>
  <c r="H90" i="28"/>
  <c r="G21" i="28"/>
  <c r="H36" i="28"/>
  <c r="H47" i="28"/>
  <c r="H56" i="28"/>
  <c r="H67" i="28"/>
  <c r="H75" i="28"/>
  <c r="H85" i="28"/>
  <c r="H93" i="28"/>
  <c r="H97" i="28"/>
  <c r="H101" i="28"/>
  <c r="H105" i="28"/>
  <c r="H109" i="28"/>
  <c r="H29" i="28"/>
  <c r="H37" i="28"/>
  <c r="H49" i="28"/>
  <c r="H57" i="28"/>
  <c r="H68" i="28"/>
  <c r="H76" i="28"/>
  <c r="H86" i="28"/>
  <c r="H94" i="28"/>
  <c r="H98" i="28"/>
  <c r="H102" i="28"/>
  <c r="H106" i="28"/>
  <c r="H110" i="28"/>
  <c r="AH6" i="28"/>
  <c r="AH13" i="28" s="1"/>
  <c r="H44" i="28"/>
  <c r="H64" i="28"/>
  <c r="H82" i="28"/>
  <c r="H96" i="28"/>
  <c r="H104" i="28"/>
  <c r="H48" i="28"/>
  <c r="H32" i="28"/>
  <c r="H52" i="28"/>
  <c r="H71" i="28"/>
  <c r="H91" i="28"/>
  <c r="H99" i="28"/>
  <c r="H107" i="28"/>
  <c r="H63" i="28"/>
  <c r="H95" i="28"/>
  <c r="H111" i="28"/>
  <c r="H81" i="28"/>
  <c r="H53" i="28"/>
  <c r="H33" i="28"/>
  <c r="H72" i="28"/>
  <c r="H100" i="28"/>
  <c r="H43" i="28"/>
  <c r="H42" i="28"/>
  <c r="H103" i="28"/>
  <c r="H92" i="28"/>
  <c r="H108" i="28"/>
  <c r="H60" i="28"/>
  <c r="G19" i="28"/>
  <c r="G14" i="28"/>
  <c r="BG8" i="28"/>
  <c r="M121" i="38" s="1"/>
  <c r="G11" i="28"/>
  <c r="G15" i="28"/>
  <c r="G13" i="28"/>
  <c r="G16" i="28"/>
  <c r="G20" i="28"/>
  <c r="G20" i="27"/>
  <c r="G18" i="27"/>
  <c r="G16" i="27"/>
  <c r="G10" i="27"/>
  <c r="G15" i="27"/>
  <c r="G13" i="27"/>
  <c r="G11" i="27"/>
  <c r="AH6" i="27"/>
  <c r="AH13" i="27" s="1"/>
  <c r="H30" i="27"/>
  <c r="H34" i="27"/>
  <c r="H41" i="27"/>
  <c r="H46" i="27"/>
  <c r="H51" i="27"/>
  <c r="H55" i="27"/>
  <c r="H59" i="27"/>
  <c r="H66" i="27"/>
  <c r="H70" i="27"/>
  <c r="H74" i="27"/>
  <c r="H80" i="27"/>
  <c r="H84" i="27"/>
  <c r="H91" i="27"/>
  <c r="H95" i="27"/>
  <c r="H99" i="27"/>
  <c r="H103" i="27"/>
  <c r="H107" i="27"/>
  <c r="H111" i="27"/>
  <c r="H7" i="27"/>
  <c r="H24" i="27" s="1"/>
  <c r="AH8" i="27" s="1"/>
  <c r="H32" i="27"/>
  <c r="H37" i="27"/>
  <c r="H47" i="27"/>
  <c r="H53" i="27"/>
  <c r="H58" i="27"/>
  <c r="H67" i="27"/>
  <c r="H72" i="27"/>
  <c r="H77" i="27"/>
  <c r="H85" i="27"/>
  <c r="H93" i="27"/>
  <c r="H98" i="27"/>
  <c r="H104" i="27"/>
  <c r="H109" i="27"/>
  <c r="H43" i="27"/>
  <c r="H35" i="27"/>
  <c r="H50" i="27"/>
  <c r="H64" i="27"/>
  <c r="H69" i="27"/>
  <c r="H82" i="27"/>
  <c r="H96" i="27"/>
  <c r="H106" i="27"/>
  <c r="AZ20" i="27"/>
  <c r="F77" i="38" s="1"/>
  <c r="H33" i="27"/>
  <c r="H42" i="27"/>
  <c r="H49" i="27"/>
  <c r="H54" i="27"/>
  <c r="H63" i="27"/>
  <c r="H68" i="27"/>
  <c r="H73" i="27"/>
  <c r="H81" i="27"/>
  <c r="H89" i="27"/>
  <c r="H94" i="27"/>
  <c r="H100" i="27"/>
  <c r="H105" i="27"/>
  <c r="H110" i="27"/>
  <c r="H29" i="27"/>
  <c r="H44" i="27"/>
  <c r="H56" i="27"/>
  <c r="H75" i="27"/>
  <c r="H90" i="27"/>
  <c r="H101" i="27"/>
  <c r="H52" i="27"/>
  <c r="H76" i="27"/>
  <c r="H102" i="27"/>
  <c r="H48" i="27"/>
  <c r="H60" i="27"/>
  <c r="H65" i="27"/>
  <c r="H45" i="27"/>
  <c r="H97" i="27"/>
  <c r="H31" i="27"/>
  <c r="H57" i="27"/>
  <c r="H83" i="27"/>
  <c r="H108" i="27"/>
  <c r="H36" i="27"/>
  <c r="H92" i="27"/>
  <c r="H71" i="27"/>
  <c r="BG8" i="27"/>
  <c r="M107" i="38" s="1"/>
  <c r="G14" i="27"/>
  <c r="G19" i="27"/>
  <c r="C7" i="27"/>
  <c r="D44" i="27" s="1"/>
  <c r="G21" i="27"/>
  <c r="G12" i="27"/>
  <c r="G17" i="27"/>
  <c r="AZ20" i="32"/>
  <c r="F177" i="38" s="1"/>
  <c r="H84" i="32"/>
  <c r="H46" i="32"/>
  <c r="H76" i="32"/>
  <c r="H108" i="32"/>
  <c r="H66" i="32"/>
  <c r="H106" i="32"/>
  <c r="H54" i="32"/>
  <c r="H111" i="32"/>
  <c r="H72" i="32"/>
  <c r="H53" i="32"/>
  <c r="H77" i="32"/>
  <c r="H47" i="32"/>
  <c r="H91" i="32"/>
  <c r="H49" i="32"/>
  <c r="H101" i="32"/>
  <c r="H73" i="32"/>
  <c r="G17" i="32"/>
  <c r="H33" i="32"/>
  <c r="G18" i="32"/>
  <c r="BG8" i="32"/>
  <c r="H52" i="32"/>
  <c r="H102" i="32"/>
  <c r="H42" i="32"/>
  <c r="H58" i="32"/>
  <c r="H92" i="32"/>
  <c r="H48" i="32"/>
  <c r="H90" i="32"/>
  <c r="G19" i="32"/>
  <c r="H96" i="32"/>
  <c r="H95" i="32"/>
  <c r="H70" i="32"/>
  <c r="H43" i="32"/>
  <c r="H97" i="32"/>
  <c r="H65" i="32"/>
  <c r="H31" i="32"/>
  <c r="H107" i="32"/>
  <c r="H67" i="32"/>
  <c r="H83" i="32"/>
  <c r="H51" i="32"/>
  <c r="G11" i="32"/>
  <c r="G16" i="32"/>
  <c r="G21" i="32"/>
  <c r="H36" i="32"/>
  <c r="H94" i="32"/>
  <c r="H32" i="32"/>
  <c r="H50" i="32"/>
  <c r="H82" i="32"/>
  <c r="G15" i="32"/>
  <c r="H80" i="32"/>
  <c r="G14" i="32"/>
  <c r="H64" i="32"/>
  <c r="H103" i="32"/>
  <c r="H71" i="32"/>
  <c r="H45" i="32"/>
  <c r="H105" i="32"/>
  <c r="H69" i="32"/>
  <c r="H37" i="32"/>
  <c r="H81" i="32"/>
  <c r="H29" i="32"/>
  <c r="H93" i="32"/>
  <c r="H59" i="32"/>
  <c r="G13" i="32"/>
  <c r="G12" i="32"/>
  <c r="AH6" i="32"/>
  <c r="AH13" i="32" s="1"/>
  <c r="G12" i="28"/>
  <c r="H86" i="32"/>
  <c r="G12" i="26"/>
  <c r="G19" i="29"/>
  <c r="G18" i="29"/>
  <c r="G17" i="29"/>
  <c r="H44" i="33"/>
  <c r="H47" i="33"/>
  <c r="H73" i="33"/>
  <c r="H74" i="33"/>
  <c r="H75" i="33"/>
  <c r="H76" i="33"/>
  <c r="H110" i="33"/>
  <c r="H111" i="33"/>
  <c r="H49" i="33"/>
  <c r="H80" i="33"/>
  <c r="H86" i="33"/>
  <c r="H89" i="33"/>
  <c r="H90" i="33"/>
  <c r="H91" i="33"/>
  <c r="H92" i="33"/>
  <c r="H93" i="33"/>
  <c r="H102" i="33"/>
  <c r="H103" i="33"/>
  <c r="H104" i="33"/>
  <c r="H105" i="33"/>
  <c r="H106" i="33"/>
  <c r="H107" i="33"/>
  <c r="H108" i="33"/>
  <c r="H109" i="33"/>
  <c r="H45" i="33"/>
  <c r="H81" i="33"/>
  <c r="H82" i="33"/>
  <c r="H83" i="33"/>
  <c r="H84" i="33"/>
  <c r="H85" i="33"/>
  <c r="H112" i="33"/>
  <c r="H51" i="33"/>
  <c r="H52" i="33"/>
  <c r="H53" i="33"/>
  <c r="H54" i="33"/>
  <c r="H55" i="33"/>
  <c r="H56" i="33"/>
  <c r="H57" i="33"/>
  <c r="H58" i="33"/>
  <c r="H59" i="33"/>
  <c r="H63" i="33"/>
  <c r="H64" i="33"/>
  <c r="H94" i="33"/>
  <c r="H95" i="33"/>
  <c r="H96" i="33"/>
  <c r="H97" i="33"/>
  <c r="H98" i="33"/>
  <c r="H99" i="33"/>
  <c r="H100" i="33"/>
  <c r="H101" i="33"/>
  <c r="H65" i="33"/>
  <c r="H66" i="33"/>
  <c r="H67" i="33"/>
  <c r="H68" i="33"/>
  <c r="H69" i="33"/>
  <c r="H70" i="33"/>
  <c r="H71" i="33"/>
  <c r="H72" i="33"/>
  <c r="H38" i="33"/>
  <c r="H59" i="34"/>
  <c r="H77" i="34"/>
  <c r="H100" i="34"/>
  <c r="H77" i="33"/>
  <c r="H56" i="34"/>
  <c r="H74" i="34"/>
  <c r="H93" i="34"/>
  <c r="G18" i="30"/>
  <c r="G12" i="30"/>
  <c r="G10" i="30"/>
  <c r="G16" i="30"/>
  <c r="G20" i="30"/>
  <c r="H7" i="30"/>
  <c r="H24" i="30" s="1"/>
  <c r="AH8" i="30" s="1"/>
  <c r="H31" i="30"/>
  <c r="H35" i="30"/>
  <c r="H41" i="30"/>
  <c r="H46" i="30"/>
  <c r="H51" i="30"/>
  <c r="H55" i="30"/>
  <c r="H59" i="30"/>
  <c r="H66" i="30"/>
  <c r="H70" i="30"/>
  <c r="H74" i="30"/>
  <c r="H81" i="30"/>
  <c r="H85" i="30"/>
  <c r="H91" i="30"/>
  <c r="H95" i="30"/>
  <c r="H99" i="30"/>
  <c r="H103" i="30"/>
  <c r="H107" i="30"/>
  <c r="H111" i="30"/>
  <c r="AZ20" i="30"/>
  <c r="F137" i="38" s="1"/>
  <c r="H32" i="30"/>
  <c r="H36" i="30"/>
  <c r="H42" i="30"/>
  <c r="H47" i="30"/>
  <c r="H52" i="30"/>
  <c r="H56" i="30"/>
  <c r="H63" i="30"/>
  <c r="H67" i="30"/>
  <c r="H71" i="30"/>
  <c r="H75" i="30"/>
  <c r="H82" i="30"/>
  <c r="H86" i="30"/>
  <c r="H92" i="30"/>
  <c r="H96" i="30"/>
  <c r="H100" i="30"/>
  <c r="H104" i="30"/>
  <c r="H108" i="30"/>
  <c r="AH6" i="30"/>
  <c r="H34" i="30"/>
  <c r="H45" i="30"/>
  <c r="H54" i="30"/>
  <c r="H65" i="30"/>
  <c r="H73" i="30"/>
  <c r="H84" i="30"/>
  <c r="H94" i="30"/>
  <c r="H102" i="30"/>
  <c r="H110" i="30"/>
  <c r="H48" i="30"/>
  <c r="H30" i="30"/>
  <c r="H50" i="30"/>
  <c r="H69" i="30"/>
  <c r="H90" i="30"/>
  <c r="H106" i="30"/>
  <c r="H44" i="30"/>
  <c r="H64" i="30"/>
  <c r="H83" i="30"/>
  <c r="H101" i="30"/>
  <c r="G14" i="30"/>
  <c r="H29" i="30"/>
  <c r="H37" i="30"/>
  <c r="H49" i="30"/>
  <c r="H57" i="30"/>
  <c r="H68" i="30"/>
  <c r="H76" i="30"/>
  <c r="H89" i="30"/>
  <c r="H97" i="30"/>
  <c r="H105" i="30"/>
  <c r="H38" i="30"/>
  <c r="H58" i="30"/>
  <c r="H80" i="30"/>
  <c r="H98" i="30"/>
  <c r="H33" i="30"/>
  <c r="H53" i="30"/>
  <c r="H72" i="30"/>
  <c r="H93" i="30"/>
  <c r="H109" i="30"/>
  <c r="H60" i="30"/>
  <c r="H43" i="30"/>
  <c r="G20" i="23"/>
  <c r="G14" i="23"/>
  <c r="G10" i="23"/>
  <c r="G11" i="23"/>
  <c r="AZ20" i="23"/>
  <c r="F17" i="38" s="1"/>
  <c r="J12" i="38" s="1"/>
  <c r="H32" i="23"/>
  <c r="H36" i="23"/>
  <c r="H42" i="23"/>
  <c r="H47" i="23"/>
  <c r="H52" i="23"/>
  <c r="H56" i="23"/>
  <c r="H63" i="23"/>
  <c r="H67" i="23"/>
  <c r="H71" i="23"/>
  <c r="H75" i="23"/>
  <c r="H82" i="23"/>
  <c r="H86" i="23"/>
  <c r="H92" i="23"/>
  <c r="H96" i="23"/>
  <c r="H100" i="23"/>
  <c r="H104" i="23"/>
  <c r="H108" i="23"/>
  <c r="H112" i="23"/>
  <c r="H60" i="23"/>
  <c r="G18" i="23"/>
  <c r="AH6" i="23"/>
  <c r="H29" i="23"/>
  <c r="H33" i="23"/>
  <c r="H37" i="23"/>
  <c r="H44" i="23"/>
  <c r="H49" i="23"/>
  <c r="H53" i="23"/>
  <c r="H57" i="23"/>
  <c r="H64" i="23"/>
  <c r="H68" i="23"/>
  <c r="H72" i="23"/>
  <c r="H76" i="23"/>
  <c r="H83" i="23"/>
  <c r="H89" i="23"/>
  <c r="H93" i="23"/>
  <c r="H97" i="23"/>
  <c r="H101" i="23"/>
  <c r="H105" i="23"/>
  <c r="H109" i="23"/>
  <c r="H31" i="23"/>
  <c r="H41" i="23"/>
  <c r="H51" i="23"/>
  <c r="H59" i="23"/>
  <c r="H70" i="23"/>
  <c r="H81" i="23"/>
  <c r="H91" i="23"/>
  <c r="H99" i="23"/>
  <c r="H107" i="23"/>
  <c r="H35" i="23"/>
  <c r="H55" i="23"/>
  <c r="H74" i="23"/>
  <c r="H95" i="23"/>
  <c r="H111" i="23"/>
  <c r="H7" i="23"/>
  <c r="H24" i="23" s="1"/>
  <c r="AH8" i="23" s="1"/>
  <c r="H34" i="23"/>
  <c r="H45" i="23"/>
  <c r="H54" i="23"/>
  <c r="H65" i="23"/>
  <c r="H73" i="23"/>
  <c r="H84" i="23"/>
  <c r="H94" i="23"/>
  <c r="H102" i="23"/>
  <c r="H110" i="23"/>
  <c r="H43" i="23"/>
  <c r="BG8" i="23"/>
  <c r="M64" i="38" s="1"/>
  <c r="H46" i="23"/>
  <c r="H66" i="23"/>
  <c r="H85" i="23"/>
  <c r="H103" i="23"/>
  <c r="H58" i="23"/>
  <c r="H98" i="23"/>
  <c r="H48" i="23"/>
  <c r="H38" i="23"/>
  <c r="H90" i="23"/>
  <c r="H30" i="23"/>
  <c r="H69" i="23"/>
  <c r="H106" i="23"/>
  <c r="H80" i="23"/>
  <c r="H50" i="23"/>
  <c r="H86" i="27"/>
  <c r="G17" i="26"/>
  <c r="G11" i="26"/>
  <c r="G13" i="26"/>
  <c r="H7" i="26"/>
  <c r="H24" i="26" s="1"/>
  <c r="AH8" i="26" s="1"/>
  <c r="H31" i="26"/>
  <c r="H35" i="26"/>
  <c r="H41" i="26"/>
  <c r="H46" i="26"/>
  <c r="H51" i="26"/>
  <c r="H55" i="26"/>
  <c r="H59" i="26"/>
  <c r="H66" i="26"/>
  <c r="H70" i="26"/>
  <c r="H74" i="26"/>
  <c r="H80" i="26"/>
  <c r="H84" i="26"/>
  <c r="H90" i="26"/>
  <c r="H94" i="26"/>
  <c r="H98" i="26"/>
  <c r="H102" i="26"/>
  <c r="H106" i="26"/>
  <c r="H110" i="26"/>
  <c r="AZ20" i="26"/>
  <c r="F57" i="38" s="1"/>
  <c r="H32" i="26"/>
  <c r="H36" i="26"/>
  <c r="H42" i="26"/>
  <c r="H47" i="26"/>
  <c r="H52" i="26"/>
  <c r="H56" i="26"/>
  <c r="H63" i="26"/>
  <c r="H67" i="26"/>
  <c r="H71" i="26"/>
  <c r="H75" i="26"/>
  <c r="H81" i="26"/>
  <c r="H85" i="26"/>
  <c r="H91" i="26"/>
  <c r="H95" i="26"/>
  <c r="H99" i="26"/>
  <c r="H103" i="26"/>
  <c r="H107" i="26"/>
  <c r="H111" i="26"/>
  <c r="G19" i="26"/>
  <c r="AH6" i="26"/>
  <c r="AH13" i="26" s="1"/>
  <c r="H34" i="26"/>
  <c r="H45" i="26"/>
  <c r="H54" i="26"/>
  <c r="H65" i="26"/>
  <c r="H73" i="26"/>
  <c r="H83" i="26"/>
  <c r="H93" i="26"/>
  <c r="H101" i="26"/>
  <c r="H109" i="26"/>
  <c r="H60" i="26"/>
  <c r="H29" i="26"/>
  <c r="H37" i="26"/>
  <c r="H49" i="26"/>
  <c r="H57" i="26"/>
  <c r="H68" i="26"/>
  <c r="H76" i="26"/>
  <c r="H86" i="26"/>
  <c r="H96" i="26"/>
  <c r="H104" i="26"/>
  <c r="H112" i="26"/>
  <c r="H44" i="26"/>
  <c r="H64" i="26"/>
  <c r="H82" i="26"/>
  <c r="H100" i="26"/>
  <c r="H33" i="26"/>
  <c r="H72" i="26"/>
  <c r="H108" i="26"/>
  <c r="H38" i="26"/>
  <c r="H77" i="26"/>
  <c r="G10" i="26"/>
  <c r="H30" i="26"/>
  <c r="H50" i="26"/>
  <c r="H69" i="26"/>
  <c r="H89" i="26"/>
  <c r="H105" i="26"/>
  <c r="H53" i="26"/>
  <c r="H92" i="26"/>
  <c r="H48" i="26"/>
  <c r="H58" i="26"/>
  <c r="H97" i="26"/>
  <c r="H43" i="26"/>
  <c r="G20" i="29"/>
  <c r="G15" i="29"/>
  <c r="H7" i="29"/>
  <c r="H24" i="29" s="1"/>
  <c r="AH8" i="29" s="1"/>
  <c r="H31" i="29"/>
  <c r="H35" i="29"/>
  <c r="H41" i="29"/>
  <c r="H46" i="29"/>
  <c r="H51" i="29"/>
  <c r="AZ20" i="29"/>
  <c r="H32" i="29"/>
  <c r="H36" i="29"/>
  <c r="H42" i="29"/>
  <c r="H47" i="29"/>
  <c r="H30" i="29"/>
  <c r="H38" i="29"/>
  <c r="H50" i="29"/>
  <c r="H55" i="29"/>
  <c r="H59" i="29"/>
  <c r="H66" i="29"/>
  <c r="H70" i="29"/>
  <c r="H74" i="29"/>
  <c r="H80" i="29"/>
  <c r="H84" i="29"/>
  <c r="H90" i="29"/>
  <c r="H94" i="29"/>
  <c r="H98" i="29"/>
  <c r="H102" i="29"/>
  <c r="H106" i="29"/>
  <c r="H110" i="29"/>
  <c r="H33" i="29"/>
  <c r="H44" i="29"/>
  <c r="H52" i="29"/>
  <c r="H56" i="29"/>
  <c r="H63" i="29"/>
  <c r="H67" i="29"/>
  <c r="H71" i="29"/>
  <c r="H75" i="29"/>
  <c r="H81" i="29"/>
  <c r="H85" i="29"/>
  <c r="H91" i="29"/>
  <c r="H95" i="29"/>
  <c r="H99" i="29"/>
  <c r="H103" i="29"/>
  <c r="H107" i="29"/>
  <c r="H111" i="29"/>
  <c r="H29" i="29"/>
  <c r="H49" i="29"/>
  <c r="H58" i="29"/>
  <c r="H69" i="29"/>
  <c r="H77" i="29"/>
  <c r="H89" i="29"/>
  <c r="H97" i="29"/>
  <c r="H105" i="29"/>
  <c r="H60" i="29"/>
  <c r="H54" i="29"/>
  <c r="H73" i="29"/>
  <c r="H93" i="29"/>
  <c r="H101" i="29"/>
  <c r="AH6" i="29"/>
  <c r="H57" i="29"/>
  <c r="H76" i="29"/>
  <c r="H96" i="29"/>
  <c r="H112" i="29"/>
  <c r="H34" i="29"/>
  <c r="H53" i="29"/>
  <c r="H64" i="29"/>
  <c r="H72" i="29"/>
  <c r="H82" i="29"/>
  <c r="H92" i="29"/>
  <c r="H100" i="29"/>
  <c r="H108" i="29"/>
  <c r="H43" i="29"/>
  <c r="H37" i="29"/>
  <c r="H65" i="29"/>
  <c r="H83" i="29"/>
  <c r="H109" i="29"/>
  <c r="H45" i="29"/>
  <c r="H68" i="29"/>
  <c r="H86" i="29"/>
  <c r="H104" i="29"/>
  <c r="H48" i="29"/>
  <c r="H60" i="32"/>
  <c r="G14" i="26"/>
  <c r="BG8" i="26"/>
  <c r="M93" i="38" s="1"/>
  <c r="G12" i="29"/>
  <c r="G13" i="29"/>
  <c r="BG8" i="29"/>
  <c r="M135" i="38" s="1"/>
  <c r="G7" i="36"/>
  <c r="G21" i="26"/>
  <c r="C7" i="26"/>
  <c r="D122" i="26" s="1"/>
  <c r="C7" i="29"/>
  <c r="D96" i="29" s="1"/>
  <c r="H60" i="33"/>
  <c r="H32" i="34"/>
  <c r="H33" i="34"/>
  <c r="H34" i="34"/>
  <c r="H35" i="34"/>
  <c r="H36" i="34"/>
  <c r="H37" i="34"/>
  <c r="H38" i="34"/>
  <c r="H41" i="34"/>
  <c r="H42" i="34"/>
  <c r="H43" i="34"/>
  <c r="H44" i="34"/>
  <c r="H45" i="34"/>
  <c r="H46" i="34"/>
  <c r="H47" i="34"/>
  <c r="H30" i="34"/>
  <c r="H31" i="34"/>
  <c r="H65" i="34"/>
  <c r="H83" i="34"/>
  <c r="H104" i="34"/>
  <c r="H60" i="34"/>
  <c r="H80" i="34"/>
  <c r="H97" i="34"/>
  <c r="G17" i="24"/>
  <c r="G13" i="24"/>
  <c r="G10" i="24"/>
  <c r="G19" i="24"/>
  <c r="G21" i="24"/>
  <c r="H29" i="24"/>
  <c r="H33" i="24"/>
  <c r="H37" i="24"/>
  <c r="H44" i="24"/>
  <c r="H49" i="24"/>
  <c r="H53" i="24"/>
  <c r="H57" i="24"/>
  <c r="H64" i="24"/>
  <c r="H68" i="24"/>
  <c r="H72" i="24"/>
  <c r="H76" i="24"/>
  <c r="H83" i="24"/>
  <c r="H90" i="24"/>
  <c r="H94" i="24"/>
  <c r="H98" i="24"/>
  <c r="H102" i="24"/>
  <c r="H106" i="24"/>
  <c r="H110" i="24"/>
  <c r="H43" i="24"/>
  <c r="H48" i="24"/>
  <c r="H58" i="24"/>
  <c r="H65" i="24"/>
  <c r="H69" i="24"/>
  <c r="H73" i="24"/>
  <c r="H80" i="24"/>
  <c r="H84" i="24"/>
  <c r="H91" i="24"/>
  <c r="H95" i="24"/>
  <c r="AH6" i="24"/>
  <c r="AH13" i="24" s="1"/>
  <c r="H30" i="24"/>
  <c r="H34" i="24"/>
  <c r="H38" i="24"/>
  <c r="H45" i="24"/>
  <c r="H50" i="24"/>
  <c r="H54" i="24"/>
  <c r="G11" i="24"/>
  <c r="H36" i="24"/>
  <c r="H47" i="24"/>
  <c r="H56" i="24"/>
  <c r="H67" i="24"/>
  <c r="H75" i="24"/>
  <c r="H89" i="24"/>
  <c r="H97" i="24"/>
  <c r="H103" i="24"/>
  <c r="H108" i="24"/>
  <c r="H42" i="24"/>
  <c r="H63" i="24"/>
  <c r="H82" i="24"/>
  <c r="H100" i="24"/>
  <c r="H111" i="24"/>
  <c r="G15" i="24"/>
  <c r="H31" i="24"/>
  <c r="H41" i="24"/>
  <c r="H51" i="24"/>
  <c r="H59" i="24"/>
  <c r="H70" i="24"/>
  <c r="H81" i="24"/>
  <c r="H92" i="24"/>
  <c r="H99" i="24"/>
  <c r="H104" i="24"/>
  <c r="H109" i="24"/>
  <c r="H60" i="24"/>
  <c r="H32" i="24"/>
  <c r="H52" i="24"/>
  <c r="H71" i="24"/>
  <c r="H93" i="24"/>
  <c r="H105" i="24"/>
  <c r="H46" i="24"/>
  <c r="H85" i="24"/>
  <c r="H112" i="24"/>
  <c r="H66" i="24"/>
  <c r="H74" i="24"/>
  <c r="H55" i="24"/>
  <c r="H96" i="24"/>
  <c r="H7" i="24"/>
  <c r="H24" i="24" s="1"/>
  <c r="AH8" i="24" s="1"/>
  <c r="H101" i="24"/>
  <c r="H35" i="24"/>
  <c r="H107" i="24"/>
  <c r="G14" i="31"/>
  <c r="G12" i="31"/>
  <c r="G18" i="31"/>
  <c r="G16" i="31"/>
  <c r="G10" i="31"/>
  <c r="G20" i="31"/>
  <c r="H29" i="31"/>
  <c r="H33" i="31"/>
  <c r="H37" i="31"/>
  <c r="H44" i="31"/>
  <c r="H49" i="31"/>
  <c r="H53" i="31"/>
  <c r="H57" i="31"/>
  <c r="H64" i="31"/>
  <c r="H68" i="31"/>
  <c r="H72" i="31"/>
  <c r="H76" i="31"/>
  <c r="H83" i="31"/>
  <c r="H89" i="31"/>
  <c r="H93" i="31"/>
  <c r="H97" i="31"/>
  <c r="H101" i="31"/>
  <c r="H105" i="31"/>
  <c r="H109" i="31"/>
  <c r="H43" i="31"/>
  <c r="H60" i="31"/>
  <c r="H7" i="31"/>
  <c r="H24" i="31" s="1"/>
  <c r="AH8" i="31" s="1"/>
  <c r="H32" i="31"/>
  <c r="H38" i="31"/>
  <c r="H46" i="31"/>
  <c r="H52" i="31"/>
  <c r="H58" i="31"/>
  <c r="H66" i="31"/>
  <c r="H71" i="31"/>
  <c r="H80" i="31"/>
  <c r="H85" i="31"/>
  <c r="H92" i="31"/>
  <c r="H98" i="31"/>
  <c r="H103" i="31"/>
  <c r="H108" i="31"/>
  <c r="H30" i="31"/>
  <c r="H50" i="31"/>
  <c r="H63" i="31"/>
  <c r="H74" i="31"/>
  <c r="H90" i="31"/>
  <c r="H100" i="31"/>
  <c r="H111" i="31"/>
  <c r="H48" i="31"/>
  <c r="AZ20" i="31"/>
  <c r="F156" i="38" s="1"/>
  <c r="O51" i="38" s="1"/>
  <c r="H34" i="31"/>
  <c r="H41" i="31"/>
  <c r="H47" i="31"/>
  <c r="H54" i="31"/>
  <c r="H59" i="31"/>
  <c r="H67" i="31"/>
  <c r="H73" i="31"/>
  <c r="H81" i="31"/>
  <c r="H86" i="31"/>
  <c r="H94" i="31"/>
  <c r="H99" i="31"/>
  <c r="H104" i="31"/>
  <c r="H110" i="31"/>
  <c r="H35" i="31"/>
  <c r="H42" i="31"/>
  <c r="H55" i="31"/>
  <c r="H69" i="31"/>
  <c r="H82" i="31"/>
  <c r="H95" i="31"/>
  <c r="H106" i="31"/>
  <c r="H36" i="31"/>
  <c r="H65" i="31"/>
  <c r="H91" i="31"/>
  <c r="H112" i="31"/>
  <c r="H51" i="31"/>
  <c r="H102" i="31"/>
  <c r="H56" i="31"/>
  <c r="H84" i="31"/>
  <c r="H45" i="31"/>
  <c r="H70" i="31"/>
  <c r="H96" i="31"/>
  <c r="AH6" i="31"/>
  <c r="H75" i="31"/>
  <c r="H31" i="31"/>
  <c r="H107" i="31"/>
  <c r="AH21" i="22"/>
  <c r="AT14" i="22"/>
  <c r="BG8" i="35"/>
  <c r="M219" i="38" s="1"/>
  <c r="G20" i="35"/>
  <c r="G17" i="35"/>
  <c r="G13" i="35"/>
  <c r="G12" i="35"/>
  <c r="G10" i="35"/>
  <c r="G21" i="35"/>
  <c r="H7" i="35"/>
  <c r="H24" i="35" s="1"/>
  <c r="AH8" i="35" s="1"/>
  <c r="H31" i="35"/>
  <c r="H35" i="35"/>
  <c r="H41" i="35"/>
  <c r="H46" i="35"/>
  <c r="H51" i="35"/>
  <c r="H55" i="35"/>
  <c r="H59" i="35"/>
  <c r="H66" i="35"/>
  <c r="H70" i="35"/>
  <c r="H74" i="35"/>
  <c r="H81" i="35"/>
  <c r="H85" i="35"/>
  <c r="H92" i="35"/>
  <c r="H96" i="35"/>
  <c r="H100" i="35"/>
  <c r="H104" i="35"/>
  <c r="H108" i="35"/>
  <c r="H112" i="35"/>
  <c r="G16" i="35"/>
  <c r="AH6" i="35"/>
  <c r="AH13" i="35" s="1"/>
  <c r="H32" i="35"/>
  <c r="H37" i="35"/>
  <c r="H45" i="35"/>
  <c r="H52" i="35"/>
  <c r="H57" i="35"/>
  <c r="H65" i="35"/>
  <c r="H71" i="35"/>
  <c r="H76" i="35"/>
  <c r="H84" i="35"/>
  <c r="H93" i="35"/>
  <c r="H98" i="35"/>
  <c r="H103" i="35"/>
  <c r="H109" i="35"/>
  <c r="H60" i="35"/>
  <c r="H34" i="35"/>
  <c r="H42" i="35"/>
  <c r="H54" i="35"/>
  <c r="H68" i="35"/>
  <c r="H82" i="35"/>
  <c r="H95" i="35"/>
  <c r="H106" i="35"/>
  <c r="AZ20" i="35"/>
  <c r="F237" i="38" s="1"/>
  <c r="H33" i="35"/>
  <c r="H38" i="35"/>
  <c r="H47" i="35"/>
  <c r="H53" i="35"/>
  <c r="H58" i="35"/>
  <c r="H67" i="35"/>
  <c r="H72" i="35"/>
  <c r="H80" i="35"/>
  <c r="H89" i="35"/>
  <c r="H94" i="35"/>
  <c r="H99" i="35"/>
  <c r="H105" i="35"/>
  <c r="H110" i="35"/>
  <c r="H43" i="35"/>
  <c r="H48" i="35"/>
  <c r="H29" i="35"/>
  <c r="H49" i="35"/>
  <c r="H63" i="35"/>
  <c r="H73" i="35"/>
  <c r="H90" i="35"/>
  <c r="H101" i="35"/>
  <c r="H111" i="35"/>
  <c r="H50" i="35"/>
  <c r="H75" i="35"/>
  <c r="H102" i="35"/>
  <c r="H36" i="35"/>
  <c r="H91" i="35"/>
  <c r="H44" i="35"/>
  <c r="H97" i="35"/>
  <c r="H30" i="35"/>
  <c r="H56" i="35"/>
  <c r="H83" i="35"/>
  <c r="H107" i="35"/>
  <c r="H64" i="35"/>
  <c r="H69" i="35"/>
  <c r="F73" i="34"/>
  <c r="AZ8" i="34"/>
  <c r="F205" i="38" s="1"/>
  <c r="F7" i="34"/>
  <c r="F53" i="34"/>
  <c r="F71" i="34"/>
  <c r="F94" i="34"/>
  <c r="F50" i="34"/>
  <c r="F72" i="34"/>
  <c r="F99" i="34"/>
  <c r="F55" i="34"/>
  <c r="F77" i="34"/>
  <c r="E20" i="34"/>
  <c r="AG6" i="34"/>
  <c r="AG13" i="34" s="1"/>
  <c r="F57" i="34"/>
  <c r="F75" i="34"/>
  <c r="F102" i="34"/>
  <c r="F54" i="34"/>
  <c r="F76" i="34"/>
  <c r="F107" i="34"/>
  <c r="F59" i="34"/>
  <c r="F83" i="34"/>
  <c r="G30" i="22"/>
  <c r="G32" i="22" s="1"/>
  <c r="D25" i="21" s="1"/>
  <c r="V94" i="32"/>
  <c r="V48" i="32"/>
  <c r="V30" i="34"/>
  <c r="V31" i="34"/>
  <c r="V35" i="34"/>
  <c r="V41" i="34"/>
  <c r="V45" i="34"/>
  <c r="V32" i="34"/>
  <c r="V36" i="34"/>
  <c r="V42" i="34"/>
  <c r="V46" i="34"/>
  <c r="V33" i="34"/>
  <c r="V37" i="34"/>
  <c r="V43" i="34"/>
  <c r="V29" i="34"/>
  <c r="V34" i="34"/>
  <c r="V38" i="34"/>
  <c r="V44" i="34"/>
  <c r="V54" i="34"/>
  <c r="V72" i="34"/>
  <c r="V95" i="34"/>
  <c r="V111" i="34"/>
  <c r="V59" i="34"/>
  <c r="V77" i="34"/>
  <c r="V100" i="34"/>
  <c r="V82" i="34"/>
  <c r="V103" i="34"/>
  <c r="V51" i="34"/>
  <c r="V69" i="34"/>
  <c r="V92" i="34"/>
  <c r="V108" i="34"/>
  <c r="V7" i="32"/>
  <c r="V24" i="32" s="1"/>
  <c r="AO8" i="32" s="1"/>
  <c r="V29" i="32"/>
  <c r="V35" i="32"/>
  <c r="V43" i="32"/>
  <c r="V51" i="32"/>
  <c r="V59" i="32"/>
  <c r="V65" i="32"/>
  <c r="V83" i="32"/>
  <c r="V89" i="32"/>
  <c r="V97" i="32"/>
  <c r="V105" i="32"/>
  <c r="V41" i="32"/>
  <c r="V49" i="32"/>
  <c r="V57" i="32"/>
  <c r="V63" i="32"/>
  <c r="V71" i="32"/>
  <c r="V81" i="32"/>
  <c r="V95" i="32"/>
  <c r="V103" i="32"/>
  <c r="V111" i="32"/>
  <c r="U21" i="32"/>
  <c r="V45" i="32"/>
  <c r="V47" i="32"/>
  <c r="V55" i="32"/>
  <c r="V73" i="32"/>
  <c r="V93" i="32"/>
  <c r="V101" i="32"/>
  <c r="V109" i="32"/>
  <c r="U16" i="32"/>
  <c r="U18" i="32"/>
  <c r="V37" i="32"/>
  <c r="V53" i="32"/>
  <c r="V67" i="32"/>
  <c r="V85" i="32"/>
  <c r="V91" i="32"/>
  <c r="V99" i="32"/>
  <c r="V107" i="32"/>
  <c r="V80" i="32"/>
  <c r="T71" i="32"/>
  <c r="T69" i="32"/>
  <c r="T81" i="32"/>
  <c r="S17" i="32"/>
  <c r="T53" i="32"/>
  <c r="T89" i="32"/>
  <c r="T97" i="32"/>
  <c r="T105" i="32"/>
  <c r="T83" i="32"/>
  <c r="T47" i="32"/>
  <c r="T55" i="32"/>
  <c r="T91" i="32"/>
  <c r="T99" i="32"/>
  <c r="T107" i="32"/>
  <c r="T65" i="32"/>
  <c r="T75" i="32"/>
  <c r="T73" i="32"/>
  <c r="T85" i="32"/>
  <c r="T49" i="32"/>
  <c r="T57" i="32"/>
  <c r="T93" i="32"/>
  <c r="T101" i="32"/>
  <c r="T44" i="32"/>
  <c r="T34" i="32"/>
  <c r="T76" i="32"/>
  <c r="T80" i="32"/>
  <c r="T82" i="32"/>
  <c r="T84" i="32"/>
  <c r="T48" i="32"/>
  <c r="T50" i="32"/>
  <c r="T52" i="32"/>
  <c r="T54" i="32"/>
  <c r="T56" i="32"/>
  <c r="T58" i="32"/>
  <c r="T70" i="32"/>
  <c r="T90" i="32"/>
  <c r="T92" i="32"/>
  <c r="T94" i="32"/>
  <c r="T96" i="32"/>
  <c r="T98" i="32"/>
  <c r="T100" i="32"/>
  <c r="T102" i="32"/>
  <c r="T104" i="32"/>
  <c r="T106" i="32"/>
  <c r="T108" i="32"/>
  <c r="T110" i="32"/>
  <c r="T46" i="32"/>
  <c r="T64" i="32"/>
  <c r="T66" i="32"/>
  <c r="T68" i="32"/>
  <c r="T51" i="32"/>
  <c r="T59" i="32"/>
  <c r="T95" i="32"/>
  <c r="T103" i="32"/>
  <c r="T111" i="32"/>
  <c r="R46" i="34"/>
  <c r="R29" i="34"/>
  <c r="Q20" i="34"/>
  <c r="Q15" i="33"/>
  <c r="Q19" i="33"/>
  <c r="R109" i="33"/>
  <c r="R92" i="33"/>
  <c r="R53" i="33"/>
  <c r="R47" i="33"/>
  <c r="R31" i="33"/>
  <c r="R103" i="33"/>
  <c r="R91" i="33"/>
  <c r="R75" i="33"/>
  <c r="R44" i="33"/>
  <c r="R29" i="33"/>
  <c r="R101" i="33"/>
  <c r="R81" i="33"/>
  <c r="R63" i="33"/>
  <c r="R48" i="33"/>
  <c r="R30" i="33"/>
  <c r="R105" i="33"/>
  <c r="R94" i="33"/>
  <c r="R74" i="33"/>
  <c r="R58" i="33"/>
  <c r="R46" i="33"/>
  <c r="Q10" i="33"/>
  <c r="R98" i="33"/>
  <c r="R71" i="33"/>
  <c r="R51" i="33"/>
  <c r="R38" i="33"/>
  <c r="R7" i="33"/>
  <c r="R24" i="33" s="1"/>
  <c r="AM8" i="33" s="1"/>
  <c r="R97" i="33"/>
  <c r="R83" i="33"/>
  <c r="R66" i="33"/>
  <c r="R36" i="33"/>
  <c r="Q14" i="33"/>
  <c r="R90" i="33"/>
  <c r="R69" i="33"/>
  <c r="R59" i="33"/>
  <c r="R42" i="33"/>
  <c r="R111" i="33"/>
  <c r="R99" i="33"/>
  <c r="R85" i="33"/>
  <c r="R68" i="33"/>
  <c r="R56" i="33"/>
  <c r="P52" i="34"/>
  <c r="P80" i="34"/>
  <c r="P71" i="34"/>
  <c r="P106" i="34"/>
  <c r="P72" i="34"/>
  <c r="P111" i="34"/>
  <c r="O7" i="36"/>
  <c r="P29" i="36" s="1"/>
  <c r="P51" i="34"/>
  <c r="P69" i="34"/>
  <c r="P86" i="34"/>
  <c r="P104" i="34"/>
  <c r="O16" i="34"/>
  <c r="P60" i="34"/>
  <c r="P97" i="34"/>
  <c r="P53" i="34"/>
  <c r="P90" i="34"/>
  <c r="P54" i="34"/>
  <c r="N55" i="34"/>
  <c r="N73" i="34"/>
  <c r="N96" i="34"/>
  <c r="N112" i="34"/>
  <c r="N48" i="34"/>
  <c r="N66" i="34"/>
  <c r="N84" i="34"/>
  <c r="N101" i="34"/>
  <c r="M16" i="34"/>
  <c r="N57" i="34"/>
  <c r="N75" i="34"/>
  <c r="N94" i="34"/>
  <c r="N110" i="34"/>
  <c r="N58" i="34"/>
  <c r="N76" i="34"/>
  <c r="N99" i="34"/>
  <c r="N105" i="34"/>
  <c r="M19" i="34"/>
  <c r="N63" i="34"/>
  <c r="N81" i="34"/>
  <c r="N98" i="34"/>
  <c r="M11" i="34"/>
  <c r="N64" i="34"/>
  <c r="N82" i="34"/>
  <c r="N103" i="34"/>
  <c r="N47" i="34"/>
  <c r="N65" i="34"/>
  <c r="N83" i="34"/>
  <c r="N104" i="34"/>
  <c r="M18" i="34"/>
  <c r="N56" i="34"/>
  <c r="N74" i="34"/>
  <c r="N93" i="34"/>
  <c r="N109" i="34"/>
  <c r="N49" i="34"/>
  <c r="N67" i="34"/>
  <c r="N85" i="34"/>
  <c r="N102" i="34"/>
  <c r="N50" i="34"/>
  <c r="N68" i="34"/>
  <c r="N91" i="34"/>
  <c r="N30" i="34"/>
  <c r="N32" i="34"/>
  <c r="N34" i="34"/>
  <c r="N36" i="34"/>
  <c r="N38" i="34"/>
  <c r="N42" i="34"/>
  <c r="N44" i="34"/>
  <c r="N46" i="34"/>
  <c r="N31" i="34"/>
  <c r="N33" i="34"/>
  <c r="N35" i="34"/>
  <c r="N37" i="34"/>
  <c r="N41" i="34"/>
  <c r="N43" i="34"/>
  <c r="N45" i="34"/>
  <c r="N29" i="34"/>
  <c r="N53" i="34"/>
  <c r="N71" i="34"/>
  <c r="N90" i="34"/>
  <c r="N106" i="34"/>
  <c r="N54" i="34"/>
  <c r="N72" i="34"/>
  <c r="N95" i="34"/>
  <c r="N111" i="34"/>
  <c r="N30" i="32"/>
  <c r="N82" i="32"/>
  <c r="N112" i="32"/>
  <c r="N34" i="32"/>
  <c r="N56" i="32"/>
  <c r="N100" i="32"/>
  <c r="N31" i="32"/>
  <c r="N94" i="32"/>
  <c r="N52" i="32"/>
  <c r="N72" i="32"/>
  <c r="M19" i="32"/>
  <c r="M20" i="32"/>
  <c r="M21" i="32"/>
  <c r="N49" i="32"/>
  <c r="N57" i="32"/>
  <c r="N65" i="32"/>
  <c r="N69" i="32"/>
  <c r="N85" i="32"/>
  <c r="N93" i="32"/>
  <c r="N101" i="32"/>
  <c r="N109" i="32"/>
  <c r="M16" i="32"/>
  <c r="N45" i="32"/>
  <c r="N51" i="32"/>
  <c r="N59" i="32"/>
  <c r="N67" i="32"/>
  <c r="N95" i="32"/>
  <c r="N103" i="32"/>
  <c r="N111" i="32"/>
  <c r="M10" i="32"/>
  <c r="M18" i="32"/>
  <c r="N41" i="32"/>
  <c r="N43" i="32"/>
  <c r="N53" i="32"/>
  <c r="N81" i="32"/>
  <c r="N89" i="32"/>
  <c r="N97" i="32"/>
  <c r="N105" i="32"/>
  <c r="N7" i="32"/>
  <c r="N24" i="32" s="1"/>
  <c r="AK8" i="32" s="1"/>
  <c r="N33" i="32"/>
  <c r="N35" i="32"/>
  <c r="N37" i="32"/>
  <c r="N47" i="32"/>
  <c r="N55" i="32"/>
  <c r="N63" i="32"/>
  <c r="N75" i="32"/>
  <c r="N83" i="32"/>
  <c r="N91" i="32"/>
  <c r="N99" i="32"/>
  <c r="N107" i="32"/>
  <c r="N36" i="32"/>
  <c r="N64" i="32"/>
  <c r="N108" i="32"/>
  <c r="N50" i="32"/>
  <c r="N102" i="32"/>
  <c r="N68" i="32"/>
  <c r="N73" i="32"/>
  <c r="N86" i="32"/>
  <c r="N42" i="32"/>
  <c r="N98" i="32"/>
  <c r="M12" i="32"/>
  <c r="N46" i="32"/>
  <c r="N84" i="32"/>
  <c r="M14" i="32"/>
  <c r="N58" i="32"/>
  <c r="N110" i="32"/>
  <c r="N70" i="32"/>
  <c r="N74" i="32"/>
  <c r="N96" i="32"/>
  <c r="N106" i="32"/>
  <c r="N29" i="32"/>
  <c r="N48" i="32"/>
  <c r="N92" i="32"/>
  <c r="M17" i="32"/>
  <c r="N66" i="32"/>
  <c r="N44" i="32"/>
  <c r="N71" i="32"/>
  <c r="N76" i="32"/>
  <c r="N104" i="32"/>
  <c r="AZ19" i="33"/>
  <c r="F196" i="38" s="1"/>
  <c r="J42" i="33"/>
  <c r="J51" i="33"/>
  <c r="J75" i="33"/>
  <c r="J96" i="33"/>
  <c r="J99" i="33"/>
  <c r="J55" i="33"/>
  <c r="J80" i="33"/>
  <c r="J30" i="33"/>
  <c r="J59" i="33"/>
  <c r="J67" i="33"/>
  <c r="J70" i="33"/>
  <c r="J91" i="33"/>
  <c r="J104" i="33"/>
  <c r="J107" i="33"/>
  <c r="J34" i="33"/>
  <c r="J85" i="33"/>
  <c r="J30" i="32"/>
  <c r="J29" i="32"/>
  <c r="I19" i="32"/>
  <c r="J7" i="32"/>
  <c r="J24" i="32" s="1"/>
  <c r="AI8" i="32" s="1"/>
  <c r="J36" i="32"/>
  <c r="J43" i="32"/>
  <c r="C7" i="32"/>
  <c r="J70" i="32"/>
  <c r="J50" i="32"/>
  <c r="J98" i="32"/>
  <c r="J110" i="32"/>
  <c r="J48" i="32"/>
  <c r="I20" i="32"/>
  <c r="J100" i="32"/>
  <c r="J72" i="32"/>
  <c r="J54" i="32"/>
  <c r="J102" i="32"/>
  <c r="J92" i="32"/>
  <c r="J104" i="32"/>
  <c r="I17" i="32"/>
  <c r="I15" i="32"/>
  <c r="I18" i="32"/>
  <c r="I13" i="32"/>
  <c r="I10" i="32"/>
  <c r="I12" i="32"/>
  <c r="J76" i="32"/>
  <c r="J73" i="32"/>
  <c r="J68" i="32"/>
  <c r="J108" i="32"/>
  <c r="J80" i="32"/>
  <c r="J86" i="32"/>
  <c r="J82" i="32"/>
  <c r="S11" i="33"/>
  <c r="T60" i="33"/>
  <c r="S15" i="33"/>
  <c r="S12" i="33"/>
  <c r="S19" i="33"/>
  <c r="S16" i="33"/>
  <c r="T48" i="33"/>
  <c r="T50" i="33"/>
  <c r="T54" i="33"/>
  <c r="T55" i="33"/>
  <c r="T72" i="33"/>
  <c r="T73" i="33"/>
  <c r="T75" i="33"/>
  <c r="T86" i="33"/>
  <c r="T93" i="33"/>
  <c r="T94" i="33"/>
  <c r="T96" i="33"/>
  <c r="T109" i="33"/>
  <c r="T110" i="33"/>
  <c r="S7" i="36"/>
  <c r="T44" i="33"/>
  <c r="T46" i="33"/>
  <c r="T53" i="33"/>
  <c r="T58" i="33"/>
  <c r="T59" i="33"/>
  <c r="T66" i="33"/>
  <c r="T68" i="33"/>
  <c r="T69" i="33"/>
  <c r="T70" i="33"/>
  <c r="T71" i="33"/>
  <c r="T84" i="33"/>
  <c r="T89" i="33"/>
  <c r="T90" i="33"/>
  <c r="T91" i="33"/>
  <c r="T92" i="33"/>
  <c r="T103" i="33"/>
  <c r="T105" i="33"/>
  <c r="T106" i="33"/>
  <c r="T107" i="33"/>
  <c r="T108" i="33"/>
  <c r="T52" i="33"/>
  <c r="T57" i="33"/>
  <c r="T64" i="33"/>
  <c r="T65" i="33"/>
  <c r="T67" i="33"/>
  <c r="T82" i="33"/>
  <c r="T83" i="33"/>
  <c r="T85" i="33"/>
  <c r="T101" i="33"/>
  <c r="T102" i="33"/>
  <c r="T104" i="33"/>
  <c r="T112" i="33"/>
  <c r="T45" i="33"/>
  <c r="T47" i="33"/>
  <c r="T49" i="33"/>
  <c r="T51" i="33"/>
  <c r="T56" i="33"/>
  <c r="T63" i="33"/>
  <c r="T74" i="33"/>
  <c r="T76" i="33"/>
  <c r="T80" i="33"/>
  <c r="T81" i="33"/>
  <c r="T95" i="33"/>
  <c r="T97" i="33"/>
  <c r="T98" i="33"/>
  <c r="T99" i="33"/>
  <c r="T100" i="33"/>
  <c r="T111" i="33"/>
  <c r="T38" i="33"/>
  <c r="T77" i="33"/>
  <c r="S21" i="33"/>
  <c r="P30" i="34"/>
  <c r="P31" i="34"/>
  <c r="P32" i="34"/>
  <c r="P33" i="34"/>
  <c r="P34" i="34"/>
  <c r="P35" i="34"/>
  <c r="P36" i="34"/>
  <c r="P37" i="34"/>
  <c r="P38" i="34"/>
  <c r="P41" i="34"/>
  <c r="P42" i="34"/>
  <c r="P43" i="34"/>
  <c r="P44" i="34"/>
  <c r="P45" i="34"/>
  <c r="P46" i="34"/>
  <c r="P48" i="34"/>
  <c r="P66" i="34"/>
  <c r="P84" i="34"/>
  <c r="P101" i="34"/>
  <c r="O19" i="34"/>
  <c r="P57" i="34"/>
  <c r="P75" i="34"/>
  <c r="P94" i="34"/>
  <c r="P110" i="34"/>
  <c r="P58" i="34"/>
  <c r="P76" i="34"/>
  <c r="P99" i="34"/>
  <c r="D140" i="22"/>
  <c r="D108" i="22"/>
  <c r="P74" i="34"/>
  <c r="P93" i="34"/>
  <c r="P109" i="34"/>
  <c r="P49" i="34"/>
  <c r="P67" i="34"/>
  <c r="P85" i="34"/>
  <c r="P102" i="34"/>
  <c r="P50" i="34"/>
  <c r="P68" i="34"/>
  <c r="P91" i="34"/>
  <c r="P107" i="34"/>
  <c r="D116" i="22"/>
  <c r="D72" i="22"/>
  <c r="M22" i="24"/>
  <c r="M24" i="24" s="1"/>
  <c r="D132" i="22"/>
  <c r="D90" i="22"/>
  <c r="D130" i="22"/>
  <c r="D80" i="22"/>
  <c r="D100" i="22"/>
  <c r="D59" i="22"/>
  <c r="J45" i="32"/>
  <c r="J63" i="32"/>
  <c r="J67" i="32"/>
  <c r="J69" i="32"/>
  <c r="J81" i="32"/>
  <c r="J85" i="32"/>
  <c r="J47" i="32"/>
  <c r="J51" i="32"/>
  <c r="J55" i="32"/>
  <c r="J59" i="32"/>
  <c r="J71" i="32"/>
  <c r="J91" i="32"/>
  <c r="J95" i="32"/>
  <c r="J99" i="32"/>
  <c r="J103" i="32"/>
  <c r="J65" i="32"/>
  <c r="J83" i="32"/>
  <c r="J53" i="32"/>
  <c r="J97" i="32"/>
  <c r="J107" i="32"/>
  <c r="J111" i="32"/>
  <c r="J49" i="32"/>
  <c r="J93" i="32"/>
  <c r="J35" i="32"/>
  <c r="J41" i="32"/>
  <c r="J89" i="32"/>
  <c r="J105" i="32"/>
  <c r="J109" i="32"/>
  <c r="J57" i="32"/>
  <c r="J101" i="32"/>
  <c r="J74" i="32"/>
  <c r="J84" i="32"/>
  <c r="J58" i="32"/>
  <c r="J90" i="32"/>
  <c r="J33" i="32"/>
  <c r="J96" i="32"/>
  <c r="J112" i="32"/>
  <c r="J38" i="32"/>
  <c r="J66" i="32"/>
  <c r="J75" i="32"/>
  <c r="J34" i="32"/>
  <c r="J60" i="32"/>
  <c r="J94" i="32"/>
  <c r="J64" i="32"/>
  <c r="J106" i="32"/>
  <c r="J46" i="32"/>
  <c r="J56" i="32"/>
  <c r="I7" i="36"/>
  <c r="F81" i="34"/>
  <c r="F98" i="34"/>
  <c r="E19" i="34"/>
  <c r="F64" i="34"/>
  <c r="F82" i="34"/>
  <c r="F103" i="34"/>
  <c r="F51" i="34"/>
  <c r="F69" i="34"/>
  <c r="F92" i="34"/>
  <c r="F108" i="34"/>
  <c r="E21" i="34"/>
  <c r="F60" i="34"/>
  <c r="F80" i="34"/>
  <c r="F97" i="34"/>
  <c r="F96" i="34"/>
  <c r="F112" i="34"/>
  <c r="F48" i="34"/>
  <c r="F66" i="34"/>
  <c r="F84" i="34"/>
  <c r="F29" i="34"/>
  <c r="F31" i="34"/>
  <c r="F33" i="34"/>
  <c r="F35" i="34"/>
  <c r="F37" i="34"/>
  <c r="F41" i="34"/>
  <c r="F43" i="34"/>
  <c r="F45" i="34"/>
  <c r="F47" i="34"/>
  <c r="C7" i="34"/>
  <c r="D95" i="34" s="1"/>
  <c r="F30" i="34"/>
  <c r="F32" i="34"/>
  <c r="F34" i="34"/>
  <c r="F36" i="34"/>
  <c r="F38" i="34"/>
  <c r="F42" i="34"/>
  <c r="F44" i="34"/>
  <c r="F46" i="34"/>
  <c r="F52" i="34"/>
  <c r="F70" i="34"/>
  <c r="F89" i="34"/>
  <c r="F105" i="34"/>
  <c r="F104" i="34"/>
  <c r="E16" i="34"/>
  <c r="F56" i="34"/>
  <c r="F74" i="34"/>
  <c r="F93" i="34"/>
  <c r="F109" i="34"/>
  <c r="D138" i="22"/>
  <c r="D120" i="22"/>
  <c r="D112" i="22"/>
  <c r="D104" i="22"/>
  <c r="D94" i="22"/>
  <c r="D84" i="22"/>
  <c r="D76" i="22"/>
  <c r="D65" i="22"/>
  <c r="D134" i="22"/>
  <c r="D118" i="22"/>
  <c r="D110" i="22"/>
  <c r="D102" i="22"/>
  <c r="D92" i="22"/>
  <c r="D82" i="22"/>
  <c r="D74" i="22"/>
  <c r="D61" i="22"/>
  <c r="D45" i="22"/>
  <c r="C21" i="22"/>
  <c r="D21" i="22" s="1"/>
  <c r="C27" i="22"/>
  <c r="D27" i="22" s="1"/>
  <c r="D114" i="22"/>
  <c r="D106" i="22"/>
  <c r="D98" i="22"/>
  <c r="D86" i="22"/>
  <c r="D78" i="22"/>
  <c r="D67" i="22"/>
  <c r="D56" i="22"/>
  <c r="D63" i="22"/>
  <c r="D54" i="22"/>
  <c r="D43" i="22"/>
  <c r="P21" i="41"/>
  <c r="D51" i="22"/>
  <c r="AZ10" i="31"/>
  <c r="AR21" i="27"/>
  <c r="J13" i="18"/>
  <c r="G18" i="18" s="1"/>
  <c r="B18" i="18"/>
  <c r="M14" i="19"/>
  <c r="M15" i="19" s="1"/>
  <c r="AT12" i="33"/>
  <c r="D69" i="22"/>
  <c r="D141" i="22"/>
  <c r="D135" i="22"/>
  <c r="D131" i="22"/>
  <c r="D119" i="22"/>
  <c r="D115" i="22"/>
  <c r="D111" i="22"/>
  <c r="D107" i="22"/>
  <c r="D103" i="22"/>
  <c r="D99" i="22"/>
  <c r="D93" i="22"/>
  <c r="D89" i="22"/>
  <c r="D83" i="22"/>
  <c r="D79" i="22"/>
  <c r="D75" i="22"/>
  <c r="D68" i="22"/>
  <c r="D64" i="22"/>
  <c r="D55" i="22"/>
  <c r="D50" i="22"/>
  <c r="D44" i="22"/>
  <c r="D40" i="22"/>
  <c r="D15" i="22"/>
  <c r="H77" i="31"/>
  <c r="G114" i="31"/>
  <c r="T38" i="27"/>
  <c r="S114" i="27"/>
  <c r="J38" i="31"/>
  <c r="I114" i="31"/>
  <c r="Z38" i="35"/>
  <c r="Y114" i="35"/>
  <c r="N38" i="24"/>
  <c r="M114" i="24"/>
  <c r="AB77" i="31"/>
  <c r="AA114" i="31"/>
  <c r="F77" i="27"/>
  <c r="E114" i="27"/>
  <c r="G16" i="46" s="1"/>
  <c r="F38" i="31"/>
  <c r="E114" i="31"/>
  <c r="K16" i="46" s="1"/>
  <c r="N38" i="35"/>
  <c r="M114" i="35"/>
  <c r="P77" i="35"/>
  <c r="O114" i="35"/>
  <c r="Z38" i="24"/>
  <c r="F32" i="40"/>
  <c r="F34" i="40" s="1"/>
  <c r="F33" i="40"/>
  <c r="M115" i="20"/>
  <c r="N115" i="20" s="1"/>
  <c r="N112" i="20"/>
  <c r="H77" i="23"/>
  <c r="G114" i="23"/>
  <c r="N38" i="30"/>
  <c r="M114" i="30"/>
  <c r="H77" i="24"/>
  <c r="G114" i="24"/>
  <c r="G115" i="20"/>
  <c r="H115" i="20" s="1"/>
  <c r="AE115" i="20"/>
  <c r="AF115" i="20" s="1"/>
  <c r="Y115" i="20"/>
  <c r="Z115" i="20" s="1"/>
  <c r="Z112" i="20"/>
  <c r="J10" i="21" s="1"/>
  <c r="J11" i="21" s="1"/>
  <c r="J12" i="21" s="1"/>
  <c r="J13" i="21" s="1"/>
  <c r="AC114" i="23"/>
  <c r="AD38" i="23"/>
  <c r="K21" i="20"/>
  <c r="E8" i="21" s="1"/>
  <c r="E9" i="21" s="1"/>
  <c r="E12" i="21" s="1"/>
  <c r="E13" i="21" s="1"/>
  <c r="J115" i="20"/>
  <c r="K115" i="20" s="1"/>
  <c r="J77" i="23"/>
  <c r="I114" i="23"/>
  <c r="L112" i="23"/>
  <c r="K114" i="23"/>
  <c r="P38" i="30"/>
  <c r="O114" i="30"/>
  <c r="R77" i="30"/>
  <c r="Q114" i="30"/>
  <c r="F77" i="29"/>
  <c r="E114" i="29"/>
  <c r="I16" i="46" s="1"/>
  <c r="H112" i="28"/>
  <c r="G114" i="28"/>
  <c r="I30" i="22"/>
  <c r="I32" i="22" s="1"/>
  <c r="K33" i="22"/>
  <c r="AJ16" i="22"/>
  <c r="AJ17" i="22" s="1"/>
  <c r="J69" i="22"/>
  <c r="I123" i="22"/>
  <c r="C20" i="22"/>
  <c r="O12" i="22" s="1"/>
  <c r="E30" i="22"/>
  <c r="E32" i="22" s="1"/>
  <c r="C18" i="22"/>
  <c r="W33" i="22"/>
  <c r="AP16" i="22"/>
  <c r="AP17" i="22" s="1"/>
  <c r="AS17" i="22"/>
  <c r="R69" i="22"/>
  <c r="Q123" i="22"/>
  <c r="AR18" i="22"/>
  <c r="R86" i="34"/>
  <c r="Q114" i="34"/>
  <c r="AB114" i="34"/>
  <c r="V86" i="34"/>
  <c r="AQ11" i="33"/>
  <c r="AD24" i="32"/>
  <c r="AS8" i="32" s="1"/>
  <c r="AS9" i="32" s="1"/>
  <c r="S114" i="32"/>
  <c r="T38" i="32"/>
  <c r="AA114" i="32"/>
  <c r="AB38" i="32"/>
  <c r="AD38" i="32"/>
  <c r="AC114" i="32"/>
  <c r="F60" i="32"/>
  <c r="E114" i="32"/>
  <c r="L16" i="46" s="1"/>
  <c r="F81" i="19"/>
  <c r="J81" i="19"/>
  <c r="N81" i="19"/>
  <c r="C81" i="19"/>
  <c r="G81" i="19"/>
  <c r="K81" i="19"/>
  <c r="D81" i="19"/>
  <c r="H81" i="19"/>
  <c r="L81" i="19"/>
  <c r="E81" i="19"/>
  <c r="I81" i="19"/>
  <c r="M81" i="19"/>
  <c r="F141" i="19"/>
  <c r="J141" i="19"/>
  <c r="N141" i="19"/>
  <c r="C141" i="19"/>
  <c r="G141" i="19"/>
  <c r="K141" i="19"/>
  <c r="D141" i="19"/>
  <c r="H141" i="19"/>
  <c r="L141" i="19"/>
  <c r="M141" i="19"/>
  <c r="E141" i="19"/>
  <c r="I141" i="19"/>
  <c r="F121" i="19"/>
  <c r="J121" i="19"/>
  <c r="N121" i="19"/>
  <c r="C121" i="19"/>
  <c r="G121" i="19"/>
  <c r="K121" i="19"/>
  <c r="D121" i="19"/>
  <c r="H121" i="19"/>
  <c r="L121" i="19"/>
  <c r="I121" i="19"/>
  <c r="M121" i="19"/>
  <c r="E121" i="19"/>
  <c r="W22" i="24"/>
  <c r="W24" i="24" s="1"/>
  <c r="O114" i="23"/>
  <c r="Y114" i="27"/>
  <c r="U114" i="27"/>
  <c r="AC114" i="27"/>
  <c r="P77" i="31"/>
  <c r="O114" i="31"/>
  <c r="AB38" i="27"/>
  <c r="AA114" i="27"/>
  <c r="R38" i="31"/>
  <c r="Q114" i="31"/>
  <c r="V38" i="24"/>
  <c r="U114" i="24"/>
  <c r="H38" i="27"/>
  <c r="G114" i="27"/>
  <c r="N38" i="31"/>
  <c r="M114" i="31"/>
  <c r="V38" i="35"/>
  <c r="U114" i="35"/>
  <c r="X77" i="35"/>
  <c r="W114" i="35"/>
  <c r="L77" i="24"/>
  <c r="K114" i="24"/>
  <c r="V38" i="30"/>
  <c r="U114" i="30"/>
  <c r="L77" i="35"/>
  <c r="P77" i="24"/>
  <c r="O114" i="24"/>
  <c r="C21" i="20"/>
  <c r="P8" i="21" s="1"/>
  <c r="P9" i="21" s="1"/>
  <c r="F38" i="23"/>
  <c r="E114" i="23"/>
  <c r="D16" i="46" s="1"/>
  <c r="W21" i="20"/>
  <c r="I8" i="21" s="1"/>
  <c r="I9" i="21" s="1"/>
  <c r="I12" i="21" s="1"/>
  <c r="I13" i="21" s="1"/>
  <c r="V115" i="20"/>
  <c r="W115" i="20" s="1"/>
  <c r="Z77" i="23"/>
  <c r="Y114" i="23"/>
  <c r="AR21" i="29"/>
  <c r="T38" i="30"/>
  <c r="S114" i="30"/>
  <c r="H77" i="30"/>
  <c r="G114" i="30"/>
  <c r="L38" i="29"/>
  <c r="K114" i="29"/>
  <c r="N77" i="29"/>
  <c r="M114" i="29"/>
  <c r="O123" i="22"/>
  <c r="P69" i="22"/>
  <c r="AG16" i="22"/>
  <c r="E33" i="22"/>
  <c r="C19" i="22"/>
  <c r="D19" i="22" s="1"/>
  <c r="C23" i="22"/>
  <c r="D23" i="22" s="1"/>
  <c r="AA33" i="22"/>
  <c r="AR16" i="22"/>
  <c r="AR17" i="22" s="1"/>
  <c r="X69" i="22"/>
  <c r="W123" i="22"/>
  <c r="Z86" i="34"/>
  <c r="Y114" i="34"/>
  <c r="AD86" i="34"/>
  <c r="AC114" i="34"/>
  <c r="X38" i="32"/>
  <c r="W114" i="32"/>
  <c r="AB24" i="32"/>
  <c r="AR8" i="32" s="1"/>
  <c r="AR9" i="32" s="1"/>
  <c r="J77" i="32"/>
  <c r="I114" i="32"/>
  <c r="Z77" i="32"/>
  <c r="Y114" i="32"/>
  <c r="D131" i="19"/>
  <c r="H131" i="19"/>
  <c r="L131" i="19"/>
  <c r="E131" i="19"/>
  <c r="I131" i="19"/>
  <c r="M131" i="19"/>
  <c r="F131" i="19"/>
  <c r="J131" i="19"/>
  <c r="N131" i="19"/>
  <c r="G131" i="19"/>
  <c r="K131" i="19"/>
  <c r="C131" i="19"/>
  <c r="D30" i="19"/>
  <c r="H30" i="19"/>
  <c r="L30" i="19"/>
  <c r="E30" i="19"/>
  <c r="I30" i="19"/>
  <c r="M30" i="19"/>
  <c r="F30" i="19"/>
  <c r="J30" i="19"/>
  <c r="N30" i="19"/>
  <c r="C30" i="19"/>
  <c r="G30" i="19"/>
  <c r="K30" i="19"/>
  <c r="P15" i="41"/>
  <c r="P17" i="41"/>
  <c r="Q17" i="41" s="1"/>
  <c r="D71" i="19"/>
  <c r="H71" i="19"/>
  <c r="L71" i="19"/>
  <c r="E71" i="19"/>
  <c r="I71" i="19"/>
  <c r="M71" i="19"/>
  <c r="F71" i="19"/>
  <c r="J71" i="19"/>
  <c r="N71" i="19"/>
  <c r="K71" i="19"/>
  <c r="C71" i="19"/>
  <c r="G71" i="19"/>
  <c r="AA22" i="23"/>
  <c r="AA24" i="23" s="1"/>
  <c r="Q114" i="27"/>
  <c r="AA114" i="30"/>
  <c r="M114" i="27"/>
  <c r="W114" i="30"/>
  <c r="D57" i="22"/>
  <c r="D139" i="22"/>
  <c r="D133" i="22"/>
  <c r="D121" i="22"/>
  <c r="D117" i="22"/>
  <c r="D113" i="22"/>
  <c r="D109" i="22"/>
  <c r="D105" i="22"/>
  <c r="D101" i="22"/>
  <c r="D95" i="22"/>
  <c r="D91" i="22"/>
  <c r="D85" i="22"/>
  <c r="D81" i="22"/>
  <c r="D77" i="22"/>
  <c r="D73" i="22"/>
  <c r="D66" i="22"/>
  <c r="D62" i="22"/>
  <c r="D58" i="22"/>
  <c r="D53" i="22"/>
  <c r="D46" i="22"/>
  <c r="D38" i="22"/>
  <c r="X77" i="31"/>
  <c r="W114" i="31"/>
  <c r="J77" i="27"/>
  <c r="I114" i="27"/>
  <c r="Z38" i="31"/>
  <c r="Y114" i="31"/>
  <c r="J38" i="35"/>
  <c r="I114" i="35"/>
  <c r="AC114" i="24"/>
  <c r="AC117" i="24" s="1"/>
  <c r="AD117" i="24" s="1"/>
  <c r="AD38" i="24"/>
  <c r="L77" i="31"/>
  <c r="P38" i="27"/>
  <c r="O114" i="27"/>
  <c r="V38" i="31"/>
  <c r="U114" i="31"/>
  <c r="AD38" i="35"/>
  <c r="AC114" i="35"/>
  <c r="J38" i="24"/>
  <c r="T77" i="24"/>
  <c r="S114" i="24"/>
  <c r="AJ115" i="20"/>
  <c r="AK115" i="20" s="1"/>
  <c r="AK112" i="20"/>
  <c r="N10" i="21" s="1"/>
  <c r="N11" i="21" s="1"/>
  <c r="N12" i="21" s="1"/>
  <c r="N13" i="21" s="1"/>
  <c r="AD38" i="30"/>
  <c r="AC114" i="30"/>
  <c r="L33" i="40"/>
  <c r="L32" i="40"/>
  <c r="L34" i="40" s="1"/>
  <c r="T77" i="35"/>
  <c r="S114" i="35"/>
  <c r="X77" i="24"/>
  <c r="W114" i="24"/>
  <c r="S115" i="20"/>
  <c r="T115" i="20" s="1"/>
  <c r="B112" i="20"/>
  <c r="C112" i="20" s="1"/>
  <c r="N38" i="23"/>
  <c r="M114" i="23"/>
  <c r="AI21" i="20"/>
  <c r="M8" i="21" s="1"/>
  <c r="M9" i="21" s="1"/>
  <c r="M12" i="21" s="1"/>
  <c r="M13" i="21" s="1"/>
  <c r="AH115" i="20"/>
  <c r="AI115" i="20" s="1"/>
  <c r="J38" i="30"/>
  <c r="I114" i="30"/>
  <c r="L77" i="30"/>
  <c r="T38" i="29"/>
  <c r="S114" i="29"/>
  <c r="V77" i="29"/>
  <c r="U114" i="29"/>
  <c r="Z69" i="22"/>
  <c r="Y123" i="22"/>
  <c r="C26" i="22"/>
  <c r="D26" i="22" s="1"/>
  <c r="C28" i="22"/>
  <c r="D28" i="22" s="1"/>
  <c r="M30" i="22"/>
  <c r="M32" i="22" s="1"/>
  <c r="G33" i="22"/>
  <c r="AH16" i="22"/>
  <c r="AH17" i="22" s="1"/>
  <c r="C29" i="22"/>
  <c r="D29" i="22" s="1"/>
  <c r="AJ22" i="22"/>
  <c r="AJ23" i="22" s="1"/>
  <c r="F86" i="34"/>
  <c r="E114" i="34"/>
  <c r="N16" i="46" s="1"/>
  <c r="AD114" i="33"/>
  <c r="T114" i="33"/>
  <c r="AC22" i="32"/>
  <c r="AC24" i="32" s="1"/>
  <c r="H38" i="32"/>
  <c r="G114" i="32"/>
  <c r="V60" i="32"/>
  <c r="U114" i="32"/>
  <c r="F60" i="19"/>
  <c r="J60" i="19"/>
  <c r="N60" i="19"/>
  <c r="C60" i="19"/>
  <c r="G60" i="19"/>
  <c r="K60" i="19"/>
  <c r="D60" i="19"/>
  <c r="H60" i="19"/>
  <c r="L60" i="19"/>
  <c r="M60" i="19"/>
  <c r="E60" i="19"/>
  <c r="I60" i="19"/>
  <c r="AC22" i="23"/>
  <c r="AC24" i="23" s="1"/>
  <c r="F40" i="19"/>
  <c r="J40" i="19"/>
  <c r="N40" i="19"/>
  <c r="C40" i="19"/>
  <c r="G40" i="19"/>
  <c r="K40" i="19"/>
  <c r="D40" i="19"/>
  <c r="H40" i="19"/>
  <c r="L40" i="19"/>
  <c r="I40" i="19"/>
  <c r="M40" i="19"/>
  <c r="E40" i="19"/>
  <c r="F101" i="19"/>
  <c r="J101" i="19"/>
  <c r="N101" i="19"/>
  <c r="C101" i="19"/>
  <c r="G101" i="19"/>
  <c r="K101" i="19"/>
  <c r="D101" i="19"/>
  <c r="H101" i="19"/>
  <c r="L101" i="19"/>
  <c r="E101" i="19"/>
  <c r="I101" i="19"/>
  <c r="M101" i="19"/>
  <c r="AA22" i="28"/>
  <c r="AA24" i="28" s="1"/>
  <c r="W22" i="29"/>
  <c r="W24" i="29" s="1"/>
  <c r="Y22" i="24"/>
  <c r="Y24" i="24" s="1"/>
  <c r="W114" i="28"/>
  <c r="S114" i="28"/>
  <c r="AA114" i="28"/>
  <c r="D12" i="21"/>
  <c r="D13" i="21" s="1"/>
  <c r="D41" i="22"/>
  <c r="L38" i="27"/>
  <c r="R38" i="35"/>
  <c r="Q114" i="35"/>
  <c r="F38" i="24"/>
  <c r="E114" i="24"/>
  <c r="E16" i="46" s="1"/>
  <c r="T77" i="31"/>
  <c r="S114" i="31"/>
  <c r="X38" i="27"/>
  <c r="W114" i="27"/>
  <c r="AD38" i="31"/>
  <c r="AC114" i="31"/>
  <c r="F38" i="35"/>
  <c r="E114" i="35"/>
  <c r="O16" i="46" s="1"/>
  <c r="H77" i="35"/>
  <c r="G114" i="35"/>
  <c r="R38" i="24"/>
  <c r="Q114" i="24"/>
  <c r="AB77" i="24"/>
  <c r="AA114" i="24"/>
  <c r="AS21" i="23"/>
  <c r="F38" i="30"/>
  <c r="E114" i="30"/>
  <c r="J16" i="46" s="1"/>
  <c r="AB77" i="35"/>
  <c r="AA114" i="35"/>
  <c r="V38" i="23"/>
  <c r="U114" i="23"/>
  <c r="R86" i="23"/>
  <c r="Q114" i="23"/>
  <c r="Z38" i="30"/>
  <c r="Y114" i="30"/>
  <c r="AA114" i="29"/>
  <c r="AB38" i="29"/>
  <c r="Q80" i="42"/>
  <c r="AI16" i="22"/>
  <c r="AI17" i="22" s="1"/>
  <c r="I33" i="22"/>
  <c r="C25" i="22"/>
  <c r="D25" i="22" s="1"/>
  <c r="L112" i="28"/>
  <c r="C22" i="22"/>
  <c r="D22" i="22" s="1"/>
  <c r="C24" i="22"/>
  <c r="D24" i="22" s="1"/>
  <c r="AK16" i="22"/>
  <c r="M33" i="22"/>
  <c r="AN16" i="22"/>
  <c r="AN17" i="22" s="1"/>
  <c r="S33" i="22"/>
  <c r="H69" i="22"/>
  <c r="G123" i="22"/>
  <c r="AN22" i="22"/>
  <c r="AN23" i="22" s="1"/>
  <c r="AN18" i="22"/>
  <c r="J86" i="34"/>
  <c r="I114" i="34"/>
  <c r="N86" i="34"/>
  <c r="M114" i="34"/>
  <c r="AL11" i="34"/>
  <c r="AL14" i="34" s="1"/>
  <c r="P38" i="32"/>
  <c r="O114" i="32"/>
  <c r="K114" i="32"/>
  <c r="L38" i="32"/>
  <c r="N38" i="32"/>
  <c r="M114" i="32"/>
  <c r="R77" i="32"/>
  <c r="Q114" i="32"/>
  <c r="D50" i="19"/>
  <c r="H50" i="19"/>
  <c r="L50" i="19"/>
  <c r="E50" i="19"/>
  <c r="I50" i="19"/>
  <c r="M50" i="19"/>
  <c r="F50" i="19"/>
  <c r="J50" i="19"/>
  <c r="N50" i="19"/>
  <c r="G50" i="19"/>
  <c r="K50" i="19"/>
  <c r="C50" i="19"/>
  <c r="D111" i="19"/>
  <c r="H111" i="19"/>
  <c r="L111" i="19"/>
  <c r="E111" i="19"/>
  <c r="I111" i="19"/>
  <c r="M111" i="19"/>
  <c r="F111" i="19"/>
  <c r="J111" i="19"/>
  <c r="N111" i="19"/>
  <c r="C111" i="19"/>
  <c r="G111" i="19"/>
  <c r="K111" i="19"/>
  <c r="D91" i="19"/>
  <c r="H91" i="19"/>
  <c r="L91" i="19"/>
  <c r="E91" i="19"/>
  <c r="I91" i="19"/>
  <c r="M91" i="19"/>
  <c r="F91" i="19"/>
  <c r="J91" i="19"/>
  <c r="N91" i="19"/>
  <c r="C91" i="19"/>
  <c r="G91" i="19"/>
  <c r="K91" i="19"/>
  <c r="P29" i="41"/>
  <c r="P24" i="41"/>
  <c r="D151" i="19"/>
  <c r="H151" i="19"/>
  <c r="L151" i="19"/>
  <c r="E151" i="19"/>
  <c r="I151" i="19"/>
  <c r="M151" i="19"/>
  <c r="F151" i="19"/>
  <c r="J151" i="19"/>
  <c r="N151" i="19"/>
  <c r="K151" i="19"/>
  <c r="C151" i="19"/>
  <c r="G151" i="19"/>
  <c r="AA22" i="29"/>
  <c r="AA24" i="29" s="1"/>
  <c r="O114" i="28"/>
  <c r="W114" i="23"/>
  <c r="S114" i="23"/>
  <c r="AA114" i="23"/>
  <c r="AI13" i="31"/>
  <c r="AK13" i="31"/>
  <c r="AP13" i="31"/>
  <c r="AQ13" i="31"/>
  <c r="AR13" i="31"/>
  <c r="AP13" i="30"/>
  <c r="AP13" i="29"/>
  <c r="AR13" i="29"/>
  <c r="AJ13" i="26"/>
  <c r="AN13" i="26"/>
  <c r="AQ13" i="26"/>
  <c r="AR13" i="26"/>
  <c r="AK13" i="24"/>
  <c r="AO13" i="24"/>
  <c r="AQ13" i="24"/>
  <c r="AS13" i="24"/>
  <c r="AS13" i="34"/>
  <c r="C60" i="31"/>
  <c r="C60" i="30"/>
  <c r="E10" i="22" l="1"/>
  <c r="AG11" i="26"/>
  <c r="AG14" i="26" s="1"/>
  <c r="F16" i="46"/>
  <c r="F114" i="33"/>
  <c r="M16" i="46"/>
  <c r="P14" i="46"/>
  <c r="U22" i="24"/>
  <c r="U24" i="24" s="1"/>
  <c r="AJ9" i="27"/>
  <c r="AJ21" i="27" s="1"/>
  <c r="U10" i="22"/>
  <c r="S10" i="22"/>
  <c r="M10" i="22"/>
  <c r="I10" i="22"/>
  <c r="AK9" i="27"/>
  <c r="AK21" i="27" s="1"/>
  <c r="N24" i="23"/>
  <c r="AK8" i="23" s="1"/>
  <c r="AK9" i="23" s="1"/>
  <c r="AK21" i="23" s="1"/>
  <c r="F145" i="38"/>
  <c r="F147" i="38" s="1"/>
  <c r="AZ17" i="31"/>
  <c r="S22" i="31"/>
  <c r="S24" i="31" s="1"/>
  <c r="AL9" i="31"/>
  <c r="AL21" i="31" s="1"/>
  <c r="AB66" i="38"/>
  <c r="AB75" i="38" s="1"/>
  <c r="BG42" i="27"/>
  <c r="BG45" i="27" s="1"/>
  <c r="BG38" i="27"/>
  <c r="AA10" i="36"/>
  <c r="AQ9" i="28"/>
  <c r="AQ21" i="28" s="1"/>
  <c r="AQ9" i="31"/>
  <c r="AQ21" i="31" s="1"/>
  <c r="AJ9" i="29"/>
  <c r="AJ21" i="29" s="1"/>
  <c r="AJ9" i="34"/>
  <c r="AJ15" i="34"/>
  <c r="W14" i="36"/>
  <c r="W17" i="36"/>
  <c r="AP9" i="26"/>
  <c r="AP21" i="26" s="1"/>
  <c r="W16" i="36"/>
  <c r="AN9" i="28"/>
  <c r="AN21" i="28" s="1"/>
  <c r="M22" i="27"/>
  <c r="M24" i="27" s="1"/>
  <c r="M117" i="27" s="1"/>
  <c r="N117" i="27" s="1"/>
  <c r="W22" i="27"/>
  <c r="W24" i="27" s="1"/>
  <c r="W117" i="27" s="1"/>
  <c r="X117" i="27" s="1"/>
  <c r="AC12" i="22"/>
  <c r="I12" i="22"/>
  <c r="Q211" i="42"/>
  <c r="Q213" i="42" s="1"/>
  <c r="Q318" i="42"/>
  <c r="Q320" i="42" s="1"/>
  <c r="S12" i="22"/>
  <c r="Y12" i="22"/>
  <c r="K12" i="22"/>
  <c r="Z109" i="36"/>
  <c r="AR9" i="23"/>
  <c r="AR21" i="23" s="1"/>
  <c r="AA22" i="24"/>
  <c r="AA24" i="24" s="1"/>
  <c r="E12" i="22"/>
  <c r="AA12" i="22"/>
  <c r="Q12" i="22"/>
  <c r="W12" i="22"/>
  <c r="Z33" i="36"/>
  <c r="M22" i="23"/>
  <c r="M24" i="23" s="1"/>
  <c r="M117" i="23" s="1"/>
  <c r="N117" i="23" s="1"/>
  <c r="G12" i="22"/>
  <c r="U12" i="22"/>
  <c r="M12" i="22"/>
  <c r="U9" i="22"/>
  <c r="AN9" i="31"/>
  <c r="AN21" i="31" s="1"/>
  <c r="AN9" i="26"/>
  <c r="AN21" i="26" s="1"/>
  <c r="S22" i="28"/>
  <c r="S24" i="28" s="1"/>
  <c r="E22" i="23"/>
  <c r="E24" i="23" s="1"/>
  <c r="F126" i="38"/>
  <c r="F128" i="38" s="1"/>
  <c r="F8" i="38"/>
  <c r="AZ10" i="23"/>
  <c r="AZ12" i="23" s="1"/>
  <c r="AZ14" i="23" s="1"/>
  <c r="AZ16" i="23" s="1"/>
  <c r="E22" i="24"/>
  <c r="E24" i="24" s="1"/>
  <c r="F25" i="38"/>
  <c r="K3" i="38" s="1"/>
  <c r="U22" i="29"/>
  <c r="U24" i="29" s="1"/>
  <c r="U117" i="29" s="1"/>
  <c r="V117" i="29" s="1"/>
  <c r="AK9" i="32"/>
  <c r="AK21" i="32" s="1"/>
  <c r="AB5" i="38"/>
  <c r="BG31" i="23"/>
  <c r="BG33" i="23"/>
  <c r="BG35" i="23" s="1"/>
  <c r="BG37" i="23" s="1"/>
  <c r="BG38" i="23"/>
  <c r="K22" i="27"/>
  <c r="K24" i="27" s="1"/>
  <c r="K117" i="27" s="1"/>
  <c r="L117" i="27" s="1"/>
  <c r="K22" i="23"/>
  <c r="K24" i="23" s="1"/>
  <c r="BG12" i="24"/>
  <c r="BG14" i="24" s="1"/>
  <c r="BG16" i="24" s="1"/>
  <c r="BG17" i="33"/>
  <c r="J3" i="38"/>
  <c r="AZ10" i="24"/>
  <c r="E22" i="31"/>
  <c r="E24" i="31" s="1"/>
  <c r="AZ17" i="24"/>
  <c r="F15" i="38"/>
  <c r="AZ17" i="23"/>
  <c r="AZ17" i="30"/>
  <c r="AZ10" i="30"/>
  <c r="K126" i="22"/>
  <c r="L126" i="22" s="1"/>
  <c r="AZ17" i="27"/>
  <c r="J77" i="36"/>
  <c r="X77" i="36"/>
  <c r="AJ9" i="33"/>
  <c r="AJ21" i="33" s="1"/>
  <c r="G27" i="21"/>
  <c r="M7" i="22"/>
  <c r="AA22" i="31"/>
  <c r="AA24" i="31" s="1"/>
  <c r="AQ9" i="33"/>
  <c r="AQ21" i="33" s="1"/>
  <c r="AS9" i="27"/>
  <c r="AS21" i="27" s="1"/>
  <c r="AS27" i="22"/>
  <c r="AS18" i="22"/>
  <c r="Z38" i="36"/>
  <c r="H27" i="21"/>
  <c r="O7" i="22"/>
  <c r="E27" i="21"/>
  <c r="I7" i="22"/>
  <c r="L114" i="34"/>
  <c r="AR10" i="33"/>
  <c r="M27" i="21"/>
  <c r="Y7" i="22"/>
  <c r="W126" i="22"/>
  <c r="W7" i="22"/>
  <c r="L27" i="21"/>
  <c r="I27" i="21"/>
  <c r="Q7" i="22"/>
  <c r="W15" i="36"/>
  <c r="Y13" i="36"/>
  <c r="AP15" i="34"/>
  <c r="Y22" i="26"/>
  <c r="Y24" i="26" s="1"/>
  <c r="AQ9" i="29"/>
  <c r="AQ21" i="29" s="1"/>
  <c r="W20" i="36"/>
  <c r="W13" i="36"/>
  <c r="Y18" i="36"/>
  <c r="AR9" i="30"/>
  <c r="AR21" i="30" s="1"/>
  <c r="AP9" i="34"/>
  <c r="AP21" i="34" s="1"/>
  <c r="AA22" i="32"/>
  <c r="AA24" i="32" s="1"/>
  <c r="AN13" i="35"/>
  <c r="AN9" i="30"/>
  <c r="AN21" i="30" s="1"/>
  <c r="AN9" i="34"/>
  <c r="M22" i="26"/>
  <c r="M24" i="26" s="1"/>
  <c r="M117" i="26" s="1"/>
  <c r="N117" i="26" s="1"/>
  <c r="K22" i="30"/>
  <c r="K24" i="30" s="1"/>
  <c r="K22" i="28"/>
  <c r="K24" i="28" s="1"/>
  <c r="AZ12" i="27"/>
  <c r="AZ14" i="27" s="1"/>
  <c r="AZ16" i="27" s="1"/>
  <c r="F66" i="38"/>
  <c r="F75" i="38" s="1"/>
  <c r="K51" i="38" s="1"/>
  <c r="AC22" i="35"/>
  <c r="AC24" i="35" s="1"/>
  <c r="AC16" i="36"/>
  <c r="AS9" i="29"/>
  <c r="AS21" i="29" s="1"/>
  <c r="AC13" i="36"/>
  <c r="AC22" i="27"/>
  <c r="AC24" i="27" s="1"/>
  <c r="G7" i="22"/>
  <c r="G10" i="22" s="1"/>
  <c r="D27" i="21"/>
  <c r="D123" i="22"/>
  <c r="B124" i="22" s="1"/>
  <c r="C7" i="22"/>
  <c r="U22" i="31"/>
  <c r="U24" i="31" s="1"/>
  <c r="U117" i="31" s="1"/>
  <c r="V117" i="31" s="1"/>
  <c r="D123" i="24"/>
  <c r="S22" i="35"/>
  <c r="S24" i="35" s="1"/>
  <c r="S117" i="35" s="1"/>
  <c r="T117" i="35" s="1"/>
  <c r="S22" i="27"/>
  <c r="S24" i="27" s="1"/>
  <c r="S117" i="27" s="1"/>
  <c r="T117" i="27" s="1"/>
  <c r="S22" i="26"/>
  <c r="S24" i="26" s="1"/>
  <c r="S117" i="26" s="1"/>
  <c r="T117" i="26" s="1"/>
  <c r="AN9" i="24"/>
  <c r="AN21" i="24" s="1"/>
  <c r="S22" i="24"/>
  <c r="S24" i="24" s="1"/>
  <c r="S117" i="24" s="1"/>
  <c r="T117" i="24" s="1"/>
  <c r="R68" i="36"/>
  <c r="N14" i="19"/>
  <c r="N15" i="19" s="1"/>
  <c r="U126" i="22"/>
  <c r="V126" i="22" s="1"/>
  <c r="R94" i="36"/>
  <c r="R56" i="36"/>
  <c r="K14" i="36"/>
  <c r="AS9" i="34"/>
  <c r="K13" i="36"/>
  <c r="AC20" i="36"/>
  <c r="AN9" i="27"/>
  <c r="AN21" i="27" s="1"/>
  <c r="Y20" i="36"/>
  <c r="N25" i="21"/>
  <c r="O14" i="19"/>
  <c r="O15" i="19" s="1"/>
  <c r="Y114" i="24"/>
  <c r="Y117" i="24" s="1"/>
  <c r="Z117" i="24" s="1"/>
  <c r="F14" i="19"/>
  <c r="F15" i="19" s="1"/>
  <c r="F16" i="19" s="1"/>
  <c r="H48" i="36"/>
  <c r="BG12" i="33"/>
  <c r="BG14" i="33" s="1"/>
  <c r="BG16" i="33" s="1"/>
  <c r="AI9" i="33"/>
  <c r="AI21" i="33" s="1"/>
  <c r="AZ10" i="26"/>
  <c r="AL15" i="29"/>
  <c r="M114" i="36"/>
  <c r="AK11" i="36" s="1"/>
  <c r="Y9" i="22"/>
  <c r="Y22" i="29"/>
  <c r="Y24" i="29" s="1"/>
  <c r="Y19" i="36"/>
  <c r="AC11" i="36"/>
  <c r="E22" i="29"/>
  <c r="E24" i="29" s="1"/>
  <c r="Y22" i="23"/>
  <c r="Y24" i="23" s="1"/>
  <c r="AA22" i="30"/>
  <c r="AA24" i="30" s="1"/>
  <c r="AA117" i="30" s="1"/>
  <c r="AB117" i="30" s="1"/>
  <c r="AJ9" i="30"/>
  <c r="AJ21" i="30" s="1"/>
  <c r="AO11" i="33"/>
  <c r="AO19" i="33" s="1"/>
  <c r="R38" i="36"/>
  <c r="R85" i="36"/>
  <c r="AL11" i="33"/>
  <c r="AL19" i="33" s="1"/>
  <c r="BG10" i="33"/>
  <c r="W12" i="36"/>
  <c r="AA22" i="35"/>
  <c r="AA24" i="35" s="1"/>
  <c r="K22" i="35"/>
  <c r="K24" i="35" s="1"/>
  <c r="K18" i="36"/>
  <c r="AC22" i="26"/>
  <c r="AC24" i="26" s="1"/>
  <c r="AC117" i="26" s="1"/>
  <c r="AD117" i="26" s="1"/>
  <c r="AC14" i="36"/>
  <c r="AA13" i="36"/>
  <c r="W22" i="35"/>
  <c r="W24" i="35" s="1"/>
  <c r="W117" i="35" s="1"/>
  <c r="X117" i="35" s="1"/>
  <c r="Y11" i="36"/>
  <c r="AA117" i="31"/>
  <c r="AB117" i="31" s="1"/>
  <c r="Y114" i="36"/>
  <c r="Z114" i="36" s="1"/>
  <c r="K114" i="30"/>
  <c r="AM11" i="33"/>
  <c r="V60" i="34"/>
  <c r="V114" i="26"/>
  <c r="Y10" i="36"/>
  <c r="G114" i="36"/>
  <c r="H114" i="36" s="1"/>
  <c r="AB46" i="38"/>
  <c r="BG31" i="26"/>
  <c r="BG38" i="26"/>
  <c r="BG33" i="26"/>
  <c r="BG35" i="26" s="1"/>
  <c r="BG37" i="26" s="1"/>
  <c r="W117" i="29"/>
  <c r="X117" i="29" s="1"/>
  <c r="AZ10" i="28"/>
  <c r="BG17" i="31"/>
  <c r="AO19" i="26"/>
  <c r="AK9" i="29"/>
  <c r="AK21" i="29" s="1"/>
  <c r="Z52" i="36"/>
  <c r="AA12" i="36"/>
  <c r="C48" i="36"/>
  <c r="W18" i="36"/>
  <c r="AO9" i="29"/>
  <c r="AO21" i="29" s="1"/>
  <c r="AJ9" i="32"/>
  <c r="AA17" i="36"/>
  <c r="AC18" i="36"/>
  <c r="W114" i="26"/>
  <c r="W11" i="36"/>
  <c r="AJ9" i="28"/>
  <c r="AJ21" i="28" s="1"/>
  <c r="AC22" i="29"/>
  <c r="AC24" i="29" s="1"/>
  <c r="AC117" i="29" s="1"/>
  <c r="AD117" i="29" s="1"/>
  <c r="S22" i="34"/>
  <c r="S24" i="34" s="1"/>
  <c r="S117" i="34" s="1"/>
  <c r="T117" i="34" s="1"/>
  <c r="AL19" i="29"/>
  <c r="AA21" i="36"/>
  <c r="E22" i="33"/>
  <c r="E24" i="33" s="1"/>
  <c r="AK10" i="26"/>
  <c r="AB112" i="36"/>
  <c r="AQ9" i="23"/>
  <c r="AQ21" i="23" s="1"/>
  <c r="AK14" i="26"/>
  <c r="AK15" i="26" s="1"/>
  <c r="L14" i="19"/>
  <c r="L15" i="19" s="1"/>
  <c r="H114" i="34"/>
  <c r="Y126" i="22"/>
  <c r="Z126" i="22" s="1"/>
  <c r="I114" i="24"/>
  <c r="AQ9" i="32"/>
  <c r="K114" i="35"/>
  <c r="AJ11" i="35" s="1"/>
  <c r="I14" i="19"/>
  <c r="I15" i="19" s="1"/>
  <c r="I16" i="19" s="1"/>
  <c r="T38" i="36"/>
  <c r="D86" i="32"/>
  <c r="C10" i="23"/>
  <c r="D10" i="23" s="1"/>
  <c r="F86" i="36"/>
  <c r="AM9" i="26"/>
  <c r="AM21" i="26" s="1"/>
  <c r="L77" i="36"/>
  <c r="Z59" i="36"/>
  <c r="AR9" i="34"/>
  <c r="AR21" i="34" s="1"/>
  <c r="AA20" i="36"/>
  <c r="S13" i="36"/>
  <c r="C86" i="36"/>
  <c r="M114" i="33"/>
  <c r="N114" i="33" s="1"/>
  <c r="W19" i="36"/>
  <c r="T60" i="34"/>
  <c r="W22" i="33"/>
  <c r="W24" i="33" s="1"/>
  <c r="W117" i="33" s="1"/>
  <c r="X117" i="33" s="1"/>
  <c r="AR13" i="23"/>
  <c r="N60" i="36"/>
  <c r="D60" i="23"/>
  <c r="AA114" i="36"/>
  <c r="AB114" i="36" s="1"/>
  <c r="L38" i="36"/>
  <c r="V112" i="36"/>
  <c r="R112" i="36"/>
  <c r="D34" i="23"/>
  <c r="S22" i="23"/>
  <c r="S24" i="23" s="1"/>
  <c r="S117" i="23" s="1"/>
  <c r="T117" i="23" s="1"/>
  <c r="D47" i="23"/>
  <c r="D52" i="23"/>
  <c r="D42" i="23"/>
  <c r="C20" i="26"/>
  <c r="D20" i="26" s="1"/>
  <c r="E18" i="36"/>
  <c r="AZ12" i="28"/>
  <c r="AZ14" i="28" s="1"/>
  <c r="AZ21" i="28" s="1"/>
  <c r="AZ24" i="28" s="1"/>
  <c r="D30" i="24"/>
  <c r="E11" i="36"/>
  <c r="AZ17" i="28"/>
  <c r="AZ17" i="26"/>
  <c r="AZ12" i="33"/>
  <c r="AZ14" i="33" s="1"/>
  <c r="AZ16" i="33" s="1"/>
  <c r="D125" i="24"/>
  <c r="D92" i="24"/>
  <c r="D110" i="24"/>
  <c r="D72" i="24"/>
  <c r="AN9" i="23"/>
  <c r="AN21" i="23" s="1"/>
  <c r="AN9" i="33"/>
  <c r="AN21" i="33" s="1"/>
  <c r="AN9" i="29"/>
  <c r="AN21" i="29" s="1"/>
  <c r="C10" i="24"/>
  <c r="D10" i="24" s="1"/>
  <c r="C20" i="24"/>
  <c r="D20" i="24" s="1"/>
  <c r="O22" i="24"/>
  <c r="O24" i="24" s="1"/>
  <c r="O117" i="24" s="1"/>
  <c r="P117" i="24" s="1"/>
  <c r="BG33" i="35"/>
  <c r="BG35" i="35" s="1"/>
  <c r="BG37" i="35" s="1"/>
  <c r="BG31" i="28"/>
  <c r="M22" i="31"/>
  <c r="M24" i="31" s="1"/>
  <c r="M117" i="31" s="1"/>
  <c r="N117" i="31" s="1"/>
  <c r="C11" i="28"/>
  <c r="D11" i="28" s="1"/>
  <c r="AH9" i="33"/>
  <c r="AH16" i="33" s="1"/>
  <c r="AH17" i="33" s="1"/>
  <c r="E22" i="27"/>
  <c r="E24" i="27" s="1"/>
  <c r="AZ12" i="29"/>
  <c r="AZ14" i="29" s="1"/>
  <c r="AZ16" i="29" s="1"/>
  <c r="F106" i="38"/>
  <c r="AZ17" i="29"/>
  <c r="F46" i="38"/>
  <c r="M95" i="38"/>
  <c r="M97" i="38" s="1"/>
  <c r="L42" i="38"/>
  <c r="M102" i="38"/>
  <c r="M109" i="38"/>
  <c r="M111" i="38" s="1"/>
  <c r="M42" i="38"/>
  <c r="M116" i="38"/>
  <c r="K22" i="34"/>
  <c r="K24" i="34" s="1"/>
  <c r="K117" i="34" s="1"/>
  <c r="L117" i="34" s="1"/>
  <c r="BG17" i="34"/>
  <c r="M205" i="38"/>
  <c r="S42" i="38"/>
  <c r="M200" i="38"/>
  <c r="M193" i="38"/>
  <c r="M195" i="38" s="1"/>
  <c r="O42" i="38"/>
  <c r="M144" i="38"/>
  <c r="M137" i="38"/>
  <c r="M139" i="38" s="1"/>
  <c r="BG17" i="32"/>
  <c r="M177" i="38"/>
  <c r="M123" i="38"/>
  <c r="M125" i="38" s="1"/>
  <c r="N42" i="38"/>
  <c r="M130" i="38"/>
  <c r="I22" i="24"/>
  <c r="I24" i="24" s="1"/>
  <c r="BG17" i="30"/>
  <c r="M149" i="38"/>
  <c r="K22" i="29"/>
  <c r="K24" i="29" s="1"/>
  <c r="K117" i="29" s="1"/>
  <c r="L117" i="29" s="1"/>
  <c r="BG12" i="31"/>
  <c r="BG14" i="31" s="1"/>
  <c r="BG16" i="31" s="1"/>
  <c r="M163" i="38"/>
  <c r="K9" i="22"/>
  <c r="K20" i="36"/>
  <c r="S22" i="29"/>
  <c r="S24" i="29" s="1"/>
  <c r="S117" i="29" s="1"/>
  <c r="T117" i="29" s="1"/>
  <c r="Q114" i="36"/>
  <c r="AM11" i="36" s="1"/>
  <c r="S18" i="36"/>
  <c r="E22" i="28"/>
  <c r="E24" i="28" s="1"/>
  <c r="AK9" i="31"/>
  <c r="AK21" i="31" s="1"/>
  <c r="K22" i="32"/>
  <c r="K24" i="32" s="1"/>
  <c r="K117" i="32" s="1"/>
  <c r="L117" i="32" s="1"/>
  <c r="K17" i="36"/>
  <c r="U22" i="34"/>
  <c r="U24" i="34" s="1"/>
  <c r="U117" i="34" s="1"/>
  <c r="V117" i="34" s="1"/>
  <c r="G22" i="33"/>
  <c r="G24" i="33" s="1"/>
  <c r="G117" i="33" s="1"/>
  <c r="H117" i="33" s="1"/>
  <c r="W114" i="36"/>
  <c r="AC22" i="30"/>
  <c r="AC24" i="30" s="1"/>
  <c r="AC117" i="30" s="1"/>
  <c r="AD117" i="30" s="1"/>
  <c r="E22" i="30"/>
  <c r="E24" i="30" s="1"/>
  <c r="AC17" i="36"/>
  <c r="AC22" i="31"/>
  <c r="AC24" i="31" s="1"/>
  <c r="AC21" i="36"/>
  <c r="U42" i="38"/>
  <c r="M221" i="38"/>
  <c r="M223" i="38" s="1"/>
  <c r="H321" i="42" s="1"/>
  <c r="Q321" i="42" s="1"/>
  <c r="M228" i="38"/>
  <c r="J42" i="38"/>
  <c r="M67" i="38"/>
  <c r="M69" i="38"/>
  <c r="M74" i="38"/>
  <c r="S22" i="30"/>
  <c r="S24" i="30" s="1"/>
  <c r="S117" i="30" s="1"/>
  <c r="T117" i="30" s="1"/>
  <c r="AC22" i="34"/>
  <c r="AC24" i="34" s="1"/>
  <c r="AC117" i="34" s="1"/>
  <c r="AD117" i="34" s="1"/>
  <c r="AL15" i="26"/>
  <c r="U22" i="35"/>
  <c r="U24" i="35" s="1"/>
  <c r="U117" i="35" s="1"/>
  <c r="V117" i="35" s="1"/>
  <c r="Q22" i="29"/>
  <c r="Q24" i="29" s="1"/>
  <c r="Q117" i="29" s="1"/>
  <c r="R117" i="29" s="1"/>
  <c r="BG17" i="24"/>
  <c r="M79" i="38"/>
  <c r="T114" i="34"/>
  <c r="AN11" i="34"/>
  <c r="AN14" i="34" s="1"/>
  <c r="AN15" i="34" s="1"/>
  <c r="S114" i="36"/>
  <c r="T114" i="36" s="1"/>
  <c r="AO9" i="34"/>
  <c r="AO21" i="34" s="1"/>
  <c r="S20" i="36"/>
  <c r="M22" i="30"/>
  <c r="M24" i="30" s="1"/>
  <c r="M117" i="30" s="1"/>
  <c r="N117" i="30" s="1"/>
  <c r="K114" i="27"/>
  <c r="L114" i="27" s="1"/>
  <c r="U117" i="24"/>
  <c r="V117" i="24" s="1"/>
  <c r="O25" i="21"/>
  <c r="I18" i="36"/>
  <c r="AM9" i="33"/>
  <c r="AM16" i="33" s="1"/>
  <c r="AM17" i="33" s="1"/>
  <c r="AO9" i="32"/>
  <c r="AO21" i="32" s="1"/>
  <c r="AZ10" i="35"/>
  <c r="C20" i="23"/>
  <c r="D20" i="23" s="1"/>
  <c r="R114" i="28"/>
  <c r="M23" i="21"/>
  <c r="C23" i="21"/>
  <c r="Q16" i="36"/>
  <c r="Q22" i="26"/>
  <c r="Q24" i="26" s="1"/>
  <c r="Q117" i="26" s="1"/>
  <c r="R117" i="26" s="1"/>
  <c r="S10" i="36"/>
  <c r="AI9" i="24"/>
  <c r="AI21" i="24" s="1"/>
  <c r="O9" i="22"/>
  <c r="AC15" i="36"/>
  <c r="K114" i="28"/>
  <c r="K10" i="36"/>
  <c r="P114" i="26"/>
  <c r="AM19" i="28"/>
  <c r="AO13" i="34"/>
  <c r="AC12" i="36"/>
  <c r="K114" i="31"/>
  <c r="AJ11" i="31" s="1"/>
  <c r="F58" i="36"/>
  <c r="M14" i="36"/>
  <c r="C10" i="35"/>
  <c r="D10" i="35" s="1"/>
  <c r="C16" i="31"/>
  <c r="D16" i="31" s="1"/>
  <c r="C19" i="24"/>
  <c r="D19" i="24" s="1"/>
  <c r="C13" i="29"/>
  <c r="D13" i="29" s="1"/>
  <c r="C11" i="26"/>
  <c r="D11" i="26" s="1"/>
  <c r="AH9" i="23"/>
  <c r="AH21" i="23" s="1"/>
  <c r="C12" i="30"/>
  <c r="D12" i="30" s="1"/>
  <c r="C11" i="32"/>
  <c r="D11" i="32" s="1"/>
  <c r="C16" i="28"/>
  <c r="D16" i="28" s="1"/>
  <c r="AL10" i="26"/>
  <c r="C11" i="31"/>
  <c r="D11" i="31" s="1"/>
  <c r="AM9" i="27"/>
  <c r="AM21" i="27" s="1"/>
  <c r="C17" i="31"/>
  <c r="D17" i="31" s="1"/>
  <c r="AI9" i="34"/>
  <c r="AI21" i="34" s="1"/>
  <c r="I22" i="34"/>
  <c r="I24" i="34" s="1"/>
  <c r="I117" i="34" s="1"/>
  <c r="J117" i="34" s="1"/>
  <c r="AB86" i="36"/>
  <c r="AJ9" i="24"/>
  <c r="AJ21" i="24" s="1"/>
  <c r="AA11" i="36"/>
  <c r="Y114" i="26"/>
  <c r="AQ11" i="26" s="1"/>
  <c r="E13" i="36"/>
  <c r="E114" i="36"/>
  <c r="AG11" i="36" s="1"/>
  <c r="AH15" i="33"/>
  <c r="I114" i="36"/>
  <c r="AI11" i="36" s="1"/>
  <c r="K19" i="36"/>
  <c r="AL9" i="35"/>
  <c r="AL21" i="35" s="1"/>
  <c r="K114" i="36"/>
  <c r="AJ11" i="36" s="1"/>
  <c r="Y22" i="28"/>
  <c r="Y24" i="28" s="1"/>
  <c r="Y117" i="28" s="1"/>
  <c r="Z117" i="28" s="1"/>
  <c r="AC22" i="33"/>
  <c r="AC24" i="33" s="1"/>
  <c r="AC22" i="28"/>
  <c r="AC24" i="28" s="1"/>
  <c r="AC117" i="28" s="1"/>
  <c r="AD117" i="28" s="1"/>
  <c r="K22" i="24"/>
  <c r="K24" i="24" s="1"/>
  <c r="K117" i="24" s="1"/>
  <c r="L117" i="24" s="1"/>
  <c r="AQ9" i="26"/>
  <c r="AQ21" i="26" s="1"/>
  <c r="C14" i="24"/>
  <c r="D14" i="24" s="1"/>
  <c r="Y22" i="34"/>
  <c r="Y24" i="34" s="1"/>
  <c r="AI13" i="34"/>
  <c r="H14" i="19"/>
  <c r="H15" i="19" s="1"/>
  <c r="H16" i="19" s="1"/>
  <c r="AC10" i="36"/>
  <c r="D126" i="24"/>
  <c r="R106" i="36"/>
  <c r="R70" i="36"/>
  <c r="R65" i="36"/>
  <c r="R53" i="36"/>
  <c r="R43" i="36"/>
  <c r="S19" i="36"/>
  <c r="BG12" i="34"/>
  <c r="BG14" i="34" s="1"/>
  <c r="BG16" i="34" s="1"/>
  <c r="D90" i="24"/>
  <c r="D51" i="24"/>
  <c r="D55" i="24"/>
  <c r="C18" i="31"/>
  <c r="D18" i="31" s="1"/>
  <c r="J114" i="28"/>
  <c r="C16" i="24"/>
  <c r="D16" i="24" s="1"/>
  <c r="Y117" i="33"/>
  <c r="Z117" i="33" s="1"/>
  <c r="W21" i="36"/>
  <c r="M9" i="22"/>
  <c r="AS9" i="28"/>
  <c r="AS21" i="28" s="1"/>
  <c r="R101" i="36"/>
  <c r="R46" i="36"/>
  <c r="R41" i="36"/>
  <c r="R29" i="36"/>
  <c r="C11" i="34"/>
  <c r="D11" i="34" s="1"/>
  <c r="D52" i="24"/>
  <c r="D93" i="24"/>
  <c r="D89" i="24"/>
  <c r="D85" i="24"/>
  <c r="AO15" i="28"/>
  <c r="AA19" i="36"/>
  <c r="AC19" i="36"/>
  <c r="Y17" i="36"/>
  <c r="AS9" i="26"/>
  <c r="AS21" i="26" s="1"/>
  <c r="AP9" i="23"/>
  <c r="AP21" i="23" s="1"/>
  <c r="K11" i="36"/>
  <c r="Q126" i="22"/>
  <c r="R126" i="22" s="1"/>
  <c r="D130" i="24"/>
  <c r="R104" i="36"/>
  <c r="R31" i="36"/>
  <c r="R93" i="36"/>
  <c r="R82" i="36"/>
  <c r="S12" i="36"/>
  <c r="D71" i="24"/>
  <c r="D49" i="24"/>
  <c r="D107" i="24"/>
  <c r="AI19" i="28"/>
  <c r="D59" i="24"/>
  <c r="C15" i="31"/>
  <c r="D15" i="31" s="1"/>
  <c r="AO9" i="35"/>
  <c r="AO21" i="35" s="1"/>
  <c r="D48" i="35"/>
  <c r="Y21" i="36"/>
  <c r="AQ13" i="36"/>
  <c r="K21" i="36"/>
  <c r="AA14" i="36"/>
  <c r="AQ9" i="30"/>
  <c r="AQ21" i="30" s="1"/>
  <c r="AB226" i="38"/>
  <c r="AB228" i="38" s="1"/>
  <c r="AB230" i="38" s="1"/>
  <c r="AB232" i="38" s="1"/>
  <c r="AB234" i="38" s="1"/>
  <c r="AJ9" i="26"/>
  <c r="AJ21" i="26" s="1"/>
  <c r="K22" i="26"/>
  <c r="K24" i="26" s="1"/>
  <c r="K117" i="26" s="1"/>
  <c r="L117" i="26" s="1"/>
  <c r="AK9" i="30"/>
  <c r="AK21" i="30" s="1"/>
  <c r="O114" i="36"/>
  <c r="AL11" i="36" s="1"/>
  <c r="AS9" i="30"/>
  <c r="AS21" i="30" s="1"/>
  <c r="AR19" i="33"/>
  <c r="AR9" i="33"/>
  <c r="AR16" i="33" s="1"/>
  <c r="AR17" i="33" s="1"/>
  <c r="T11" i="38"/>
  <c r="R50" i="38"/>
  <c r="R52" i="38" s="1"/>
  <c r="E17" i="36"/>
  <c r="Z93" i="36"/>
  <c r="Z108" i="36"/>
  <c r="Z32" i="36"/>
  <c r="Z42" i="36"/>
  <c r="Z58" i="36"/>
  <c r="AD60" i="36"/>
  <c r="U114" i="36"/>
  <c r="V114" i="36" s="1"/>
  <c r="AC117" i="23"/>
  <c r="AD117" i="23" s="1"/>
  <c r="Q11" i="38"/>
  <c r="O50" i="38"/>
  <c r="O52" i="38" s="1"/>
  <c r="N11" i="38"/>
  <c r="L50" i="38"/>
  <c r="L52" i="38" s="1"/>
  <c r="C21" i="29"/>
  <c r="D21" i="29" s="1"/>
  <c r="F114" i="26"/>
  <c r="BG19" i="23"/>
  <c r="Z72" i="36"/>
  <c r="Z92" i="36"/>
  <c r="Z99" i="36"/>
  <c r="Z48" i="36"/>
  <c r="Z41" i="36"/>
  <c r="AK19" i="26"/>
  <c r="AB80" i="38"/>
  <c r="M22" i="35"/>
  <c r="M24" i="35" s="1"/>
  <c r="M117" i="35" s="1"/>
  <c r="N117" i="35" s="1"/>
  <c r="AK9" i="33"/>
  <c r="AK21" i="33" s="1"/>
  <c r="BG38" i="35"/>
  <c r="C10" i="28"/>
  <c r="D10" i="28" s="1"/>
  <c r="Z53" i="36"/>
  <c r="Z71" i="36"/>
  <c r="Z81" i="36"/>
  <c r="Z98" i="36"/>
  <c r="AM9" i="34"/>
  <c r="AM21" i="34" s="1"/>
  <c r="X91" i="36"/>
  <c r="X107" i="36"/>
  <c r="Y16" i="36"/>
  <c r="AJ9" i="31"/>
  <c r="AJ21" i="31" s="1"/>
  <c r="AK9" i="35"/>
  <c r="AK21" i="35" s="1"/>
  <c r="M22" i="28"/>
  <c r="M24" i="28" s="1"/>
  <c r="M117" i="28" s="1"/>
  <c r="N117" i="28" s="1"/>
  <c r="AP9" i="27"/>
  <c r="AP21" i="27" s="1"/>
  <c r="E12" i="36"/>
  <c r="K23" i="21"/>
  <c r="BG33" i="28"/>
  <c r="BG35" i="28" s="1"/>
  <c r="BG37" i="28" s="1"/>
  <c r="C15" i="35"/>
  <c r="D15" i="35" s="1"/>
  <c r="AK9" i="28"/>
  <c r="AK21" i="28" s="1"/>
  <c r="AB85" i="38"/>
  <c r="AB94" i="38" s="1"/>
  <c r="C19" i="37"/>
  <c r="E19" i="37" s="1"/>
  <c r="J23" i="21"/>
  <c r="C18" i="35"/>
  <c r="D18" i="35" s="1"/>
  <c r="C4" i="22"/>
  <c r="BG31" i="30"/>
  <c r="BG38" i="30"/>
  <c r="BG33" i="30"/>
  <c r="BG35" i="30" s="1"/>
  <c r="BG37" i="30" s="1"/>
  <c r="AB126" i="38"/>
  <c r="BG31" i="31"/>
  <c r="BG38" i="31"/>
  <c r="AB145" i="38"/>
  <c r="BG33" i="31"/>
  <c r="BG35" i="31" s="1"/>
  <c r="C5" i="22"/>
  <c r="O126" i="22"/>
  <c r="P126" i="22" s="1"/>
  <c r="AS9" i="35"/>
  <c r="AS21" i="35" s="1"/>
  <c r="S9" i="22"/>
  <c r="Q9" i="22"/>
  <c r="C12" i="26"/>
  <c r="D12" i="26" s="1"/>
  <c r="E9" i="22"/>
  <c r="D20" i="22"/>
  <c r="AC117" i="32"/>
  <c r="AD117" i="32" s="1"/>
  <c r="AA16" i="36"/>
  <c r="M13" i="36"/>
  <c r="D112" i="24"/>
  <c r="AL9" i="32"/>
  <c r="AL21" i="32" s="1"/>
  <c r="AL9" i="28"/>
  <c r="AL21" i="28" s="1"/>
  <c r="H114" i="29"/>
  <c r="J114" i="26"/>
  <c r="AI19" i="26"/>
  <c r="AH19" i="29"/>
  <c r="AH19" i="26"/>
  <c r="H114" i="26"/>
  <c r="AK11" i="33"/>
  <c r="AK10" i="33" s="1"/>
  <c r="AJ18" i="22"/>
  <c r="AJ32" i="22"/>
  <c r="AJ37" i="22" s="1"/>
  <c r="AG18" i="22"/>
  <c r="AJ41" i="22"/>
  <c r="AJ46" i="22" s="1"/>
  <c r="Y12" i="36"/>
  <c r="M22" i="33"/>
  <c r="M24" i="33" s="1"/>
  <c r="K22" i="31"/>
  <c r="K24" i="31" s="1"/>
  <c r="K15" i="36"/>
  <c r="K22" i="33"/>
  <c r="K24" i="33" s="1"/>
  <c r="K117" i="33" s="1"/>
  <c r="L117" i="33" s="1"/>
  <c r="E14" i="36"/>
  <c r="AA15" i="36"/>
  <c r="Z105" i="36"/>
  <c r="Z68" i="36"/>
  <c r="Z29" i="36"/>
  <c r="Z86" i="36"/>
  <c r="Z47" i="36"/>
  <c r="Z95" i="36"/>
  <c r="Z55" i="36"/>
  <c r="Z110" i="36"/>
  <c r="Z73" i="36"/>
  <c r="Z34" i="36"/>
  <c r="Z89" i="36"/>
  <c r="Z49" i="36"/>
  <c r="Z104" i="36"/>
  <c r="Z67" i="36"/>
  <c r="Z111" i="36"/>
  <c r="Z74" i="36"/>
  <c r="Z35" i="36"/>
  <c r="Z94" i="36"/>
  <c r="Z54" i="36"/>
  <c r="D124" i="24"/>
  <c r="P23" i="21"/>
  <c r="D104" i="24"/>
  <c r="D75" i="24"/>
  <c r="D44" i="24"/>
  <c r="D54" i="24"/>
  <c r="D64" i="24"/>
  <c r="D109" i="24"/>
  <c r="D81" i="24"/>
  <c r="D37" i="24"/>
  <c r="D108" i="24"/>
  <c r="D80" i="24"/>
  <c r="D47" i="24"/>
  <c r="D73" i="24"/>
  <c r="N23" i="21"/>
  <c r="L23" i="21"/>
  <c r="I23" i="21"/>
  <c r="D111" i="24"/>
  <c r="D53" i="24"/>
  <c r="D121" i="24"/>
  <c r="D60" i="24"/>
  <c r="D43" i="24"/>
  <c r="D48" i="24"/>
  <c r="D31" i="24"/>
  <c r="D23" i="21"/>
  <c r="D98" i="24"/>
  <c r="D65" i="24"/>
  <c r="D34" i="24"/>
  <c r="D42" i="24"/>
  <c r="D101" i="24"/>
  <c r="D103" i="24"/>
  <c r="D68" i="24"/>
  <c r="D33" i="24"/>
  <c r="D100" i="24"/>
  <c r="D67" i="24"/>
  <c r="D36" i="24"/>
  <c r="D69" i="24"/>
  <c r="E23" i="21"/>
  <c r="D95" i="24"/>
  <c r="D29" i="24"/>
  <c r="D82" i="24"/>
  <c r="BG38" i="33"/>
  <c r="AB186" i="38"/>
  <c r="BG33" i="33"/>
  <c r="BG35" i="33" s="1"/>
  <c r="BG37" i="33" s="1"/>
  <c r="BG31" i="33"/>
  <c r="S23" i="38"/>
  <c r="T23" i="38"/>
  <c r="R23" i="38"/>
  <c r="U23" i="38"/>
  <c r="K23" i="38"/>
  <c r="AB27" i="38"/>
  <c r="AB34" i="38"/>
  <c r="BG38" i="34"/>
  <c r="BG33" i="34"/>
  <c r="BG35" i="34" s="1"/>
  <c r="BG37" i="34" s="1"/>
  <c r="AB205" i="38"/>
  <c r="BG31" i="34"/>
  <c r="BG38" i="29"/>
  <c r="AB106" i="38"/>
  <c r="BG33" i="29"/>
  <c r="BG35" i="29" s="1"/>
  <c r="BG37" i="29" s="1"/>
  <c r="BG31" i="29"/>
  <c r="BG38" i="32"/>
  <c r="BG33" i="32"/>
  <c r="BG35" i="32" s="1"/>
  <c r="BG37" i="32" s="1"/>
  <c r="AB166" i="38"/>
  <c r="BG31" i="32"/>
  <c r="D41" i="24"/>
  <c r="D7" i="24"/>
  <c r="D122" i="24"/>
  <c r="D38" i="24"/>
  <c r="D129" i="24"/>
  <c r="C6" i="37"/>
  <c r="E6" i="37" s="1"/>
  <c r="D131" i="24"/>
  <c r="H23" i="21"/>
  <c r="D94" i="24"/>
  <c r="D57" i="24"/>
  <c r="D84" i="24"/>
  <c r="D74" i="24"/>
  <c r="D70" i="24"/>
  <c r="D97" i="24"/>
  <c r="D56" i="24"/>
  <c r="D83" i="24"/>
  <c r="D96" i="24"/>
  <c r="D63" i="24"/>
  <c r="D32" i="24"/>
  <c r="D50" i="24"/>
  <c r="O23" i="21"/>
  <c r="G23" i="21"/>
  <c r="D91" i="24"/>
  <c r="D105" i="24"/>
  <c r="D77" i="24"/>
  <c r="S32" i="38"/>
  <c r="O32" i="38"/>
  <c r="K32" i="38"/>
  <c r="R32" i="38"/>
  <c r="N32" i="38"/>
  <c r="T32" i="38"/>
  <c r="U32" i="38"/>
  <c r="Q32" i="38"/>
  <c r="M32" i="38"/>
  <c r="L32" i="38"/>
  <c r="P32" i="38"/>
  <c r="AB177" i="38"/>
  <c r="AB57" i="38"/>
  <c r="AB197" i="38"/>
  <c r="AB137" i="38"/>
  <c r="AB117" i="38"/>
  <c r="AB36" i="38"/>
  <c r="BG42" i="24"/>
  <c r="BG45" i="24" s="1"/>
  <c r="AB17" i="38"/>
  <c r="AB216" i="38"/>
  <c r="S11" i="38"/>
  <c r="S13" i="38" s="1"/>
  <c r="U12" i="38"/>
  <c r="P12" i="38"/>
  <c r="M12" i="38"/>
  <c r="L11" i="38"/>
  <c r="Q12" i="38"/>
  <c r="R12" i="38"/>
  <c r="P11" i="38"/>
  <c r="M11" i="38"/>
  <c r="R11" i="38"/>
  <c r="K12" i="38"/>
  <c r="K13" i="38" s="1"/>
  <c r="L12" i="38"/>
  <c r="N12" i="38"/>
  <c r="U11" i="38"/>
  <c r="O11" i="38"/>
  <c r="T12" i="38"/>
  <c r="Q22" i="34"/>
  <c r="Q24" i="34" s="1"/>
  <c r="Q117" i="34" s="1"/>
  <c r="R117" i="34" s="1"/>
  <c r="AM15" i="26"/>
  <c r="M22" i="29"/>
  <c r="M24" i="29" s="1"/>
  <c r="M117" i="29" s="1"/>
  <c r="N117" i="29" s="1"/>
  <c r="M17" i="36"/>
  <c r="M12" i="36"/>
  <c r="Y14" i="36"/>
  <c r="AC117" i="33"/>
  <c r="AD117" i="33" s="1"/>
  <c r="D86" i="24"/>
  <c r="M10" i="36"/>
  <c r="O11" i="36"/>
  <c r="C21" i="24"/>
  <c r="D21" i="24" s="1"/>
  <c r="AA18" i="36"/>
  <c r="AA22" i="34"/>
  <c r="AA24" i="34" s="1"/>
  <c r="AA117" i="34" s="1"/>
  <c r="AB117" i="34" s="1"/>
  <c r="S15" i="36"/>
  <c r="K16" i="36"/>
  <c r="E22" i="32"/>
  <c r="E24" i="32" s="1"/>
  <c r="W22" i="34"/>
  <c r="W24" i="34" s="1"/>
  <c r="W117" i="34" s="1"/>
  <c r="X117" i="34" s="1"/>
  <c r="M15" i="36"/>
  <c r="AH15" i="29"/>
  <c r="AA117" i="29"/>
  <c r="AB117" i="29" s="1"/>
  <c r="AH9" i="27"/>
  <c r="AH21" i="27" s="1"/>
  <c r="Q22" i="23"/>
  <c r="Q24" i="23" s="1"/>
  <c r="Q117" i="23" s="1"/>
  <c r="R117" i="23" s="1"/>
  <c r="Q12" i="36"/>
  <c r="C17" i="34"/>
  <c r="D17" i="34" s="1"/>
  <c r="U22" i="26"/>
  <c r="U24" i="26" s="1"/>
  <c r="U117" i="26" s="1"/>
  <c r="V117" i="26" s="1"/>
  <c r="E22" i="26"/>
  <c r="E24" i="26" s="1"/>
  <c r="Y22" i="32"/>
  <c r="Y24" i="32" s="1"/>
  <c r="Y22" i="35"/>
  <c r="Y24" i="35" s="1"/>
  <c r="Y117" i="35" s="1"/>
  <c r="Z117" i="35" s="1"/>
  <c r="C15" i="30"/>
  <c r="D15" i="30" s="1"/>
  <c r="AQ9" i="35"/>
  <c r="AQ21" i="35" s="1"/>
  <c r="M21" i="36"/>
  <c r="C10" i="30"/>
  <c r="D10" i="30" s="1"/>
  <c r="C15" i="34"/>
  <c r="D15" i="34" s="1"/>
  <c r="I22" i="30"/>
  <c r="I24" i="30" s="1"/>
  <c r="I117" i="30" s="1"/>
  <c r="J117" i="30" s="1"/>
  <c r="Y22" i="30"/>
  <c r="Y24" i="30" s="1"/>
  <c r="Y117" i="30" s="1"/>
  <c r="Z117" i="30" s="1"/>
  <c r="C14" i="29"/>
  <c r="D14" i="29" s="1"/>
  <c r="AT12" i="36"/>
  <c r="AG15" i="26"/>
  <c r="AI11" i="33"/>
  <c r="AI10" i="33" s="1"/>
  <c r="J114" i="29"/>
  <c r="AI19" i="29"/>
  <c r="C114" i="35"/>
  <c r="D114" i="35" s="1"/>
  <c r="N114" i="26"/>
  <c r="AK11" i="28"/>
  <c r="N114" i="28"/>
  <c r="C114" i="28"/>
  <c r="R10" i="37" s="1"/>
  <c r="AJ11" i="26"/>
  <c r="L114" i="26"/>
  <c r="K117" i="23"/>
  <c r="L117" i="23" s="1"/>
  <c r="AG11" i="33"/>
  <c r="AG10" i="33" s="1"/>
  <c r="AH10" i="33"/>
  <c r="H114" i="33"/>
  <c r="AA117" i="27"/>
  <c r="AB117" i="27" s="1"/>
  <c r="AH19" i="33"/>
  <c r="C114" i="27"/>
  <c r="D114" i="27" s="1"/>
  <c r="C112" i="36"/>
  <c r="AG11" i="28"/>
  <c r="F114" i="28"/>
  <c r="C114" i="23"/>
  <c r="D114" i="23" s="1"/>
  <c r="AG22" i="22"/>
  <c r="AG23" i="22" s="1"/>
  <c r="AG32" i="22"/>
  <c r="AG37" i="22" s="1"/>
  <c r="C60" i="36"/>
  <c r="AQ11" i="29"/>
  <c r="Z114" i="29"/>
  <c r="AS11" i="26"/>
  <c r="AD114" i="26"/>
  <c r="AD29" i="36"/>
  <c r="AD33" i="36"/>
  <c r="AD37" i="36"/>
  <c r="AD43" i="36"/>
  <c r="AD47" i="36"/>
  <c r="AD52" i="36"/>
  <c r="AD56" i="36"/>
  <c r="AD67" i="36"/>
  <c r="AD71" i="36"/>
  <c r="AD75" i="36"/>
  <c r="AD82" i="36"/>
  <c r="AD35" i="36"/>
  <c r="AD42" i="36"/>
  <c r="AD49" i="36"/>
  <c r="AD54" i="36"/>
  <c r="AD68" i="36"/>
  <c r="AD90" i="36"/>
  <c r="AD95" i="36"/>
  <c r="AD100" i="36"/>
  <c r="AD106" i="36"/>
  <c r="AD111" i="36"/>
  <c r="AS6" i="36"/>
  <c r="AS13" i="36" s="1"/>
  <c r="AD36" i="36"/>
  <c r="AD44" i="36"/>
  <c r="AD69" i="36"/>
  <c r="AD83" i="36"/>
  <c r="AD96" i="36"/>
  <c r="AD107" i="36"/>
  <c r="AD7" i="36"/>
  <c r="AD24" i="36" s="1"/>
  <c r="AS8" i="36" s="1"/>
  <c r="AD32" i="36"/>
  <c r="AD65" i="36"/>
  <c r="AD84" i="36"/>
  <c r="AD98" i="36"/>
  <c r="AD50" i="36"/>
  <c r="AD64" i="36"/>
  <c r="AD91" i="36"/>
  <c r="AD102" i="36"/>
  <c r="AD45" i="36"/>
  <c r="AD57" i="36"/>
  <c r="AD76" i="36"/>
  <c r="AD92" i="36"/>
  <c r="AD41" i="36"/>
  <c r="AD94" i="36"/>
  <c r="AD72" i="36"/>
  <c r="AD99" i="36"/>
  <c r="AD58" i="36"/>
  <c r="AD53" i="36"/>
  <c r="AD80" i="36"/>
  <c r="AD104" i="36"/>
  <c r="AD34" i="36"/>
  <c r="AD85" i="36"/>
  <c r="AD66" i="36"/>
  <c r="AD59" i="36"/>
  <c r="AD51" i="36"/>
  <c r="AD109" i="36"/>
  <c r="AD93" i="36"/>
  <c r="AD89" i="36"/>
  <c r="AD97" i="36"/>
  <c r="AD101" i="36"/>
  <c r="AD81" i="36"/>
  <c r="AD55" i="36"/>
  <c r="AD105" i="36"/>
  <c r="AD30" i="36"/>
  <c r="AP11" i="33"/>
  <c r="AP16" i="33" s="1"/>
  <c r="AP17" i="33" s="1"/>
  <c r="X114" i="33"/>
  <c r="AR11" i="26"/>
  <c r="AB114" i="26"/>
  <c r="AD46" i="36"/>
  <c r="J14" i="19"/>
  <c r="J15" i="19" s="1"/>
  <c r="J16" i="19" s="1"/>
  <c r="C16" i="29"/>
  <c r="D16" i="29" s="1"/>
  <c r="C13" i="34"/>
  <c r="D13" i="34" s="1"/>
  <c r="AO19" i="28"/>
  <c r="X83" i="36"/>
  <c r="AD38" i="36"/>
  <c r="X67" i="36"/>
  <c r="AR15" i="34"/>
  <c r="K12" i="36"/>
  <c r="Y15" i="36"/>
  <c r="AB38" i="36"/>
  <c r="W10" i="36"/>
  <c r="AC114" i="36"/>
  <c r="AD114" i="36" s="1"/>
  <c r="AZ10" i="33"/>
  <c r="J25" i="21"/>
  <c r="J24" i="21" s="1"/>
  <c r="X38" i="36"/>
  <c r="X114" i="34"/>
  <c r="AZ17" i="34"/>
  <c r="C21" i="34"/>
  <c r="D21" i="34" s="1"/>
  <c r="E19" i="36"/>
  <c r="R111" i="36"/>
  <c r="R102" i="36"/>
  <c r="R100" i="36"/>
  <c r="R66" i="36"/>
  <c r="AM6" i="36"/>
  <c r="AM13" i="36" s="1"/>
  <c r="R58" i="36"/>
  <c r="R89" i="36"/>
  <c r="R49" i="36"/>
  <c r="R75" i="36"/>
  <c r="R36" i="36"/>
  <c r="AI9" i="26"/>
  <c r="AI16" i="26" s="1"/>
  <c r="AI17" i="26" s="1"/>
  <c r="M16" i="36"/>
  <c r="AM9" i="29"/>
  <c r="AZ12" i="35"/>
  <c r="AZ14" i="35" s="1"/>
  <c r="AZ21" i="35" s="1"/>
  <c r="AZ24" i="35" s="1"/>
  <c r="C13" i="24"/>
  <c r="D13" i="24" s="1"/>
  <c r="C18" i="29"/>
  <c r="D18" i="29" s="1"/>
  <c r="C16" i="26"/>
  <c r="D16" i="26" s="1"/>
  <c r="AK9" i="26"/>
  <c r="AK21" i="26" s="1"/>
  <c r="C20" i="33"/>
  <c r="D20" i="33" s="1"/>
  <c r="AL9" i="24"/>
  <c r="AL21" i="24" s="1"/>
  <c r="C12" i="34"/>
  <c r="D12" i="34" s="1"/>
  <c r="C16" i="23"/>
  <c r="D16" i="23" s="1"/>
  <c r="O22" i="23"/>
  <c r="O24" i="23" s="1"/>
  <c r="O117" i="23" s="1"/>
  <c r="P117" i="23" s="1"/>
  <c r="AM10" i="26"/>
  <c r="U22" i="23"/>
  <c r="U24" i="23" s="1"/>
  <c r="U117" i="23" s="1"/>
  <c r="V117" i="23" s="1"/>
  <c r="U20" i="36"/>
  <c r="V114" i="28"/>
  <c r="G22" i="34"/>
  <c r="G24" i="34" s="1"/>
  <c r="G117" i="34" s="1"/>
  <c r="H117" i="34" s="1"/>
  <c r="AM19" i="26"/>
  <c r="Z101" i="36"/>
  <c r="Z83" i="36"/>
  <c r="Z64" i="36"/>
  <c r="Z44" i="36"/>
  <c r="Z60" i="36"/>
  <c r="Z100" i="36"/>
  <c r="Z82" i="36"/>
  <c r="Z63" i="36"/>
  <c r="Z43" i="36"/>
  <c r="Z107" i="36"/>
  <c r="Z91" i="36"/>
  <c r="Z70" i="36"/>
  <c r="Z51" i="36"/>
  <c r="Z31" i="36"/>
  <c r="Z106" i="36"/>
  <c r="Z90" i="36"/>
  <c r="Z69" i="36"/>
  <c r="Z50" i="36"/>
  <c r="Z30" i="36"/>
  <c r="AA117" i="26"/>
  <c r="AB117" i="26" s="1"/>
  <c r="X29" i="36"/>
  <c r="X81" i="36"/>
  <c r="AJ11" i="33"/>
  <c r="L114" i="33"/>
  <c r="AD74" i="36"/>
  <c r="AM11" i="29"/>
  <c r="AM19" i="29" s="1"/>
  <c r="R114" i="29"/>
  <c r="AS11" i="28"/>
  <c r="AD114" i="28"/>
  <c r="AD86" i="36"/>
  <c r="X112" i="36"/>
  <c r="X93" i="36"/>
  <c r="X42" i="36"/>
  <c r="X35" i="36"/>
  <c r="AQ11" i="28"/>
  <c r="Z114" i="28"/>
  <c r="C38" i="36"/>
  <c r="X72" i="36"/>
  <c r="AD31" i="36"/>
  <c r="AN11" i="26"/>
  <c r="T114" i="26"/>
  <c r="AK22" i="22"/>
  <c r="AK23" i="22" s="1"/>
  <c r="AK18" i="22"/>
  <c r="X7" i="36"/>
  <c r="X24" i="36" s="1"/>
  <c r="AP8" i="36" s="1"/>
  <c r="X32" i="36"/>
  <c r="X36" i="36"/>
  <c r="X43" i="36"/>
  <c r="X52" i="36"/>
  <c r="X56" i="36"/>
  <c r="X63" i="36"/>
  <c r="X71" i="36"/>
  <c r="X75" i="36"/>
  <c r="X82" i="36"/>
  <c r="X92" i="36"/>
  <c r="X100" i="36"/>
  <c r="X108" i="36"/>
  <c r="AP6" i="36"/>
  <c r="AP13" i="36" s="1"/>
  <c r="X41" i="36"/>
  <c r="X46" i="36"/>
  <c r="X53" i="36"/>
  <c r="X66" i="36"/>
  <c r="X85" i="36"/>
  <c r="X98" i="36"/>
  <c r="X109" i="36"/>
  <c r="X34" i="36"/>
  <c r="X49" i="36"/>
  <c r="X59" i="36"/>
  <c r="X89" i="36"/>
  <c r="X99" i="36"/>
  <c r="X110" i="36"/>
  <c r="X64" i="36"/>
  <c r="X74" i="36"/>
  <c r="X90" i="36"/>
  <c r="X101" i="36"/>
  <c r="X111" i="36"/>
  <c r="X68" i="36"/>
  <c r="X94" i="36"/>
  <c r="X105" i="36"/>
  <c r="X44" i="36"/>
  <c r="X55" i="36"/>
  <c r="X95" i="36"/>
  <c r="X48" i="36"/>
  <c r="X51" i="36"/>
  <c r="X76" i="36"/>
  <c r="X102" i="36"/>
  <c r="X31" i="36"/>
  <c r="X57" i="36"/>
  <c r="X45" i="36"/>
  <c r="X97" i="36"/>
  <c r="X65" i="36"/>
  <c r="X70" i="36"/>
  <c r="X80" i="36"/>
  <c r="X54" i="36"/>
  <c r="X58" i="36"/>
  <c r="X50" i="36"/>
  <c r="X104" i="36"/>
  <c r="X33" i="36"/>
  <c r="X96" i="36"/>
  <c r="X73" i="36"/>
  <c r="AD103" i="36"/>
  <c r="X106" i="36"/>
  <c r="AD110" i="36"/>
  <c r="AS11" i="29"/>
  <c r="AD114" i="29"/>
  <c r="Y117" i="29"/>
  <c r="Z117" i="29" s="1"/>
  <c r="AO27" i="22"/>
  <c r="F186" i="38"/>
  <c r="S3" i="38" s="1"/>
  <c r="AZ10" i="34"/>
  <c r="F75" i="36"/>
  <c r="N57" i="36"/>
  <c r="M18" i="36"/>
  <c r="AO9" i="33"/>
  <c r="AO21" i="33" s="1"/>
  <c r="BG12" i="30"/>
  <c r="BG14" i="30" s="1"/>
  <c r="BG16" i="30" s="1"/>
  <c r="S21" i="36"/>
  <c r="AD73" i="36"/>
  <c r="X37" i="36"/>
  <c r="AD70" i="36"/>
  <c r="X30" i="36"/>
  <c r="AR13" i="34"/>
  <c r="AL15" i="34"/>
  <c r="AO15" i="26"/>
  <c r="S14" i="36"/>
  <c r="AA117" i="32"/>
  <c r="AB117" i="32" s="1"/>
  <c r="AD77" i="36"/>
  <c r="C12" i="24"/>
  <c r="D12" i="24" s="1"/>
  <c r="R99" i="36"/>
  <c r="R105" i="36"/>
  <c r="R91" i="36"/>
  <c r="R51" i="36"/>
  <c r="R84" i="36"/>
  <c r="R45" i="36"/>
  <c r="R72" i="36"/>
  <c r="R33" i="36"/>
  <c r="R63" i="36"/>
  <c r="S16" i="36"/>
  <c r="AI9" i="32"/>
  <c r="AI21" i="32" s="1"/>
  <c r="C16" i="35"/>
  <c r="D16" i="35" s="1"/>
  <c r="C10" i="31"/>
  <c r="D10" i="31" s="1"/>
  <c r="C14" i="31"/>
  <c r="D14" i="31" s="1"/>
  <c r="AI9" i="35"/>
  <c r="AI21" i="35" s="1"/>
  <c r="AL9" i="34"/>
  <c r="AL16" i="34" s="1"/>
  <c r="AL17" i="34" s="1"/>
  <c r="C14" i="34"/>
  <c r="D14" i="34" s="1"/>
  <c r="AL9" i="30"/>
  <c r="AL21" i="30" s="1"/>
  <c r="AL9" i="23"/>
  <c r="AL21" i="23" s="1"/>
  <c r="U22" i="28"/>
  <c r="U24" i="28" s="1"/>
  <c r="U117" i="28" s="1"/>
  <c r="V117" i="28" s="1"/>
  <c r="Z77" i="36"/>
  <c r="Z97" i="36"/>
  <c r="Z76" i="36"/>
  <c r="Z57" i="36"/>
  <c r="Z37" i="36"/>
  <c r="Z112" i="36"/>
  <c r="Z96" i="36"/>
  <c r="Z75" i="36"/>
  <c r="Z56" i="36"/>
  <c r="Z36" i="36"/>
  <c r="Z103" i="36"/>
  <c r="Z85" i="36"/>
  <c r="Z66" i="36"/>
  <c r="Z46" i="36"/>
  <c r="Z7" i="36"/>
  <c r="Z24" i="36" s="1"/>
  <c r="AQ8" i="36" s="1"/>
  <c r="AQ9" i="36" s="1"/>
  <c r="AQ21" i="36" s="1"/>
  <c r="Z102" i="36"/>
  <c r="Z84" i="36"/>
  <c r="Z65" i="36"/>
  <c r="Z45" i="36"/>
  <c r="X84" i="36"/>
  <c r="AD48" i="36"/>
  <c r="X86" i="36"/>
  <c r="AD112" i="36"/>
  <c r="AD63" i="36"/>
  <c r="X114" i="29"/>
  <c r="AP11" i="29"/>
  <c r="X103" i="36"/>
  <c r="X47" i="36"/>
  <c r="X60" i="36"/>
  <c r="AD108" i="36"/>
  <c r="C77" i="36"/>
  <c r="X69" i="36"/>
  <c r="AJ27" i="22"/>
  <c r="AR21" i="26"/>
  <c r="D130" i="28"/>
  <c r="D106" i="24"/>
  <c r="D76" i="24"/>
  <c r="D45" i="24"/>
  <c r="D46" i="24"/>
  <c r="D58" i="24"/>
  <c r="D99" i="24"/>
  <c r="D66" i="24"/>
  <c r="D35" i="24"/>
  <c r="D34" i="35"/>
  <c r="M22" i="32"/>
  <c r="M24" i="32" s="1"/>
  <c r="M117" i="32" s="1"/>
  <c r="N117" i="32" s="1"/>
  <c r="AZ10" i="32"/>
  <c r="AZ17" i="32"/>
  <c r="AZ12" i="32"/>
  <c r="AZ14" i="32" s="1"/>
  <c r="AZ16" i="32" s="1"/>
  <c r="F166" i="38"/>
  <c r="Q11" i="36"/>
  <c r="Q22" i="24"/>
  <c r="Q24" i="24" s="1"/>
  <c r="Q117" i="24" s="1"/>
  <c r="R117" i="24" s="1"/>
  <c r="AM9" i="31"/>
  <c r="AM21" i="31" s="1"/>
  <c r="Q22" i="33"/>
  <c r="Q24" i="33" s="1"/>
  <c r="Q117" i="33" s="1"/>
  <c r="R117" i="33" s="1"/>
  <c r="C19" i="30"/>
  <c r="D19" i="30" s="1"/>
  <c r="Q22" i="32"/>
  <c r="Q24" i="32" s="1"/>
  <c r="Q117" i="32" s="1"/>
  <c r="R117" i="32" s="1"/>
  <c r="Q22" i="28"/>
  <c r="Q24" i="28" s="1"/>
  <c r="Q117" i="28" s="1"/>
  <c r="R117" i="28" s="1"/>
  <c r="C11" i="30"/>
  <c r="D11" i="30" s="1"/>
  <c r="Q14" i="36"/>
  <c r="D35" i="35"/>
  <c r="AA22" i="33"/>
  <c r="AA24" i="33" s="1"/>
  <c r="AA117" i="33" s="1"/>
  <c r="AB117" i="33" s="1"/>
  <c r="AB7" i="36"/>
  <c r="AB24" i="36" s="1"/>
  <c r="AR8" i="36" s="1"/>
  <c r="AB32" i="36"/>
  <c r="AB36" i="36"/>
  <c r="AB43" i="36"/>
  <c r="AB47" i="36"/>
  <c r="AB52" i="36"/>
  <c r="AB56" i="36"/>
  <c r="AB63" i="36"/>
  <c r="AB67" i="36"/>
  <c r="AB29" i="36"/>
  <c r="AB33" i="36"/>
  <c r="AB37" i="36"/>
  <c r="AB44" i="36"/>
  <c r="AB49" i="36"/>
  <c r="AB53" i="36"/>
  <c r="AB57" i="36"/>
  <c r="AB64" i="36"/>
  <c r="AB68" i="36"/>
  <c r="AB30" i="36"/>
  <c r="AB34" i="36"/>
  <c r="AB41" i="36"/>
  <c r="AB45" i="36"/>
  <c r="AB50" i="36"/>
  <c r="AB54" i="36"/>
  <c r="AB58" i="36"/>
  <c r="AB65" i="36"/>
  <c r="AB48" i="36"/>
  <c r="AR6" i="36"/>
  <c r="AB31" i="36"/>
  <c r="AB35" i="36"/>
  <c r="AB42" i="36"/>
  <c r="AB46" i="36"/>
  <c r="AB51" i="36"/>
  <c r="AB55" i="36"/>
  <c r="AB59" i="36"/>
  <c r="AB66" i="36"/>
  <c r="AB70" i="36"/>
  <c r="AB71" i="36"/>
  <c r="AB75" i="36"/>
  <c r="AB82" i="36"/>
  <c r="AB89" i="36"/>
  <c r="AB93" i="36"/>
  <c r="AB97" i="36"/>
  <c r="AB101" i="36"/>
  <c r="AB105" i="36"/>
  <c r="AB109" i="36"/>
  <c r="AB72" i="36"/>
  <c r="AB76" i="36"/>
  <c r="AB83" i="36"/>
  <c r="AB90" i="36"/>
  <c r="AB94" i="36"/>
  <c r="AB98" i="36"/>
  <c r="AB102" i="36"/>
  <c r="AB106" i="36"/>
  <c r="AB110" i="36"/>
  <c r="AB73" i="36"/>
  <c r="AB80" i="36"/>
  <c r="AB84" i="36"/>
  <c r="AB91" i="36"/>
  <c r="AB95" i="36"/>
  <c r="AB99" i="36"/>
  <c r="AB103" i="36"/>
  <c r="AB107" i="36"/>
  <c r="AB111" i="36"/>
  <c r="AB69" i="36"/>
  <c r="AB74" i="36"/>
  <c r="AB81" i="36"/>
  <c r="AB85" i="36"/>
  <c r="AB92" i="36"/>
  <c r="AB96" i="36"/>
  <c r="AB100" i="36"/>
  <c r="AB104" i="36"/>
  <c r="AB108" i="36"/>
  <c r="AB60" i="36"/>
  <c r="AB77" i="36"/>
  <c r="D63" i="35"/>
  <c r="D101" i="35"/>
  <c r="L86" i="36"/>
  <c r="L112" i="36"/>
  <c r="D131" i="23"/>
  <c r="D110" i="23"/>
  <c r="D90" i="23"/>
  <c r="L48" i="36"/>
  <c r="L7" i="36"/>
  <c r="L24" i="36" s="1"/>
  <c r="AJ8" i="36" s="1"/>
  <c r="L31" i="36"/>
  <c r="L35" i="36"/>
  <c r="L42" i="36"/>
  <c r="L46" i="36"/>
  <c r="L51" i="36"/>
  <c r="L55" i="36"/>
  <c r="L59" i="36"/>
  <c r="L66" i="36"/>
  <c r="L70" i="36"/>
  <c r="L74" i="36"/>
  <c r="L81" i="36"/>
  <c r="L85" i="36"/>
  <c r="L92" i="36"/>
  <c r="L96" i="36"/>
  <c r="L100" i="36"/>
  <c r="L32" i="36"/>
  <c r="L36" i="36"/>
  <c r="L43" i="36"/>
  <c r="L47" i="36"/>
  <c r="L52" i="36"/>
  <c r="L56" i="36"/>
  <c r="L63" i="36"/>
  <c r="L67" i="36"/>
  <c r="L71" i="36"/>
  <c r="L75" i="36"/>
  <c r="L82" i="36"/>
  <c r="L89" i="36"/>
  <c r="L93" i="36"/>
  <c r="L97" i="36"/>
  <c r="AJ6" i="36"/>
  <c r="L54" i="36"/>
  <c r="L102" i="36"/>
  <c r="L29" i="36"/>
  <c r="L37" i="36"/>
  <c r="L49" i="36"/>
  <c r="L57" i="36"/>
  <c r="L68" i="36"/>
  <c r="L76" i="36"/>
  <c r="L90" i="36"/>
  <c r="L98" i="36"/>
  <c r="L103" i="36"/>
  <c r="L107" i="36"/>
  <c r="L111" i="36"/>
  <c r="L60" i="36"/>
  <c r="L30" i="36"/>
  <c r="L41" i="36"/>
  <c r="L50" i="36"/>
  <c r="L58" i="36"/>
  <c r="L69" i="36"/>
  <c r="L80" i="36"/>
  <c r="L91" i="36"/>
  <c r="L99" i="36"/>
  <c r="L104" i="36"/>
  <c r="L108" i="36"/>
  <c r="L34" i="36"/>
  <c r="L65" i="36"/>
  <c r="L84" i="36"/>
  <c r="L106" i="36"/>
  <c r="L33" i="36"/>
  <c r="L44" i="36"/>
  <c r="L53" i="36"/>
  <c r="L64" i="36"/>
  <c r="L72" i="36"/>
  <c r="L83" i="36"/>
  <c r="L94" i="36"/>
  <c r="L101" i="36"/>
  <c r="L105" i="36"/>
  <c r="L109" i="36"/>
  <c r="L45" i="36"/>
  <c r="L73" i="36"/>
  <c r="L95" i="36"/>
  <c r="L110" i="36"/>
  <c r="C21" i="30"/>
  <c r="D21" i="30" s="1"/>
  <c r="E20" i="36"/>
  <c r="D30" i="35"/>
  <c r="C14" i="35"/>
  <c r="D14" i="35" s="1"/>
  <c r="D32" i="35"/>
  <c r="F59" i="36"/>
  <c r="F68" i="36"/>
  <c r="D7" i="35"/>
  <c r="F226" i="38"/>
  <c r="F235" i="38" s="1"/>
  <c r="S50" i="38" s="1"/>
  <c r="S52" i="38" s="1"/>
  <c r="D98" i="35"/>
  <c r="D93" i="35"/>
  <c r="D99" i="35"/>
  <c r="D107" i="35"/>
  <c r="F100" i="36"/>
  <c r="F106" i="36"/>
  <c r="F36" i="36"/>
  <c r="D121" i="35"/>
  <c r="D46" i="35"/>
  <c r="D86" i="35"/>
  <c r="F99" i="36"/>
  <c r="F29" i="36"/>
  <c r="D65" i="35"/>
  <c r="D56" i="35"/>
  <c r="D96" i="35"/>
  <c r="D66" i="35"/>
  <c r="D70" i="35"/>
  <c r="I22" i="32"/>
  <c r="I24" i="32" s="1"/>
  <c r="I117" i="32" s="1"/>
  <c r="J117" i="32" s="1"/>
  <c r="AI9" i="23"/>
  <c r="AI21" i="23" s="1"/>
  <c r="C18" i="33"/>
  <c r="D18" i="33" s="1"/>
  <c r="C19" i="23"/>
  <c r="D19" i="23" s="1"/>
  <c r="AH9" i="31"/>
  <c r="AH21" i="31" s="1"/>
  <c r="C12" i="29"/>
  <c r="D12" i="29" s="1"/>
  <c r="C19" i="29"/>
  <c r="D19" i="29" s="1"/>
  <c r="C15" i="32"/>
  <c r="D15" i="32" s="1"/>
  <c r="C20" i="27"/>
  <c r="D20" i="27" s="1"/>
  <c r="C20" i="35"/>
  <c r="D20" i="35" s="1"/>
  <c r="C21" i="35"/>
  <c r="D21" i="35" s="1"/>
  <c r="AH9" i="24"/>
  <c r="AH21" i="24" s="1"/>
  <c r="D126" i="35"/>
  <c r="D125" i="35"/>
  <c r="D123" i="35"/>
  <c r="C14" i="26"/>
  <c r="D14" i="26" s="1"/>
  <c r="D94" i="35"/>
  <c r="D57" i="35"/>
  <c r="D102" i="35"/>
  <c r="D109" i="35"/>
  <c r="D81" i="35"/>
  <c r="D49" i="35"/>
  <c r="D83" i="35"/>
  <c r="D89" i="35"/>
  <c r="D92" i="35"/>
  <c r="D55" i="35"/>
  <c r="D84" i="35"/>
  <c r="D95" i="35"/>
  <c r="D59" i="35"/>
  <c r="D29" i="35"/>
  <c r="D77" i="35"/>
  <c r="D82" i="35"/>
  <c r="D51" i="35"/>
  <c r="E21" i="36"/>
  <c r="D122" i="35"/>
  <c r="D130" i="35"/>
  <c r="D43" i="35"/>
  <c r="D49" i="31"/>
  <c r="D110" i="35"/>
  <c r="D90" i="35"/>
  <c r="D52" i="35"/>
  <c r="D71" i="35"/>
  <c r="D103" i="35"/>
  <c r="D68" i="35"/>
  <c r="D37" i="35"/>
  <c r="D72" i="35"/>
  <c r="D69" i="35"/>
  <c r="D60" i="35"/>
  <c r="E10" i="36"/>
  <c r="D108" i="35"/>
  <c r="D80" i="35"/>
  <c r="D47" i="35"/>
  <c r="D111" i="35"/>
  <c r="D91" i="35"/>
  <c r="D53" i="35"/>
  <c r="D73" i="35"/>
  <c r="D41" i="35"/>
  <c r="D74" i="35"/>
  <c r="D105" i="35"/>
  <c r="AG10" i="26"/>
  <c r="AG13" i="26"/>
  <c r="D38" i="35"/>
  <c r="D129" i="35"/>
  <c r="D131" i="35"/>
  <c r="D124" i="35"/>
  <c r="D31" i="35"/>
  <c r="D45" i="31"/>
  <c r="D104" i="35"/>
  <c r="D75" i="35"/>
  <c r="D44" i="35"/>
  <c r="D42" i="35"/>
  <c r="D97" i="35"/>
  <c r="D64" i="35"/>
  <c r="D33" i="35"/>
  <c r="D58" i="35"/>
  <c r="D112" i="35"/>
  <c r="D100" i="35"/>
  <c r="D67" i="35"/>
  <c r="D36" i="35"/>
  <c r="D106" i="35"/>
  <c r="D76" i="35"/>
  <c r="D45" i="35"/>
  <c r="D54" i="35"/>
  <c r="D50" i="35"/>
  <c r="D85" i="35"/>
  <c r="D14" i="19"/>
  <c r="D15" i="19" s="1"/>
  <c r="C12" i="31"/>
  <c r="D12" i="31" s="1"/>
  <c r="C13" i="30"/>
  <c r="D13" i="30" s="1"/>
  <c r="C19" i="27"/>
  <c r="D19" i="27" s="1"/>
  <c r="S22" i="32"/>
  <c r="S24" i="32" s="1"/>
  <c r="S117" i="32" s="1"/>
  <c r="T117" i="32" s="1"/>
  <c r="S22" i="33"/>
  <c r="S24" i="33" s="1"/>
  <c r="S117" i="33" s="1"/>
  <c r="T117" i="33" s="1"/>
  <c r="U22" i="33"/>
  <c r="U24" i="33" s="1"/>
  <c r="U117" i="33" s="1"/>
  <c r="V117" i="33" s="1"/>
  <c r="AT6" i="33"/>
  <c r="AG7" i="33" s="1"/>
  <c r="U15" i="36"/>
  <c r="U22" i="32"/>
  <c r="U24" i="32" s="1"/>
  <c r="U117" i="32" s="1"/>
  <c r="V117" i="32" s="1"/>
  <c r="U16" i="36"/>
  <c r="D35" i="31"/>
  <c r="D46" i="31"/>
  <c r="D130" i="31"/>
  <c r="D30" i="31"/>
  <c r="U22" i="30"/>
  <c r="U24" i="30" s="1"/>
  <c r="U117" i="30" s="1"/>
  <c r="V117" i="30" s="1"/>
  <c r="C20" i="30"/>
  <c r="D20" i="30" s="1"/>
  <c r="AO9" i="30"/>
  <c r="AO21" i="30" s="1"/>
  <c r="D68" i="29"/>
  <c r="D41" i="28"/>
  <c r="U13" i="36"/>
  <c r="U18" i="36"/>
  <c r="C17" i="28"/>
  <c r="D17" i="28" s="1"/>
  <c r="V111" i="36"/>
  <c r="U12" i="36"/>
  <c r="U14" i="36"/>
  <c r="U19" i="36"/>
  <c r="C18" i="26"/>
  <c r="D18" i="26" s="1"/>
  <c r="V94" i="36"/>
  <c r="U21" i="36"/>
  <c r="U17" i="36"/>
  <c r="V93" i="36"/>
  <c r="V53" i="36"/>
  <c r="V52" i="36"/>
  <c r="V35" i="36"/>
  <c r="V73" i="36"/>
  <c r="V96" i="36"/>
  <c r="V59" i="36"/>
  <c r="V77" i="36"/>
  <c r="V89" i="36"/>
  <c r="V85" i="36"/>
  <c r="V69" i="36"/>
  <c r="V51" i="36"/>
  <c r="V49" i="36"/>
  <c r="AO9" i="23"/>
  <c r="AO21" i="23" s="1"/>
  <c r="V86" i="36"/>
  <c r="V47" i="36"/>
  <c r="V107" i="36"/>
  <c r="V31" i="36"/>
  <c r="V90" i="36"/>
  <c r="V109" i="36"/>
  <c r="V71" i="36"/>
  <c r="V33" i="36"/>
  <c r="V55" i="36"/>
  <c r="V95" i="36"/>
  <c r="V54" i="36"/>
  <c r="V100" i="36"/>
  <c r="V110" i="36"/>
  <c r="V72" i="36"/>
  <c r="V34" i="36"/>
  <c r="V105" i="36"/>
  <c r="V67" i="36"/>
  <c r="V29" i="36"/>
  <c r="V46" i="36"/>
  <c r="V91" i="36"/>
  <c r="V50" i="36"/>
  <c r="V92" i="36"/>
  <c r="V106" i="36"/>
  <c r="V68" i="36"/>
  <c r="V30" i="36"/>
  <c r="C18" i="24"/>
  <c r="D18" i="24" s="1"/>
  <c r="C21" i="26"/>
  <c r="D21" i="26" s="1"/>
  <c r="O22" i="27"/>
  <c r="O24" i="27" s="1"/>
  <c r="O117" i="27" s="1"/>
  <c r="P117" i="27" s="1"/>
  <c r="O22" i="28"/>
  <c r="O24" i="28" s="1"/>
  <c r="C12" i="28"/>
  <c r="D12" i="28" s="1"/>
  <c r="O19" i="36"/>
  <c r="O22" i="30"/>
  <c r="O24" i="30" s="1"/>
  <c r="O117" i="30" s="1"/>
  <c r="P117" i="30" s="1"/>
  <c r="O12" i="36"/>
  <c r="C21" i="31"/>
  <c r="D21" i="31" s="1"/>
  <c r="O22" i="31"/>
  <c r="O24" i="31" s="1"/>
  <c r="O117" i="31" s="1"/>
  <c r="P117" i="31" s="1"/>
  <c r="P98" i="36"/>
  <c r="O10" i="36"/>
  <c r="O22" i="32"/>
  <c r="O24" i="32" s="1"/>
  <c r="O117" i="32" s="1"/>
  <c r="P117" i="32" s="1"/>
  <c r="P30" i="36"/>
  <c r="C10" i="32"/>
  <c r="D10" i="32" s="1"/>
  <c r="P59" i="36"/>
  <c r="P82" i="36"/>
  <c r="O22" i="33"/>
  <c r="O24" i="33" s="1"/>
  <c r="O117" i="33" s="1"/>
  <c r="P117" i="33" s="1"/>
  <c r="AL9" i="33"/>
  <c r="P85" i="36"/>
  <c r="P105" i="36"/>
  <c r="P44" i="36"/>
  <c r="O20" i="36"/>
  <c r="P47" i="36"/>
  <c r="P69" i="36"/>
  <c r="C21" i="33"/>
  <c r="D21" i="33" s="1"/>
  <c r="C18" i="34"/>
  <c r="D18" i="34" s="1"/>
  <c r="O18" i="36"/>
  <c r="P43" i="36"/>
  <c r="P55" i="36"/>
  <c r="P65" i="36"/>
  <c r="P37" i="36"/>
  <c r="O22" i="35"/>
  <c r="O24" i="35" s="1"/>
  <c r="O117" i="35" s="1"/>
  <c r="P117" i="35" s="1"/>
  <c r="C11" i="35"/>
  <c r="D11" i="35" s="1"/>
  <c r="P103" i="36"/>
  <c r="P67" i="36"/>
  <c r="AL6" i="36"/>
  <c r="AL13" i="36" s="1"/>
  <c r="P80" i="36"/>
  <c r="P42" i="36"/>
  <c r="P89" i="36"/>
  <c r="P50" i="36"/>
  <c r="P100" i="36"/>
  <c r="P64" i="36"/>
  <c r="P48" i="36"/>
  <c r="O17" i="36"/>
  <c r="O15" i="36"/>
  <c r="O13" i="36"/>
  <c r="C12" i="35"/>
  <c r="D12" i="35" s="1"/>
  <c r="P81" i="36"/>
  <c r="P94" i="36"/>
  <c r="P101" i="36"/>
  <c r="P60" i="36"/>
  <c r="P76" i="36"/>
  <c r="O21" i="36"/>
  <c r="O14" i="36"/>
  <c r="P99" i="36"/>
  <c r="P63" i="36"/>
  <c r="P110" i="36"/>
  <c r="P74" i="36"/>
  <c r="P35" i="36"/>
  <c r="P83" i="36"/>
  <c r="P45" i="36"/>
  <c r="P96" i="36"/>
  <c r="P57" i="36"/>
  <c r="R107" i="36"/>
  <c r="R60" i="36"/>
  <c r="R98" i="36"/>
  <c r="R97" i="36"/>
  <c r="R96" i="36"/>
  <c r="R81" i="36"/>
  <c r="R59" i="36"/>
  <c r="R42" i="36"/>
  <c r="R48" i="36"/>
  <c r="R73" i="36"/>
  <c r="R54" i="36"/>
  <c r="R34" i="36"/>
  <c r="R83" i="36"/>
  <c r="R64" i="36"/>
  <c r="R44" i="36"/>
  <c r="R92" i="36"/>
  <c r="R71" i="36"/>
  <c r="R52" i="36"/>
  <c r="R32" i="36"/>
  <c r="Q22" i="35"/>
  <c r="Q24" i="35" s="1"/>
  <c r="Q117" i="35" s="1"/>
  <c r="R117" i="35" s="1"/>
  <c r="R103" i="36"/>
  <c r="R110" i="36"/>
  <c r="R109" i="36"/>
  <c r="R108" i="36"/>
  <c r="R95" i="36"/>
  <c r="R74" i="36"/>
  <c r="R55" i="36"/>
  <c r="R35" i="36"/>
  <c r="R90" i="36"/>
  <c r="R69" i="36"/>
  <c r="R50" i="36"/>
  <c r="R30" i="36"/>
  <c r="R76" i="36"/>
  <c r="R57" i="36"/>
  <c r="R37" i="36"/>
  <c r="R86" i="36"/>
  <c r="R67" i="36"/>
  <c r="R47" i="36"/>
  <c r="R7" i="36"/>
  <c r="R24" i="36" s="1"/>
  <c r="AM8" i="36" s="1"/>
  <c r="R77" i="36"/>
  <c r="Q17" i="36"/>
  <c r="AT6" i="31"/>
  <c r="AG7" i="31" s="1"/>
  <c r="C19" i="31"/>
  <c r="D19" i="31" s="1"/>
  <c r="Q22" i="31"/>
  <c r="Q24" i="31" s="1"/>
  <c r="Q117" i="31" s="1"/>
  <c r="R117" i="31" s="1"/>
  <c r="D36" i="30"/>
  <c r="Q22" i="30"/>
  <c r="Q24" i="30" s="1"/>
  <c r="Q117" i="30" s="1"/>
  <c r="R117" i="30" s="1"/>
  <c r="AM9" i="30"/>
  <c r="AM21" i="30" s="1"/>
  <c r="D122" i="29"/>
  <c r="D97" i="29"/>
  <c r="D31" i="28"/>
  <c r="D76" i="28"/>
  <c r="D73" i="28"/>
  <c r="D97" i="28"/>
  <c r="D54" i="28"/>
  <c r="Q20" i="36"/>
  <c r="D32" i="28"/>
  <c r="D80" i="28"/>
  <c r="D75" i="28"/>
  <c r="D46" i="28"/>
  <c r="Q10" i="36"/>
  <c r="Q21" i="36"/>
  <c r="Q13" i="36"/>
  <c r="Q19" i="36"/>
  <c r="C15" i="26"/>
  <c r="D15" i="26" s="1"/>
  <c r="Q15" i="36"/>
  <c r="Q18" i="36"/>
  <c r="D7" i="23"/>
  <c r="D60" i="30"/>
  <c r="N100" i="36"/>
  <c r="N84" i="36"/>
  <c r="D94" i="30"/>
  <c r="D31" i="30"/>
  <c r="D89" i="30"/>
  <c r="D49" i="30"/>
  <c r="N33" i="36"/>
  <c r="D48" i="30"/>
  <c r="D57" i="30"/>
  <c r="D124" i="30"/>
  <c r="D121" i="30"/>
  <c r="D67" i="30"/>
  <c r="D45" i="30"/>
  <c r="N105" i="36"/>
  <c r="N85" i="36"/>
  <c r="N69" i="36"/>
  <c r="N46" i="36"/>
  <c r="D41" i="31"/>
  <c r="C14" i="37"/>
  <c r="D14" i="37" s="1"/>
  <c r="N98" i="36"/>
  <c r="N82" i="36"/>
  <c r="N59" i="36"/>
  <c r="N38" i="36"/>
  <c r="N54" i="36"/>
  <c r="D106" i="31"/>
  <c r="D90" i="31"/>
  <c r="D109" i="31"/>
  <c r="D74" i="31"/>
  <c r="D73" i="31"/>
  <c r="D38" i="31"/>
  <c r="D60" i="31"/>
  <c r="D126" i="31"/>
  <c r="N83" i="36"/>
  <c r="N67" i="36"/>
  <c r="N107" i="36"/>
  <c r="N48" i="36"/>
  <c r="N41" i="36"/>
  <c r="D99" i="31"/>
  <c r="D75" i="31"/>
  <c r="D56" i="31"/>
  <c r="D71" i="31"/>
  <c r="D96" i="31"/>
  <c r="D51" i="31"/>
  <c r="N76" i="36"/>
  <c r="N101" i="36"/>
  <c r="N63" i="36"/>
  <c r="N81" i="36"/>
  <c r="N103" i="36"/>
  <c r="N65" i="36"/>
  <c r="N52" i="36"/>
  <c r="N42" i="36"/>
  <c r="N35" i="36"/>
  <c r="C20" i="32"/>
  <c r="D20" i="32" s="1"/>
  <c r="C21" i="32"/>
  <c r="D21" i="32" s="1"/>
  <c r="N102" i="36"/>
  <c r="N64" i="36"/>
  <c r="N89" i="36"/>
  <c r="N104" i="36"/>
  <c r="N66" i="36"/>
  <c r="N91" i="36"/>
  <c r="N44" i="36"/>
  <c r="N37" i="36"/>
  <c r="N7" i="36"/>
  <c r="N24" i="36" s="1"/>
  <c r="AK8" i="36" s="1"/>
  <c r="P7" i="36"/>
  <c r="P24" i="36" s="1"/>
  <c r="AL8" i="36" s="1"/>
  <c r="M20" i="36"/>
  <c r="C20" i="34"/>
  <c r="D20" i="34" s="1"/>
  <c r="AK9" i="34"/>
  <c r="AK21" i="34" s="1"/>
  <c r="C10" i="34"/>
  <c r="D10" i="34" s="1"/>
  <c r="N86" i="36"/>
  <c r="C17" i="35"/>
  <c r="D17" i="35" s="1"/>
  <c r="I22" i="35"/>
  <c r="I24" i="35" s="1"/>
  <c r="I117" i="35" s="1"/>
  <c r="J117" i="35" s="1"/>
  <c r="I22" i="33"/>
  <c r="I24" i="33" s="1"/>
  <c r="I117" i="33" s="1"/>
  <c r="J117" i="33" s="1"/>
  <c r="C17" i="33"/>
  <c r="D17" i="33" s="1"/>
  <c r="C10" i="33"/>
  <c r="D10" i="33" s="1"/>
  <c r="I22" i="31"/>
  <c r="I24" i="31" s="1"/>
  <c r="I117" i="31" s="1"/>
  <c r="J117" i="31" s="1"/>
  <c r="D101" i="30"/>
  <c r="D93" i="30"/>
  <c r="D72" i="30"/>
  <c r="D106" i="30"/>
  <c r="D107" i="30"/>
  <c r="D73" i="30"/>
  <c r="D109" i="30"/>
  <c r="AT6" i="30"/>
  <c r="AO7" i="30" s="1"/>
  <c r="D100" i="30"/>
  <c r="D86" i="30"/>
  <c r="D43" i="30"/>
  <c r="D76" i="30"/>
  <c r="C17" i="30"/>
  <c r="D17" i="30" s="1"/>
  <c r="D48" i="29"/>
  <c r="D104" i="29"/>
  <c r="D81" i="29"/>
  <c r="AT6" i="29"/>
  <c r="AT13" i="29" s="1"/>
  <c r="AI15" i="29"/>
  <c r="D52" i="29"/>
  <c r="D93" i="29"/>
  <c r="D54" i="29"/>
  <c r="C15" i="29"/>
  <c r="D15" i="29" s="1"/>
  <c r="I22" i="29"/>
  <c r="I24" i="29" s="1"/>
  <c r="I117" i="29" s="1"/>
  <c r="J117" i="29" s="1"/>
  <c r="I12" i="36"/>
  <c r="I20" i="36"/>
  <c r="I19" i="36"/>
  <c r="AT6" i="27"/>
  <c r="AH7" i="27" s="1"/>
  <c r="C10" i="27"/>
  <c r="D10" i="27" s="1"/>
  <c r="I21" i="36"/>
  <c r="I13" i="36"/>
  <c r="C13" i="23"/>
  <c r="D13" i="23" s="1"/>
  <c r="I15" i="36"/>
  <c r="C17" i="24"/>
  <c r="D17" i="24" s="1"/>
  <c r="G22" i="24"/>
  <c r="G24" i="24" s="1"/>
  <c r="G117" i="24" s="1"/>
  <c r="H117" i="24" s="1"/>
  <c r="G22" i="26"/>
  <c r="G24" i="26" s="1"/>
  <c r="G117" i="26" s="1"/>
  <c r="H117" i="26" s="1"/>
  <c r="G11" i="36"/>
  <c r="G19" i="36"/>
  <c r="G17" i="36"/>
  <c r="C10" i="26"/>
  <c r="D10" i="26" s="1"/>
  <c r="C17" i="26"/>
  <c r="D17" i="26" s="1"/>
  <c r="G22" i="28"/>
  <c r="G24" i="28" s="1"/>
  <c r="G117" i="28" s="1"/>
  <c r="H117" i="28" s="1"/>
  <c r="D124" i="28"/>
  <c r="D68" i="28"/>
  <c r="D60" i="28"/>
  <c r="D53" i="28"/>
  <c r="D110" i="28"/>
  <c r="D89" i="28"/>
  <c r="D123" i="28"/>
  <c r="D126" i="28"/>
  <c r="D106" i="28"/>
  <c r="D44" i="28"/>
  <c r="D63" i="28"/>
  <c r="D108" i="28"/>
  <c r="D45" i="28"/>
  <c r="D104" i="28"/>
  <c r="D37" i="28"/>
  <c r="D74" i="28"/>
  <c r="D83" i="28"/>
  <c r="AH9" i="28"/>
  <c r="AH21" i="28" s="1"/>
  <c r="D111" i="28"/>
  <c r="D52" i="28"/>
  <c r="D49" i="28"/>
  <c r="D71" i="28"/>
  <c r="D38" i="28"/>
  <c r="D66" i="28"/>
  <c r="D122" i="28"/>
  <c r="D91" i="28"/>
  <c r="D103" i="28"/>
  <c r="D36" i="28"/>
  <c r="D86" i="28"/>
  <c r="D92" i="28"/>
  <c r="D90" i="28"/>
  <c r="D107" i="28"/>
  <c r="D105" i="28"/>
  <c r="D82" i="28"/>
  <c r="D101" i="28"/>
  <c r="C20" i="28"/>
  <c r="D20" i="28" s="1"/>
  <c r="C14" i="28"/>
  <c r="D14" i="28" s="1"/>
  <c r="C11" i="29"/>
  <c r="D11" i="29" s="1"/>
  <c r="C17" i="29"/>
  <c r="D17" i="29" s="1"/>
  <c r="H90" i="36"/>
  <c r="D46" i="30"/>
  <c r="D102" i="30"/>
  <c r="D96" i="30"/>
  <c r="D29" i="30"/>
  <c r="D66" i="30"/>
  <c r="D84" i="30"/>
  <c r="D38" i="30"/>
  <c r="H50" i="36"/>
  <c r="D104" i="30"/>
  <c r="D75" i="30"/>
  <c r="D44" i="30"/>
  <c r="D70" i="30"/>
  <c r="D77" i="30"/>
  <c r="D56" i="30"/>
  <c r="D74" i="30"/>
  <c r="C13" i="37"/>
  <c r="D13" i="37" s="1"/>
  <c r="D81" i="30"/>
  <c r="D32" i="30"/>
  <c r="AH9" i="30"/>
  <c r="AH21" i="30" s="1"/>
  <c r="D71" i="30"/>
  <c r="D7" i="30"/>
  <c r="D92" i="30"/>
  <c r="D55" i="30"/>
  <c r="D54" i="30"/>
  <c r="D95" i="30"/>
  <c r="D59" i="30"/>
  <c r="D85" i="30"/>
  <c r="C14" i="30"/>
  <c r="D14" i="30" s="1"/>
  <c r="D110" i="30"/>
  <c r="D90" i="30"/>
  <c r="D52" i="30"/>
  <c r="D83" i="30"/>
  <c r="D82" i="30"/>
  <c r="D68" i="30"/>
  <c r="D50" i="30"/>
  <c r="D122" i="30"/>
  <c r="D129" i="30"/>
  <c r="D97" i="30"/>
  <c r="D33" i="30"/>
  <c r="D69" i="30"/>
  <c r="D125" i="30"/>
  <c r="D112" i="30"/>
  <c r="D63" i="30"/>
  <c r="D99" i="30"/>
  <c r="D35" i="30"/>
  <c r="D41" i="30"/>
  <c r="D130" i="30"/>
  <c r="D98" i="30"/>
  <c r="D65" i="30"/>
  <c r="D34" i="30"/>
  <c r="D51" i="30"/>
  <c r="D30" i="30"/>
  <c r="D103" i="30"/>
  <c r="D37" i="30"/>
  <c r="D126" i="30"/>
  <c r="D123" i="30"/>
  <c r="D64" i="30"/>
  <c r="D105" i="30"/>
  <c r="D42" i="30"/>
  <c r="D108" i="30"/>
  <c r="D80" i="30"/>
  <c r="D47" i="30"/>
  <c r="D111" i="30"/>
  <c r="D91" i="30"/>
  <c r="C16" i="30"/>
  <c r="D16" i="30" s="1"/>
  <c r="D129" i="31"/>
  <c r="D125" i="31"/>
  <c r="H63" i="36"/>
  <c r="H112" i="36"/>
  <c r="D76" i="31"/>
  <c r="D110" i="31"/>
  <c r="D52" i="31"/>
  <c r="D93" i="31"/>
  <c r="D32" i="31"/>
  <c r="D82" i="31"/>
  <c r="D58" i="31"/>
  <c r="D89" i="31"/>
  <c r="D55" i="31"/>
  <c r="G22" i="31"/>
  <c r="G24" i="31" s="1"/>
  <c r="G117" i="31" s="1"/>
  <c r="H117" i="31" s="1"/>
  <c r="D123" i="31"/>
  <c r="D121" i="31"/>
  <c r="H111" i="36"/>
  <c r="G20" i="36"/>
  <c r="D66" i="31"/>
  <c r="D104" i="31"/>
  <c r="D44" i="31"/>
  <c r="D81" i="31"/>
  <c r="D54" i="31"/>
  <c r="D105" i="31"/>
  <c r="D29" i="31"/>
  <c r="AT6" i="32"/>
  <c r="AG7" i="32" s="1"/>
  <c r="H74" i="36"/>
  <c r="H97" i="36"/>
  <c r="BG10" i="32"/>
  <c r="BG12" i="32"/>
  <c r="BG14" i="32" s="1"/>
  <c r="BG16" i="32" s="1"/>
  <c r="G22" i="32"/>
  <c r="G24" i="32" s="1"/>
  <c r="G117" i="32" s="1"/>
  <c r="H117" i="32" s="1"/>
  <c r="H100" i="36"/>
  <c r="H34" i="36"/>
  <c r="H57" i="36"/>
  <c r="C19" i="32"/>
  <c r="D19" i="32" s="1"/>
  <c r="AH9" i="32"/>
  <c r="AH21" i="32" s="1"/>
  <c r="G18" i="36"/>
  <c r="H82" i="36"/>
  <c r="H42" i="36"/>
  <c r="H95" i="36"/>
  <c r="H55" i="36"/>
  <c r="H106" i="36"/>
  <c r="H69" i="36"/>
  <c r="H29" i="36"/>
  <c r="H76" i="36"/>
  <c r="H36" i="36"/>
  <c r="H86" i="36"/>
  <c r="H47" i="36"/>
  <c r="H99" i="36"/>
  <c r="H59" i="36"/>
  <c r="H110" i="36"/>
  <c r="H73" i="36"/>
  <c r="H33" i="36"/>
  <c r="H83" i="36"/>
  <c r="H44" i="36"/>
  <c r="H38" i="36"/>
  <c r="H104" i="36"/>
  <c r="H67" i="36"/>
  <c r="AH6" i="36"/>
  <c r="AH13" i="36" s="1"/>
  <c r="H81" i="36"/>
  <c r="H41" i="36"/>
  <c r="H94" i="36"/>
  <c r="H54" i="36"/>
  <c r="H101" i="36"/>
  <c r="H64" i="36"/>
  <c r="AH9" i="34"/>
  <c r="AH16" i="34" s="1"/>
  <c r="AH17" i="34" s="1"/>
  <c r="H60" i="36"/>
  <c r="H96" i="36"/>
  <c r="H75" i="36"/>
  <c r="H56" i="36"/>
  <c r="H35" i="36"/>
  <c r="H107" i="36"/>
  <c r="H91" i="36"/>
  <c r="H70" i="36"/>
  <c r="H51" i="36"/>
  <c r="H30" i="36"/>
  <c r="H102" i="36"/>
  <c r="H84" i="36"/>
  <c r="H65" i="36"/>
  <c r="H45" i="36"/>
  <c r="H109" i="36"/>
  <c r="H93" i="36"/>
  <c r="H72" i="36"/>
  <c r="H53" i="36"/>
  <c r="H32" i="36"/>
  <c r="H108" i="36"/>
  <c r="H92" i="36"/>
  <c r="H71" i="36"/>
  <c r="H52" i="36"/>
  <c r="H31" i="36"/>
  <c r="H103" i="36"/>
  <c r="H85" i="36"/>
  <c r="H66" i="36"/>
  <c r="H46" i="36"/>
  <c r="H43" i="36"/>
  <c r="H98" i="36"/>
  <c r="H80" i="36"/>
  <c r="H58" i="36"/>
  <c r="H37" i="36"/>
  <c r="H105" i="36"/>
  <c r="H89" i="36"/>
  <c r="H68" i="36"/>
  <c r="H49" i="36"/>
  <c r="H7" i="36"/>
  <c r="H24" i="36" s="1"/>
  <c r="AH8" i="36" s="1"/>
  <c r="AH9" i="35"/>
  <c r="AH21" i="35" s="1"/>
  <c r="G21" i="36"/>
  <c r="F96" i="36"/>
  <c r="F55" i="36"/>
  <c r="F54" i="36"/>
  <c r="F64" i="36"/>
  <c r="F32" i="36"/>
  <c r="E22" i="35"/>
  <c r="E24" i="35" s="1"/>
  <c r="F77" i="36"/>
  <c r="F108" i="36"/>
  <c r="F81" i="36"/>
  <c r="F41" i="36"/>
  <c r="F80" i="36"/>
  <c r="F38" i="36"/>
  <c r="F90" i="36"/>
  <c r="F49" i="36"/>
  <c r="F97" i="36"/>
  <c r="F56" i="36"/>
  <c r="F110" i="36"/>
  <c r="F95" i="36"/>
  <c r="F102" i="36"/>
  <c r="F48" i="36"/>
  <c r="F71" i="36"/>
  <c r="F111" i="36"/>
  <c r="F74" i="36"/>
  <c r="F35" i="36"/>
  <c r="F73" i="36"/>
  <c r="F34" i="36"/>
  <c r="F83" i="36"/>
  <c r="F44" i="36"/>
  <c r="F93" i="36"/>
  <c r="F52" i="36"/>
  <c r="E15" i="36"/>
  <c r="AT6" i="34"/>
  <c r="AO7" i="34" s="1"/>
  <c r="F109" i="36"/>
  <c r="F107" i="36"/>
  <c r="F92" i="36"/>
  <c r="F70" i="36"/>
  <c r="F51" i="36"/>
  <c r="F31" i="36"/>
  <c r="F91" i="36"/>
  <c r="F69" i="36"/>
  <c r="F50" i="36"/>
  <c r="F30" i="36"/>
  <c r="F98" i="36"/>
  <c r="F76" i="36"/>
  <c r="F57" i="36"/>
  <c r="F37" i="36"/>
  <c r="F105" i="36"/>
  <c r="F89" i="36"/>
  <c r="F67" i="36"/>
  <c r="F47" i="36"/>
  <c r="F7" i="36"/>
  <c r="F112" i="36"/>
  <c r="F60" i="36"/>
  <c r="F104" i="36"/>
  <c r="F85" i="36"/>
  <c r="F66" i="36"/>
  <c r="F46" i="36"/>
  <c r="F103" i="36"/>
  <c r="F84" i="36"/>
  <c r="F65" i="36"/>
  <c r="F45" i="36"/>
  <c r="AG6" i="36"/>
  <c r="AG13" i="36" s="1"/>
  <c r="F94" i="36"/>
  <c r="F72" i="36"/>
  <c r="F53" i="36"/>
  <c r="F33" i="36"/>
  <c r="F101" i="36"/>
  <c r="F82" i="36"/>
  <c r="F63" i="36"/>
  <c r="F42" i="36"/>
  <c r="F43" i="36"/>
  <c r="D99" i="33"/>
  <c r="D55" i="33"/>
  <c r="D130" i="29"/>
  <c r="D44" i="29"/>
  <c r="D58" i="29"/>
  <c r="D112" i="29"/>
  <c r="D38" i="29"/>
  <c r="D124" i="29"/>
  <c r="D110" i="29"/>
  <c r="D71" i="29"/>
  <c r="D122" i="27"/>
  <c r="D112" i="27"/>
  <c r="D36" i="23"/>
  <c r="D38" i="23"/>
  <c r="C5" i="37"/>
  <c r="D5" i="37" s="1"/>
  <c r="U22" i="27"/>
  <c r="U24" i="27" s="1"/>
  <c r="U117" i="27" s="1"/>
  <c r="V117" i="27" s="1"/>
  <c r="C16" i="27"/>
  <c r="D16" i="27" s="1"/>
  <c r="U10" i="36"/>
  <c r="C14" i="23"/>
  <c r="D14" i="23" s="1"/>
  <c r="C21" i="28"/>
  <c r="D21" i="28" s="1"/>
  <c r="D129" i="28"/>
  <c r="D131" i="28"/>
  <c r="D7" i="28"/>
  <c r="D43" i="28"/>
  <c r="K14" i="19"/>
  <c r="K15" i="19" s="1"/>
  <c r="K16" i="19" s="1"/>
  <c r="D124" i="31"/>
  <c r="D43" i="31"/>
  <c r="D122" i="31"/>
  <c r="D31" i="31"/>
  <c r="D99" i="28"/>
  <c r="D65" i="28"/>
  <c r="D34" i="28"/>
  <c r="D93" i="28"/>
  <c r="D55" i="28"/>
  <c r="V101" i="36"/>
  <c r="V82" i="36"/>
  <c r="V63" i="36"/>
  <c r="V43" i="36"/>
  <c r="V108" i="36"/>
  <c r="V74" i="36"/>
  <c r="V36" i="36"/>
  <c r="V103" i="36"/>
  <c r="V84" i="36"/>
  <c r="V65" i="36"/>
  <c r="V45" i="36"/>
  <c r="AO6" i="36"/>
  <c r="AO13" i="36" s="1"/>
  <c r="V81" i="36"/>
  <c r="V42" i="36"/>
  <c r="V102" i="36"/>
  <c r="V83" i="36"/>
  <c r="V64" i="36"/>
  <c r="V44" i="36"/>
  <c r="D37" i="33"/>
  <c r="D95" i="31"/>
  <c r="D59" i="31"/>
  <c r="D98" i="27"/>
  <c r="D98" i="31"/>
  <c r="D65" i="31"/>
  <c r="D34" i="31"/>
  <c r="D77" i="28"/>
  <c r="D103" i="31"/>
  <c r="D68" i="31"/>
  <c r="D37" i="31"/>
  <c r="D112" i="28"/>
  <c r="D100" i="28"/>
  <c r="D67" i="28"/>
  <c r="D35" i="28"/>
  <c r="D107" i="31"/>
  <c r="D84" i="31"/>
  <c r="D72" i="31"/>
  <c r="D50" i="31"/>
  <c r="D98" i="28"/>
  <c r="D64" i="28"/>
  <c r="D33" i="28"/>
  <c r="C19" i="28"/>
  <c r="D19" i="28" s="1"/>
  <c r="D50" i="28"/>
  <c r="D51" i="28"/>
  <c r="D30" i="28"/>
  <c r="D84" i="28"/>
  <c r="D92" i="31"/>
  <c r="D112" i="31"/>
  <c r="C11" i="27"/>
  <c r="D11" i="27" s="1"/>
  <c r="C21" i="27"/>
  <c r="D21" i="27" s="1"/>
  <c r="C14" i="27"/>
  <c r="D14" i="27" s="1"/>
  <c r="C13" i="33"/>
  <c r="D13" i="33" s="1"/>
  <c r="D72" i="28"/>
  <c r="AO9" i="26"/>
  <c r="AO10" i="26"/>
  <c r="C21" i="23"/>
  <c r="D21" i="23" s="1"/>
  <c r="D29" i="27"/>
  <c r="AO13" i="28"/>
  <c r="AO9" i="28"/>
  <c r="AO10" i="28"/>
  <c r="D125" i="28"/>
  <c r="D121" i="28"/>
  <c r="C10" i="37"/>
  <c r="E10" i="37" s="1"/>
  <c r="D48" i="28"/>
  <c r="U11" i="36"/>
  <c r="D7" i="31"/>
  <c r="D48" i="31"/>
  <c r="D131" i="31"/>
  <c r="D7" i="27"/>
  <c r="C16" i="34"/>
  <c r="D16" i="34" s="1"/>
  <c r="D95" i="28"/>
  <c r="D57" i="28"/>
  <c r="D109" i="28"/>
  <c r="D81" i="28"/>
  <c r="D47" i="28"/>
  <c r="C14" i="33"/>
  <c r="D14" i="33" s="1"/>
  <c r="V60" i="36"/>
  <c r="V97" i="36"/>
  <c r="V75" i="36"/>
  <c r="V56" i="36"/>
  <c r="V37" i="36"/>
  <c r="V104" i="36"/>
  <c r="V66" i="36"/>
  <c r="V7" i="36"/>
  <c r="V24" i="36" s="1"/>
  <c r="AO8" i="36" s="1"/>
  <c r="V99" i="36"/>
  <c r="V80" i="36"/>
  <c r="V58" i="36"/>
  <c r="V41" i="36"/>
  <c r="V48" i="36"/>
  <c r="V70" i="36"/>
  <c r="V32" i="36"/>
  <c r="V98" i="36"/>
  <c r="V76" i="36"/>
  <c r="V57" i="36"/>
  <c r="V38" i="36"/>
  <c r="D111" i="31"/>
  <c r="D91" i="31"/>
  <c r="D53" i="31"/>
  <c r="D94" i="27"/>
  <c r="D94" i="31"/>
  <c r="D57" i="31"/>
  <c r="D32" i="27"/>
  <c r="D77" i="31"/>
  <c r="D97" i="31"/>
  <c r="D64" i="31"/>
  <c r="D33" i="31"/>
  <c r="D96" i="28"/>
  <c r="D59" i="28"/>
  <c r="D29" i="28"/>
  <c r="D42" i="31"/>
  <c r="D102" i="31"/>
  <c r="D85" i="31"/>
  <c r="D69" i="31"/>
  <c r="D94" i="33"/>
  <c r="D94" i="28"/>
  <c r="D56" i="28"/>
  <c r="D58" i="28"/>
  <c r="C17" i="27"/>
  <c r="D17" i="27" s="1"/>
  <c r="D102" i="33"/>
  <c r="D69" i="28"/>
  <c r="D70" i="28"/>
  <c r="D42" i="28"/>
  <c r="D102" i="28"/>
  <c r="D63" i="31"/>
  <c r="AO13" i="27"/>
  <c r="AO9" i="27"/>
  <c r="AO21" i="27" s="1"/>
  <c r="D131" i="30"/>
  <c r="D58" i="30"/>
  <c r="D41" i="29"/>
  <c r="S11" i="36"/>
  <c r="C11" i="33"/>
  <c r="D11" i="33" s="1"/>
  <c r="D131" i="27"/>
  <c r="C12" i="33"/>
  <c r="D12" i="33" s="1"/>
  <c r="D129" i="29"/>
  <c r="D121" i="29"/>
  <c r="D90" i="29"/>
  <c r="D46" i="29"/>
  <c r="D33" i="29"/>
  <c r="D42" i="29"/>
  <c r="D86" i="29"/>
  <c r="D33" i="27"/>
  <c r="D97" i="27"/>
  <c r="D96" i="27"/>
  <c r="D66" i="27"/>
  <c r="D60" i="29"/>
  <c r="D124" i="27"/>
  <c r="D123" i="29"/>
  <c r="D43" i="29"/>
  <c r="D75" i="29"/>
  <c r="D32" i="29"/>
  <c r="D93" i="27"/>
  <c r="D55" i="27"/>
  <c r="D59" i="27"/>
  <c r="C15" i="33"/>
  <c r="D15" i="33" s="1"/>
  <c r="D7" i="29"/>
  <c r="C11" i="37"/>
  <c r="E11" i="37" s="1"/>
  <c r="D131" i="29"/>
  <c r="D98" i="29"/>
  <c r="D65" i="29"/>
  <c r="D34" i="29"/>
  <c r="D85" i="29"/>
  <c r="D64" i="29"/>
  <c r="D56" i="29"/>
  <c r="D42" i="33"/>
  <c r="D108" i="31"/>
  <c r="D80" i="31"/>
  <c r="D47" i="31"/>
  <c r="D86" i="31"/>
  <c r="D31" i="29"/>
  <c r="D126" i="29"/>
  <c r="D125" i="29"/>
  <c r="D94" i="29"/>
  <c r="D57" i="29"/>
  <c r="D72" i="29"/>
  <c r="D109" i="29"/>
  <c r="D49" i="29"/>
  <c r="D102" i="29"/>
  <c r="D103" i="29"/>
  <c r="D37" i="29"/>
  <c r="D84" i="29"/>
  <c r="D92" i="33"/>
  <c r="D89" i="33"/>
  <c r="D100" i="31"/>
  <c r="D67" i="31"/>
  <c r="C11" i="23"/>
  <c r="D11" i="23" s="1"/>
  <c r="AM9" i="24"/>
  <c r="AM21" i="24" s="1"/>
  <c r="D100" i="29"/>
  <c r="AM13" i="23"/>
  <c r="AM9" i="23"/>
  <c r="AM21" i="23" s="1"/>
  <c r="AM9" i="28"/>
  <c r="AM13" i="28"/>
  <c r="AM10" i="28"/>
  <c r="AM15" i="28"/>
  <c r="Q22" i="27"/>
  <c r="Q24" i="27" s="1"/>
  <c r="Q117" i="27" s="1"/>
  <c r="R117" i="27" s="1"/>
  <c r="D35" i="29"/>
  <c r="C18" i="23"/>
  <c r="D18" i="23" s="1"/>
  <c r="C17" i="23"/>
  <c r="D17" i="23" s="1"/>
  <c r="P112" i="36"/>
  <c r="C19" i="26"/>
  <c r="D19" i="26" s="1"/>
  <c r="D38" i="32"/>
  <c r="C12" i="23"/>
  <c r="D12" i="23" s="1"/>
  <c r="O16" i="36"/>
  <c r="P38" i="36"/>
  <c r="O22" i="29"/>
  <c r="O24" i="29" s="1"/>
  <c r="O117" i="29" s="1"/>
  <c r="P117" i="29" s="1"/>
  <c r="D129" i="27"/>
  <c r="D43" i="27"/>
  <c r="D123" i="32"/>
  <c r="D130" i="33"/>
  <c r="P111" i="36"/>
  <c r="P95" i="36"/>
  <c r="P75" i="36"/>
  <c r="P56" i="36"/>
  <c r="P36" i="36"/>
  <c r="P106" i="36"/>
  <c r="P90" i="36"/>
  <c r="P70" i="36"/>
  <c r="P51" i="36"/>
  <c r="P31" i="36"/>
  <c r="P97" i="36"/>
  <c r="P77" i="36"/>
  <c r="P58" i="36"/>
  <c r="P41" i="36"/>
  <c r="P108" i="36"/>
  <c r="P92" i="36"/>
  <c r="P72" i="36"/>
  <c r="P53" i="36"/>
  <c r="P33" i="36"/>
  <c r="O22" i="26"/>
  <c r="O24" i="26" s="1"/>
  <c r="O117" i="26" s="1"/>
  <c r="P117" i="26" s="1"/>
  <c r="C15" i="24"/>
  <c r="D15" i="24" s="1"/>
  <c r="D103" i="33"/>
  <c r="D65" i="27"/>
  <c r="D64" i="27"/>
  <c r="D66" i="33"/>
  <c r="D92" i="27"/>
  <c r="D57" i="33"/>
  <c r="D99" i="27"/>
  <c r="D34" i="27"/>
  <c r="C13" i="27"/>
  <c r="D13" i="27" s="1"/>
  <c r="D83" i="33"/>
  <c r="AL10" i="29"/>
  <c r="AL9" i="29"/>
  <c r="AL9" i="27"/>
  <c r="AL21" i="27" s="1"/>
  <c r="AL9" i="26"/>
  <c r="AL19" i="26"/>
  <c r="D41" i="32"/>
  <c r="C15" i="23"/>
  <c r="D15" i="23" s="1"/>
  <c r="O22" i="34"/>
  <c r="O24" i="34" s="1"/>
  <c r="O117" i="34" s="1"/>
  <c r="P117" i="34" s="1"/>
  <c r="D123" i="27"/>
  <c r="D31" i="33"/>
  <c r="P107" i="36"/>
  <c r="P91" i="36"/>
  <c r="P71" i="36"/>
  <c r="P52" i="36"/>
  <c r="P32" i="36"/>
  <c r="P102" i="36"/>
  <c r="P84" i="36"/>
  <c r="P66" i="36"/>
  <c r="P46" i="36"/>
  <c r="P109" i="36"/>
  <c r="P93" i="36"/>
  <c r="P73" i="36"/>
  <c r="P54" i="36"/>
  <c r="P34" i="36"/>
  <c r="P104" i="36"/>
  <c r="P86" i="36"/>
  <c r="P68" i="36"/>
  <c r="P49" i="36"/>
  <c r="D121" i="33"/>
  <c r="D68" i="33"/>
  <c r="D57" i="27"/>
  <c r="D56" i="27"/>
  <c r="D35" i="33"/>
  <c r="D63" i="27"/>
  <c r="D95" i="27"/>
  <c r="D77" i="27"/>
  <c r="C15" i="28"/>
  <c r="D15" i="28" s="1"/>
  <c r="C18" i="30"/>
  <c r="D18" i="30" s="1"/>
  <c r="C13" i="31"/>
  <c r="D13" i="31" s="1"/>
  <c r="C19" i="35"/>
  <c r="D19" i="35" s="1"/>
  <c r="D70" i="31"/>
  <c r="D101" i="31"/>
  <c r="D83" i="31"/>
  <c r="N77" i="36"/>
  <c r="M19" i="36"/>
  <c r="D122" i="32"/>
  <c r="N110" i="36"/>
  <c r="N94" i="36"/>
  <c r="N72" i="36"/>
  <c r="N49" i="36"/>
  <c r="N97" i="36"/>
  <c r="N75" i="36"/>
  <c r="N56" i="36"/>
  <c r="N96" i="36"/>
  <c r="N74" i="36"/>
  <c r="N55" i="36"/>
  <c r="N99" i="36"/>
  <c r="N80" i="36"/>
  <c r="N58" i="36"/>
  <c r="N34" i="36"/>
  <c r="N47" i="36"/>
  <c r="N29" i="36"/>
  <c r="N36" i="36"/>
  <c r="N50" i="36"/>
  <c r="N31" i="36"/>
  <c r="C18" i="32"/>
  <c r="D18" i="32" s="1"/>
  <c r="D55" i="29"/>
  <c r="D99" i="29"/>
  <c r="D80" i="29"/>
  <c r="C14" i="32"/>
  <c r="D14" i="32" s="1"/>
  <c r="C19" i="34"/>
  <c r="D19" i="34" s="1"/>
  <c r="N112" i="36"/>
  <c r="M22" i="34"/>
  <c r="M24" i="34" s="1"/>
  <c r="M117" i="34" s="1"/>
  <c r="N117" i="34" s="1"/>
  <c r="N106" i="36"/>
  <c r="N90" i="36"/>
  <c r="N68" i="36"/>
  <c r="N109" i="36"/>
  <c r="N93" i="36"/>
  <c r="N71" i="36"/>
  <c r="N108" i="36"/>
  <c r="N92" i="36"/>
  <c r="N70" i="36"/>
  <c r="N111" i="36"/>
  <c r="N95" i="36"/>
  <c r="N73" i="36"/>
  <c r="N53" i="36"/>
  <c r="N30" i="36"/>
  <c r="N43" i="36"/>
  <c r="N51" i="36"/>
  <c r="N32" i="36"/>
  <c r="N45" i="36"/>
  <c r="AK6" i="36"/>
  <c r="AK13" i="36" s="1"/>
  <c r="M11" i="36"/>
  <c r="D121" i="26"/>
  <c r="C12" i="32"/>
  <c r="D12" i="32" s="1"/>
  <c r="D59" i="29"/>
  <c r="C16" i="32"/>
  <c r="D16" i="32" s="1"/>
  <c r="D109" i="23"/>
  <c r="D49" i="23"/>
  <c r="D72" i="33"/>
  <c r="D58" i="33"/>
  <c r="D74" i="33"/>
  <c r="D82" i="33"/>
  <c r="D108" i="23"/>
  <c r="D80" i="23"/>
  <c r="D91" i="23"/>
  <c r="D123" i="33"/>
  <c r="D126" i="33"/>
  <c r="D126" i="23"/>
  <c r="D129" i="23"/>
  <c r="D130" i="26"/>
  <c r="D64" i="33"/>
  <c r="D59" i="33"/>
  <c r="D80" i="33"/>
  <c r="D110" i="33"/>
  <c r="D52" i="33"/>
  <c r="D112" i="33"/>
  <c r="D50" i="33"/>
  <c r="D101" i="33"/>
  <c r="D131" i="33"/>
  <c r="AI9" i="30"/>
  <c r="AI21" i="30" s="1"/>
  <c r="D75" i="23"/>
  <c r="D103" i="23"/>
  <c r="D37" i="23"/>
  <c r="D67" i="23"/>
  <c r="D45" i="23"/>
  <c r="D38" i="27"/>
  <c r="D41" i="33"/>
  <c r="AI15" i="26"/>
  <c r="I11" i="36"/>
  <c r="I16" i="36"/>
  <c r="I17" i="36"/>
  <c r="I10" i="36"/>
  <c r="I14" i="36"/>
  <c r="D111" i="27"/>
  <c r="D45" i="27"/>
  <c r="C9" i="37"/>
  <c r="D9" i="37" s="1"/>
  <c r="D125" i="27"/>
  <c r="C17" i="37"/>
  <c r="E17" i="37" s="1"/>
  <c r="D129" i="33"/>
  <c r="D7" i="33"/>
  <c r="D123" i="23"/>
  <c r="D122" i="23"/>
  <c r="D130" i="23"/>
  <c r="D48" i="23"/>
  <c r="D125" i="33"/>
  <c r="D123" i="26"/>
  <c r="I22" i="28"/>
  <c r="I24" i="28" s="1"/>
  <c r="I117" i="28" s="1"/>
  <c r="J117" i="28" s="1"/>
  <c r="C13" i="35"/>
  <c r="D13" i="35" s="1"/>
  <c r="C20" i="31"/>
  <c r="D20" i="31" s="1"/>
  <c r="D93" i="33"/>
  <c r="D56" i="33"/>
  <c r="D32" i="33"/>
  <c r="D110" i="27"/>
  <c r="D90" i="27"/>
  <c r="D52" i="27"/>
  <c r="D47" i="29"/>
  <c r="D109" i="27"/>
  <c r="D81" i="27"/>
  <c r="D49" i="27"/>
  <c r="D86" i="27"/>
  <c r="C20" i="29"/>
  <c r="D20" i="29" s="1"/>
  <c r="D111" i="33"/>
  <c r="D91" i="33"/>
  <c r="D53" i="33"/>
  <c r="D95" i="29"/>
  <c r="D108" i="27"/>
  <c r="D80" i="27"/>
  <c r="D47" i="27"/>
  <c r="D86" i="33"/>
  <c r="D100" i="33"/>
  <c r="D67" i="33"/>
  <c r="D36" i="33"/>
  <c r="D104" i="33"/>
  <c r="D75" i="33"/>
  <c r="D44" i="33"/>
  <c r="D91" i="27"/>
  <c r="D53" i="27"/>
  <c r="D105" i="33"/>
  <c r="D85" i="33"/>
  <c r="D69" i="33"/>
  <c r="D51" i="33"/>
  <c r="D30" i="33"/>
  <c r="D71" i="33"/>
  <c r="D98" i="23"/>
  <c r="D65" i="23"/>
  <c r="D33" i="23"/>
  <c r="D97" i="23"/>
  <c r="D64" i="23"/>
  <c r="D32" i="23"/>
  <c r="D96" i="23"/>
  <c r="D63" i="23"/>
  <c r="D29" i="23"/>
  <c r="AI10" i="29"/>
  <c r="AI9" i="29"/>
  <c r="D99" i="23"/>
  <c r="D66" i="23"/>
  <c r="D101" i="23"/>
  <c r="D83" i="23"/>
  <c r="D70" i="23"/>
  <c r="D51" i="23"/>
  <c r="D74" i="23"/>
  <c r="D89" i="23"/>
  <c r="D73" i="23"/>
  <c r="D69" i="23"/>
  <c r="D50" i="23"/>
  <c r="D82" i="23"/>
  <c r="D41" i="23"/>
  <c r="D105" i="23"/>
  <c r="D85" i="23"/>
  <c r="D72" i="23"/>
  <c r="D58" i="23"/>
  <c r="D46" i="23"/>
  <c r="D102" i="23"/>
  <c r="D84" i="23"/>
  <c r="D71" i="23"/>
  <c r="D54" i="23"/>
  <c r="D107" i="23"/>
  <c r="D30" i="23"/>
  <c r="D81" i="23"/>
  <c r="D111" i="23"/>
  <c r="D53" i="23"/>
  <c r="D41" i="26"/>
  <c r="D125" i="23"/>
  <c r="C19" i="33"/>
  <c r="D19" i="33" s="1"/>
  <c r="AI10" i="26"/>
  <c r="D97" i="33"/>
  <c r="D33" i="33"/>
  <c r="D95" i="33"/>
  <c r="D108" i="33"/>
  <c r="D47" i="33"/>
  <c r="D90" i="33"/>
  <c r="D43" i="33"/>
  <c r="D54" i="33"/>
  <c r="D104" i="23"/>
  <c r="D44" i="23"/>
  <c r="D68" i="23"/>
  <c r="D100" i="23"/>
  <c r="D35" i="23"/>
  <c r="D106" i="23"/>
  <c r="D76" i="23"/>
  <c r="D38" i="33"/>
  <c r="D60" i="33"/>
  <c r="I22" i="26"/>
  <c r="I24" i="26" s="1"/>
  <c r="I117" i="26" s="1"/>
  <c r="J117" i="26" s="1"/>
  <c r="C10" i="29"/>
  <c r="I22" i="23"/>
  <c r="I24" i="23" s="1"/>
  <c r="I117" i="23" s="1"/>
  <c r="J117" i="23" s="1"/>
  <c r="J38" i="36"/>
  <c r="D130" i="27"/>
  <c r="D31" i="27"/>
  <c r="D126" i="27"/>
  <c r="D121" i="27"/>
  <c r="D124" i="33"/>
  <c r="D122" i="33"/>
  <c r="D31" i="23"/>
  <c r="D121" i="23"/>
  <c r="D124" i="23"/>
  <c r="D43" i="23"/>
  <c r="D109" i="33"/>
  <c r="D81" i="33"/>
  <c r="D49" i="33"/>
  <c r="D104" i="27"/>
  <c r="D75" i="27"/>
  <c r="D37" i="27"/>
  <c r="D103" i="27"/>
  <c r="D68" i="27"/>
  <c r="D36" i="27"/>
  <c r="D106" i="33"/>
  <c r="D76" i="33"/>
  <c r="D45" i="33"/>
  <c r="D66" i="29"/>
  <c r="D100" i="27"/>
  <c r="D67" i="27"/>
  <c r="D35" i="27"/>
  <c r="D77" i="33"/>
  <c r="J13" i="38"/>
  <c r="D96" i="33"/>
  <c r="D63" i="33"/>
  <c r="D29" i="33"/>
  <c r="D108" i="29"/>
  <c r="D98" i="33"/>
  <c r="D65" i="33"/>
  <c r="D34" i="33"/>
  <c r="D106" i="27"/>
  <c r="D76" i="27"/>
  <c r="D48" i="33"/>
  <c r="D67" i="29"/>
  <c r="C12" i="27"/>
  <c r="D12" i="27" s="1"/>
  <c r="C15" i="27"/>
  <c r="D15" i="27" s="1"/>
  <c r="C18" i="28"/>
  <c r="D18" i="28" s="1"/>
  <c r="D73" i="33"/>
  <c r="D70" i="33"/>
  <c r="D107" i="33"/>
  <c r="D84" i="33"/>
  <c r="D94" i="23"/>
  <c r="D57" i="23"/>
  <c r="D86" i="23"/>
  <c r="I22" i="27"/>
  <c r="I24" i="27" s="1"/>
  <c r="I117" i="27" s="1"/>
  <c r="J117" i="27" s="1"/>
  <c r="AI9" i="28"/>
  <c r="AI10" i="28"/>
  <c r="AI13" i="28"/>
  <c r="AI15" i="28"/>
  <c r="D93" i="23"/>
  <c r="D56" i="23"/>
  <c r="D92" i="23"/>
  <c r="D55" i="23"/>
  <c r="D112" i="23"/>
  <c r="D95" i="23"/>
  <c r="D59" i="23"/>
  <c r="D77" i="23"/>
  <c r="AJ15" i="22"/>
  <c r="AQ15" i="22"/>
  <c r="AN15" i="22"/>
  <c r="AM15" i="22"/>
  <c r="AI15" i="22"/>
  <c r="AG15" i="22"/>
  <c r="AS15" i="22"/>
  <c r="AT15" i="22"/>
  <c r="AL15" i="22"/>
  <c r="AK15" i="22"/>
  <c r="AO15" i="22"/>
  <c r="AH15" i="22"/>
  <c r="AP15" i="22"/>
  <c r="AR15" i="22"/>
  <c r="D48" i="26"/>
  <c r="D89" i="26"/>
  <c r="D73" i="26"/>
  <c r="D69" i="26"/>
  <c r="D50" i="26"/>
  <c r="D82" i="26"/>
  <c r="D74" i="26"/>
  <c r="D105" i="26"/>
  <c r="D85" i="26"/>
  <c r="D72" i="26"/>
  <c r="D58" i="26"/>
  <c r="D46" i="26"/>
  <c r="D107" i="26"/>
  <c r="D102" i="26"/>
  <c r="D84" i="26"/>
  <c r="D71" i="26"/>
  <c r="D54" i="26"/>
  <c r="D42" i="26"/>
  <c r="D70" i="26"/>
  <c r="D101" i="26"/>
  <c r="D30" i="26"/>
  <c r="D51" i="26"/>
  <c r="D83" i="26"/>
  <c r="BG17" i="26"/>
  <c r="BG12" i="26"/>
  <c r="BG14" i="26" s="1"/>
  <c r="BG16" i="26" s="1"/>
  <c r="BG10" i="26"/>
  <c r="D109" i="26"/>
  <c r="D49" i="26"/>
  <c r="AH10" i="26"/>
  <c r="AH9" i="26"/>
  <c r="D106" i="26"/>
  <c r="D45" i="26"/>
  <c r="D92" i="26"/>
  <c r="D98" i="26"/>
  <c r="D34" i="26"/>
  <c r="AT6" i="24"/>
  <c r="G15" i="36"/>
  <c r="G22" i="23"/>
  <c r="G24" i="23" s="1"/>
  <c r="G117" i="23" s="1"/>
  <c r="H117" i="23" s="1"/>
  <c r="C13" i="26"/>
  <c r="D13" i="26" s="1"/>
  <c r="C18" i="27"/>
  <c r="D18" i="27" s="1"/>
  <c r="D43" i="26"/>
  <c r="BG17" i="29"/>
  <c r="BG12" i="29"/>
  <c r="BG14" i="29" s="1"/>
  <c r="BG16" i="29" s="1"/>
  <c r="D68" i="26"/>
  <c r="AH13" i="31"/>
  <c r="G22" i="35"/>
  <c r="G24" i="35" s="1"/>
  <c r="G117" i="35" s="1"/>
  <c r="H117" i="35" s="1"/>
  <c r="D99" i="26"/>
  <c r="D35" i="26"/>
  <c r="AH13" i="23"/>
  <c r="AT6" i="23"/>
  <c r="AH7" i="23" s="1"/>
  <c r="D80" i="26"/>
  <c r="D94" i="26"/>
  <c r="D38" i="26"/>
  <c r="D41" i="34"/>
  <c r="AZ21" i="26"/>
  <c r="AZ24" i="26" s="1"/>
  <c r="G22" i="29"/>
  <c r="G24" i="29" s="1"/>
  <c r="G117" i="29" s="1"/>
  <c r="H117" i="29" s="1"/>
  <c r="C11" i="24"/>
  <c r="D11" i="24" s="1"/>
  <c r="G14" i="36"/>
  <c r="G16" i="36"/>
  <c r="C13" i="28"/>
  <c r="D13" i="28" s="1"/>
  <c r="C13" i="32"/>
  <c r="D13" i="32" s="1"/>
  <c r="G22" i="30"/>
  <c r="G24" i="30" s="1"/>
  <c r="G117" i="30" s="1"/>
  <c r="H117" i="30" s="1"/>
  <c r="G22" i="27"/>
  <c r="G24" i="27" s="1"/>
  <c r="G117" i="27" s="1"/>
  <c r="H117" i="27" s="1"/>
  <c r="D7" i="26"/>
  <c r="C7" i="37"/>
  <c r="E7" i="37" s="1"/>
  <c r="D131" i="26"/>
  <c r="AT6" i="26"/>
  <c r="AT13" i="26" s="1"/>
  <c r="AH9" i="29"/>
  <c r="AH16" i="29" s="1"/>
  <c r="AH17" i="29" s="1"/>
  <c r="D97" i="26"/>
  <c r="D64" i="26"/>
  <c r="D33" i="26"/>
  <c r="D112" i="26"/>
  <c r="D36" i="29"/>
  <c r="D77" i="29"/>
  <c r="H77" i="36"/>
  <c r="D95" i="26"/>
  <c r="D59" i="26"/>
  <c r="D111" i="29"/>
  <c r="D91" i="29"/>
  <c r="D53" i="29"/>
  <c r="D100" i="26"/>
  <c r="D67" i="26"/>
  <c r="D36" i="26"/>
  <c r="D110" i="26"/>
  <c r="D90" i="26"/>
  <c r="D52" i="26"/>
  <c r="D77" i="26"/>
  <c r="BG17" i="27"/>
  <c r="BG12" i="27"/>
  <c r="BG14" i="27" s="1"/>
  <c r="BG16" i="27" s="1"/>
  <c r="BG10" i="27"/>
  <c r="D81" i="26"/>
  <c r="D76" i="26"/>
  <c r="D55" i="26"/>
  <c r="D65" i="26"/>
  <c r="D60" i="26"/>
  <c r="G10" i="36"/>
  <c r="D124" i="26"/>
  <c r="D31" i="26"/>
  <c r="D103" i="26"/>
  <c r="D37" i="26"/>
  <c r="F117" i="38"/>
  <c r="D66" i="26"/>
  <c r="BG12" i="23"/>
  <c r="BG14" i="23" s="1"/>
  <c r="BG10" i="23"/>
  <c r="BG17" i="23"/>
  <c r="AT21" i="22"/>
  <c r="D108" i="26"/>
  <c r="D47" i="26"/>
  <c r="D57" i="26"/>
  <c r="D86" i="26"/>
  <c r="D38" i="34"/>
  <c r="D60" i="34"/>
  <c r="G12" i="36"/>
  <c r="G13" i="36"/>
  <c r="AT6" i="28"/>
  <c r="AK7" i="28" s="1"/>
  <c r="AT6" i="35"/>
  <c r="AT13" i="35" s="1"/>
  <c r="BG10" i="29"/>
  <c r="D129" i="26"/>
  <c r="D126" i="26"/>
  <c r="D125" i="26"/>
  <c r="BG17" i="35"/>
  <c r="BG12" i="35"/>
  <c r="BG14" i="35" s="1"/>
  <c r="BG16" i="35" s="1"/>
  <c r="BG10" i="35"/>
  <c r="D105" i="29"/>
  <c r="D89" i="29"/>
  <c r="D69" i="29"/>
  <c r="D30" i="29"/>
  <c r="D83" i="29"/>
  <c r="D51" i="29"/>
  <c r="D73" i="29"/>
  <c r="D50" i="29"/>
  <c r="D82" i="29"/>
  <c r="D74" i="29"/>
  <c r="D70" i="29"/>
  <c r="D101" i="29"/>
  <c r="D107" i="29"/>
  <c r="D93" i="26"/>
  <c r="D56" i="26"/>
  <c r="D32" i="26"/>
  <c r="D63" i="29"/>
  <c r="D29" i="29"/>
  <c r="AH10" i="29"/>
  <c r="AH13" i="29"/>
  <c r="D111" i="26"/>
  <c r="D91" i="26"/>
  <c r="D53" i="26"/>
  <c r="D106" i="29"/>
  <c r="D76" i="29"/>
  <c r="D45" i="29"/>
  <c r="D96" i="26"/>
  <c r="D63" i="26"/>
  <c r="D29" i="26"/>
  <c r="D92" i="29"/>
  <c r="D104" i="26"/>
  <c r="D75" i="26"/>
  <c r="D44" i="26"/>
  <c r="AH15" i="26"/>
  <c r="D48" i="27"/>
  <c r="D102" i="27"/>
  <c r="D84" i="27"/>
  <c r="D71" i="27"/>
  <c r="D54" i="27"/>
  <c r="D42" i="27"/>
  <c r="D41" i="27"/>
  <c r="D101" i="27"/>
  <c r="D83" i="27"/>
  <c r="D70" i="27"/>
  <c r="D51" i="27"/>
  <c r="D89" i="27"/>
  <c r="D73" i="27"/>
  <c r="D69" i="27"/>
  <c r="D50" i="27"/>
  <c r="D72" i="27"/>
  <c r="D46" i="27"/>
  <c r="D58" i="27"/>
  <c r="D30" i="27"/>
  <c r="D105" i="27"/>
  <c r="D107" i="27"/>
  <c r="D82" i="27"/>
  <c r="D74" i="27"/>
  <c r="D85" i="27"/>
  <c r="BG17" i="28"/>
  <c r="BG12" i="28"/>
  <c r="BG14" i="28" s="1"/>
  <c r="BG16" i="28" s="1"/>
  <c r="BG10" i="28"/>
  <c r="AH13" i="30"/>
  <c r="D60" i="27"/>
  <c r="D60" i="32"/>
  <c r="E22" i="34"/>
  <c r="E24" i="34" s="1"/>
  <c r="AZ12" i="34"/>
  <c r="AZ14" i="34" s="1"/>
  <c r="AZ16" i="34" s="1"/>
  <c r="D126" i="32"/>
  <c r="AZ16" i="30"/>
  <c r="AZ21" i="30"/>
  <c r="AZ24" i="30" s="1"/>
  <c r="D34" i="32"/>
  <c r="E16" i="36"/>
  <c r="C15" i="37"/>
  <c r="D15" i="37" s="1"/>
  <c r="F135" i="38"/>
  <c r="N51" i="38" s="1"/>
  <c r="D80" i="32"/>
  <c r="S17" i="36"/>
  <c r="C17" i="32"/>
  <c r="D17" i="32" s="1"/>
  <c r="D130" i="32"/>
  <c r="D31" i="32"/>
  <c r="D124" i="32"/>
  <c r="D47" i="32"/>
  <c r="D129" i="32"/>
  <c r="D7" i="32"/>
  <c r="D96" i="32"/>
  <c r="D108" i="32"/>
  <c r="D63" i="32"/>
  <c r="D91" i="32"/>
  <c r="D92" i="32"/>
  <c r="D100" i="32"/>
  <c r="D67" i="32"/>
  <c r="D29" i="32"/>
  <c r="D99" i="32"/>
  <c r="D53" i="32"/>
  <c r="D94" i="32"/>
  <c r="D95" i="32"/>
  <c r="D35" i="32"/>
  <c r="D52" i="32"/>
  <c r="D36" i="32"/>
  <c r="D59" i="32"/>
  <c r="D104" i="32"/>
  <c r="D111" i="32"/>
  <c r="D66" i="32"/>
  <c r="D77" i="32"/>
  <c r="D75" i="32"/>
  <c r="D57" i="34"/>
  <c r="D106" i="32"/>
  <c r="D76" i="32"/>
  <c r="D45" i="32"/>
  <c r="D57" i="32"/>
  <c r="D98" i="32"/>
  <c r="D65" i="32"/>
  <c r="D97" i="32"/>
  <c r="D64" i="32"/>
  <c r="D33" i="32"/>
  <c r="D93" i="32"/>
  <c r="D56" i="32"/>
  <c r="D32" i="32"/>
  <c r="D112" i="32"/>
  <c r="D110" i="32"/>
  <c r="D90" i="32"/>
  <c r="D44" i="32"/>
  <c r="D109" i="32"/>
  <c r="D81" i="32"/>
  <c r="D49" i="32"/>
  <c r="D131" i="32"/>
  <c r="D84" i="32"/>
  <c r="D46" i="32"/>
  <c r="D121" i="32"/>
  <c r="D101" i="32"/>
  <c r="D83" i="32"/>
  <c r="D70" i="32"/>
  <c r="D51" i="32"/>
  <c r="D43" i="32"/>
  <c r="D89" i="32"/>
  <c r="D69" i="32"/>
  <c r="D50" i="32"/>
  <c r="D107" i="32"/>
  <c r="D74" i="32"/>
  <c r="D30" i="32"/>
  <c r="D125" i="32"/>
  <c r="D73" i="32"/>
  <c r="D42" i="32"/>
  <c r="D105" i="32"/>
  <c r="D85" i="32"/>
  <c r="D72" i="32"/>
  <c r="D58" i="32"/>
  <c r="D48" i="32"/>
  <c r="D102" i="32"/>
  <c r="D71" i="32"/>
  <c r="D54" i="32"/>
  <c r="D82" i="32"/>
  <c r="D103" i="32"/>
  <c r="D68" i="32"/>
  <c r="D37" i="32"/>
  <c r="D55" i="32"/>
  <c r="C7" i="36"/>
  <c r="D52" i="36" s="1"/>
  <c r="J112" i="36"/>
  <c r="T29" i="36"/>
  <c r="T33" i="36"/>
  <c r="T37" i="36"/>
  <c r="T44" i="36"/>
  <c r="T49" i="36"/>
  <c r="T53" i="36"/>
  <c r="T57" i="36"/>
  <c r="T64" i="36"/>
  <c r="T68" i="36"/>
  <c r="T72" i="36"/>
  <c r="T76" i="36"/>
  <c r="T83" i="36"/>
  <c r="T90" i="36"/>
  <c r="T94" i="36"/>
  <c r="T98" i="36"/>
  <c r="T102" i="36"/>
  <c r="T106" i="36"/>
  <c r="T110" i="36"/>
  <c r="AN6" i="36"/>
  <c r="T30" i="36"/>
  <c r="T34" i="36"/>
  <c r="T41" i="36"/>
  <c r="T45" i="36"/>
  <c r="T50" i="36"/>
  <c r="T54" i="36"/>
  <c r="T58" i="36"/>
  <c r="T65" i="36"/>
  <c r="T69" i="36"/>
  <c r="T73" i="36"/>
  <c r="T80" i="36"/>
  <c r="T84" i="36"/>
  <c r="T91" i="36"/>
  <c r="T95" i="36"/>
  <c r="T99" i="36"/>
  <c r="T103" i="36"/>
  <c r="T107" i="36"/>
  <c r="T111" i="36"/>
  <c r="T48" i="36"/>
  <c r="T7" i="36"/>
  <c r="T24" i="36" s="1"/>
  <c r="AN8" i="36" s="1"/>
  <c r="T31" i="36"/>
  <c r="T35" i="36"/>
  <c r="T42" i="36"/>
  <c r="T46" i="36"/>
  <c r="T51" i="36"/>
  <c r="T55" i="36"/>
  <c r="T59" i="36"/>
  <c r="T66" i="36"/>
  <c r="T70" i="36"/>
  <c r="T74" i="36"/>
  <c r="T81" i="36"/>
  <c r="T85" i="36"/>
  <c r="T92" i="36"/>
  <c r="T96" i="36"/>
  <c r="T100" i="36"/>
  <c r="T104" i="36"/>
  <c r="T108" i="36"/>
  <c r="T32" i="36"/>
  <c r="T36" i="36"/>
  <c r="T43" i="36"/>
  <c r="T47" i="36"/>
  <c r="T52" i="36"/>
  <c r="T56" i="36"/>
  <c r="T63" i="36"/>
  <c r="T67" i="36"/>
  <c r="T71" i="36"/>
  <c r="T75" i="36"/>
  <c r="T82" i="36"/>
  <c r="T89" i="36"/>
  <c r="T93" i="36"/>
  <c r="T97" i="36"/>
  <c r="T101" i="36"/>
  <c r="T105" i="36"/>
  <c r="T109" i="36"/>
  <c r="T60" i="36"/>
  <c r="T77" i="36"/>
  <c r="T86" i="36"/>
  <c r="T112" i="36"/>
  <c r="C16" i="33"/>
  <c r="D16" i="33" s="1"/>
  <c r="D99" i="34"/>
  <c r="D90" i="34"/>
  <c r="D94" i="34"/>
  <c r="D52" i="34"/>
  <c r="AI6" i="36"/>
  <c r="AI13" i="36" s="1"/>
  <c r="J30" i="36"/>
  <c r="J34" i="36"/>
  <c r="J41" i="36"/>
  <c r="J45" i="36"/>
  <c r="J50" i="36"/>
  <c r="J54" i="36"/>
  <c r="J58" i="36"/>
  <c r="J65" i="36"/>
  <c r="J69" i="36"/>
  <c r="J73" i="36"/>
  <c r="J80" i="36"/>
  <c r="J84" i="36"/>
  <c r="J90" i="36"/>
  <c r="J94" i="36"/>
  <c r="J98" i="36"/>
  <c r="J102" i="36"/>
  <c r="J106" i="36"/>
  <c r="J110" i="36"/>
  <c r="J48" i="36"/>
  <c r="J7" i="36"/>
  <c r="J24" i="36" s="1"/>
  <c r="AI8" i="36" s="1"/>
  <c r="AI9" i="36" s="1"/>
  <c r="AI21" i="36" s="1"/>
  <c r="J31" i="36"/>
  <c r="J35" i="36"/>
  <c r="J42" i="36"/>
  <c r="J46" i="36"/>
  <c r="J51" i="36"/>
  <c r="J55" i="36"/>
  <c r="J59" i="36"/>
  <c r="J66" i="36"/>
  <c r="J70" i="36"/>
  <c r="J74" i="36"/>
  <c r="J81" i="36"/>
  <c r="J85" i="36"/>
  <c r="J91" i="36"/>
  <c r="J95" i="36"/>
  <c r="J99" i="36"/>
  <c r="J103" i="36"/>
  <c r="J107" i="36"/>
  <c r="J111" i="36"/>
  <c r="J33" i="36"/>
  <c r="J44" i="36"/>
  <c r="J53" i="36"/>
  <c r="J64" i="36"/>
  <c r="J72" i="36"/>
  <c r="J83" i="36"/>
  <c r="J93" i="36"/>
  <c r="J109" i="36"/>
  <c r="J36" i="36"/>
  <c r="J47" i="36"/>
  <c r="J56" i="36"/>
  <c r="J67" i="36"/>
  <c r="J75" i="36"/>
  <c r="J86" i="36"/>
  <c r="J96" i="36"/>
  <c r="J104" i="36"/>
  <c r="J29" i="36"/>
  <c r="J37" i="36"/>
  <c r="J49" i="36"/>
  <c r="J57" i="36"/>
  <c r="J68" i="36"/>
  <c r="J76" i="36"/>
  <c r="J89" i="36"/>
  <c r="J97" i="36"/>
  <c r="J105" i="36"/>
  <c r="J32" i="36"/>
  <c r="J43" i="36"/>
  <c r="J52" i="36"/>
  <c r="J63" i="36"/>
  <c r="J71" i="36"/>
  <c r="J82" i="36"/>
  <c r="J92" i="36"/>
  <c r="J100" i="36"/>
  <c r="J108" i="36"/>
  <c r="J60" i="36"/>
  <c r="J101" i="36"/>
  <c r="D34" i="34"/>
  <c r="D111" i="34"/>
  <c r="D65" i="34"/>
  <c r="D86" i="34"/>
  <c r="D106" i="34"/>
  <c r="D75" i="34"/>
  <c r="D44" i="34"/>
  <c r="D104" i="34"/>
  <c r="D68" i="34"/>
  <c r="D37" i="34"/>
  <c r="D109" i="34"/>
  <c r="D80" i="34"/>
  <c r="D47" i="34"/>
  <c r="D100" i="34"/>
  <c r="D66" i="34"/>
  <c r="D35" i="34"/>
  <c r="D98" i="34"/>
  <c r="D64" i="34"/>
  <c r="D33" i="34"/>
  <c r="D103" i="34"/>
  <c r="D67" i="34"/>
  <c r="D36" i="34"/>
  <c r="D96" i="34"/>
  <c r="D59" i="34"/>
  <c r="D29" i="34"/>
  <c r="D93" i="34"/>
  <c r="D56" i="34"/>
  <c r="D112" i="34"/>
  <c r="D97" i="34"/>
  <c r="D63" i="34"/>
  <c r="D32" i="34"/>
  <c r="D91" i="34"/>
  <c r="D53" i="34"/>
  <c r="D121" i="34"/>
  <c r="D125" i="34"/>
  <c r="D131" i="34"/>
  <c r="D122" i="34"/>
  <c r="D126" i="34"/>
  <c r="C18" i="37"/>
  <c r="D123" i="34"/>
  <c r="D129" i="34"/>
  <c r="D31" i="34"/>
  <c r="D7" i="34"/>
  <c r="D124" i="34"/>
  <c r="D130" i="34"/>
  <c r="D102" i="34"/>
  <c r="D84" i="34"/>
  <c r="D71" i="34"/>
  <c r="D54" i="34"/>
  <c r="D46" i="34"/>
  <c r="D74" i="34"/>
  <c r="D101" i="34"/>
  <c r="D83" i="34"/>
  <c r="D70" i="34"/>
  <c r="D51" i="34"/>
  <c r="D43" i="34"/>
  <c r="D82" i="34"/>
  <c r="D30" i="34"/>
  <c r="D89" i="34"/>
  <c r="D73" i="34"/>
  <c r="D69" i="34"/>
  <c r="D50" i="34"/>
  <c r="D42" i="34"/>
  <c r="D107" i="34"/>
  <c r="D105" i="34"/>
  <c r="D85" i="34"/>
  <c r="D72" i="34"/>
  <c r="D58" i="34"/>
  <c r="D48" i="34"/>
  <c r="D110" i="34"/>
  <c r="D81" i="34"/>
  <c r="D49" i="34"/>
  <c r="D92" i="34"/>
  <c r="D55" i="34"/>
  <c r="D108" i="34"/>
  <c r="D76" i="34"/>
  <c r="D45" i="34"/>
  <c r="D77" i="34"/>
  <c r="N3" i="38"/>
  <c r="F94" i="38"/>
  <c r="F87" i="38"/>
  <c r="AZ16" i="24"/>
  <c r="AZ21" i="24"/>
  <c r="AZ24" i="24" s="1"/>
  <c r="Q3" i="38"/>
  <c r="AZ16" i="31"/>
  <c r="AZ21" i="31"/>
  <c r="AZ24" i="31" s="1"/>
  <c r="M26" i="21"/>
  <c r="AJ21" i="32"/>
  <c r="AR21" i="32"/>
  <c r="AN21" i="32"/>
  <c r="I26" i="21"/>
  <c r="AN11" i="23"/>
  <c r="T114" i="23"/>
  <c r="AL11" i="28"/>
  <c r="P114" i="28"/>
  <c r="C114" i="33"/>
  <c r="D114" i="33" s="1"/>
  <c r="C114" i="29"/>
  <c r="R11" i="37" s="1"/>
  <c r="AR11" i="36"/>
  <c r="AM11" i="32"/>
  <c r="AM16" i="32" s="1"/>
  <c r="AM17" i="32" s="1"/>
  <c r="R114" i="32"/>
  <c r="AJ11" i="28"/>
  <c r="L114" i="28"/>
  <c r="H24" i="21"/>
  <c r="AN11" i="28"/>
  <c r="T114" i="28"/>
  <c r="AA117" i="28"/>
  <c r="AB117" i="28" s="1"/>
  <c r="AQ21" i="32"/>
  <c r="H114" i="32"/>
  <c r="AH11" i="32"/>
  <c r="AN10" i="33"/>
  <c r="AN19" i="33"/>
  <c r="AN14" i="33"/>
  <c r="AN15" i="33" s="1"/>
  <c r="AR21" i="33"/>
  <c r="AP11" i="30"/>
  <c r="X114" i="30"/>
  <c r="K117" i="28"/>
  <c r="L117" i="28" s="1"/>
  <c r="X114" i="32"/>
  <c r="AP11" i="32"/>
  <c r="W117" i="32"/>
  <c r="X117" i="32" s="1"/>
  <c r="Z114" i="34"/>
  <c r="AQ11" i="34"/>
  <c r="AQ16" i="34" s="1"/>
  <c r="AQ17" i="34" s="1"/>
  <c r="Y117" i="34"/>
  <c r="Z117" i="34" s="1"/>
  <c r="AR24" i="22"/>
  <c r="AR25" i="22" s="1"/>
  <c r="AR29" i="22"/>
  <c r="AK11" i="29"/>
  <c r="N114" i="29"/>
  <c r="AH11" i="30"/>
  <c r="H114" i="30"/>
  <c r="AJ11" i="24"/>
  <c r="L114" i="24"/>
  <c r="AP11" i="35"/>
  <c r="X114" i="35"/>
  <c r="AK11" i="31"/>
  <c r="N114" i="31"/>
  <c r="AM11" i="31"/>
  <c r="R114" i="31"/>
  <c r="AL11" i="31"/>
  <c r="P114" i="31"/>
  <c r="AO11" i="27"/>
  <c r="V114" i="27"/>
  <c r="S117" i="28"/>
  <c r="T117" i="28" s="1"/>
  <c r="AP11" i="36"/>
  <c r="X114" i="36"/>
  <c r="AS11" i="32"/>
  <c r="AS16" i="32" s="1"/>
  <c r="AS17" i="32" s="1"/>
  <c r="AD114" i="32"/>
  <c r="AS21" i="32"/>
  <c r="AQ10" i="33"/>
  <c r="AQ19" i="33"/>
  <c r="AQ14" i="33"/>
  <c r="AQ15" i="33" s="1"/>
  <c r="AS21" i="33"/>
  <c r="AS16" i="33"/>
  <c r="AS17" i="33" s="1"/>
  <c r="AR16" i="34"/>
  <c r="AR17" i="34" s="1"/>
  <c r="E126" i="22"/>
  <c r="C25" i="21"/>
  <c r="C14" i="19"/>
  <c r="AJ24" i="22"/>
  <c r="AJ25" i="22" s="1"/>
  <c r="AJ29" i="22"/>
  <c r="AS11" i="23"/>
  <c r="AD114" i="23"/>
  <c r="K26" i="21"/>
  <c r="N114" i="36"/>
  <c r="P30" i="41"/>
  <c r="P32" i="41"/>
  <c r="Q32" i="41" s="1"/>
  <c r="AJ11" i="32"/>
  <c r="L114" i="32"/>
  <c r="AL10" i="34"/>
  <c r="AL19" i="34"/>
  <c r="AN24" i="22"/>
  <c r="AN25" i="22" s="1"/>
  <c r="AN29" i="22"/>
  <c r="AK27" i="22"/>
  <c r="AK17" i="22"/>
  <c r="H26" i="21"/>
  <c r="AM11" i="23"/>
  <c r="R114" i="23"/>
  <c r="AR11" i="35"/>
  <c r="AB114" i="35"/>
  <c r="AM11" i="24"/>
  <c r="R114" i="24"/>
  <c r="AH11" i="35"/>
  <c r="H114" i="35"/>
  <c r="AS11" i="31"/>
  <c r="AD114" i="31"/>
  <c r="AN11" i="31"/>
  <c r="T114" i="31"/>
  <c r="R114" i="35"/>
  <c r="AM11" i="35"/>
  <c r="AP11" i="28"/>
  <c r="X114" i="28"/>
  <c r="AO11" i="32"/>
  <c r="V114" i="32"/>
  <c r="AO10" i="33"/>
  <c r="AO14" i="33"/>
  <c r="AO15" i="33" s="1"/>
  <c r="AH29" i="22"/>
  <c r="N24" i="21"/>
  <c r="AO11" i="29"/>
  <c r="V114" i="29"/>
  <c r="AN11" i="35"/>
  <c r="T114" i="35"/>
  <c r="AS11" i="30"/>
  <c r="AD114" i="30"/>
  <c r="AN11" i="24"/>
  <c r="T114" i="24"/>
  <c r="AS11" i="35"/>
  <c r="AD114" i="35"/>
  <c r="AL11" i="27"/>
  <c r="P114" i="27"/>
  <c r="AQ11" i="31"/>
  <c r="Z114" i="31"/>
  <c r="AP11" i="31"/>
  <c r="X114" i="31"/>
  <c r="AK11" i="27"/>
  <c r="N114" i="27"/>
  <c r="O117" i="28"/>
  <c r="P117" i="28" s="1"/>
  <c r="AS11" i="36"/>
  <c r="R114" i="36"/>
  <c r="AQ11" i="32"/>
  <c r="AQ16" i="32" s="1"/>
  <c r="AQ17" i="32" s="1"/>
  <c r="Z114" i="32"/>
  <c r="AG27" i="22"/>
  <c r="AG17" i="22"/>
  <c r="O24" i="21"/>
  <c r="B115" i="20"/>
  <c r="Y117" i="27"/>
  <c r="Z117" i="27" s="1"/>
  <c r="AQ11" i="27"/>
  <c r="Z114" i="27"/>
  <c r="AC117" i="35"/>
  <c r="AD117" i="35" s="1"/>
  <c r="Y117" i="32"/>
  <c r="Z117" i="32" s="1"/>
  <c r="AN11" i="32"/>
  <c r="T114" i="32"/>
  <c r="F214" i="38"/>
  <c r="T3" i="38"/>
  <c r="F207" i="38"/>
  <c r="AM19" i="22"/>
  <c r="R123" i="22"/>
  <c r="AP29" i="22"/>
  <c r="F114" i="29"/>
  <c r="AG11" i="29"/>
  <c r="AL11" i="30"/>
  <c r="P114" i="30"/>
  <c r="AJ11" i="23"/>
  <c r="L114" i="23"/>
  <c r="AK11" i="30"/>
  <c r="N114" i="30"/>
  <c r="AK11" i="35"/>
  <c r="N114" i="35"/>
  <c r="AG11" i="27"/>
  <c r="F114" i="27"/>
  <c r="AQ11" i="35"/>
  <c r="Z114" i="35"/>
  <c r="AN11" i="27"/>
  <c r="T114" i="27"/>
  <c r="F24" i="21"/>
  <c r="C114" i="32"/>
  <c r="R15" i="37" s="1"/>
  <c r="C114" i="34"/>
  <c r="D114" i="34" s="1"/>
  <c r="C114" i="26"/>
  <c r="R7" i="37" s="1"/>
  <c r="C114" i="30"/>
  <c r="D114" i="30" s="1"/>
  <c r="C114" i="24"/>
  <c r="D114" i="24" s="1"/>
  <c r="C114" i="31"/>
  <c r="D114" i="31" s="1"/>
  <c r="AR11" i="23"/>
  <c r="AB114" i="23"/>
  <c r="AP11" i="23"/>
  <c r="X114" i="23"/>
  <c r="P114" i="36"/>
  <c r="AK11" i="32"/>
  <c r="N114" i="32"/>
  <c r="P114" i="32"/>
  <c r="AL11" i="32"/>
  <c r="AP21" i="33"/>
  <c r="AK11" i="34"/>
  <c r="N114" i="34"/>
  <c r="J114" i="34"/>
  <c r="AI11" i="34"/>
  <c r="AN27" i="22"/>
  <c r="L24" i="21"/>
  <c r="AO24" i="22"/>
  <c r="AO25" i="22" s="1"/>
  <c r="AO29" i="22"/>
  <c r="AR11" i="29"/>
  <c r="AB114" i="29"/>
  <c r="AM21" i="32"/>
  <c r="AH19" i="34"/>
  <c r="AH10" i="34"/>
  <c r="AH14" i="34"/>
  <c r="AH15" i="34" s="1"/>
  <c r="AJ10" i="34"/>
  <c r="AJ19" i="34"/>
  <c r="AS21" i="34"/>
  <c r="AQ19" i="22"/>
  <c r="Z123" i="22"/>
  <c r="AB126" i="22"/>
  <c r="N26" i="21"/>
  <c r="AS11" i="24"/>
  <c r="AD114" i="24"/>
  <c r="AR11" i="30"/>
  <c r="AB114" i="30"/>
  <c r="S117" i="31"/>
  <c r="T117" i="31" s="1"/>
  <c r="AS11" i="34"/>
  <c r="AD114" i="34"/>
  <c r="AP19" i="22"/>
  <c r="X123" i="22"/>
  <c r="AD126" i="22"/>
  <c r="O26" i="21"/>
  <c r="AJ11" i="29"/>
  <c r="L114" i="29"/>
  <c r="AN11" i="30"/>
  <c r="T114" i="30"/>
  <c r="AQ11" i="23"/>
  <c r="Z114" i="23"/>
  <c r="F114" i="23"/>
  <c r="AG11" i="23"/>
  <c r="AL11" i="24"/>
  <c r="P114" i="24"/>
  <c r="AO11" i="30"/>
  <c r="V114" i="30"/>
  <c r="AO11" i="35"/>
  <c r="V114" i="35"/>
  <c r="AH11" i="27"/>
  <c r="H114" i="27"/>
  <c r="AO11" i="24"/>
  <c r="V114" i="24"/>
  <c r="AR11" i="27"/>
  <c r="AB114" i="27"/>
  <c r="AL11" i="23"/>
  <c r="P114" i="23"/>
  <c r="AC117" i="31"/>
  <c r="AD117" i="31" s="1"/>
  <c r="Y117" i="31"/>
  <c r="Z117" i="31" s="1"/>
  <c r="Y117" i="23"/>
  <c r="Z117" i="23" s="1"/>
  <c r="AG11" i="32"/>
  <c r="F114" i="32"/>
  <c r="AM10" i="33"/>
  <c r="AM19" i="33"/>
  <c r="AM14" i="33"/>
  <c r="AM15" i="33" s="1"/>
  <c r="AP19" i="34"/>
  <c r="AP10" i="34"/>
  <c r="AR10" i="34"/>
  <c r="AR19" i="34"/>
  <c r="AJ16" i="34"/>
  <c r="AJ17" i="34" s="1"/>
  <c r="AJ21" i="34"/>
  <c r="AI19" i="22"/>
  <c r="AI24" i="22" s="1"/>
  <c r="AI25" i="22" s="1"/>
  <c r="J123" i="22"/>
  <c r="I126" i="22"/>
  <c r="E25" i="21"/>
  <c r="E14" i="19"/>
  <c r="W117" i="30"/>
  <c r="X117" i="30" s="1"/>
  <c r="D24" i="21"/>
  <c r="F26" i="21"/>
  <c r="W117" i="31"/>
  <c r="X117" i="31" s="1"/>
  <c r="AQ21" i="34"/>
  <c r="AH19" i="22"/>
  <c r="H123" i="22"/>
  <c r="X126" i="22"/>
  <c r="L26" i="21"/>
  <c r="AI29" i="22"/>
  <c r="AQ11" i="30"/>
  <c r="Z114" i="30"/>
  <c r="AO11" i="23"/>
  <c r="V114" i="23"/>
  <c r="F114" i="30"/>
  <c r="AG11" i="30"/>
  <c r="AR11" i="24"/>
  <c r="AB114" i="24"/>
  <c r="AG11" i="35"/>
  <c r="F114" i="35"/>
  <c r="AP11" i="27"/>
  <c r="X114" i="27"/>
  <c r="AG11" i="24"/>
  <c r="F114" i="24"/>
  <c r="AR11" i="28"/>
  <c r="AB114" i="28"/>
  <c r="AQ11" i="36"/>
  <c r="AH11" i="36"/>
  <c r="AS10" i="33"/>
  <c r="AS19" i="33"/>
  <c r="AS14" i="33"/>
  <c r="AS15" i="33" s="1"/>
  <c r="AG11" i="34"/>
  <c r="F114" i="34"/>
  <c r="M126" i="22"/>
  <c r="G25" i="21"/>
  <c r="G14" i="19"/>
  <c r="Q103" i="42"/>
  <c r="D45" i="42" s="1"/>
  <c r="AN11" i="29"/>
  <c r="T114" i="29"/>
  <c r="AI11" i="30"/>
  <c r="J114" i="30"/>
  <c r="AK11" i="23"/>
  <c r="N114" i="23"/>
  <c r="AP11" i="24"/>
  <c r="X114" i="24"/>
  <c r="AO11" i="31"/>
  <c r="V114" i="31"/>
  <c r="AI11" i="35"/>
  <c r="J114" i="35"/>
  <c r="AI11" i="27"/>
  <c r="J114" i="27"/>
  <c r="AM11" i="27"/>
  <c r="R114" i="27"/>
  <c r="AA117" i="23"/>
  <c r="AB117" i="23" s="1"/>
  <c r="L114" i="36"/>
  <c r="AI11" i="32"/>
  <c r="J114" i="32"/>
  <c r="AL10" i="33"/>
  <c r="T126" i="22"/>
  <c r="J26" i="21"/>
  <c r="AL19" i="22"/>
  <c r="AL24" i="22" s="1"/>
  <c r="AL25" i="22" s="1"/>
  <c r="P123" i="22"/>
  <c r="AC117" i="27"/>
  <c r="AD117" i="27" s="1"/>
  <c r="AS11" i="27"/>
  <c r="AD114" i="27"/>
  <c r="W117" i="24"/>
  <c r="X117" i="24" s="1"/>
  <c r="W117" i="23"/>
  <c r="X117" i="23" s="1"/>
  <c r="AR11" i="32"/>
  <c r="AB114" i="32"/>
  <c r="AO11" i="34"/>
  <c r="AO16" i="34" s="1"/>
  <c r="AO17" i="34" s="1"/>
  <c r="V114" i="34"/>
  <c r="R114" i="34"/>
  <c r="AM11" i="34"/>
  <c r="AN21" i="34"/>
  <c r="AR27" i="22"/>
  <c r="AS24" i="22"/>
  <c r="AS25" i="22" s="1"/>
  <c r="AS29" i="22"/>
  <c r="C30" i="22"/>
  <c r="D18" i="22"/>
  <c r="AH11" i="28"/>
  <c r="H114" i="28"/>
  <c r="AM11" i="30"/>
  <c r="R114" i="30"/>
  <c r="AI11" i="23"/>
  <c r="J114" i="23"/>
  <c r="AH11" i="24"/>
  <c r="H114" i="24"/>
  <c r="AH11" i="23"/>
  <c r="H114" i="23"/>
  <c r="AQ11" i="24"/>
  <c r="AL11" i="35"/>
  <c r="P114" i="35"/>
  <c r="AG11" i="31"/>
  <c r="F114" i="31"/>
  <c r="AR11" i="31"/>
  <c r="AB114" i="31"/>
  <c r="AK11" i="24"/>
  <c r="N114" i="24"/>
  <c r="AI11" i="31"/>
  <c r="J114" i="31"/>
  <c r="AH11" i="31"/>
  <c r="H114" i="31"/>
  <c r="W117" i="28"/>
  <c r="X117" i="28" s="1"/>
  <c r="AA117" i="24"/>
  <c r="AB117" i="24" s="1"/>
  <c r="M24" i="21"/>
  <c r="I24" i="21"/>
  <c r="AA117" i="35"/>
  <c r="AB117" i="35" s="1"/>
  <c r="G126" i="22"/>
  <c r="M117" i="24"/>
  <c r="N117" i="24" s="1"/>
  <c r="K24" i="21"/>
  <c r="J6" i="38"/>
  <c r="F12" i="38"/>
  <c r="AL29" i="22"/>
  <c r="P16" i="46" l="1"/>
  <c r="L8" i="46" s="1"/>
  <c r="E117" i="35"/>
  <c r="F117" i="35" s="1"/>
  <c r="O15" i="46"/>
  <c r="O17" i="46" s="1"/>
  <c r="O19" i="46" s="1"/>
  <c r="F24" i="26"/>
  <c r="AG8" i="26" s="1"/>
  <c r="AG19" i="26" s="1"/>
  <c r="F15" i="46"/>
  <c r="F17" i="46" s="1"/>
  <c r="F19" i="46" s="1"/>
  <c r="F24" i="30"/>
  <c r="AG8" i="30" s="1"/>
  <c r="AG9" i="30" s="1"/>
  <c r="AG21" i="30" s="1"/>
  <c r="J15" i="46"/>
  <c r="J17" i="46" s="1"/>
  <c r="J19" i="46" s="1"/>
  <c r="E117" i="28"/>
  <c r="F117" i="28" s="1"/>
  <c r="H15" i="46"/>
  <c r="H17" i="46" s="1"/>
  <c r="H19" i="46" s="1"/>
  <c r="F24" i="27"/>
  <c r="AG8" i="27" s="1"/>
  <c r="AG9" i="27" s="1"/>
  <c r="AG21" i="27" s="1"/>
  <c r="G15" i="46"/>
  <c r="G17" i="46" s="1"/>
  <c r="G19" i="46" s="1"/>
  <c r="F24" i="29"/>
  <c r="AG8" i="29" s="1"/>
  <c r="AG9" i="29" s="1"/>
  <c r="AT9" i="29" s="1"/>
  <c r="I15" i="46"/>
  <c r="I17" i="46" s="1"/>
  <c r="I19" i="46" s="1"/>
  <c r="E117" i="31"/>
  <c r="F117" i="31" s="1"/>
  <c r="K15" i="46"/>
  <c r="K17" i="46" s="1"/>
  <c r="K19" i="46" s="1"/>
  <c r="F24" i="34"/>
  <c r="AG8" i="34" s="1"/>
  <c r="AG9" i="34" s="1"/>
  <c r="AG16" i="34" s="1"/>
  <c r="AG17" i="34" s="1"/>
  <c r="N15" i="46"/>
  <c r="N17" i="46" s="1"/>
  <c r="N19" i="46" s="1"/>
  <c r="E117" i="32"/>
  <c r="F117" i="32" s="1"/>
  <c r="L15" i="46"/>
  <c r="L17" i="46" s="1"/>
  <c r="L19" i="46" s="1"/>
  <c r="F24" i="33"/>
  <c r="AG8" i="33" s="1"/>
  <c r="AG9" i="33" s="1"/>
  <c r="AG21" i="33" s="1"/>
  <c r="M15" i="46"/>
  <c r="M17" i="46" s="1"/>
  <c r="M19" i="46" s="1"/>
  <c r="E117" i="24"/>
  <c r="F117" i="24" s="1"/>
  <c r="E15" i="46"/>
  <c r="E17" i="46" s="1"/>
  <c r="E19" i="46" s="1"/>
  <c r="F24" i="23"/>
  <c r="AG8" i="23" s="1"/>
  <c r="AG9" i="23" s="1"/>
  <c r="AG21" i="23" s="1"/>
  <c r="D15" i="46"/>
  <c r="AB68" i="38"/>
  <c r="AB70" i="38" s="1"/>
  <c r="AB72" i="38" s="1"/>
  <c r="AB74" i="38" s="1"/>
  <c r="M23" i="38"/>
  <c r="C10" i="22"/>
  <c r="F154" i="38"/>
  <c r="AB87" i="38"/>
  <c r="AB89" i="38" s="1"/>
  <c r="AB91" i="38" s="1"/>
  <c r="AB93" i="38" s="1"/>
  <c r="F24" i="24"/>
  <c r="AG8" i="24" s="1"/>
  <c r="AG9" i="24" s="1"/>
  <c r="AG21" i="24" s="1"/>
  <c r="AG16" i="23"/>
  <c r="AG17" i="23" s="1"/>
  <c r="E117" i="23"/>
  <c r="F117" i="23" s="1"/>
  <c r="AP16" i="34"/>
  <c r="AP17" i="34" s="1"/>
  <c r="AB235" i="38"/>
  <c r="P3" i="38"/>
  <c r="D48" i="42"/>
  <c r="D47" i="42"/>
  <c r="J114" i="36"/>
  <c r="F114" i="36"/>
  <c r="I9" i="22"/>
  <c r="N13" i="38"/>
  <c r="AM16" i="26"/>
  <c r="AM17" i="26" s="1"/>
  <c r="AI16" i="32"/>
  <c r="AI17" i="32" s="1"/>
  <c r="F24" i="31"/>
  <c r="AG8" i="31" s="1"/>
  <c r="AG9" i="31" s="1"/>
  <c r="AG21" i="31" s="1"/>
  <c r="AZ21" i="23"/>
  <c r="AZ24" i="23" s="1"/>
  <c r="M3" i="38"/>
  <c r="F27" i="38"/>
  <c r="F29" i="38" s="1"/>
  <c r="K6" i="38" s="1"/>
  <c r="F34" i="38"/>
  <c r="AB8" i="38"/>
  <c r="AB15" i="38"/>
  <c r="AB10" i="38"/>
  <c r="J23" i="38"/>
  <c r="BG42" i="23"/>
  <c r="BG45" i="23" s="1"/>
  <c r="BG42" i="26"/>
  <c r="BG45" i="26" s="1"/>
  <c r="AZ21" i="27"/>
  <c r="AZ24" i="27" s="1"/>
  <c r="D40" i="42"/>
  <c r="D41" i="42"/>
  <c r="AJ16" i="33"/>
  <c r="AJ17" i="33" s="1"/>
  <c r="K117" i="30"/>
  <c r="L117" i="30" s="1"/>
  <c r="F68" i="38"/>
  <c r="F70" i="38" s="1"/>
  <c r="M6" i="38" s="1"/>
  <c r="AZ16" i="28"/>
  <c r="Z114" i="24"/>
  <c r="L114" i="30"/>
  <c r="AN19" i="34"/>
  <c r="E117" i="29"/>
  <c r="F117" i="29" s="1"/>
  <c r="W9" i="22"/>
  <c r="G9" i="22"/>
  <c r="K117" i="35"/>
  <c r="L117" i="35" s="1"/>
  <c r="AK14" i="33"/>
  <c r="AK15" i="33" s="1"/>
  <c r="AH21" i="34"/>
  <c r="AM16" i="34"/>
  <c r="AM17" i="34" s="1"/>
  <c r="AQ16" i="33"/>
  <c r="AQ17" i="33" s="1"/>
  <c r="AI16" i="33"/>
  <c r="AI17" i="33" s="1"/>
  <c r="AI16" i="34"/>
  <c r="AI17" i="34" s="1"/>
  <c r="AZ21" i="29"/>
  <c r="AZ24" i="29" s="1"/>
  <c r="D51" i="42"/>
  <c r="D312" i="42"/>
  <c r="D304" i="42"/>
  <c r="D297" i="42"/>
  <c r="D287" i="42"/>
  <c r="D280" i="42"/>
  <c r="D273" i="42"/>
  <c r="D270" i="42"/>
  <c r="D261" i="42"/>
  <c r="D254" i="42"/>
  <c r="D241" i="42"/>
  <c r="D234" i="42"/>
  <c r="D224" i="42"/>
  <c r="D119" i="42"/>
  <c r="D126" i="42"/>
  <c r="D132" i="42"/>
  <c r="D142" i="42"/>
  <c r="D155" i="42"/>
  <c r="D164" i="42"/>
  <c r="D170" i="42"/>
  <c r="D177" i="42"/>
  <c r="D181" i="42"/>
  <c r="D189" i="42"/>
  <c r="D192" i="42"/>
  <c r="D196" i="42"/>
  <c r="D204" i="42"/>
  <c r="D282" i="42"/>
  <c r="D278" i="42"/>
  <c r="D265" i="42"/>
  <c r="D256" i="42"/>
  <c r="D245" i="42"/>
  <c r="D236" i="42"/>
  <c r="D151" i="42"/>
  <c r="D159" i="42"/>
  <c r="D208" i="42"/>
  <c r="D121" i="42"/>
  <c r="D135" i="42"/>
  <c r="D141" i="42"/>
  <c r="D314" i="42"/>
  <c r="D306" i="42"/>
  <c r="D299" i="42"/>
  <c r="D296" i="42"/>
  <c r="D276" i="42"/>
  <c r="D263" i="42"/>
  <c r="D243" i="42"/>
  <c r="D233" i="42"/>
  <c r="D226" i="42"/>
  <c r="D117" i="42"/>
  <c r="D123" i="42"/>
  <c r="D127" i="42"/>
  <c r="D130" i="42"/>
  <c r="D139" i="42"/>
  <c r="D153" i="42"/>
  <c r="D161" i="42"/>
  <c r="D175" i="42"/>
  <c r="D190" i="42"/>
  <c r="D202" i="42"/>
  <c r="D308" i="42"/>
  <c r="D302" i="42"/>
  <c r="D289" i="42"/>
  <c r="D275" i="42"/>
  <c r="D249" i="42"/>
  <c r="D229" i="42"/>
  <c r="D128" i="42"/>
  <c r="D137" i="42"/>
  <c r="D147" i="42"/>
  <c r="D168" i="42"/>
  <c r="D200" i="42"/>
  <c r="D310" i="42"/>
  <c r="D291" i="42"/>
  <c r="D284" i="42"/>
  <c r="D271" i="42"/>
  <c r="D267" i="42"/>
  <c r="D259" i="42"/>
  <c r="D251" i="42"/>
  <c r="D248" i="42"/>
  <c r="D238" i="42"/>
  <c r="D231" i="42"/>
  <c r="D228" i="42"/>
  <c r="D144" i="42"/>
  <c r="D157" i="42"/>
  <c r="D183" i="42"/>
  <c r="D198" i="42"/>
  <c r="D180" i="42"/>
  <c r="D206" i="42"/>
  <c r="D148" i="42"/>
  <c r="D173" i="42"/>
  <c r="D166" i="42"/>
  <c r="D195" i="42"/>
  <c r="D163" i="42"/>
  <c r="D191" i="42"/>
  <c r="D186" i="42"/>
  <c r="D118" i="42"/>
  <c r="D264" i="42"/>
  <c r="D307" i="42"/>
  <c r="D178" i="42"/>
  <c r="D262" i="42"/>
  <c r="D209" i="42"/>
  <c r="D185" i="42"/>
  <c r="D149" i="42"/>
  <c r="D239" i="42"/>
  <c r="D272" i="42"/>
  <c r="D311" i="42"/>
  <c r="D235" i="42"/>
  <c r="D171" i="42"/>
  <c r="D120" i="42"/>
  <c r="D313" i="42"/>
  <c r="D174" i="42"/>
  <c r="D138" i="42"/>
  <c r="D237" i="42"/>
  <c r="D258" i="42"/>
  <c r="D286" i="42"/>
  <c r="D269" i="42"/>
  <c r="D162" i="42"/>
  <c r="D176" i="42"/>
  <c r="D247" i="42"/>
  <c r="D205" i="42"/>
  <c r="D301" i="42"/>
  <c r="D167" i="42"/>
  <c r="D260" i="42"/>
  <c r="D125" i="42"/>
  <c r="D143" i="42"/>
  <c r="D194" i="42"/>
  <c r="D122" i="42"/>
  <c r="D309" i="42"/>
  <c r="D154" i="42"/>
  <c r="D300" i="42"/>
  <c r="D242" i="42"/>
  <c r="D187" i="42"/>
  <c r="D232" i="42"/>
  <c r="D303" i="42"/>
  <c r="D182" i="42"/>
  <c r="D305" i="42"/>
  <c r="D140" i="42"/>
  <c r="D253" i="42"/>
  <c r="D203" i="42"/>
  <c r="D169" i="42"/>
  <c r="D244" i="42"/>
  <c r="D277" i="42"/>
  <c r="D315" i="42"/>
  <c r="D172" i="42"/>
  <c r="D274" i="42"/>
  <c r="D207" i="42"/>
  <c r="D184" i="42"/>
  <c r="D145" i="42"/>
  <c r="D252" i="42"/>
  <c r="D285" i="42"/>
  <c r="D146" i="42"/>
  <c r="D281" i="42"/>
  <c r="D165" i="42"/>
  <c r="D225" i="42"/>
  <c r="D201" i="42"/>
  <c r="D160" i="42"/>
  <c r="D129" i="42"/>
  <c r="D246" i="42"/>
  <c r="D266" i="42"/>
  <c r="D290" i="42"/>
  <c r="D131" i="42"/>
  <c r="D288" i="42"/>
  <c r="D156" i="42"/>
  <c r="D199" i="42"/>
  <c r="D136" i="42"/>
  <c r="D293" i="42"/>
  <c r="D197" i="42"/>
  <c r="D298" i="42"/>
  <c r="D152" i="42"/>
  <c r="D250" i="42"/>
  <c r="D279" i="42"/>
  <c r="D124" i="42"/>
  <c r="D255" i="42"/>
  <c r="D193" i="42"/>
  <c r="D316" i="42"/>
  <c r="D158" i="42"/>
  <c r="D268" i="42"/>
  <c r="D227" i="42"/>
  <c r="D134" i="42"/>
  <c r="D179" i="42"/>
  <c r="D230" i="42"/>
  <c r="D283" i="42"/>
  <c r="D294" i="42"/>
  <c r="D188" i="42"/>
  <c r="D295" i="42"/>
  <c r="D292" i="42"/>
  <c r="D43" i="42"/>
  <c r="D49" i="42"/>
  <c r="D46" i="42"/>
  <c r="D50" i="42"/>
  <c r="D44" i="42"/>
  <c r="AN16" i="33"/>
  <c r="AN17" i="33" s="1"/>
  <c r="AO11" i="36"/>
  <c r="AN10" i="34"/>
  <c r="BG42" i="35"/>
  <c r="BG45" i="35" s="1"/>
  <c r="AN16" i="34"/>
  <c r="AN17" i="34" s="1"/>
  <c r="AL14" i="33"/>
  <c r="AL15" i="33" s="1"/>
  <c r="K117" i="31"/>
  <c r="L117" i="31" s="1"/>
  <c r="L114" i="31"/>
  <c r="L114" i="35"/>
  <c r="AL16" i="33"/>
  <c r="AL17" i="33" s="1"/>
  <c r="BG42" i="29"/>
  <c r="BG45" i="29" s="1"/>
  <c r="I117" i="24"/>
  <c r="J117" i="24" s="1"/>
  <c r="W22" i="36"/>
  <c r="W24" i="36" s="1"/>
  <c r="W117" i="36" s="1"/>
  <c r="X117" i="36" s="1"/>
  <c r="AL21" i="34"/>
  <c r="AP11" i="26"/>
  <c r="X114" i="26"/>
  <c r="AI11" i="24"/>
  <c r="AI14" i="24" s="1"/>
  <c r="AI15" i="24" s="1"/>
  <c r="AK19" i="33"/>
  <c r="AJ11" i="27"/>
  <c r="AJ16" i="27" s="1"/>
  <c r="AJ17" i="27" s="1"/>
  <c r="AJ11" i="30"/>
  <c r="AJ14" i="30" s="1"/>
  <c r="AJ15" i="30" s="1"/>
  <c r="F24" i="32"/>
  <c r="AG8" i="32" s="1"/>
  <c r="AG9" i="32" s="1"/>
  <c r="AG21" i="32" s="1"/>
  <c r="Q13" i="38"/>
  <c r="M117" i="33"/>
  <c r="N117" i="33" s="1"/>
  <c r="AB48" i="38"/>
  <c r="AB50" i="38" s="1"/>
  <c r="AB52" i="38" s="1"/>
  <c r="AB54" i="38" s="1"/>
  <c r="AB55" i="38"/>
  <c r="L23" i="38"/>
  <c r="J114" i="24"/>
  <c r="AN11" i="36"/>
  <c r="AN10" i="36" s="1"/>
  <c r="Y117" i="26"/>
  <c r="Z117" i="26" s="1"/>
  <c r="E117" i="30"/>
  <c r="F117" i="30" s="1"/>
  <c r="E117" i="33"/>
  <c r="F117" i="33" s="1"/>
  <c r="W117" i="26"/>
  <c r="X117" i="26" s="1"/>
  <c r="AL9" i="36"/>
  <c r="AL21" i="36" s="1"/>
  <c r="AH21" i="33"/>
  <c r="E117" i="26"/>
  <c r="F117" i="26" s="1"/>
  <c r="F24" i="28"/>
  <c r="AG8" i="28" s="1"/>
  <c r="AG9" i="28" s="1"/>
  <c r="E117" i="27"/>
  <c r="F117" i="27" s="1"/>
  <c r="AZ21" i="33"/>
  <c r="AZ24" i="33" s="1"/>
  <c r="AZ16" i="35"/>
  <c r="AO16" i="33"/>
  <c r="AO17" i="33" s="1"/>
  <c r="D19" i="37"/>
  <c r="T13" i="38"/>
  <c r="AH7" i="33"/>
  <c r="O3" i="38"/>
  <c r="F115" i="38"/>
  <c r="M50" i="38" s="1"/>
  <c r="M52" i="38" s="1"/>
  <c r="F108" i="38"/>
  <c r="F110" i="38" s="1"/>
  <c r="F48" i="38"/>
  <c r="F50" i="38" s="1"/>
  <c r="F55" i="38"/>
  <c r="J50" i="38" s="1"/>
  <c r="J52" i="38" s="1"/>
  <c r="L3" i="38"/>
  <c r="Q42" i="38"/>
  <c r="M172" i="38"/>
  <c r="M165" i="38"/>
  <c r="M167" i="38" s="1"/>
  <c r="M127" i="38"/>
  <c r="N45" i="38"/>
  <c r="M186" i="38"/>
  <c r="R42" i="38"/>
  <c r="M179" i="38"/>
  <c r="M181" i="38" s="1"/>
  <c r="T42" i="38"/>
  <c r="M207" i="38"/>
  <c r="M209" i="38" s="1"/>
  <c r="M214" i="38"/>
  <c r="I28" i="21"/>
  <c r="I29" i="21" s="1"/>
  <c r="L13" i="38"/>
  <c r="P13" i="38"/>
  <c r="M13" i="38"/>
  <c r="M197" i="38"/>
  <c r="S45" i="38"/>
  <c r="M101" i="38"/>
  <c r="L45" i="38"/>
  <c r="AQ16" i="26"/>
  <c r="AQ17" i="26" s="1"/>
  <c r="M88" i="38"/>
  <c r="M81" i="38"/>
  <c r="M83" i="38" s="1"/>
  <c r="K42" i="38"/>
  <c r="M71" i="38"/>
  <c r="J45" i="38"/>
  <c r="M225" i="38"/>
  <c r="U45" i="38"/>
  <c r="M158" i="38"/>
  <c r="P42" i="38"/>
  <c r="M151" i="38"/>
  <c r="M153" i="38" s="1"/>
  <c r="M141" i="38"/>
  <c r="O45" i="38"/>
  <c r="M113" i="38"/>
  <c r="M45" i="38"/>
  <c r="AK16" i="33"/>
  <c r="AK17" i="33" s="1"/>
  <c r="U3" i="38"/>
  <c r="AJ16" i="26"/>
  <c r="AJ17" i="26" s="1"/>
  <c r="N23" i="38"/>
  <c r="AM21" i="33"/>
  <c r="AM16" i="29"/>
  <c r="AM17" i="29" s="1"/>
  <c r="K22" i="36"/>
  <c r="K24" i="36" s="1"/>
  <c r="K117" i="36" s="1"/>
  <c r="L117" i="36" s="1"/>
  <c r="Z114" i="26"/>
  <c r="Y22" i="36"/>
  <c r="Y24" i="36" s="1"/>
  <c r="Y117" i="36" s="1"/>
  <c r="Z117" i="36" s="1"/>
  <c r="AC22" i="36"/>
  <c r="AC24" i="36" s="1"/>
  <c r="AC117" i="36" s="1"/>
  <c r="AD117" i="36" s="1"/>
  <c r="AI21" i="26"/>
  <c r="F228" i="38"/>
  <c r="F230" i="38" s="1"/>
  <c r="AM7" i="34"/>
  <c r="AI7" i="33"/>
  <c r="AM21" i="29"/>
  <c r="AZ21" i="32"/>
  <c r="AZ24" i="32" s="1"/>
  <c r="K28" i="21"/>
  <c r="K29" i="21" s="1"/>
  <c r="AM9" i="36"/>
  <c r="AM21" i="36" s="1"/>
  <c r="BG42" i="28"/>
  <c r="BG45" i="28" s="1"/>
  <c r="F130" i="38"/>
  <c r="BG42" i="34"/>
  <c r="BG45" i="34" s="1"/>
  <c r="BG42" i="30"/>
  <c r="BG45" i="30" s="1"/>
  <c r="AK7" i="27"/>
  <c r="AG7" i="29"/>
  <c r="BG42" i="33"/>
  <c r="BG45" i="33" s="1"/>
  <c r="BG42" i="32"/>
  <c r="BG45" i="32" s="1"/>
  <c r="BG37" i="31"/>
  <c r="BG42" i="31"/>
  <c r="BG45" i="31" s="1"/>
  <c r="AB147" i="38"/>
  <c r="AB149" i="38" s="1"/>
  <c r="AB151" i="38" s="1"/>
  <c r="AB154" i="38"/>
  <c r="Q23" i="38"/>
  <c r="P23" i="38"/>
  <c r="AB128" i="38"/>
  <c r="AB130" i="38" s="1"/>
  <c r="AB132" i="38" s="1"/>
  <c r="AB134" i="38" s="1"/>
  <c r="AB135" i="38"/>
  <c r="C9" i="22"/>
  <c r="C1" i="22"/>
  <c r="D1" i="22" s="1"/>
  <c r="AG14" i="33"/>
  <c r="AG15" i="33" s="1"/>
  <c r="R5" i="37"/>
  <c r="AT11" i="33"/>
  <c r="AI14" i="33"/>
  <c r="AI15" i="33" s="1"/>
  <c r="AI19" i="33"/>
  <c r="D114" i="28"/>
  <c r="R19" i="37"/>
  <c r="R9" i="37"/>
  <c r="R12" i="37" s="1"/>
  <c r="AA22" i="36"/>
  <c r="AA24" i="36" s="1"/>
  <c r="AA117" i="36" s="1"/>
  <c r="AB117" i="36" s="1"/>
  <c r="M28" i="21"/>
  <c r="M29" i="21" s="1"/>
  <c r="AK16" i="26"/>
  <c r="AK17" i="26" s="1"/>
  <c r="AB115" i="38"/>
  <c r="O23" i="38"/>
  <c r="AB108" i="38"/>
  <c r="AB110" i="38" s="1"/>
  <c r="AB112" i="38" s="1"/>
  <c r="AB114" i="38" s="1"/>
  <c r="AB207" i="38"/>
  <c r="AB209" i="38" s="1"/>
  <c r="AB211" i="38" s="1"/>
  <c r="AB213" i="38" s="1"/>
  <c r="AB214" i="38"/>
  <c r="AB29" i="38"/>
  <c r="U26" i="38"/>
  <c r="Q26" i="38"/>
  <c r="M26" i="38"/>
  <c r="N26" i="38"/>
  <c r="T26" i="38"/>
  <c r="P26" i="38"/>
  <c r="L26" i="38"/>
  <c r="R26" i="38"/>
  <c r="S26" i="38"/>
  <c r="O26" i="38"/>
  <c r="K26" i="38"/>
  <c r="AB97" i="38"/>
  <c r="AB99" i="38" s="1"/>
  <c r="AB168" i="38"/>
  <c r="AB170" i="38" s="1"/>
  <c r="AB172" i="38" s="1"/>
  <c r="AB174" i="38" s="1"/>
  <c r="AB175" i="38"/>
  <c r="D6" i="37"/>
  <c r="AB238" i="38"/>
  <c r="AB240" i="38" s="1"/>
  <c r="AB195" i="38"/>
  <c r="AB188" i="38"/>
  <c r="AB190" i="38" s="1"/>
  <c r="AB192" i="38" s="1"/>
  <c r="AB194" i="38" s="1"/>
  <c r="V11" i="38"/>
  <c r="U31" i="38"/>
  <c r="U33" i="38" s="1"/>
  <c r="Q31" i="38"/>
  <c r="Q33" i="38" s="1"/>
  <c r="M31" i="38"/>
  <c r="M33" i="38" s="1"/>
  <c r="N31" i="38"/>
  <c r="N33" i="38" s="1"/>
  <c r="K31" i="38"/>
  <c r="K33" i="38" s="1"/>
  <c r="T31" i="38"/>
  <c r="T33" i="38" s="1"/>
  <c r="P31" i="38"/>
  <c r="P33" i="38" s="1"/>
  <c r="L31" i="38"/>
  <c r="L33" i="38" s="1"/>
  <c r="S31" i="38"/>
  <c r="S33" i="38" s="1"/>
  <c r="O31" i="38"/>
  <c r="O33" i="38" s="1"/>
  <c r="R31" i="38"/>
  <c r="R33" i="38" s="1"/>
  <c r="J31" i="38"/>
  <c r="F188" i="38"/>
  <c r="F195" i="38"/>
  <c r="Q51" i="38" s="1"/>
  <c r="V51" i="38" s="1"/>
  <c r="U13" i="38"/>
  <c r="F89" i="38"/>
  <c r="N6" i="38" s="1"/>
  <c r="O12" i="38"/>
  <c r="V12" i="38" s="1"/>
  <c r="F149" i="38"/>
  <c r="F151" i="38" s="1"/>
  <c r="F209" i="38"/>
  <c r="F211" i="38" s="1"/>
  <c r="R13" i="38"/>
  <c r="AK14" i="28"/>
  <c r="AK15" i="28" s="1"/>
  <c r="AK19" i="28"/>
  <c r="AK10" i="28"/>
  <c r="AK16" i="28"/>
  <c r="AK17" i="28" s="1"/>
  <c r="AJ10" i="26"/>
  <c r="AJ19" i="26"/>
  <c r="AJ14" i="26"/>
  <c r="AJ15" i="26" s="1"/>
  <c r="D114" i="26"/>
  <c r="AG14" i="28"/>
  <c r="AG15" i="28" s="1"/>
  <c r="AG10" i="28"/>
  <c r="R17" i="37"/>
  <c r="D114" i="32"/>
  <c r="C114" i="36"/>
  <c r="D114" i="36" s="1"/>
  <c r="D114" i="29"/>
  <c r="R14" i="37"/>
  <c r="R13" i="37"/>
  <c r="AS10" i="29"/>
  <c r="AS19" i="29"/>
  <c r="AS16" i="29"/>
  <c r="AS17" i="29" s="1"/>
  <c r="AS14" i="29"/>
  <c r="AS15" i="29" s="1"/>
  <c r="AS10" i="28"/>
  <c r="AS19" i="28"/>
  <c r="AS14" i="28"/>
  <c r="AS15" i="28" s="1"/>
  <c r="AS16" i="28"/>
  <c r="AS17" i="28" s="1"/>
  <c r="AS9" i="36"/>
  <c r="AS21" i="36" s="1"/>
  <c r="AQ10" i="29"/>
  <c r="AQ14" i="29"/>
  <c r="AQ15" i="29" s="1"/>
  <c r="AQ19" i="29"/>
  <c r="AQ16" i="29"/>
  <c r="AQ17" i="29" s="1"/>
  <c r="AN14" i="26"/>
  <c r="AN10" i="26"/>
  <c r="AN19" i="26"/>
  <c r="AQ10" i="28"/>
  <c r="AQ14" i="28"/>
  <c r="AQ15" i="28" s="1"/>
  <c r="AQ19" i="28"/>
  <c r="AQ16" i="28"/>
  <c r="AQ17" i="28" s="1"/>
  <c r="AS7" i="31"/>
  <c r="AL21" i="33"/>
  <c r="AZ21" i="34"/>
  <c r="AZ24" i="34" s="1"/>
  <c r="AH7" i="30"/>
  <c r="AP10" i="29"/>
  <c r="AP19" i="29"/>
  <c r="AP16" i="29"/>
  <c r="AP17" i="29" s="1"/>
  <c r="AP14" i="29"/>
  <c r="AP15" i="29" s="1"/>
  <c r="AJ14" i="33"/>
  <c r="AJ15" i="33" s="1"/>
  <c r="AJ19" i="33"/>
  <c r="AJ10" i="33"/>
  <c r="AP14" i="33"/>
  <c r="AP15" i="33" s="1"/>
  <c r="AP10" i="33"/>
  <c r="AP19" i="33"/>
  <c r="AR10" i="26"/>
  <c r="AR19" i="26"/>
  <c r="AR14" i="26"/>
  <c r="AR15" i="26" s="1"/>
  <c r="R6" i="37"/>
  <c r="R18" i="37"/>
  <c r="AS7" i="34"/>
  <c r="AN16" i="26"/>
  <c r="AN17" i="26" s="1"/>
  <c r="AR16" i="26"/>
  <c r="AR17" i="26" s="1"/>
  <c r="AT11" i="26"/>
  <c r="AT10" i="26" s="1"/>
  <c r="AP9" i="36"/>
  <c r="AP21" i="36" s="1"/>
  <c r="AM10" i="29"/>
  <c r="AM14" i="29"/>
  <c r="AM15" i="29" s="1"/>
  <c r="AQ10" i="26"/>
  <c r="AQ14" i="26"/>
  <c r="AQ15" i="26" s="1"/>
  <c r="AQ19" i="26"/>
  <c r="AS10" i="26"/>
  <c r="AS19" i="26"/>
  <c r="AS14" i="26"/>
  <c r="AS15" i="26" s="1"/>
  <c r="AS16" i="26"/>
  <c r="AS17" i="26" s="1"/>
  <c r="AH16" i="32"/>
  <c r="AH17" i="32" s="1"/>
  <c r="AN7" i="32"/>
  <c r="AJ7" i="33"/>
  <c r="AT7" i="33"/>
  <c r="AT25" i="33"/>
  <c r="AO7" i="33"/>
  <c r="AS7" i="33"/>
  <c r="AL7" i="33"/>
  <c r="AQ7" i="33"/>
  <c r="AT13" i="33"/>
  <c r="AM7" i="33"/>
  <c r="AN7" i="33"/>
  <c r="AP7" i="33"/>
  <c r="AK7" i="33"/>
  <c r="AR7" i="33"/>
  <c r="R3" i="38"/>
  <c r="F168" i="38"/>
  <c r="F170" i="38" s="1"/>
  <c r="F175" i="38"/>
  <c r="P50" i="38" s="1"/>
  <c r="P52" i="38" s="1"/>
  <c r="AT25" i="30"/>
  <c r="AR9" i="36"/>
  <c r="AR21" i="36" s="1"/>
  <c r="AR13" i="36"/>
  <c r="AJ9" i="36"/>
  <c r="AJ21" i="36" s="1"/>
  <c r="AJ13" i="36"/>
  <c r="AP7" i="35"/>
  <c r="BG16" i="23"/>
  <c r="BG21" i="23"/>
  <c r="BG24" i="23" s="1"/>
  <c r="F24" i="35"/>
  <c r="AG8" i="35" s="1"/>
  <c r="AG9" i="35" s="1"/>
  <c r="AG16" i="35" s="1"/>
  <c r="AG17" i="35" s="1"/>
  <c r="AI7" i="31"/>
  <c r="AQ7" i="30"/>
  <c r="AR7" i="30"/>
  <c r="AT13" i="30"/>
  <c r="AS7" i="30"/>
  <c r="AP7" i="31"/>
  <c r="AN7" i="30"/>
  <c r="AP7" i="30"/>
  <c r="AK7" i="30"/>
  <c r="AI7" i="30"/>
  <c r="AT7" i="30"/>
  <c r="AR7" i="31"/>
  <c r="AG7" i="30"/>
  <c r="AL7" i="30"/>
  <c r="AM7" i="30"/>
  <c r="AJ7" i="30"/>
  <c r="E117" i="34"/>
  <c r="F117" i="34" s="1"/>
  <c r="S22" i="36"/>
  <c r="S24" i="36" s="1"/>
  <c r="S117" i="36" s="1"/>
  <c r="T117" i="36" s="1"/>
  <c r="AT25" i="35"/>
  <c r="AT13" i="32"/>
  <c r="AP7" i="32"/>
  <c r="AO9" i="36"/>
  <c r="AO21" i="36" s="1"/>
  <c r="U22" i="36"/>
  <c r="U24" i="36" s="1"/>
  <c r="U117" i="36" s="1"/>
  <c r="V117" i="36" s="1"/>
  <c r="AI7" i="28"/>
  <c r="AN7" i="31"/>
  <c r="AK7" i="31"/>
  <c r="AT7" i="31"/>
  <c r="AT13" i="31"/>
  <c r="AJ7" i="31"/>
  <c r="AQ7" i="31"/>
  <c r="AL7" i="31"/>
  <c r="AO7" i="31"/>
  <c r="AT25" i="31"/>
  <c r="AM7" i="31"/>
  <c r="AH7" i="31"/>
  <c r="AO7" i="32"/>
  <c r="AK7" i="32"/>
  <c r="AI7" i="32"/>
  <c r="AL7" i="32"/>
  <c r="AQ7" i="32"/>
  <c r="AH7" i="32"/>
  <c r="AT25" i="32"/>
  <c r="AM7" i="32"/>
  <c r="O22" i="36"/>
  <c r="O24" i="36" s="1"/>
  <c r="O117" i="36" s="1"/>
  <c r="P117" i="36" s="1"/>
  <c r="AK7" i="34"/>
  <c r="AT13" i="34"/>
  <c r="E14" i="37"/>
  <c r="C10" i="36"/>
  <c r="F10" i="36" s="1"/>
  <c r="AT7" i="29"/>
  <c r="Q22" i="36"/>
  <c r="Q24" i="36" s="1"/>
  <c r="Q117" i="36" s="1"/>
  <c r="R117" i="36" s="1"/>
  <c r="AR7" i="27"/>
  <c r="C18" i="36"/>
  <c r="D18" i="36" s="1"/>
  <c r="AT13" i="27"/>
  <c r="AJ7" i="27"/>
  <c r="AR7" i="29"/>
  <c r="AK7" i="29"/>
  <c r="E13" i="37"/>
  <c r="AJ7" i="32"/>
  <c r="AR7" i="32"/>
  <c r="AS7" i="32"/>
  <c r="AT7" i="32"/>
  <c r="M22" i="36"/>
  <c r="M24" i="36" s="1"/>
  <c r="M117" i="36" s="1"/>
  <c r="N117" i="36" s="1"/>
  <c r="C22" i="34"/>
  <c r="C24" i="34" s="1"/>
  <c r="C19" i="36"/>
  <c r="D19" i="36" s="1"/>
  <c r="AT25" i="34"/>
  <c r="AP7" i="34"/>
  <c r="AH7" i="34"/>
  <c r="AQ7" i="34"/>
  <c r="AR7" i="34"/>
  <c r="AT7" i="34"/>
  <c r="AG7" i="34"/>
  <c r="AJ7" i="34"/>
  <c r="AI7" i="34"/>
  <c r="AQ7" i="29"/>
  <c r="AJ7" i="29"/>
  <c r="AT25" i="29"/>
  <c r="AI7" i="29"/>
  <c r="AS7" i="29"/>
  <c r="AN7" i="29"/>
  <c r="AP7" i="29"/>
  <c r="AL7" i="29"/>
  <c r="AM7" i="29"/>
  <c r="AH7" i="29"/>
  <c r="AO7" i="29"/>
  <c r="C21" i="36"/>
  <c r="D21" i="36" s="1"/>
  <c r="C12" i="36"/>
  <c r="F12" i="36" s="1"/>
  <c r="C20" i="36"/>
  <c r="D20" i="36" s="1"/>
  <c r="AS7" i="27"/>
  <c r="AQ7" i="27"/>
  <c r="AP7" i="27"/>
  <c r="AT7" i="27"/>
  <c r="AO7" i="27"/>
  <c r="AM7" i="27"/>
  <c r="AL7" i="27"/>
  <c r="AG7" i="27"/>
  <c r="AT25" i="27"/>
  <c r="AN7" i="27"/>
  <c r="AI7" i="27"/>
  <c r="C13" i="36"/>
  <c r="F13" i="36" s="1"/>
  <c r="C17" i="36"/>
  <c r="F17" i="36" s="1"/>
  <c r="I22" i="36"/>
  <c r="I24" i="36" s="1"/>
  <c r="I117" i="36" s="1"/>
  <c r="J117" i="36" s="1"/>
  <c r="C14" i="36"/>
  <c r="D14" i="36" s="1"/>
  <c r="D7" i="37"/>
  <c r="D10" i="37"/>
  <c r="AH21" i="29"/>
  <c r="AH9" i="36"/>
  <c r="AH21" i="36" s="1"/>
  <c r="G22" i="36"/>
  <c r="G24" i="36" s="1"/>
  <c r="G117" i="36" s="1"/>
  <c r="H117" i="36" s="1"/>
  <c r="AN7" i="35"/>
  <c r="AK7" i="35"/>
  <c r="E22" i="36"/>
  <c r="E24" i="36" s="1"/>
  <c r="E117" i="36" s="1"/>
  <c r="F117" i="36" s="1"/>
  <c r="AM7" i="35"/>
  <c r="C15" i="36"/>
  <c r="D15" i="36" s="1"/>
  <c r="AN7" i="34"/>
  <c r="AL7" i="34"/>
  <c r="C22" i="29"/>
  <c r="C24" i="29" s="1"/>
  <c r="C16" i="36"/>
  <c r="F16" i="36" s="1"/>
  <c r="AS7" i="26"/>
  <c r="C22" i="23"/>
  <c r="D22" i="23" s="1"/>
  <c r="E5" i="37"/>
  <c r="AT13" i="28"/>
  <c r="AO21" i="28"/>
  <c r="AO16" i="28"/>
  <c r="AO17" i="28" s="1"/>
  <c r="AR7" i="28"/>
  <c r="AH7" i="28"/>
  <c r="AO21" i="26"/>
  <c r="AO16" i="26"/>
  <c r="AO17" i="26" s="1"/>
  <c r="AG7" i="28"/>
  <c r="AS7" i="28"/>
  <c r="AT25" i="28"/>
  <c r="AQ7" i="28"/>
  <c r="AO7" i="28"/>
  <c r="AN7" i="28"/>
  <c r="D11" i="37"/>
  <c r="C12" i="37"/>
  <c r="D12" i="37" s="1"/>
  <c r="AM7" i="28"/>
  <c r="AT7" i="28"/>
  <c r="C8" i="37"/>
  <c r="D8" i="37" s="1"/>
  <c r="AP7" i="28"/>
  <c r="AL7" i="28"/>
  <c r="AJ7" i="28"/>
  <c r="C11" i="36"/>
  <c r="F11" i="36" s="1"/>
  <c r="AM21" i="28"/>
  <c r="AM16" i="28"/>
  <c r="AM17" i="28" s="1"/>
  <c r="C22" i="31"/>
  <c r="D22" i="31" s="1"/>
  <c r="C22" i="30"/>
  <c r="C24" i="30" s="1"/>
  <c r="E9" i="37"/>
  <c r="AO7" i="35"/>
  <c r="AL16" i="29"/>
  <c r="AL17" i="29" s="1"/>
  <c r="AL21" i="29"/>
  <c r="AL21" i="26"/>
  <c r="AL16" i="26"/>
  <c r="AL17" i="26" s="1"/>
  <c r="C22" i="24"/>
  <c r="C24" i="24" s="1"/>
  <c r="C22" i="26"/>
  <c r="C24" i="26" s="1"/>
  <c r="AG7" i="35"/>
  <c r="D17" i="37"/>
  <c r="C20" i="37"/>
  <c r="E20" i="37" s="1"/>
  <c r="AK9" i="36"/>
  <c r="AK21" i="36" s="1"/>
  <c r="D10" i="29"/>
  <c r="C22" i="28"/>
  <c r="C24" i="28" s="1"/>
  <c r="AI16" i="29"/>
  <c r="AI17" i="29" s="1"/>
  <c r="AI21" i="29"/>
  <c r="D76" i="36"/>
  <c r="C22" i="35"/>
  <c r="D22" i="35" s="1"/>
  <c r="C16" i="37"/>
  <c r="D16" i="37" s="1"/>
  <c r="D94" i="36"/>
  <c r="E15" i="37"/>
  <c r="AG7" i="26"/>
  <c r="AI21" i="28"/>
  <c r="AI16" i="28"/>
  <c r="AI17" i="28" s="1"/>
  <c r="AH21" i="26"/>
  <c r="AH16" i="26"/>
  <c r="AH17" i="26" s="1"/>
  <c r="C22" i="33"/>
  <c r="D22" i="33" s="1"/>
  <c r="AL7" i="26"/>
  <c r="AN7" i="26"/>
  <c r="D77" i="36"/>
  <c r="D68" i="36"/>
  <c r="D43" i="36"/>
  <c r="AQ7" i="35"/>
  <c r="AI7" i="35"/>
  <c r="AT7" i="35"/>
  <c r="AL7" i="35"/>
  <c r="AI7" i="26"/>
  <c r="AT7" i="26"/>
  <c r="AJ7" i="26"/>
  <c r="AO7" i="26"/>
  <c r="AR7" i="26"/>
  <c r="AT13" i="24"/>
  <c r="AT7" i="24"/>
  <c r="AJ7" i="24"/>
  <c r="AI7" i="24"/>
  <c r="AN7" i="24"/>
  <c r="AO7" i="24"/>
  <c r="AM7" i="24"/>
  <c r="AG7" i="24"/>
  <c r="AP7" i="24"/>
  <c r="AK7" i="24"/>
  <c r="AQ7" i="24"/>
  <c r="AL7" i="24"/>
  <c r="AS7" i="24"/>
  <c r="AT25" i="24"/>
  <c r="AR7" i="24"/>
  <c r="AH7" i="24"/>
  <c r="AT25" i="26"/>
  <c r="AQ7" i="26"/>
  <c r="C22" i="27"/>
  <c r="C24" i="27" s="1"/>
  <c r="AH7" i="35"/>
  <c r="AS7" i="35"/>
  <c r="AR7" i="35"/>
  <c r="AJ7" i="35"/>
  <c r="AM7" i="26"/>
  <c r="AK7" i="26"/>
  <c r="AH7" i="26"/>
  <c r="AP7" i="26"/>
  <c r="AT25" i="23"/>
  <c r="AT13" i="23"/>
  <c r="AL7" i="23"/>
  <c r="AQ7" i="23"/>
  <c r="AI7" i="23"/>
  <c r="AO7" i="23"/>
  <c r="AK7" i="23"/>
  <c r="AR7" i="23"/>
  <c r="AS7" i="23"/>
  <c r="AG7" i="23"/>
  <c r="AP7" i="23"/>
  <c r="AN7" i="23"/>
  <c r="AT7" i="23"/>
  <c r="AM7" i="23"/>
  <c r="AJ7" i="23"/>
  <c r="D112" i="36"/>
  <c r="C22" i="32"/>
  <c r="D22" i="32" s="1"/>
  <c r="D89" i="36"/>
  <c r="C29" i="37"/>
  <c r="E29" i="37" s="1"/>
  <c r="D80" i="36"/>
  <c r="D84" i="36"/>
  <c r="D35" i="36"/>
  <c r="D58" i="36"/>
  <c r="D34" i="36"/>
  <c r="D32" i="36"/>
  <c r="D72" i="36"/>
  <c r="D102" i="36"/>
  <c r="D111" i="36"/>
  <c r="D97" i="36"/>
  <c r="D29" i="36"/>
  <c r="D49" i="36"/>
  <c r="D51" i="36"/>
  <c r="D31" i="36"/>
  <c r="D110" i="36"/>
  <c r="D66" i="36"/>
  <c r="D108" i="36"/>
  <c r="D56" i="36"/>
  <c r="D63" i="36"/>
  <c r="AT6" i="36"/>
  <c r="AG7" i="36" s="1"/>
  <c r="D74" i="36"/>
  <c r="D30" i="36"/>
  <c r="D101" i="36"/>
  <c r="D7" i="36"/>
  <c r="D131" i="36"/>
  <c r="D90" i="36"/>
  <c r="D65" i="36"/>
  <c r="D75" i="36"/>
  <c r="D92" i="36"/>
  <c r="D37" i="36"/>
  <c r="D36" i="36"/>
  <c r="D82" i="36"/>
  <c r="D50" i="36"/>
  <c r="D42" i="36"/>
  <c r="D129" i="36"/>
  <c r="D125" i="36"/>
  <c r="D91" i="36"/>
  <c r="D104" i="36"/>
  <c r="D93" i="36"/>
  <c r="D33" i="36"/>
  <c r="D96" i="36"/>
  <c r="D103" i="36"/>
  <c r="D67" i="36"/>
  <c r="D81" i="36"/>
  <c r="D107" i="36"/>
  <c r="D85" i="36"/>
  <c r="D69" i="36"/>
  <c r="D70" i="36"/>
  <c r="D54" i="36"/>
  <c r="D130" i="36"/>
  <c r="D123" i="36"/>
  <c r="D126" i="36"/>
  <c r="D121" i="36"/>
  <c r="D98" i="36"/>
  <c r="D59" i="36"/>
  <c r="D45" i="36"/>
  <c r="D57" i="36"/>
  <c r="D41" i="36"/>
  <c r="D47" i="36"/>
  <c r="D55" i="36"/>
  <c r="D64" i="36"/>
  <c r="D86" i="36"/>
  <c r="D100" i="36"/>
  <c r="D109" i="36"/>
  <c r="D46" i="36"/>
  <c r="D105" i="36"/>
  <c r="D73" i="36"/>
  <c r="D83" i="36"/>
  <c r="D71" i="36"/>
  <c r="D124" i="36"/>
  <c r="D48" i="36"/>
  <c r="D122" i="36"/>
  <c r="D53" i="36"/>
  <c r="D44" i="36"/>
  <c r="D95" i="36"/>
  <c r="D99" i="36"/>
  <c r="D38" i="36"/>
  <c r="D106" i="36"/>
  <c r="D60" i="36"/>
  <c r="AN9" i="36"/>
  <c r="AN21" i="36" s="1"/>
  <c r="AN13" i="36"/>
  <c r="D18" i="37"/>
  <c r="E18" i="37"/>
  <c r="AK19" i="24"/>
  <c r="AK10" i="24"/>
  <c r="AK16" i="24"/>
  <c r="AK17" i="24" s="1"/>
  <c r="AK14" i="24"/>
  <c r="AK15" i="24" s="1"/>
  <c r="AI10" i="31"/>
  <c r="AI19" i="31"/>
  <c r="AI16" i="31"/>
  <c r="AI17" i="31" s="1"/>
  <c r="AI14" i="31"/>
  <c r="AI15" i="31" s="1"/>
  <c r="AR10" i="31"/>
  <c r="AR16" i="31"/>
  <c r="AR17" i="31" s="1"/>
  <c r="AR19" i="31"/>
  <c r="AR14" i="31"/>
  <c r="AR15" i="31" s="1"/>
  <c r="AL14" i="35"/>
  <c r="AL15" i="35" s="1"/>
  <c r="AL19" i="35"/>
  <c r="AL10" i="35"/>
  <c r="AL16" i="35"/>
  <c r="AL17" i="35" s="1"/>
  <c r="AH14" i="23"/>
  <c r="AH15" i="23" s="1"/>
  <c r="AH19" i="23"/>
  <c r="AH10" i="23"/>
  <c r="AH16" i="23"/>
  <c r="AH17" i="23" s="1"/>
  <c r="AI14" i="23"/>
  <c r="AI15" i="23" s="1"/>
  <c r="AI16" i="23"/>
  <c r="AI17" i="23" s="1"/>
  <c r="AI19" i="23"/>
  <c r="AI10" i="23"/>
  <c r="AH10" i="28"/>
  <c r="AH14" i="28"/>
  <c r="AT11" i="28"/>
  <c r="AH16" i="28"/>
  <c r="AH17" i="28" s="1"/>
  <c r="AH19" i="28"/>
  <c r="AP19" i="24"/>
  <c r="AP10" i="24"/>
  <c r="AP16" i="24"/>
  <c r="AP17" i="24" s="1"/>
  <c r="AP14" i="24"/>
  <c r="AP15" i="24" s="1"/>
  <c r="AI10" i="30"/>
  <c r="AI19" i="30"/>
  <c r="AI14" i="30"/>
  <c r="AI15" i="30" s="1"/>
  <c r="AI16" i="30"/>
  <c r="AI17" i="30" s="1"/>
  <c r="G15" i="19"/>
  <c r="G16" i="19" s="1"/>
  <c r="AT11" i="34"/>
  <c r="AG10" i="34"/>
  <c r="AG14" i="34"/>
  <c r="AH19" i="36"/>
  <c r="AH10" i="36"/>
  <c r="AH14" i="36"/>
  <c r="AH15" i="36" s="1"/>
  <c r="AG10" i="30"/>
  <c r="AG14" i="30"/>
  <c r="E15" i="19"/>
  <c r="E16" i="19" s="1"/>
  <c r="AI22" i="22"/>
  <c r="AI23" i="22" s="1"/>
  <c r="AI27" i="22"/>
  <c r="AI18" i="22"/>
  <c r="AI16" i="36"/>
  <c r="AI17" i="36" s="1"/>
  <c r="AI10" i="36"/>
  <c r="AI19" i="36"/>
  <c r="AI14" i="36"/>
  <c r="AI15" i="36" s="1"/>
  <c r="AR19" i="27"/>
  <c r="AR10" i="27"/>
  <c r="AR14" i="27"/>
  <c r="AR15" i="27" s="1"/>
  <c r="AR16" i="27"/>
  <c r="AR17" i="27" s="1"/>
  <c r="AH19" i="27"/>
  <c r="AH10" i="27"/>
  <c r="AH14" i="27"/>
  <c r="AH15" i="27" s="1"/>
  <c r="AH16" i="27"/>
  <c r="AH17" i="27" s="1"/>
  <c r="AO19" i="30"/>
  <c r="AO10" i="30"/>
  <c r="AO14" i="30"/>
  <c r="AO15" i="30" s="1"/>
  <c r="AO16" i="30"/>
  <c r="AO17" i="30" s="1"/>
  <c r="AN19" i="30"/>
  <c r="AN16" i="30"/>
  <c r="AN17" i="30" s="1"/>
  <c r="AN10" i="30"/>
  <c r="AN14" i="30"/>
  <c r="AN15" i="30" s="1"/>
  <c r="AP27" i="22"/>
  <c r="AP22" i="22"/>
  <c r="AP23" i="22" s="1"/>
  <c r="AP18" i="22"/>
  <c r="AS19" i="24"/>
  <c r="AS10" i="24"/>
  <c r="AS16" i="24"/>
  <c r="AS17" i="24" s="1"/>
  <c r="AS14" i="24"/>
  <c r="AS15" i="24" s="1"/>
  <c r="AG45" i="22"/>
  <c r="AQ22" i="22"/>
  <c r="AQ23" i="22" s="1"/>
  <c r="AQ18" i="22"/>
  <c r="AQ24" i="22"/>
  <c r="AQ25" i="22" s="1"/>
  <c r="AK10" i="32"/>
  <c r="AK19" i="32"/>
  <c r="AK16" i="32"/>
  <c r="AK17" i="32" s="1"/>
  <c r="AK14" i="32"/>
  <c r="AK15" i="32" s="1"/>
  <c r="AP14" i="23"/>
  <c r="AP15" i="23" s="1"/>
  <c r="AP19" i="23"/>
  <c r="AP10" i="23"/>
  <c r="AP16" i="23"/>
  <c r="AP17" i="23" s="1"/>
  <c r="AQ14" i="35"/>
  <c r="AQ15" i="35" s="1"/>
  <c r="AQ19" i="35"/>
  <c r="AQ10" i="35"/>
  <c r="AQ16" i="35"/>
  <c r="AQ17" i="35" s="1"/>
  <c r="AG10" i="29"/>
  <c r="AT11" i="29"/>
  <c r="AG14" i="29"/>
  <c r="AQ19" i="27"/>
  <c r="AQ10" i="27"/>
  <c r="AQ14" i="27"/>
  <c r="AQ15" i="27" s="1"/>
  <c r="AQ16" i="27"/>
  <c r="AQ17" i="27" s="1"/>
  <c r="O28" i="21"/>
  <c r="O29" i="21" s="1"/>
  <c r="AM10" i="36"/>
  <c r="AM19" i="36"/>
  <c r="AM14" i="36"/>
  <c r="AM15" i="36" s="1"/>
  <c r="N28" i="21"/>
  <c r="N29" i="21" s="1"/>
  <c r="AM14" i="35"/>
  <c r="AM15" i="35" s="1"/>
  <c r="AM19" i="35"/>
  <c r="AM10" i="35"/>
  <c r="AM16" i="35"/>
  <c r="AM17" i="35" s="1"/>
  <c r="AK24" i="22"/>
  <c r="AK25" i="22" s="1"/>
  <c r="AK29" i="22"/>
  <c r="F126" i="22"/>
  <c r="C28" i="21"/>
  <c r="AO19" i="27"/>
  <c r="AO10" i="27"/>
  <c r="AO16" i="27"/>
  <c r="AO17" i="27" s="1"/>
  <c r="AO14" i="27"/>
  <c r="AO15" i="27" s="1"/>
  <c r="AH16" i="30"/>
  <c r="AH17" i="30" s="1"/>
  <c r="AH10" i="30"/>
  <c r="AH19" i="30"/>
  <c r="AH14" i="30"/>
  <c r="AH15" i="30" s="1"/>
  <c r="AP19" i="32"/>
  <c r="AP10" i="32"/>
  <c r="AP16" i="32"/>
  <c r="AP17" i="32" s="1"/>
  <c r="AP14" i="32"/>
  <c r="AP15" i="32" s="1"/>
  <c r="H28" i="21"/>
  <c r="H29" i="21" s="1"/>
  <c r="AH10" i="31"/>
  <c r="AH16" i="31"/>
  <c r="AH17" i="31" s="1"/>
  <c r="AH19" i="31"/>
  <c r="AH14" i="31"/>
  <c r="AH15" i="31" s="1"/>
  <c r="AI10" i="32"/>
  <c r="AI19" i="32"/>
  <c r="AI14" i="32"/>
  <c r="AI15" i="32" s="1"/>
  <c r="AI19" i="27"/>
  <c r="AI10" i="27"/>
  <c r="AI14" i="27"/>
  <c r="AI15" i="27" s="1"/>
  <c r="AI16" i="27"/>
  <c r="AI17" i="27" s="1"/>
  <c r="AJ10" i="31"/>
  <c r="AJ16" i="31"/>
  <c r="AJ17" i="31" s="1"/>
  <c r="AJ19" i="31"/>
  <c r="AJ14" i="31"/>
  <c r="AJ15" i="31" s="1"/>
  <c r="G24" i="21"/>
  <c r="AR19" i="28"/>
  <c r="AR10" i="28"/>
  <c r="AR14" i="28"/>
  <c r="AR15" i="28" s="1"/>
  <c r="AR16" i="28"/>
  <c r="AR17" i="28" s="1"/>
  <c r="AG10" i="24"/>
  <c r="AG14" i="24"/>
  <c r="AG10" i="35"/>
  <c r="AT11" i="35"/>
  <c r="AG14" i="35"/>
  <c r="AQ19" i="30"/>
  <c r="AQ10" i="30"/>
  <c r="AQ14" i="30"/>
  <c r="AQ15" i="30" s="1"/>
  <c r="AQ16" i="30"/>
  <c r="AQ17" i="30" s="1"/>
  <c r="AT19" i="22"/>
  <c r="AH27" i="22"/>
  <c r="AH22" i="22"/>
  <c r="AH18" i="22"/>
  <c r="E24" i="21"/>
  <c r="AL14" i="23"/>
  <c r="AL15" i="23" s="1"/>
  <c r="AL19" i="23"/>
  <c r="AL10" i="23"/>
  <c r="AL16" i="23"/>
  <c r="AL17" i="23" s="1"/>
  <c r="J28" i="21"/>
  <c r="J29" i="21" s="1"/>
  <c r="AS19" i="34"/>
  <c r="AS10" i="34"/>
  <c r="AS14" i="34"/>
  <c r="AS15" i="34" s="1"/>
  <c r="AR10" i="29"/>
  <c r="AR19" i="29"/>
  <c r="AR14" i="29"/>
  <c r="AR15" i="29" s="1"/>
  <c r="AR16" i="29"/>
  <c r="AR17" i="29" s="1"/>
  <c r="L28" i="21"/>
  <c r="L29" i="21" s="1"/>
  <c r="AK19" i="34"/>
  <c r="AK10" i="34"/>
  <c r="AK14" i="34"/>
  <c r="AK15" i="34" s="1"/>
  <c r="AL19" i="32"/>
  <c r="AL10" i="32"/>
  <c r="AL14" i="32"/>
  <c r="AL15" i="32" s="1"/>
  <c r="AL16" i="32"/>
  <c r="AL17" i="32" s="1"/>
  <c r="F28" i="21"/>
  <c r="F29" i="21" s="1"/>
  <c r="AK14" i="35"/>
  <c r="AK15" i="35" s="1"/>
  <c r="AK19" i="35"/>
  <c r="AK10" i="35"/>
  <c r="AK16" i="35"/>
  <c r="AK17" i="35" s="1"/>
  <c r="AJ14" i="23"/>
  <c r="AJ15" i="23" s="1"/>
  <c r="AJ19" i="23"/>
  <c r="AJ10" i="23"/>
  <c r="AJ16" i="23"/>
  <c r="AJ17" i="23" s="1"/>
  <c r="AM27" i="22"/>
  <c r="AM18" i="22"/>
  <c r="AM22" i="22"/>
  <c r="AM23" i="22" s="1"/>
  <c r="AM24" i="22"/>
  <c r="AM25" i="22" s="1"/>
  <c r="AG29" i="22"/>
  <c r="AG24" i="22"/>
  <c r="AG25" i="22" s="1"/>
  <c r="AT17" i="22"/>
  <c r="AK19" i="27"/>
  <c r="AK10" i="27"/>
  <c r="AK16" i="27"/>
  <c r="AK17" i="27" s="1"/>
  <c r="AK14" i="27"/>
  <c r="AK15" i="27" s="1"/>
  <c r="AQ10" i="31"/>
  <c r="AQ19" i="31"/>
  <c r="AQ16" i="31"/>
  <c r="AQ17" i="31" s="1"/>
  <c r="AQ14" i="31"/>
  <c r="AQ15" i="31" s="1"/>
  <c r="AS14" i="35"/>
  <c r="AS15" i="35" s="1"/>
  <c r="AS19" i="35"/>
  <c r="AS10" i="35"/>
  <c r="AS16" i="35"/>
  <c r="AS17" i="35" s="1"/>
  <c r="AS19" i="30"/>
  <c r="AS10" i="30"/>
  <c r="AS16" i="30"/>
  <c r="AS17" i="30" s="1"/>
  <c r="AS14" i="30"/>
  <c r="AS15" i="30" s="1"/>
  <c r="AP19" i="28"/>
  <c r="AP10" i="28"/>
  <c r="AP14" i="28"/>
  <c r="AP15" i="28" s="1"/>
  <c r="AP16" i="28"/>
  <c r="AP17" i="28" s="1"/>
  <c r="AS10" i="31"/>
  <c r="AS19" i="31"/>
  <c r="AS16" i="31"/>
  <c r="AS17" i="31" s="1"/>
  <c r="AS14" i="31"/>
  <c r="AS15" i="31" s="1"/>
  <c r="AM19" i="24"/>
  <c r="AM10" i="24"/>
  <c r="AM16" i="24"/>
  <c r="AM17" i="24" s="1"/>
  <c r="AM14" i="24"/>
  <c r="AM15" i="24" s="1"/>
  <c r="AM14" i="23"/>
  <c r="AM15" i="23" s="1"/>
  <c r="AM16" i="23"/>
  <c r="AM17" i="23" s="1"/>
  <c r="AM19" i="23"/>
  <c r="AM10" i="23"/>
  <c r="AJ19" i="32"/>
  <c r="AJ10" i="32"/>
  <c r="AJ14" i="32"/>
  <c r="AJ15" i="32" s="1"/>
  <c r="AK10" i="36"/>
  <c r="AK19" i="36"/>
  <c r="AK14" i="36"/>
  <c r="AK15" i="36" s="1"/>
  <c r="AP10" i="36"/>
  <c r="AP19" i="36"/>
  <c r="AP14" i="36"/>
  <c r="AP15" i="36" s="1"/>
  <c r="AM10" i="31"/>
  <c r="AM19" i="31"/>
  <c r="AM16" i="31"/>
  <c r="AM17" i="31" s="1"/>
  <c r="AM14" i="31"/>
  <c r="AM15" i="31" s="1"/>
  <c r="AP14" i="35"/>
  <c r="AP15" i="35" s="1"/>
  <c r="AP19" i="35"/>
  <c r="AP10" i="35"/>
  <c r="AP16" i="35"/>
  <c r="AP17" i="35" s="1"/>
  <c r="AJ14" i="35"/>
  <c r="AJ15" i="35" s="1"/>
  <c r="AJ19" i="35"/>
  <c r="AJ10" i="35"/>
  <c r="AJ16" i="35"/>
  <c r="AJ17" i="35" s="1"/>
  <c r="AP19" i="30"/>
  <c r="AP16" i="30"/>
  <c r="AP17" i="30" s="1"/>
  <c r="AP10" i="30"/>
  <c r="AP14" i="30"/>
  <c r="AP15" i="30" s="1"/>
  <c r="AM19" i="32"/>
  <c r="AM10" i="32"/>
  <c r="AM14" i="32"/>
  <c r="AM15" i="32" s="1"/>
  <c r="AN14" i="23"/>
  <c r="AN15" i="23" s="1"/>
  <c r="AN19" i="23"/>
  <c r="AN10" i="23"/>
  <c r="AN16" i="23"/>
  <c r="AN17" i="23" s="1"/>
  <c r="AJ16" i="32"/>
  <c r="AJ17" i="32" s="1"/>
  <c r="AQ19" i="24"/>
  <c r="AQ10" i="24"/>
  <c r="AQ16" i="24"/>
  <c r="AQ17" i="24" s="1"/>
  <c r="AQ14" i="24"/>
  <c r="AQ15" i="24" s="1"/>
  <c r="AH10" i="24"/>
  <c r="AH19" i="24"/>
  <c r="AH14" i="24"/>
  <c r="AH15" i="24" s="1"/>
  <c r="AH16" i="24"/>
  <c r="AH17" i="24" s="1"/>
  <c r="AM19" i="30"/>
  <c r="AM10" i="30"/>
  <c r="AM16" i="30"/>
  <c r="AM17" i="30" s="1"/>
  <c r="AM14" i="30"/>
  <c r="AM15" i="30" s="1"/>
  <c r="D30" i="22"/>
  <c r="C32" i="22"/>
  <c r="AO19" i="34"/>
  <c r="AO10" i="34"/>
  <c r="AO14" i="34"/>
  <c r="AO15" i="34" s="1"/>
  <c r="AR19" i="32"/>
  <c r="AR10" i="32"/>
  <c r="AR14" i="32"/>
  <c r="AR15" i="32" s="1"/>
  <c r="AL22" i="22"/>
  <c r="AL23" i="22" s="1"/>
  <c r="AL18" i="22"/>
  <c r="AL27" i="22"/>
  <c r="AM19" i="27"/>
  <c r="AM10" i="27"/>
  <c r="AM14" i="27"/>
  <c r="AM15" i="27" s="1"/>
  <c r="AM16" i="27"/>
  <c r="AM17" i="27" s="1"/>
  <c r="AK14" i="23"/>
  <c r="AK15" i="23" s="1"/>
  <c r="AK19" i="23"/>
  <c r="AK10" i="23"/>
  <c r="AK16" i="23"/>
  <c r="AK17" i="23" s="1"/>
  <c r="AN10" i="29"/>
  <c r="AN19" i="29"/>
  <c r="AN16" i="29"/>
  <c r="AN17" i="29" s="1"/>
  <c r="AN14" i="29"/>
  <c r="AN15" i="29" s="1"/>
  <c r="N126" i="22"/>
  <c r="G26" i="21"/>
  <c r="AQ16" i="36"/>
  <c r="AQ17" i="36" s="1"/>
  <c r="AQ10" i="36"/>
  <c r="AQ19" i="36"/>
  <c r="AQ14" i="36"/>
  <c r="AQ15" i="36" s="1"/>
  <c r="J126" i="22"/>
  <c r="E26" i="21"/>
  <c r="AG10" i="32"/>
  <c r="AT11" i="32"/>
  <c r="AG14" i="32"/>
  <c r="AO19" i="24"/>
  <c r="AO10" i="24"/>
  <c r="AO16" i="24"/>
  <c r="AO17" i="24" s="1"/>
  <c r="AO14" i="24"/>
  <c r="AO15" i="24" s="1"/>
  <c r="AO14" i="35"/>
  <c r="AO15" i="35" s="1"/>
  <c r="AO19" i="35"/>
  <c r="AO10" i="35"/>
  <c r="AO16" i="35"/>
  <c r="AO17" i="35" s="1"/>
  <c r="AL19" i="24"/>
  <c r="AL10" i="24"/>
  <c r="AL14" i="24"/>
  <c r="AL15" i="24" s="1"/>
  <c r="AL16" i="24"/>
  <c r="AL17" i="24" s="1"/>
  <c r="AQ14" i="23"/>
  <c r="AQ15" i="23" s="1"/>
  <c r="AQ16" i="23"/>
  <c r="AQ17" i="23" s="1"/>
  <c r="AQ19" i="23"/>
  <c r="AQ10" i="23"/>
  <c r="AJ10" i="29"/>
  <c r="AJ19" i="29"/>
  <c r="AJ14" i="29"/>
  <c r="AJ15" i="29" s="1"/>
  <c r="AJ16" i="29"/>
  <c r="AJ17" i="29" s="1"/>
  <c r="AR19" i="30"/>
  <c r="AR16" i="30"/>
  <c r="AR17" i="30" s="1"/>
  <c r="AR10" i="30"/>
  <c r="AR14" i="30"/>
  <c r="AR15" i="30" s="1"/>
  <c r="AS16" i="34"/>
  <c r="AS17" i="34" s="1"/>
  <c r="AI19" i="34"/>
  <c r="AI10" i="34"/>
  <c r="AI14" i="34"/>
  <c r="AI15" i="34" s="1"/>
  <c r="AL10" i="36"/>
  <c r="AL19" i="36"/>
  <c r="AL14" i="36"/>
  <c r="AL15" i="36" s="1"/>
  <c r="AR14" i="23"/>
  <c r="AR15" i="23" s="1"/>
  <c r="AR19" i="23"/>
  <c r="AR10" i="23"/>
  <c r="AR16" i="23"/>
  <c r="AR17" i="23" s="1"/>
  <c r="AN19" i="27"/>
  <c r="AN10" i="27"/>
  <c r="AN14" i="27"/>
  <c r="AN15" i="27" s="1"/>
  <c r="AN16" i="27"/>
  <c r="AN17" i="27" s="1"/>
  <c r="AG10" i="27"/>
  <c r="AT11" i="27"/>
  <c r="AG14" i="27"/>
  <c r="AP24" i="22"/>
  <c r="AP25" i="22" s="1"/>
  <c r="AK16" i="34"/>
  <c r="AK17" i="34" s="1"/>
  <c r="B132" i="20"/>
  <c r="C132" i="20" s="1"/>
  <c r="C115" i="20"/>
  <c r="P10" i="21" s="1"/>
  <c r="P11" i="21" s="1"/>
  <c r="P12" i="21" s="1"/>
  <c r="AQ10" i="32"/>
  <c r="AQ19" i="32"/>
  <c r="AQ14" i="32"/>
  <c r="AQ15" i="32" s="1"/>
  <c r="AH24" i="22"/>
  <c r="AH25" i="22" s="1"/>
  <c r="AO10" i="32"/>
  <c r="AO19" i="32"/>
  <c r="AO14" i="32"/>
  <c r="AO15" i="32" s="1"/>
  <c r="AO16" i="32"/>
  <c r="AO17" i="32" s="1"/>
  <c r="C15" i="19"/>
  <c r="C16" i="19" s="1"/>
  <c r="B14" i="19"/>
  <c r="B15" i="19" s="1"/>
  <c r="AK10" i="29"/>
  <c r="AK16" i="29"/>
  <c r="AK17" i="29" s="1"/>
  <c r="AK19" i="29"/>
  <c r="AK14" i="29"/>
  <c r="AK15" i="29" s="1"/>
  <c r="AN19" i="28"/>
  <c r="AN10" i="28"/>
  <c r="AN14" i="28"/>
  <c r="AN15" i="28" s="1"/>
  <c r="AN16" i="28"/>
  <c r="AN17" i="28" s="1"/>
  <c r="AG10" i="31"/>
  <c r="AT11" i="31"/>
  <c r="AG14" i="31"/>
  <c r="H126" i="22"/>
  <c r="AM19" i="34"/>
  <c r="AM10" i="34"/>
  <c r="AM14" i="34"/>
  <c r="AM15" i="34" s="1"/>
  <c r="AS19" i="27"/>
  <c r="AS10" i="27"/>
  <c r="AS16" i="27"/>
  <c r="AS17" i="27" s="1"/>
  <c r="AS14" i="27"/>
  <c r="AS15" i="27" s="1"/>
  <c r="AJ19" i="36"/>
  <c r="AJ10" i="36"/>
  <c r="AJ14" i="36"/>
  <c r="AJ15" i="36" s="1"/>
  <c r="AI14" i="35"/>
  <c r="AI15" i="35" s="1"/>
  <c r="AI19" i="35"/>
  <c r="AI10" i="35"/>
  <c r="AI16" i="35"/>
  <c r="AI17" i="35" s="1"/>
  <c r="AO10" i="31"/>
  <c r="AO19" i="31"/>
  <c r="AO16" i="31"/>
  <c r="AO17" i="31" s="1"/>
  <c r="AO14" i="31"/>
  <c r="AO15" i="31" s="1"/>
  <c r="Q105" i="42"/>
  <c r="D11" i="42"/>
  <c r="D101" i="42"/>
  <c r="D97" i="42"/>
  <c r="D93" i="42"/>
  <c r="D89" i="42"/>
  <c r="D84" i="42"/>
  <c r="D75" i="42"/>
  <c r="D70" i="42"/>
  <c r="D66" i="42"/>
  <c r="D61" i="42"/>
  <c r="D56" i="42"/>
  <c r="D42" i="42"/>
  <c r="D34" i="42"/>
  <c r="D29" i="42"/>
  <c r="D25" i="42"/>
  <c r="D20" i="42"/>
  <c r="D14" i="42"/>
  <c r="D9" i="42"/>
  <c r="D72" i="42"/>
  <c r="D37" i="42"/>
  <c r="D99" i="42"/>
  <c r="D94" i="42"/>
  <c r="D88" i="42"/>
  <c r="D82" i="42"/>
  <c r="D76" i="42"/>
  <c r="D69" i="42"/>
  <c r="D63" i="42"/>
  <c r="D57" i="42"/>
  <c r="D38" i="42"/>
  <c r="D32" i="42"/>
  <c r="D26" i="42"/>
  <c r="D19" i="42"/>
  <c r="D12" i="42"/>
  <c r="D39" i="42"/>
  <c r="D98" i="42"/>
  <c r="D92" i="42"/>
  <c r="D86" i="42"/>
  <c r="D74" i="42"/>
  <c r="D68" i="42"/>
  <c r="D62" i="42"/>
  <c r="D54" i="42"/>
  <c r="D36" i="42"/>
  <c r="D30" i="42"/>
  <c r="D24" i="42"/>
  <c r="D18" i="42"/>
  <c r="D10" i="42"/>
  <c r="D96" i="42"/>
  <c r="D91" i="42"/>
  <c r="D85" i="42"/>
  <c r="D78" i="42"/>
  <c r="D73" i="42"/>
  <c r="D67" i="42"/>
  <c r="D59" i="42"/>
  <c r="D53" i="42"/>
  <c r="D35" i="42"/>
  <c r="D28" i="42"/>
  <c r="D22" i="42"/>
  <c r="D15" i="42"/>
  <c r="D8" i="42"/>
  <c r="D87" i="42"/>
  <c r="D55" i="42"/>
  <c r="D100" i="42"/>
  <c r="D77" i="42"/>
  <c r="D52" i="42"/>
  <c r="D13" i="42"/>
  <c r="D81" i="42"/>
  <c r="D17" i="42"/>
  <c r="D95" i="42"/>
  <c r="D71" i="42"/>
  <c r="D33" i="42"/>
  <c r="D7" i="42"/>
  <c r="D65" i="42"/>
  <c r="D16" i="42"/>
  <c r="D90" i="42"/>
  <c r="D64" i="42"/>
  <c r="D27" i="42"/>
  <c r="D60" i="42"/>
  <c r="D83" i="42"/>
  <c r="D58" i="42"/>
  <c r="D21" i="42"/>
  <c r="D31" i="42"/>
  <c r="D79" i="42"/>
  <c r="AG10" i="36"/>
  <c r="AG14" i="36"/>
  <c r="AJ14" i="27"/>
  <c r="AJ15" i="27" s="1"/>
  <c r="AP19" i="27"/>
  <c r="AP10" i="27"/>
  <c r="AP14" i="27"/>
  <c r="AP15" i="27" s="1"/>
  <c r="AP16" i="27"/>
  <c r="AP17" i="27" s="1"/>
  <c r="AR19" i="24"/>
  <c r="AR16" i="24"/>
  <c r="AR17" i="24" s="1"/>
  <c r="AR10" i="24"/>
  <c r="AR14" i="24"/>
  <c r="AR15" i="24" s="1"/>
  <c r="AO14" i="23"/>
  <c r="AO15" i="23" s="1"/>
  <c r="AO19" i="23"/>
  <c r="AO10" i="23"/>
  <c r="AO16" i="23"/>
  <c r="AO17" i="23" s="1"/>
  <c r="AG10" i="23"/>
  <c r="AT11" i="23"/>
  <c r="AK19" i="30"/>
  <c r="AK10" i="30"/>
  <c r="AK14" i="30"/>
  <c r="AK15" i="30" s="1"/>
  <c r="AK16" i="30"/>
  <c r="AK17" i="30" s="1"/>
  <c r="AL19" i="30"/>
  <c r="AL10" i="30"/>
  <c r="AL16" i="30"/>
  <c r="AL17" i="30" s="1"/>
  <c r="AL14" i="30"/>
  <c r="AL15" i="30" s="1"/>
  <c r="AN19" i="32"/>
  <c r="AN10" i="32"/>
  <c r="AN14" i="32"/>
  <c r="AN15" i="32" s="1"/>
  <c r="AO10" i="36"/>
  <c r="AO19" i="36"/>
  <c r="AO14" i="36"/>
  <c r="AO15" i="36" s="1"/>
  <c r="AS10" i="36"/>
  <c r="AS19" i="36"/>
  <c r="AS14" i="36"/>
  <c r="AS15" i="36" s="1"/>
  <c r="AP10" i="31"/>
  <c r="AP16" i="31"/>
  <c r="AP17" i="31" s="1"/>
  <c r="AP19" i="31"/>
  <c r="AP14" i="31"/>
  <c r="AP15" i="31" s="1"/>
  <c r="AL19" i="27"/>
  <c r="AL10" i="27"/>
  <c r="AL14" i="27"/>
  <c r="AL15" i="27" s="1"/>
  <c r="AL16" i="27"/>
  <c r="AL17" i="27" s="1"/>
  <c r="AN19" i="24"/>
  <c r="AN16" i="24"/>
  <c r="AN17" i="24" s="1"/>
  <c r="AN10" i="24"/>
  <c r="AN14" i="24"/>
  <c r="AN15" i="24" s="1"/>
  <c r="AN14" i="35"/>
  <c r="AN15" i="35" s="1"/>
  <c r="AN19" i="35"/>
  <c r="AN10" i="35"/>
  <c r="AN16" i="35"/>
  <c r="AN17" i="35" s="1"/>
  <c r="AO10" i="29"/>
  <c r="AO16" i="29"/>
  <c r="AO17" i="29" s="1"/>
  <c r="AO19" i="29"/>
  <c r="AO14" i="29"/>
  <c r="AO15" i="29" s="1"/>
  <c r="AN10" i="31"/>
  <c r="AN16" i="31"/>
  <c r="AN17" i="31" s="1"/>
  <c r="AN19" i="31"/>
  <c r="AN14" i="31"/>
  <c r="AN15" i="31" s="1"/>
  <c r="AH14" i="35"/>
  <c r="AH15" i="35" s="1"/>
  <c r="AH19" i="35"/>
  <c r="AH10" i="35"/>
  <c r="AH16" i="35"/>
  <c r="AH17" i="35" s="1"/>
  <c r="AR14" i="35"/>
  <c r="AR15" i="35" s="1"/>
  <c r="AR19" i="35"/>
  <c r="AR10" i="35"/>
  <c r="AR16" i="35"/>
  <c r="AR17" i="35" s="1"/>
  <c r="AS14" i="23"/>
  <c r="AS15" i="23" s="1"/>
  <c r="AS19" i="23"/>
  <c r="AS10" i="23"/>
  <c r="AS16" i="23"/>
  <c r="AS17" i="23" s="1"/>
  <c r="P25" i="21"/>
  <c r="P24" i="21" s="1"/>
  <c r="C24" i="21"/>
  <c r="AS10" i="32"/>
  <c r="AS19" i="32"/>
  <c r="AS14" i="32"/>
  <c r="AS15" i="32" s="1"/>
  <c r="AL10" i="31"/>
  <c r="AL16" i="31"/>
  <c r="AL17" i="31" s="1"/>
  <c r="AL19" i="31"/>
  <c r="AL14" i="31"/>
  <c r="AL15" i="31" s="1"/>
  <c r="AK10" i="31"/>
  <c r="AK19" i="31"/>
  <c r="AK16" i="31"/>
  <c r="AK17" i="31" s="1"/>
  <c r="AK14" i="31"/>
  <c r="AK15" i="31" s="1"/>
  <c r="AJ19" i="24"/>
  <c r="AJ16" i="24"/>
  <c r="AJ17" i="24" s="1"/>
  <c r="AJ10" i="24"/>
  <c r="AJ14" i="24"/>
  <c r="AJ15" i="24" s="1"/>
  <c r="AQ19" i="34"/>
  <c r="AQ10" i="34"/>
  <c r="AQ14" i="34"/>
  <c r="AQ15" i="34" s="1"/>
  <c r="AH19" i="32"/>
  <c r="AH10" i="32"/>
  <c r="AH14" i="32"/>
  <c r="AH15" i="32" s="1"/>
  <c r="D80" i="42"/>
  <c r="AJ10" i="28"/>
  <c r="AJ14" i="28"/>
  <c r="AJ15" i="28" s="1"/>
  <c r="AJ16" i="28"/>
  <c r="AJ17" i="28" s="1"/>
  <c r="AJ19" i="28"/>
  <c r="AR19" i="36"/>
  <c r="AR10" i="36"/>
  <c r="AR14" i="36"/>
  <c r="AR15" i="36" s="1"/>
  <c r="AL19" i="28"/>
  <c r="AL10" i="28"/>
  <c r="AL14" i="28"/>
  <c r="AL15" i="28" s="1"/>
  <c r="AL16" i="28"/>
  <c r="AL17" i="28" s="1"/>
  <c r="AN16" i="32"/>
  <c r="AN17" i="32" s="1"/>
  <c r="AR16" i="32"/>
  <c r="AR17" i="32" s="1"/>
  <c r="J7" i="38"/>
  <c r="AE7" i="38" s="1"/>
  <c r="AE9" i="38" s="1"/>
  <c r="AF7" i="38" s="1"/>
  <c r="AF9" i="38" s="1"/>
  <c r="AG7" i="38" s="1"/>
  <c r="AG9" i="38" s="1"/>
  <c r="AH7" i="38" s="1"/>
  <c r="AH9" i="38" s="1"/>
  <c r="F14" i="38"/>
  <c r="F18" i="38"/>
  <c r="F20" i="38" s="1"/>
  <c r="AG16" i="24" l="1"/>
  <c r="AG17" i="24" s="1"/>
  <c r="AT9" i="30"/>
  <c r="AT8" i="30" s="1"/>
  <c r="AG19" i="27"/>
  <c r="AG16" i="29"/>
  <c r="AG17" i="29" s="1"/>
  <c r="AT9" i="34"/>
  <c r="AT16" i="34" s="1"/>
  <c r="AT17" i="34" s="1"/>
  <c r="AT9" i="33"/>
  <c r="AT8" i="33" s="1"/>
  <c r="AT19" i="33" s="1"/>
  <c r="AG9" i="26"/>
  <c r="AG21" i="26" s="1"/>
  <c r="AT9" i="27"/>
  <c r="AT8" i="27" s="1"/>
  <c r="AT19" i="27" s="1"/>
  <c r="AG16" i="30"/>
  <c r="AG17" i="30" s="1"/>
  <c r="AG16" i="27"/>
  <c r="AG17" i="27" s="1"/>
  <c r="AG19" i="30"/>
  <c r="AG19" i="23"/>
  <c r="AG21" i="29"/>
  <c r="AG21" i="34"/>
  <c r="AG19" i="33"/>
  <c r="AT9" i="23"/>
  <c r="AT8" i="23" s="1"/>
  <c r="AT19" i="23" s="1"/>
  <c r="AG19" i="29"/>
  <c r="AG19" i="34"/>
  <c r="AG16" i="33"/>
  <c r="AG17" i="33" s="1"/>
  <c r="D17" i="46"/>
  <c r="P15" i="46"/>
  <c r="AT9" i="24"/>
  <c r="AT8" i="24" s="1"/>
  <c r="AG19" i="24"/>
  <c r="AI19" i="24"/>
  <c r="AG19" i="31"/>
  <c r="AG16" i="31"/>
  <c r="AG17" i="31" s="1"/>
  <c r="AT9" i="31"/>
  <c r="AT8" i="31" s="1"/>
  <c r="AT19" i="31" s="1"/>
  <c r="F91" i="38"/>
  <c r="F93" i="38" s="1"/>
  <c r="F31" i="38"/>
  <c r="F37" i="38" s="1"/>
  <c r="F72" i="38"/>
  <c r="F78" i="38" s="1"/>
  <c r="AG19" i="28"/>
  <c r="AB12" i="38"/>
  <c r="J26" i="38"/>
  <c r="V26" i="38" s="1"/>
  <c r="AJ10" i="27"/>
  <c r="AJ19" i="27"/>
  <c r="O13" i="38"/>
  <c r="D105" i="42"/>
  <c r="D213" i="42"/>
  <c r="D320" i="42"/>
  <c r="AT16" i="23"/>
  <c r="AT17" i="23" s="1"/>
  <c r="AG16" i="32"/>
  <c r="AG17" i="32" s="1"/>
  <c r="AG19" i="32"/>
  <c r="AT11" i="36"/>
  <c r="AT10" i="36" s="1"/>
  <c r="AJ10" i="30"/>
  <c r="AT11" i="30"/>
  <c r="AJ16" i="30"/>
  <c r="AJ17" i="30" s="1"/>
  <c r="AN14" i="36"/>
  <c r="AN15" i="36" s="1"/>
  <c r="AI16" i="24"/>
  <c r="AI17" i="24" s="1"/>
  <c r="AT9" i="32"/>
  <c r="AT8" i="32" s="1"/>
  <c r="AT19" i="32" s="1"/>
  <c r="AI10" i="24"/>
  <c r="AJ19" i="30"/>
  <c r="AT11" i="24"/>
  <c r="AT10" i="24" s="1"/>
  <c r="AN19" i="36"/>
  <c r="AB58" i="38"/>
  <c r="AB60" i="38" s="1"/>
  <c r="AP14" i="26"/>
  <c r="AP15" i="26" s="1"/>
  <c r="AP19" i="26"/>
  <c r="AP10" i="26"/>
  <c r="AP16" i="26"/>
  <c r="AP17" i="26" s="1"/>
  <c r="V3" i="38"/>
  <c r="AL16" i="36"/>
  <c r="AL17" i="36" s="1"/>
  <c r="V13" i="38"/>
  <c r="AG19" i="35"/>
  <c r="AM16" i="36"/>
  <c r="AM17" i="36" s="1"/>
  <c r="O6" i="38"/>
  <c r="F112" i="38"/>
  <c r="L6" i="38"/>
  <c r="F52" i="38"/>
  <c r="M155" i="38"/>
  <c r="P45" i="38"/>
  <c r="M227" i="38"/>
  <c r="U47" i="38"/>
  <c r="U48" i="38" s="1"/>
  <c r="U49" i="38" s="1"/>
  <c r="U46" i="38"/>
  <c r="U53" i="38" s="1"/>
  <c r="K45" i="38"/>
  <c r="M85" i="38"/>
  <c r="M211" i="38"/>
  <c r="T45" i="38"/>
  <c r="M169" i="38"/>
  <c r="Q45" i="38"/>
  <c r="M115" i="38"/>
  <c r="M47" i="38"/>
  <c r="M48" i="38" s="1"/>
  <c r="M49" i="38" s="1"/>
  <c r="M46" i="38"/>
  <c r="M53" i="38" s="1"/>
  <c r="J47" i="38"/>
  <c r="J48" i="38" s="1"/>
  <c r="J49" i="38" s="1"/>
  <c r="M73" i="38"/>
  <c r="J46" i="38"/>
  <c r="J53" i="38" s="1"/>
  <c r="M199" i="38"/>
  <c r="S47" i="38"/>
  <c r="S48" i="38" s="1"/>
  <c r="S49" i="38" s="1"/>
  <c r="S46" i="38"/>
  <c r="S53" i="38" s="1"/>
  <c r="M183" i="38"/>
  <c r="R45" i="38"/>
  <c r="M143" i="38"/>
  <c r="O47" i="38"/>
  <c r="O48" i="38" s="1"/>
  <c r="O46" i="38"/>
  <c r="O53" i="38" s="1"/>
  <c r="V42" i="38"/>
  <c r="N47" i="38"/>
  <c r="N48" i="38" s="1"/>
  <c r="N46" i="38"/>
  <c r="M129" i="38"/>
  <c r="U6" i="38"/>
  <c r="AG21" i="35"/>
  <c r="F232" i="38"/>
  <c r="U7" i="38" s="1"/>
  <c r="AP16" i="36"/>
  <c r="AP17" i="36" s="1"/>
  <c r="P6" i="38"/>
  <c r="AT9" i="35"/>
  <c r="AT8" i="35" s="1"/>
  <c r="AT19" i="35" s="1"/>
  <c r="AS16" i="36"/>
  <c r="AS17" i="36" s="1"/>
  <c r="F132" i="38"/>
  <c r="F138" i="38" s="1"/>
  <c r="F190" i="38"/>
  <c r="T6" i="38"/>
  <c r="L53" i="38"/>
  <c r="Q6" i="38"/>
  <c r="V23" i="38"/>
  <c r="AB153" i="38"/>
  <c r="AB157" i="38"/>
  <c r="AB159" i="38" s="1"/>
  <c r="AB138" i="38"/>
  <c r="AB140" i="38" s="1"/>
  <c r="AT14" i="33"/>
  <c r="AT15" i="33" s="1"/>
  <c r="R8" i="37"/>
  <c r="S8" i="37" s="1"/>
  <c r="AT10" i="33"/>
  <c r="AR16" i="36"/>
  <c r="AR17" i="36" s="1"/>
  <c r="AB217" i="38"/>
  <c r="AB219" i="38" s="1"/>
  <c r="AB198" i="38"/>
  <c r="AB200" i="38" s="1"/>
  <c r="S27" i="38"/>
  <c r="S34" i="38" s="1"/>
  <c r="O27" i="38"/>
  <c r="O34" i="38" s="1"/>
  <c r="T27" i="38"/>
  <c r="T34" i="38" s="1"/>
  <c r="L27" i="38"/>
  <c r="L34" i="38" s="1"/>
  <c r="R27" i="38"/>
  <c r="R34" i="38" s="1"/>
  <c r="N27" i="38"/>
  <c r="N34" i="38" s="1"/>
  <c r="U27" i="38"/>
  <c r="U34" i="38" s="1"/>
  <c r="Q27" i="38"/>
  <c r="Q34" i="38" s="1"/>
  <c r="M27" i="38"/>
  <c r="M34" i="38" s="1"/>
  <c r="K27" i="38"/>
  <c r="K34" i="38" s="1"/>
  <c r="P27" i="38"/>
  <c r="P34" i="38" s="1"/>
  <c r="AB31" i="38"/>
  <c r="AB118" i="38"/>
  <c r="AB120" i="38" s="1"/>
  <c r="AB178" i="38"/>
  <c r="AB180" i="38" s="1"/>
  <c r="V31" i="38"/>
  <c r="R20" i="37"/>
  <c r="S20" i="37" s="1"/>
  <c r="R16" i="37"/>
  <c r="R29" i="37"/>
  <c r="S29" i="37" s="1"/>
  <c r="AO16" i="36"/>
  <c r="AO17" i="36" s="1"/>
  <c r="AN15" i="26"/>
  <c r="F172" i="38"/>
  <c r="R6" i="38"/>
  <c r="AJ16" i="36"/>
  <c r="AJ17" i="36" s="1"/>
  <c r="AH16" i="36"/>
  <c r="AH17" i="36" s="1"/>
  <c r="D22" i="34"/>
  <c r="D22" i="28"/>
  <c r="C24" i="35"/>
  <c r="N19" i="37" s="1"/>
  <c r="D10" i="36"/>
  <c r="D12" i="36"/>
  <c r="F18" i="36"/>
  <c r="F19" i="36"/>
  <c r="D22" i="29"/>
  <c r="AK16" i="36"/>
  <c r="AK17" i="36" s="1"/>
  <c r="F14" i="36"/>
  <c r="C24" i="31"/>
  <c r="D24" i="31" s="1"/>
  <c r="O14" i="37" s="1"/>
  <c r="F21" i="36"/>
  <c r="D13" i="36"/>
  <c r="D17" i="36"/>
  <c r="F20" i="36"/>
  <c r="C24" i="23"/>
  <c r="C117" i="23" s="1"/>
  <c r="F15" i="36"/>
  <c r="D20" i="37"/>
  <c r="D11" i="36"/>
  <c r="F24" i="36"/>
  <c r="AG8" i="36" s="1"/>
  <c r="AG9" i="36" s="1"/>
  <c r="AG21" i="36" s="1"/>
  <c r="D16" i="36"/>
  <c r="D22" i="30"/>
  <c r="D22" i="24"/>
  <c r="E8" i="37"/>
  <c r="AO7" i="36"/>
  <c r="E12" i="37"/>
  <c r="AN16" i="36"/>
  <c r="AN17" i="36" s="1"/>
  <c r="C24" i="33"/>
  <c r="D24" i="33" s="1"/>
  <c r="O17" i="37" s="1"/>
  <c r="E16" i="37"/>
  <c r="C22" i="37"/>
  <c r="E22" i="37" s="1"/>
  <c r="S12" i="37"/>
  <c r="C22" i="36"/>
  <c r="D22" i="36" s="1"/>
  <c r="AK7" i="36"/>
  <c r="D22" i="26"/>
  <c r="D22" i="27"/>
  <c r="C24" i="32"/>
  <c r="D24" i="32" s="1"/>
  <c r="O15" i="37" s="1"/>
  <c r="AL7" i="36"/>
  <c r="AN7" i="36"/>
  <c r="AT13" i="36"/>
  <c r="AT25" i="36"/>
  <c r="AS7" i="36"/>
  <c r="AT7" i="36"/>
  <c r="AP7" i="36"/>
  <c r="AJ7" i="36"/>
  <c r="AI7" i="36"/>
  <c r="AR7" i="36"/>
  <c r="AQ7" i="36"/>
  <c r="AH7" i="36"/>
  <c r="AM7" i="36"/>
  <c r="F153" i="38"/>
  <c r="F157" i="38"/>
  <c r="Q7" i="38"/>
  <c r="AG15" i="36"/>
  <c r="AT14" i="36"/>
  <c r="AT15" i="36" s="1"/>
  <c r="D26" i="21"/>
  <c r="D28" i="21"/>
  <c r="D29" i="21" s="1"/>
  <c r="AT9" i="26"/>
  <c r="D24" i="28"/>
  <c r="O10" i="37" s="1"/>
  <c r="N10" i="37"/>
  <c r="C117" i="28"/>
  <c r="AT10" i="32"/>
  <c r="AH23" i="22"/>
  <c r="AT22" i="22"/>
  <c r="AT23" i="22" s="1"/>
  <c r="AG15" i="35"/>
  <c r="AT14" i="35"/>
  <c r="AT15" i="35" s="1"/>
  <c r="G28" i="21"/>
  <c r="G29" i="21" s="1"/>
  <c r="AG48" i="22"/>
  <c r="AG47" i="22"/>
  <c r="AH15" i="28"/>
  <c r="AT14" i="28"/>
  <c r="AT15" i="28" s="1"/>
  <c r="C29" i="21"/>
  <c r="AT14" i="23"/>
  <c r="AT15" i="23" s="1"/>
  <c r="AG15" i="23"/>
  <c r="AT10" i="31"/>
  <c r="P16" i="21"/>
  <c r="P17" i="21" s="1"/>
  <c r="P13" i="21"/>
  <c r="D32" i="22"/>
  <c r="C33" i="22" s="1"/>
  <c r="C126" i="22"/>
  <c r="AT10" i="35"/>
  <c r="AT14" i="29"/>
  <c r="AT15" i="29" s="1"/>
  <c r="AG15" i="29"/>
  <c r="B16" i="19"/>
  <c r="AG21" i="28"/>
  <c r="AT9" i="28"/>
  <c r="AG16" i="28"/>
  <c r="AG17" i="28" s="1"/>
  <c r="AT10" i="23"/>
  <c r="AG15" i="27"/>
  <c r="AT14" i="27"/>
  <c r="AT15" i="27" s="1"/>
  <c r="D24" i="27"/>
  <c r="O9" i="37" s="1"/>
  <c r="N9" i="37"/>
  <c r="C117" i="27"/>
  <c r="AT14" i="32"/>
  <c r="AT15" i="32" s="1"/>
  <c r="AG15" i="32"/>
  <c r="N13" i="37"/>
  <c r="D24" i="30"/>
  <c r="O13" i="37" s="1"/>
  <c r="C117" i="30"/>
  <c r="E28" i="21"/>
  <c r="E29" i="21" s="1"/>
  <c r="AT18" i="22"/>
  <c r="N7" i="37"/>
  <c r="D24" i="26"/>
  <c r="O7" i="37" s="1"/>
  <c r="C117" i="26"/>
  <c r="AT10" i="34"/>
  <c r="N11" i="37"/>
  <c r="D24" i="29"/>
  <c r="O11" i="37" s="1"/>
  <c r="C117" i="29"/>
  <c r="AG15" i="31"/>
  <c r="AT14" i="31"/>
  <c r="AT15" i="31" s="1"/>
  <c r="AT16" i="29"/>
  <c r="AT17" i="29" s="1"/>
  <c r="AT8" i="29"/>
  <c r="AT19" i="29" s="1"/>
  <c r="F213" i="38"/>
  <c r="F217" i="38"/>
  <c r="T7" i="38"/>
  <c r="AT10" i="27"/>
  <c r="D24" i="34"/>
  <c r="O18" i="37" s="1"/>
  <c r="N18" i="37"/>
  <c r="C117" i="34"/>
  <c r="AT24" i="22"/>
  <c r="AT16" i="22"/>
  <c r="AT27" i="22" s="1"/>
  <c r="N6" i="37"/>
  <c r="D24" i="24"/>
  <c r="O6" i="37" s="1"/>
  <c r="C117" i="24"/>
  <c r="AT14" i="24"/>
  <c r="AT15" i="24" s="1"/>
  <c r="AG15" i="24"/>
  <c r="P27" i="21"/>
  <c r="P26" i="21" s="1"/>
  <c r="C26" i="21"/>
  <c r="AT10" i="29"/>
  <c r="AT14" i="30"/>
  <c r="AT15" i="30" s="1"/>
  <c r="AG15" i="30"/>
  <c r="AT14" i="34"/>
  <c r="AT15" i="34" s="1"/>
  <c r="AG15" i="34"/>
  <c r="AT10" i="28"/>
  <c r="J8" i="38"/>
  <c r="E106" i="42" s="1"/>
  <c r="J9" i="38"/>
  <c r="J10" i="38" s="1"/>
  <c r="J14" i="38"/>
  <c r="AG16" i="26" l="1"/>
  <c r="AG17" i="26" s="1"/>
  <c r="AT8" i="34"/>
  <c r="AT19" i="34" s="1"/>
  <c r="AT16" i="30"/>
  <c r="AT17" i="30" s="1"/>
  <c r="AT16" i="27"/>
  <c r="AT17" i="27" s="1"/>
  <c r="AT16" i="33"/>
  <c r="AT17" i="33" s="1"/>
  <c r="D19" i="46"/>
  <c r="P17" i="46"/>
  <c r="P19" i="46" s="1"/>
  <c r="F33" i="38"/>
  <c r="N7" i="38"/>
  <c r="AV7" i="38" s="1"/>
  <c r="AV9" i="38" s="1"/>
  <c r="AW7" i="38" s="1"/>
  <c r="AW9" i="38" s="1"/>
  <c r="AX7" i="38" s="1"/>
  <c r="AX9" i="38" s="1"/>
  <c r="AY7" i="38" s="1"/>
  <c r="AY9" i="38" s="1"/>
  <c r="F97" i="38"/>
  <c r="F99" i="38" s="1"/>
  <c r="K7" i="38"/>
  <c r="AI7" i="38" s="1"/>
  <c r="AI9" i="38" s="1"/>
  <c r="AJ7" i="38" s="1"/>
  <c r="AJ9" i="38" s="1"/>
  <c r="AK7" i="38" s="1"/>
  <c r="AK9" i="38" s="1"/>
  <c r="AL7" i="38" s="1"/>
  <c r="AL9" i="38" s="1"/>
  <c r="AT19" i="30"/>
  <c r="AT10" i="30"/>
  <c r="M7" i="38"/>
  <c r="AR7" i="38" s="1"/>
  <c r="AR9" i="38" s="1"/>
  <c r="AS7" i="38" s="1"/>
  <c r="AS9" i="38" s="1"/>
  <c r="AT7" i="38" s="1"/>
  <c r="AT9" i="38" s="1"/>
  <c r="AU7" i="38" s="1"/>
  <c r="AU9" i="38" s="1"/>
  <c r="AT16" i="31"/>
  <c r="AT17" i="31" s="1"/>
  <c r="V24" i="38"/>
  <c r="F74" i="38"/>
  <c r="K50" i="38" s="1"/>
  <c r="K52" i="38" s="1"/>
  <c r="F134" i="38"/>
  <c r="N50" i="38" s="1"/>
  <c r="N52" i="38" s="1"/>
  <c r="N53" i="38" s="1"/>
  <c r="J27" i="38"/>
  <c r="V27" i="38" s="1"/>
  <c r="AB14" i="38"/>
  <c r="AB18" i="38"/>
  <c r="AT16" i="24"/>
  <c r="AT17" i="24" s="1"/>
  <c r="AT19" i="24"/>
  <c r="V45" i="38"/>
  <c r="V43" i="38" s="1"/>
  <c r="AT16" i="32"/>
  <c r="AT17" i="32" s="1"/>
  <c r="AT14" i="26"/>
  <c r="AT15" i="26" s="1"/>
  <c r="V5" i="38"/>
  <c r="AT16" i="35"/>
  <c r="AT17" i="35" s="1"/>
  <c r="N49" i="38"/>
  <c r="L7" i="38"/>
  <c r="F58" i="38"/>
  <c r="F54" i="38"/>
  <c r="F234" i="38"/>
  <c r="F118" i="38"/>
  <c r="O7" i="38"/>
  <c r="F114" i="38"/>
  <c r="F238" i="38"/>
  <c r="F240" i="38" s="1"/>
  <c r="U9" i="38" s="1"/>
  <c r="U10" i="38" s="1"/>
  <c r="M185" i="38"/>
  <c r="R47" i="38"/>
  <c r="R48" i="38" s="1"/>
  <c r="R46" i="38"/>
  <c r="R53" i="38" s="1"/>
  <c r="K47" i="38"/>
  <c r="K48" i="38" s="1"/>
  <c r="K49" i="38" s="1"/>
  <c r="K46" i="38"/>
  <c r="M87" i="38"/>
  <c r="M171" i="38"/>
  <c r="Q47" i="38"/>
  <c r="Q48" i="38" s="1"/>
  <c r="Q46" i="38"/>
  <c r="M157" i="38"/>
  <c r="P47" i="38"/>
  <c r="P48" i="38" s="1"/>
  <c r="P49" i="38" s="1"/>
  <c r="P46" i="38"/>
  <c r="P53" i="38" s="1"/>
  <c r="M213" i="38"/>
  <c r="T47" i="38"/>
  <c r="T48" i="38" s="1"/>
  <c r="T49" i="38" s="1"/>
  <c r="T46" i="38"/>
  <c r="T53" i="38" s="1"/>
  <c r="P7" i="38"/>
  <c r="P14" i="38" s="1"/>
  <c r="S6" i="38"/>
  <c r="V6" i="38" s="1"/>
  <c r="V4" i="38" s="1"/>
  <c r="F192" i="38"/>
  <c r="AB33" i="38"/>
  <c r="AB37" i="38"/>
  <c r="V25" i="38"/>
  <c r="V32" i="38"/>
  <c r="V33" i="38" s="1"/>
  <c r="J33" i="38"/>
  <c r="R22" i="37"/>
  <c r="S22" i="37" s="1"/>
  <c r="S16" i="37"/>
  <c r="F174" i="38"/>
  <c r="F178" i="38"/>
  <c r="R7" i="38"/>
  <c r="F22" i="36"/>
  <c r="AG19" i="36"/>
  <c r="C117" i="35"/>
  <c r="C133" i="35" s="1"/>
  <c r="D133" i="35" s="1"/>
  <c r="AG16" i="36"/>
  <c r="AG17" i="36" s="1"/>
  <c r="D24" i="35"/>
  <c r="O19" i="37" s="1"/>
  <c r="AT9" i="36"/>
  <c r="AT8" i="36" s="1"/>
  <c r="AT19" i="36" s="1"/>
  <c r="N14" i="37"/>
  <c r="C117" i="31"/>
  <c r="I14" i="37" s="1"/>
  <c r="D24" i="23"/>
  <c r="O5" i="37" s="1"/>
  <c r="D22" i="37"/>
  <c r="N5" i="37"/>
  <c r="N8" i="37" s="1"/>
  <c r="C24" i="36"/>
  <c r="C117" i="36" s="1"/>
  <c r="C117" i="33"/>
  <c r="C133" i="33" s="1"/>
  <c r="D133" i="33" s="1"/>
  <c r="N17" i="37"/>
  <c r="N20" i="37" s="1"/>
  <c r="O20" i="37" s="1"/>
  <c r="N15" i="37"/>
  <c r="C117" i="32"/>
  <c r="I15" i="37" s="1"/>
  <c r="M14" i="38"/>
  <c r="Q14" i="38"/>
  <c r="BH7" i="38"/>
  <c r="BH9" i="38" s="1"/>
  <c r="BI7" i="38" s="1"/>
  <c r="BI9" i="38" s="1"/>
  <c r="BJ7" i="38" s="1"/>
  <c r="BJ9" i="38" s="1"/>
  <c r="BK7" i="38" s="1"/>
  <c r="BK9" i="38" s="1"/>
  <c r="BL7" i="38" s="1"/>
  <c r="BL9" i="38" s="1"/>
  <c r="P8" i="38"/>
  <c r="K106" i="42" s="1"/>
  <c r="F140" i="38"/>
  <c r="T14" i="38"/>
  <c r="BV7" i="38"/>
  <c r="BV9" i="38" s="1"/>
  <c r="BW7" i="38" s="1"/>
  <c r="BW9" i="38" s="1"/>
  <c r="BX7" i="38" s="1"/>
  <c r="BX9" i="38" s="1"/>
  <c r="BY7" i="38" s="1"/>
  <c r="BY9" i="38" s="1"/>
  <c r="U14" i="38"/>
  <c r="BZ7" i="38"/>
  <c r="BZ9" i="38" s="1"/>
  <c r="CA7" i="38" s="1"/>
  <c r="CA9" i="38" s="1"/>
  <c r="N14" i="38"/>
  <c r="K8" i="38"/>
  <c r="F106" i="42" s="1"/>
  <c r="F39" i="38"/>
  <c r="K9" i="38" s="1"/>
  <c r="K10" i="38" s="1"/>
  <c r="F159" i="38"/>
  <c r="Q8" i="38"/>
  <c r="L106" i="42" s="1"/>
  <c r="M8" i="38"/>
  <c r="H106" i="42" s="1"/>
  <c r="F80" i="38"/>
  <c r="AT33" i="22"/>
  <c r="AT34" i="22" s="1"/>
  <c r="AT25" i="22"/>
  <c r="D117" i="34"/>
  <c r="C133" i="34"/>
  <c r="D133" i="34" s="1"/>
  <c r="I18" i="37"/>
  <c r="N12" i="37"/>
  <c r="O12" i="37" s="1"/>
  <c r="D117" i="28"/>
  <c r="C133" i="28"/>
  <c r="D133" i="28" s="1"/>
  <c r="I10" i="37"/>
  <c r="C133" i="29"/>
  <c r="D133" i="29" s="1"/>
  <c r="I11" i="37"/>
  <c r="D117" i="29"/>
  <c r="I7" i="37"/>
  <c r="D117" i="26"/>
  <c r="C133" i="26"/>
  <c r="D133" i="26" s="1"/>
  <c r="C143" i="22"/>
  <c r="D143" i="22" s="1"/>
  <c r="D126" i="22"/>
  <c r="AT8" i="26"/>
  <c r="AT19" i="26" s="1"/>
  <c r="AT16" i="26"/>
  <c r="AT17" i="26" s="1"/>
  <c r="C133" i="23"/>
  <c r="D133" i="23" s="1"/>
  <c r="I5" i="37"/>
  <c r="D117" i="23"/>
  <c r="D117" i="30"/>
  <c r="C133" i="30"/>
  <c r="D133" i="30" s="1"/>
  <c r="I13" i="37"/>
  <c r="P28" i="21"/>
  <c r="D117" i="24"/>
  <c r="C133" i="24"/>
  <c r="D133" i="24" s="1"/>
  <c r="I6" i="37"/>
  <c r="T8" i="38"/>
  <c r="O106" i="42" s="1"/>
  <c r="F219" i="38"/>
  <c r="C133" i="27"/>
  <c r="D133" i="27" s="1"/>
  <c r="I9" i="37"/>
  <c r="D117" i="27"/>
  <c r="AT16" i="28"/>
  <c r="AT17" i="28" s="1"/>
  <c r="AT8" i="28"/>
  <c r="AT19" i="28" s="1"/>
  <c r="D9" i="46" l="1"/>
  <c r="D10" i="46" s="1"/>
  <c r="L7" i="46"/>
  <c r="D21" i="46" s="1"/>
  <c r="N8" i="38"/>
  <c r="I106" i="42" s="1"/>
  <c r="K14" i="38"/>
  <c r="J34" i="38"/>
  <c r="V34" i="38"/>
  <c r="AB20" i="38"/>
  <c r="J29" i="38" s="1"/>
  <c r="J28" i="38"/>
  <c r="E214" i="42" s="1"/>
  <c r="BD7" i="38"/>
  <c r="BD9" i="38" s="1"/>
  <c r="BE7" i="38" s="1"/>
  <c r="BE9" i="38" s="1"/>
  <c r="BF7" i="38" s="1"/>
  <c r="BF9" i="38" s="1"/>
  <c r="BG7" i="38" s="1"/>
  <c r="BG9" i="38" s="1"/>
  <c r="V46" i="38"/>
  <c r="V44" i="38" s="1"/>
  <c r="V47" i="38"/>
  <c r="K53" i="38"/>
  <c r="U8" i="38"/>
  <c r="P106" i="42" s="1"/>
  <c r="AZ7" i="38"/>
  <c r="AZ9" i="38" s="1"/>
  <c r="BA7" i="38" s="1"/>
  <c r="BA9" i="38" s="1"/>
  <c r="BB7" i="38" s="1"/>
  <c r="BB9" i="38" s="1"/>
  <c r="BC7" i="38" s="1"/>
  <c r="BC9" i="38" s="1"/>
  <c r="O14" i="38"/>
  <c r="F60" i="38"/>
  <c r="L9" i="38" s="1"/>
  <c r="L10" i="38" s="1"/>
  <c r="L8" i="38"/>
  <c r="G106" i="42" s="1"/>
  <c r="O8" i="38"/>
  <c r="J106" i="42" s="1"/>
  <c r="F120" i="38"/>
  <c r="O9" i="38" s="1"/>
  <c r="O10" i="38" s="1"/>
  <c r="AM7" i="38"/>
  <c r="AM9" i="38" s="1"/>
  <c r="AN7" i="38" s="1"/>
  <c r="AN9" i="38" s="1"/>
  <c r="AO7" i="38" s="1"/>
  <c r="L14" i="38"/>
  <c r="T9" i="38"/>
  <c r="T10" i="38" s="1"/>
  <c r="R49" i="38"/>
  <c r="Q9" i="38"/>
  <c r="Q10" i="38" s="1"/>
  <c r="O49" i="38"/>
  <c r="N9" i="38"/>
  <c r="N10" i="38" s="1"/>
  <c r="F194" i="38"/>
  <c r="Q50" i="38" s="1"/>
  <c r="F198" i="38"/>
  <c r="S7" i="38"/>
  <c r="U28" i="38"/>
  <c r="P214" i="42" s="1"/>
  <c r="T28" i="38"/>
  <c r="O214" i="42" s="1"/>
  <c r="S28" i="38"/>
  <c r="N214" i="42" s="1"/>
  <c r="K28" i="38"/>
  <c r="F214" i="42" s="1"/>
  <c r="Q28" i="38"/>
  <c r="L214" i="42" s="1"/>
  <c r="P28" i="38"/>
  <c r="K214" i="42" s="1"/>
  <c r="O28" i="38"/>
  <c r="J214" i="42" s="1"/>
  <c r="AB39" i="38"/>
  <c r="M28" i="38"/>
  <c r="H214" i="42" s="1"/>
  <c r="L28" i="38"/>
  <c r="G214" i="42" s="1"/>
  <c r="R28" i="38"/>
  <c r="M214" i="42" s="1"/>
  <c r="N28" i="38"/>
  <c r="I214" i="42" s="1"/>
  <c r="M9" i="38"/>
  <c r="M10" i="38" s="1"/>
  <c r="P9" i="38"/>
  <c r="P10" i="38" s="1"/>
  <c r="D24" i="36"/>
  <c r="BM7" i="38"/>
  <c r="BM9" i="38" s="1"/>
  <c r="BN7" i="38" s="1"/>
  <c r="R14" i="38"/>
  <c r="F180" i="38"/>
  <c r="R9" i="38" s="1"/>
  <c r="R10" i="38" s="1"/>
  <c r="R8" i="38"/>
  <c r="M106" i="42" s="1"/>
  <c r="C133" i="31"/>
  <c r="D133" i="31" s="1"/>
  <c r="I19" i="37"/>
  <c r="K19" i="37" s="1"/>
  <c r="D117" i="35"/>
  <c r="AT16" i="36"/>
  <c r="AT17" i="36" s="1"/>
  <c r="D117" i="31"/>
  <c r="N16" i="37"/>
  <c r="O16" i="37" s="1"/>
  <c r="C133" i="32"/>
  <c r="D133" i="32" s="1"/>
  <c r="N29" i="37"/>
  <c r="O29" i="37" s="1"/>
  <c r="D117" i="33"/>
  <c r="I17" i="37"/>
  <c r="D117" i="32"/>
  <c r="CB7" i="38"/>
  <c r="CB9" i="38" s="1"/>
  <c r="CC7" i="38" s="1"/>
  <c r="CC9" i="38" s="1"/>
  <c r="I16" i="37"/>
  <c r="J13" i="37"/>
  <c r="K13" i="37"/>
  <c r="K14" i="37"/>
  <c r="J14" i="37"/>
  <c r="O8" i="37"/>
  <c r="J9" i="37"/>
  <c r="K9" i="37"/>
  <c r="I12" i="37"/>
  <c r="K6" i="37"/>
  <c r="J6" i="37"/>
  <c r="J11" i="37"/>
  <c r="K11" i="37"/>
  <c r="D117" i="36"/>
  <c r="C133" i="36"/>
  <c r="D133" i="36" s="1"/>
  <c r="J18" i="37"/>
  <c r="K18" i="37"/>
  <c r="J15" i="37"/>
  <c r="K15" i="37"/>
  <c r="P32" i="21"/>
  <c r="P33" i="21" s="1"/>
  <c r="P29" i="21"/>
  <c r="K5" i="37"/>
  <c r="I8" i="37"/>
  <c r="J5" i="37"/>
  <c r="J7" i="37"/>
  <c r="K7" i="37"/>
  <c r="J10" i="37"/>
  <c r="K10" i="37"/>
  <c r="P21" i="46" l="1"/>
  <c r="P22" i="46" s="1"/>
  <c r="D23" i="46"/>
  <c r="D22" i="46"/>
  <c r="K56" i="49"/>
  <c r="L55" i="49"/>
  <c r="M54" i="49"/>
  <c r="I54" i="49"/>
  <c r="J53" i="49"/>
  <c r="K52" i="49"/>
  <c r="L51" i="49"/>
  <c r="M47" i="49"/>
  <c r="I47" i="49"/>
  <c r="J46" i="49"/>
  <c r="K45" i="49"/>
  <c r="L44" i="49"/>
  <c r="M43" i="49"/>
  <c r="I43" i="49"/>
  <c r="J42" i="49"/>
  <c r="L38" i="49"/>
  <c r="M37" i="49"/>
  <c r="I37" i="49"/>
  <c r="J36" i="49"/>
  <c r="K35" i="49"/>
  <c r="L34" i="49"/>
  <c r="M33" i="49"/>
  <c r="I33" i="49"/>
  <c r="J55" i="49"/>
  <c r="M52" i="49"/>
  <c r="J51" i="49"/>
  <c r="L46" i="49"/>
  <c r="I45" i="49"/>
  <c r="L42" i="49"/>
  <c r="J38" i="49"/>
  <c r="L36" i="49"/>
  <c r="M35" i="49"/>
  <c r="J34" i="49"/>
  <c r="J37" i="49"/>
  <c r="M34" i="49"/>
  <c r="J33" i="49"/>
  <c r="J56" i="49"/>
  <c r="K55" i="49"/>
  <c r="L54" i="49"/>
  <c r="M53" i="49"/>
  <c r="I53" i="49"/>
  <c r="J52" i="49"/>
  <c r="K51" i="49"/>
  <c r="L47" i="49"/>
  <c r="M46" i="49"/>
  <c r="I46" i="49"/>
  <c r="J45" i="49"/>
  <c r="K44" i="49"/>
  <c r="L43" i="49"/>
  <c r="M42" i="49"/>
  <c r="I42" i="49"/>
  <c r="K38" i="49"/>
  <c r="L37" i="49"/>
  <c r="M36" i="49"/>
  <c r="I36" i="49"/>
  <c r="J35" i="49"/>
  <c r="K34" i="49"/>
  <c r="L33" i="49"/>
  <c r="M56" i="49"/>
  <c r="I56" i="49"/>
  <c r="K54" i="49"/>
  <c r="L53" i="49"/>
  <c r="I52" i="49"/>
  <c r="K47" i="49"/>
  <c r="M45" i="49"/>
  <c r="J44" i="49"/>
  <c r="K43" i="49"/>
  <c r="K37" i="49"/>
  <c r="I35" i="49"/>
  <c r="K33" i="49"/>
  <c r="M38" i="49"/>
  <c r="K36" i="49"/>
  <c r="L35" i="49"/>
  <c r="L56" i="49"/>
  <c r="M55" i="49"/>
  <c r="I55" i="49"/>
  <c r="J54" i="49"/>
  <c r="K53" i="49"/>
  <c r="L52" i="49"/>
  <c r="M51" i="49"/>
  <c r="I51" i="49"/>
  <c r="J47" i="49"/>
  <c r="K46" i="49"/>
  <c r="L45" i="49"/>
  <c r="M44" i="49"/>
  <c r="I44" i="49"/>
  <c r="J43" i="49"/>
  <c r="K42" i="49"/>
  <c r="I38" i="49"/>
  <c r="I34" i="49"/>
  <c r="I6" i="49"/>
  <c r="C6" i="49" s="1"/>
  <c r="J27" i="49"/>
  <c r="D27" i="49" s="1"/>
  <c r="P27" i="49" s="1"/>
  <c r="I24" i="49"/>
  <c r="C24" i="49" s="1"/>
  <c r="K18" i="49"/>
  <c r="E18" i="49" s="1"/>
  <c r="J15" i="49"/>
  <c r="D15" i="49" s="1"/>
  <c r="P15" i="49" s="1"/>
  <c r="K8" i="49"/>
  <c r="E8" i="49" s="1"/>
  <c r="K28" i="49"/>
  <c r="E28" i="49" s="1"/>
  <c r="L8" i="49"/>
  <c r="F8" i="49" s="1"/>
  <c r="I25" i="49"/>
  <c r="C25" i="49" s="1"/>
  <c r="M27" i="49"/>
  <c r="G27" i="49" s="1"/>
  <c r="J18" i="49"/>
  <c r="D18" i="49" s="1"/>
  <c r="P18" i="49" s="1"/>
  <c r="K11" i="49"/>
  <c r="E11" i="49" s="1"/>
  <c r="M10" i="49"/>
  <c r="G10" i="49" s="1"/>
  <c r="J11" i="49"/>
  <c r="D11" i="49" s="1"/>
  <c r="L29" i="49"/>
  <c r="F29" i="49" s="1"/>
  <c r="K26" i="49"/>
  <c r="E26" i="49" s="1"/>
  <c r="M20" i="49"/>
  <c r="G20" i="49" s="1"/>
  <c r="L17" i="49"/>
  <c r="F17" i="49" s="1"/>
  <c r="M8" i="49"/>
  <c r="G8" i="49" s="1"/>
  <c r="J10" i="49"/>
  <c r="D10" i="49" s="1"/>
  <c r="P10" i="49" s="1"/>
  <c r="L27" i="49"/>
  <c r="F27" i="49" s="1"/>
  <c r="K24" i="49"/>
  <c r="E24" i="49" s="1"/>
  <c r="K16" i="49"/>
  <c r="E16" i="49" s="1"/>
  <c r="K6" i="49"/>
  <c r="E6" i="49" s="1"/>
  <c r="K27" i="49"/>
  <c r="E27" i="49" s="1"/>
  <c r="J24" i="49"/>
  <c r="D24" i="49" s="1"/>
  <c r="P24" i="49" s="1"/>
  <c r="K15" i="49"/>
  <c r="E15" i="49" s="1"/>
  <c r="J7" i="49"/>
  <c r="D7" i="49" s="1"/>
  <c r="P7" i="49" s="1"/>
  <c r="I27" i="49"/>
  <c r="C27" i="49" s="1"/>
  <c r="L20" i="49"/>
  <c r="F20" i="49" s="1"/>
  <c r="K17" i="49"/>
  <c r="E17" i="49" s="1"/>
  <c r="M11" i="49"/>
  <c r="G11" i="49" s="1"/>
  <c r="K7" i="49"/>
  <c r="E7" i="49" s="1"/>
  <c r="J29" i="49"/>
  <c r="D29" i="49" s="1"/>
  <c r="K10" i="49"/>
  <c r="E10" i="49" s="1"/>
  <c r="M17" i="49"/>
  <c r="G17" i="49" s="1"/>
  <c r="I9" i="49"/>
  <c r="C9" i="49" s="1"/>
  <c r="L10" i="49"/>
  <c r="F10" i="49" s="1"/>
  <c r="J6" i="49"/>
  <c r="D6" i="49" s="1"/>
  <c r="P6" i="49" s="1"/>
  <c r="M26" i="49"/>
  <c r="G26" i="49" s="1"/>
  <c r="L15" i="49"/>
  <c r="F15" i="49" s="1"/>
  <c r="I10" i="49"/>
  <c r="C10" i="49" s="1"/>
  <c r="L26" i="49"/>
  <c r="F26" i="49" s="1"/>
  <c r="M9" i="49"/>
  <c r="G9" i="49" s="1"/>
  <c r="K29" i="49"/>
  <c r="E29" i="49" s="1"/>
  <c r="M19" i="49"/>
  <c r="G19" i="49" s="1"/>
  <c r="L16" i="49"/>
  <c r="F16" i="49" s="1"/>
  <c r="M7" i="49"/>
  <c r="G7" i="49" s="1"/>
  <c r="L19" i="49"/>
  <c r="F19" i="49" s="1"/>
  <c r="J8" i="49"/>
  <c r="D8" i="49" s="1"/>
  <c r="P8" i="49" s="1"/>
  <c r="J16" i="49"/>
  <c r="D16" i="49" s="1"/>
  <c r="P16" i="49" s="1"/>
  <c r="I28" i="49"/>
  <c r="C28" i="49" s="1"/>
  <c r="J19" i="49"/>
  <c r="D19" i="49" s="1"/>
  <c r="P19" i="49" s="1"/>
  <c r="I16" i="49"/>
  <c r="C16" i="49" s="1"/>
  <c r="I8" i="49"/>
  <c r="C8" i="49" s="1"/>
  <c r="M18" i="49"/>
  <c r="G18" i="49" s="1"/>
  <c r="M6" i="49"/>
  <c r="G6" i="49" s="1"/>
  <c r="M25" i="49"/>
  <c r="G25" i="49" s="1"/>
  <c r="L7" i="49"/>
  <c r="F7" i="49" s="1"/>
  <c r="K25" i="49"/>
  <c r="E25" i="49" s="1"/>
  <c r="M15" i="49"/>
  <c r="G15" i="49" s="1"/>
  <c r="I11" i="49"/>
  <c r="C11" i="49" s="1"/>
  <c r="M29" i="49"/>
  <c r="G29" i="49" s="1"/>
  <c r="J17" i="49"/>
  <c r="D17" i="49" s="1"/>
  <c r="P17" i="49" s="1"/>
  <c r="I17" i="49"/>
  <c r="C17" i="49" s="1"/>
  <c r="L24" i="49"/>
  <c r="F24" i="49" s="1"/>
  <c r="I15" i="49"/>
  <c r="C15" i="49" s="1"/>
  <c r="I7" i="49"/>
  <c r="C7" i="49" s="1"/>
  <c r="K19" i="49"/>
  <c r="E19" i="49" s="1"/>
  <c r="M28" i="49"/>
  <c r="G28" i="49" s="1"/>
  <c r="L25" i="49"/>
  <c r="F25" i="49" s="1"/>
  <c r="I20" i="49"/>
  <c r="C20" i="49" s="1"/>
  <c r="M16" i="49"/>
  <c r="G16" i="49" s="1"/>
  <c r="K20" i="49"/>
  <c r="E20" i="49" s="1"/>
  <c r="J20" i="49"/>
  <c r="D20" i="49" s="1"/>
  <c r="J26" i="49"/>
  <c r="D26" i="49" s="1"/>
  <c r="P26" i="49" s="1"/>
  <c r="J9" i="49"/>
  <c r="D9" i="49" s="1"/>
  <c r="P9" i="49" s="1"/>
  <c r="M24" i="49"/>
  <c r="G24" i="49" s="1"/>
  <c r="L6" i="49"/>
  <c r="F6" i="49" s="1"/>
  <c r="I26" i="49"/>
  <c r="C26" i="49" s="1"/>
  <c r="I29" i="49"/>
  <c r="C29" i="49" s="1"/>
  <c r="L18" i="49"/>
  <c r="F18" i="49" s="1"/>
  <c r="L28" i="49"/>
  <c r="F28" i="49" s="1"/>
  <c r="I19" i="49"/>
  <c r="C19" i="49" s="1"/>
  <c r="L9" i="49"/>
  <c r="F9" i="49" s="1"/>
  <c r="I18" i="49"/>
  <c r="C18" i="49" s="1"/>
  <c r="L11" i="49"/>
  <c r="F11" i="49" s="1"/>
  <c r="J25" i="49"/>
  <c r="D25" i="49" s="1"/>
  <c r="P25" i="49" s="1"/>
  <c r="J28" i="49"/>
  <c r="D28" i="49" s="1"/>
  <c r="P28" i="49" s="1"/>
  <c r="K9" i="49"/>
  <c r="E9" i="49" s="1"/>
  <c r="I21" i="46"/>
  <c r="H21" i="46"/>
  <c r="G21" i="46"/>
  <c r="F21" i="46"/>
  <c r="E21" i="46"/>
  <c r="J21" i="46"/>
  <c r="L21" i="46"/>
  <c r="O21" i="46"/>
  <c r="N21" i="46"/>
  <c r="K21" i="46"/>
  <c r="M21" i="46"/>
  <c r="I29" i="37"/>
  <c r="J29" i="37" s="1"/>
  <c r="J56" i="38"/>
  <c r="J30" i="38"/>
  <c r="Q214" i="42"/>
  <c r="BN8" i="38"/>
  <c r="BN14" i="38" s="1"/>
  <c r="AO9" i="38"/>
  <c r="AP7" i="38" s="1"/>
  <c r="AP9" i="38" s="1"/>
  <c r="AQ7" i="38" s="1"/>
  <c r="AQ9" i="38" s="1"/>
  <c r="Q52" i="38"/>
  <c r="Q53" i="38" s="1"/>
  <c r="V50" i="38"/>
  <c r="V52" i="38" s="1"/>
  <c r="V53" i="38" s="1"/>
  <c r="L49" i="38"/>
  <c r="S14" i="38"/>
  <c r="BR7" i="38"/>
  <c r="BR9" i="38" s="1"/>
  <c r="BS7" i="38" s="1"/>
  <c r="BS9" i="38" s="1"/>
  <c r="BT7" i="38" s="1"/>
  <c r="BT9" i="38" s="1"/>
  <c r="BU7" i="38" s="1"/>
  <c r="BU9" i="38" s="1"/>
  <c r="Q49" i="38"/>
  <c r="S8" i="38"/>
  <c r="N106" i="42" s="1"/>
  <c r="Q106" i="42" s="1"/>
  <c r="F200" i="38"/>
  <c r="S9" i="38" s="1"/>
  <c r="S10" i="38" s="1"/>
  <c r="V7" i="38"/>
  <c r="V14" i="38" s="1"/>
  <c r="V28" i="38"/>
  <c r="S29" i="38"/>
  <c r="L29" i="38"/>
  <c r="Q29" i="38"/>
  <c r="O29" i="38"/>
  <c r="R29" i="38"/>
  <c r="M29" i="38"/>
  <c r="T29" i="38"/>
  <c r="U29" i="38"/>
  <c r="K29" i="38"/>
  <c r="N29" i="38"/>
  <c r="P29" i="38"/>
  <c r="J19" i="37"/>
  <c r="N22" i="37"/>
  <c r="O22" i="37" s="1"/>
  <c r="K17" i="37"/>
  <c r="J17" i="37"/>
  <c r="I20" i="37"/>
  <c r="J20" i="37" s="1"/>
  <c r="K16" i="37"/>
  <c r="J16" i="37"/>
  <c r="J12" i="37"/>
  <c r="K12" i="37"/>
  <c r="J8" i="37"/>
  <c r="K8" i="37"/>
  <c r="R28" i="49" l="1"/>
  <c r="K13" i="50"/>
  <c r="R25" i="49"/>
  <c r="K37" i="50"/>
  <c r="R7" i="49"/>
  <c r="K35" i="50"/>
  <c r="R16" i="49"/>
  <c r="K36" i="50"/>
  <c r="Q10" i="49"/>
  <c r="H11" i="50"/>
  <c r="Q15" i="49"/>
  <c r="E44" i="50"/>
  <c r="R29" i="49"/>
  <c r="K5" i="50"/>
  <c r="Q28" i="49"/>
  <c r="H13" i="50"/>
  <c r="Q9" i="49"/>
  <c r="E19" i="50"/>
  <c r="O18" i="49"/>
  <c r="B20" i="50"/>
  <c r="R18" i="49"/>
  <c r="K20" i="50"/>
  <c r="S24" i="49"/>
  <c r="N45" i="50"/>
  <c r="H45" i="50"/>
  <c r="Q20" i="49"/>
  <c r="H4" i="50"/>
  <c r="S28" i="49"/>
  <c r="N13" i="50"/>
  <c r="R24" i="49"/>
  <c r="K45" i="50"/>
  <c r="S25" i="49"/>
  <c r="N37" i="50"/>
  <c r="H37" i="50"/>
  <c r="O16" i="49"/>
  <c r="B36" i="50"/>
  <c r="S19" i="49"/>
  <c r="N12" i="50"/>
  <c r="O10" i="49"/>
  <c r="E11" i="50"/>
  <c r="B11" i="50"/>
  <c r="R10" i="49"/>
  <c r="K11" i="50"/>
  <c r="P29" i="49"/>
  <c r="E5" i="50"/>
  <c r="R20" i="49"/>
  <c r="K4" i="50"/>
  <c r="Q24" i="49"/>
  <c r="E45" i="50"/>
  <c r="R17" i="49"/>
  <c r="K28" i="50"/>
  <c r="P11" i="49"/>
  <c r="E3" i="50"/>
  <c r="S27" i="49"/>
  <c r="N21" i="50"/>
  <c r="H21" i="50"/>
  <c r="Q8" i="49"/>
  <c r="E27" i="50"/>
  <c r="R11" i="49"/>
  <c r="K3" i="50"/>
  <c r="P20" i="49"/>
  <c r="E4" i="50"/>
  <c r="S29" i="49"/>
  <c r="N5" i="50"/>
  <c r="R26" i="49"/>
  <c r="K29" i="50"/>
  <c r="Q17" i="49"/>
  <c r="E28" i="50"/>
  <c r="S8" i="49"/>
  <c r="H27" i="50"/>
  <c r="N27" i="50"/>
  <c r="O24" i="49"/>
  <c r="B45" i="50"/>
  <c r="R9" i="49"/>
  <c r="K19" i="50"/>
  <c r="S16" i="49"/>
  <c r="N36" i="50"/>
  <c r="H36" i="50"/>
  <c r="N8" i="50"/>
  <c r="Q19" i="49"/>
  <c r="H12" i="50"/>
  <c r="O17" i="49"/>
  <c r="B28" i="50"/>
  <c r="S15" i="49"/>
  <c r="N44" i="50"/>
  <c r="H44" i="50"/>
  <c r="S6" i="49"/>
  <c r="H43" i="50"/>
  <c r="N43" i="50"/>
  <c r="R19" i="49"/>
  <c r="K12" i="50"/>
  <c r="Q29" i="49"/>
  <c r="H5" i="50"/>
  <c r="R15" i="49"/>
  <c r="K44" i="50"/>
  <c r="O9" i="49"/>
  <c r="B19" i="50"/>
  <c r="Q7" i="49"/>
  <c r="E35" i="50"/>
  <c r="O27" i="49"/>
  <c r="B21" i="50"/>
  <c r="Q27" i="49"/>
  <c r="E21" i="50"/>
  <c r="R27" i="49"/>
  <c r="K21" i="50"/>
  <c r="S20" i="49"/>
  <c r="N4" i="50"/>
  <c r="S10" i="49"/>
  <c r="N11" i="50"/>
  <c r="O25" i="49"/>
  <c r="B37" i="50"/>
  <c r="O6" i="49"/>
  <c r="B43" i="50"/>
  <c r="R6" i="49"/>
  <c r="K43" i="50"/>
  <c r="O15" i="49"/>
  <c r="B44" i="50"/>
  <c r="O8" i="49"/>
  <c r="B27" i="50"/>
  <c r="Q16" i="49"/>
  <c r="E36" i="50"/>
  <c r="O19" i="49"/>
  <c r="E12" i="50"/>
  <c r="B12" i="50"/>
  <c r="O26" i="49"/>
  <c r="B29" i="50"/>
  <c r="O7" i="49"/>
  <c r="B35" i="50"/>
  <c r="Q25" i="49"/>
  <c r="E37" i="50"/>
  <c r="S18" i="49"/>
  <c r="N20" i="50"/>
  <c r="H20" i="50"/>
  <c r="O28" i="49"/>
  <c r="E13" i="50"/>
  <c r="B13" i="50"/>
  <c r="S7" i="49"/>
  <c r="N35" i="50"/>
  <c r="H35" i="50"/>
  <c r="S9" i="49"/>
  <c r="N19" i="50"/>
  <c r="H19" i="50"/>
  <c r="S26" i="49"/>
  <c r="N29" i="50"/>
  <c r="H29" i="50"/>
  <c r="S17" i="49"/>
  <c r="N28" i="50"/>
  <c r="H28" i="50"/>
  <c r="S11" i="49"/>
  <c r="N3" i="50"/>
  <c r="Q6" i="49"/>
  <c r="E43" i="50"/>
  <c r="Q26" i="49"/>
  <c r="E29" i="50"/>
  <c r="Q11" i="49"/>
  <c r="H3" i="50"/>
  <c r="R8" i="49"/>
  <c r="K27" i="50"/>
  <c r="Q18" i="49"/>
  <c r="E20" i="50"/>
  <c r="J22" i="46"/>
  <c r="J23" i="46"/>
  <c r="O20" i="49"/>
  <c r="B4" i="50"/>
  <c r="C44" i="49"/>
  <c r="E53" i="49"/>
  <c r="E33" i="49"/>
  <c r="F33" i="49"/>
  <c r="C46" i="49"/>
  <c r="E55" i="49"/>
  <c r="D38" i="49"/>
  <c r="G33" i="49"/>
  <c r="C43" i="49"/>
  <c r="D46" i="49"/>
  <c r="P46" i="49" s="1"/>
  <c r="F55" i="49"/>
  <c r="N22" i="46"/>
  <c r="N23" i="46"/>
  <c r="I22" i="46"/>
  <c r="I23" i="46"/>
  <c r="C38" i="49"/>
  <c r="B6" i="50" s="1"/>
  <c r="C51" i="49"/>
  <c r="C35" i="49"/>
  <c r="E34" i="49"/>
  <c r="G46" i="49"/>
  <c r="F42" i="49"/>
  <c r="R42" i="49" s="1"/>
  <c r="D53" i="49"/>
  <c r="P53" i="49" s="1"/>
  <c r="O23" i="46"/>
  <c r="O22" i="46"/>
  <c r="F22" i="46"/>
  <c r="F23" i="46"/>
  <c r="O11" i="49"/>
  <c r="B3" i="50"/>
  <c r="E42" i="49"/>
  <c r="Q42" i="49" s="1"/>
  <c r="F45" i="49"/>
  <c r="G51" i="49"/>
  <c r="C55" i="49"/>
  <c r="E36" i="49"/>
  <c r="E37" i="49"/>
  <c r="E47" i="49"/>
  <c r="C56" i="49"/>
  <c r="B8" i="50" s="1"/>
  <c r="D35" i="49"/>
  <c r="P35" i="49" s="1"/>
  <c r="E38" i="49"/>
  <c r="E44" i="49"/>
  <c r="F47" i="49"/>
  <c r="G53" i="49"/>
  <c r="D33" i="49"/>
  <c r="P33" i="49" s="1"/>
  <c r="G35" i="49"/>
  <c r="C45" i="49"/>
  <c r="D55" i="49"/>
  <c r="P55" i="49" s="1"/>
  <c r="E35" i="49"/>
  <c r="F38" i="49"/>
  <c r="F44" i="49"/>
  <c r="G47" i="49"/>
  <c r="C54" i="49"/>
  <c r="K22" i="46"/>
  <c r="K23" i="46"/>
  <c r="H22" i="46"/>
  <c r="H23" i="46"/>
  <c r="C34" i="49"/>
  <c r="D47" i="49"/>
  <c r="F56" i="49"/>
  <c r="D44" i="49"/>
  <c r="P44" i="49" s="1"/>
  <c r="F53" i="49"/>
  <c r="G36" i="49"/>
  <c r="G42" i="49"/>
  <c r="S42" i="49" s="1"/>
  <c r="D52" i="49"/>
  <c r="P52" i="49" s="1"/>
  <c r="D37" i="49"/>
  <c r="P37" i="49" s="1"/>
  <c r="D51" i="49"/>
  <c r="P51" i="49" s="1"/>
  <c r="C37" i="49"/>
  <c r="E52" i="49"/>
  <c r="E22" i="46"/>
  <c r="E23" i="46"/>
  <c r="G44" i="49"/>
  <c r="D54" i="49"/>
  <c r="P54" i="49" s="1"/>
  <c r="F35" i="49"/>
  <c r="G45" i="49"/>
  <c r="E54" i="49"/>
  <c r="F37" i="49"/>
  <c r="F43" i="49"/>
  <c r="C53" i="49"/>
  <c r="D56" i="49"/>
  <c r="D34" i="49"/>
  <c r="P34" i="49" s="1"/>
  <c r="G52" i="49"/>
  <c r="F34" i="49"/>
  <c r="G37" i="49"/>
  <c r="G43" i="49"/>
  <c r="C47" i="49"/>
  <c r="B7" i="50" s="1"/>
  <c r="E56" i="49"/>
  <c r="M23" i="46"/>
  <c r="M22" i="46"/>
  <c r="L22" i="46"/>
  <c r="L23" i="46"/>
  <c r="G22" i="46"/>
  <c r="G23" i="46"/>
  <c r="O29" i="49"/>
  <c r="B5" i="50"/>
  <c r="D43" i="49"/>
  <c r="P43" i="49" s="1"/>
  <c r="E46" i="49"/>
  <c r="F52" i="49"/>
  <c r="G55" i="49"/>
  <c r="G38" i="49"/>
  <c r="E43" i="49"/>
  <c r="C52" i="49"/>
  <c r="G56" i="49"/>
  <c r="S56" i="49" s="1"/>
  <c r="C36" i="49"/>
  <c r="C42" i="49"/>
  <c r="O42" i="49" s="1"/>
  <c r="D45" i="49"/>
  <c r="P45" i="49" s="1"/>
  <c r="E51" i="49"/>
  <c r="F54" i="49"/>
  <c r="G34" i="49"/>
  <c r="F36" i="49"/>
  <c r="F46" i="49"/>
  <c r="C33" i="49"/>
  <c r="D36" i="49"/>
  <c r="P36" i="49" s="1"/>
  <c r="D42" i="49"/>
  <c r="P42" i="49" s="1"/>
  <c r="E45" i="49"/>
  <c r="F51" i="49"/>
  <c r="G54" i="49"/>
  <c r="K29" i="37"/>
  <c r="BN9" i="38"/>
  <c r="BO7" i="38" s="1"/>
  <c r="BO9" i="38" s="1"/>
  <c r="BP7" i="38" s="1"/>
  <c r="BP9" i="38" s="1"/>
  <c r="BQ7" i="38" s="1"/>
  <c r="BQ9" i="38" s="1"/>
  <c r="V8" i="38"/>
  <c r="R30" i="38"/>
  <c r="R56" i="38"/>
  <c r="N30" i="38"/>
  <c r="N56" i="38"/>
  <c r="M30" i="38"/>
  <c r="M56" i="38"/>
  <c r="L30" i="38"/>
  <c r="L56" i="38"/>
  <c r="K30" i="38"/>
  <c r="K56" i="38"/>
  <c r="S30" i="38"/>
  <c r="S56" i="38"/>
  <c r="U30" i="38"/>
  <c r="U56" i="38"/>
  <c r="O30" i="38"/>
  <c r="O56" i="38"/>
  <c r="P30" i="38"/>
  <c r="P56" i="38"/>
  <c r="T30" i="38"/>
  <c r="T56" i="38"/>
  <c r="Q30" i="38"/>
  <c r="Q56" i="38"/>
  <c r="V9" i="38"/>
  <c r="V10" i="38" s="1"/>
  <c r="V48" i="38"/>
  <c r="V29" i="38"/>
  <c r="V30" i="38" s="1"/>
  <c r="K20" i="37"/>
  <c r="I22" i="37"/>
  <c r="K22" i="37" s="1"/>
  <c r="Q51" i="49" l="1"/>
  <c r="E47" i="50"/>
  <c r="E48" i="50"/>
  <c r="Q56" i="49"/>
  <c r="H8" i="50"/>
  <c r="O53" i="49"/>
  <c r="B32" i="50"/>
  <c r="S36" i="49"/>
  <c r="H22" i="50"/>
  <c r="N22" i="50"/>
  <c r="O45" i="49"/>
  <c r="B23" i="50"/>
  <c r="O55" i="49"/>
  <c r="E16" i="50"/>
  <c r="B16" i="50"/>
  <c r="R33" i="49"/>
  <c r="K46" i="50"/>
  <c r="R36" i="49"/>
  <c r="K22" i="50"/>
  <c r="O52" i="49"/>
  <c r="B40" i="50"/>
  <c r="R52" i="49"/>
  <c r="K40" i="50"/>
  <c r="S52" i="49"/>
  <c r="N40" i="50"/>
  <c r="H40" i="50"/>
  <c r="R43" i="49"/>
  <c r="K39" i="50"/>
  <c r="R35" i="49"/>
  <c r="K30" i="50"/>
  <c r="R53" i="49"/>
  <c r="K32" i="50"/>
  <c r="O34" i="49"/>
  <c r="B38" i="50"/>
  <c r="R38" i="49"/>
  <c r="K6" i="50"/>
  <c r="S35" i="49"/>
  <c r="N30" i="50"/>
  <c r="H30" i="50"/>
  <c r="Q44" i="49"/>
  <c r="E31" i="50"/>
  <c r="Q47" i="49"/>
  <c r="H7" i="50"/>
  <c r="S51" i="49"/>
  <c r="N48" i="50"/>
  <c r="H48" i="50"/>
  <c r="N47" i="50"/>
  <c r="H47" i="50"/>
  <c r="Q34" i="49"/>
  <c r="E38" i="50"/>
  <c r="R55" i="49"/>
  <c r="K16" i="50"/>
  <c r="P38" i="49"/>
  <c r="E6" i="50"/>
  <c r="Q33" i="49"/>
  <c r="E46" i="50"/>
  <c r="Q45" i="49"/>
  <c r="E23" i="50"/>
  <c r="R44" i="49"/>
  <c r="K31" i="50"/>
  <c r="R47" i="49"/>
  <c r="K7" i="50"/>
  <c r="S46" i="49"/>
  <c r="N15" i="50"/>
  <c r="S33" i="49"/>
  <c r="N46" i="50"/>
  <c r="H46" i="50"/>
  <c r="S54" i="49"/>
  <c r="N24" i="50"/>
  <c r="H24" i="50"/>
  <c r="S34" i="49"/>
  <c r="H38" i="50"/>
  <c r="N38" i="50"/>
  <c r="Q43" i="49"/>
  <c r="E39" i="50"/>
  <c r="Q46" i="49"/>
  <c r="H15" i="50"/>
  <c r="S43" i="49"/>
  <c r="N39" i="50"/>
  <c r="H39" i="50"/>
  <c r="R37" i="49"/>
  <c r="K14" i="50"/>
  <c r="Q52" i="49"/>
  <c r="E40" i="50"/>
  <c r="O54" i="49"/>
  <c r="B24" i="50"/>
  <c r="Q35" i="49"/>
  <c r="E30" i="50"/>
  <c r="Q38" i="49"/>
  <c r="H6" i="50"/>
  <c r="Q37" i="49"/>
  <c r="H14" i="50"/>
  <c r="R45" i="49"/>
  <c r="K23" i="50"/>
  <c r="O35" i="49"/>
  <c r="B30" i="50"/>
  <c r="Q55" i="49"/>
  <c r="H16" i="50"/>
  <c r="Q53" i="49"/>
  <c r="E32" i="50"/>
  <c r="R46" i="49"/>
  <c r="K15" i="50"/>
  <c r="S55" i="49"/>
  <c r="N16" i="50"/>
  <c r="R34" i="49"/>
  <c r="K38" i="50"/>
  <c r="S45" i="49"/>
  <c r="N23" i="50"/>
  <c r="H23" i="50"/>
  <c r="P47" i="49"/>
  <c r="E7" i="50"/>
  <c r="R51" i="49"/>
  <c r="K48" i="50"/>
  <c r="K47" i="50"/>
  <c r="O33" i="49"/>
  <c r="B46" i="50"/>
  <c r="R54" i="49"/>
  <c r="K24" i="50"/>
  <c r="O36" i="49"/>
  <c r="B22" i="50"/>
  <c r="S38" i="49"/>
  <c r="N6" i="50"/>
  <c r="S37" i="49"/>
  <c r="N14" i="50"/>
  <c r="P56" i="49"/>
  <c r="E8" i="50"/>
  <c r="Q54" i="49"/>
  <c r="E24" i="50"/>
  <c r="S44" i="49"/>
  <c r="N31" i="50"/>
  <c r="H31" i="50"/>
  <c r="O37" i="49"/>
  <c r="E14" i="50"/>
  <c r="B14" i="50"/>
  <c r="R56" i="49"/>
  <c r="K8" i="50"/>
  <c r="S47" i="49"/>
  <c r="N7" i="50"/>
  <c r="S53" i="49"/>
  <c r="N32" i="50"/>
  <c r="H32" i="50"/>
  <c r="Q36" i="49"/>
  <c r="E22" i="50"/>
  <c r="O51" i="49"/>
  <c r="B48" i="50"/>
  <c r="B47" i="50"/>
  <c r="O43" i="49"/>
  <c r="B39" i="50"/>
  <c r="O46" i="49"/>
  <c r="E15" i="50"/>
  <c r="B15" i="50"/>
  <c r="O44" i="49"/>
  <c r="B31" i="50"/>
  <c r="O38" i="49"/>
  <c r="O47" i="49"/>
  <c r="O56" i="49"/>
  <c r="V49" i="38"/>
  <c r="V56" i="38"/>
  <c r="J22" i="3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gary elekes</author>
    <author>Gary Elekes</author>
  </authors>
  <commentList>
    <comment ref="C8" authorId="0" shapeId="0" xr:uid="{00000000-0006-0000-0700-000001000000}">
      <text>
        <r>
          <rPr>
            <b/>
            <sz val="9"/>
            <color indexed="81"/>
            <rFont val="Tahoma"/>
            <family val="2"/>
          </rPr>
          <t>gary elekes:</t>
        </r>
        <r>
          <rPr>
            <sz val="9"/>
            <color indexed="81"/>
            <rFont val="Tahoma"/>
            <family val="2"/>
          </rPr>
          <t xml:space="preserve">
Angie, Kristy, Kathy, John, Mic, Jessica, Brooke, Mike, Gary, Will, Luke, Andy, Rufi
Mike A, Kevin</t>
        </r>
      </text>
    </comment>
    <comment ref="D8" authorId="1" shapeId="0" xr:uid="{00000000-0006-0000-0700-000002000000}">
      <text>
        <r>
          <rPr>
            <b/>
            <sz val="8"/>
            <color indexed="81"/>
            <rFont val="Tahoma"/>
            <family val="2"/>
          </rPr>
          <t>Gary Elekes:</t>
        </r>
      </text>
    </comment>
    <comment ref="F9" authorId="0" shapeId="0" xr:uid="{00000000-0006-0000-0700-000003000000}">
      <text>
        <r>
          <rPr>
            <b/>
            <sz val="9"/>
            <color indexed="81"/>
            <rFont val="Tahoma"/>
            <family val="2"/>
          </rPr>
          <t>gary elekes:</t>
        </r>
        <r>
          <rPr>
            <sz val="9"/>
            <color indexed="81"/>
            <rFont val="Tahoma"/>
            <family val="2"/>
          </rPr>
          <t xml:space="preserve">
Kathy, Mike, Julie, Kristy, John, Angie, Ricky, Steven, Mic, Jessica, Jason, Mike, Brooke, Gary, Will, Luke
Andy, Mike A, Refu, Kevin
</t>
        </r>
      </text>
    </comment>
    <comment ref="G9" authorId="0" shapeId="0" xr:uid="{00000000-0006-0000-0700-000004000000}">
      <text>
        <r>
          <rPr>
            <b/>
            <sz val="9"/>
            <color indexed="81"/>
            <rFont val="Tahoma"/>
            <family val="2"/>
          </rPr>
          <t>gary elekes:</t>
        </r>
        <r>
          <rPr>
            <sz val="9"/>
            <color indexed="81"/>
            <rFont val="Tahoma"/>
            <family val="2"/>
          </rPr>
          <t xml:space="preserve">
Kathy, Vic, Liz,
 </t>
        </r>
      </text>
    </comment>
    <comment ref="M9" authorId="0" shapeId="0" xr:uid="{00000000-0006-0000-0700-000005000000}">
      <text>
        <r>
          <rPr>
            <b/>
            <sz val="9"/>
            <color indexed="81"/>
            <rFont val="Tahoma"/>
            <family val="2"/>
          </rPr>
          <t>gary elekes:</t>
        </r>
        <r>
          <rPr>
            <sz val="9"/>
            <color indexed="81"/>
            <rFont val="Tahoma"/>
            <family val="2"/>
          </rPr>
          <t xml:space="preserve">
Anegelique, Kristy, Kathy, Olivia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Gary Elekes</author>
  </authors>
  <commentList>
    <comment ref="E22" authorId="0" shapeId="0" xr:uid="{00000000-0006-0000-0800-000001000000}">
      <text>
        <r>
          <rPr>
            <b/>
            <sz val="8"/>
            <color indexed="81"/>
            <rFont val="Tahoma"/>
            <family val="2"/>
          </rPr>
          <t>Gary Elekes:</t>
        </r>
        <r>
          <rPr>
            <sz val="8"/>
            <color indexed="81"/>
            <rFont val="Tahoma"/>
            <family val="2"/>
          </rPr>
          <t xml:space="preserve">
Estimated $.50 Cents per mailer
at $15,000 yields 30 direct mail targeted letters 
Targeted to specific zip codes
Rotating Basis
6000-7000 per week 1/4% response
15-20 leads per week</t>
        </r>
      </text>
    </comment>
    <comment ref="F22" authorId="0" shapeId="0" xr:uid="{00000000-0006-0000-0800-000002000000}">
      <text>
        <r>
          <rPr>
            <b/>
            <sz val="8"/>
            <color indexed="81"/>
            <rFont val="Tahoma"/>
            <family val="2"/>
          </rPr>
          <t>Gary Elekes:</t>
        </r>
        <r>
          <rPr>
            <sz val="8"/>
            <color indexed="81"/>
            <rFont val="Tahoma"/>
            <family val="2"/>
          </rPr>
          <t xml:space="preserve">
Estimated $.50 Cents per mailer
at $15,000 yields 30 direct mail targeted letters 
Targeted to specific zip codes
Rotating Basis
6000-7000 per week 1/4% response
15-20 leads per week</t>
        </r>
      </text>
    </comment>
    <comment ref="G22" authorId="0" shapeId="0" xr:uid="{00000000-0006-0000-0800-000003000000}">
      <text>
        <r>
          <rPr>
            <b/>
            <sz val="8"/>
            <color indexed="81"/>
            <rFont val="Tahoma"/>
            <family val="2"/>
          </rPr>
          <t>Gary Elekes:</t>
        </r>
        <r>
          <rPr>
            <sz val="8"/>
            <color indexed="81"/>
            <rFont val="Tahoma"/>
            <family val="2"/>
          </rPr>
          <t xml:space="preserve">
Estimated $.50 Cents per mailer
at $15,000 yields 30 direct mail targeted letters 
Targeted to specific zip codes
Rotating Basis
6000-7000 per week 1/4% response
15-20 leads per week</t>
        </r>
      </text>
    </comment>
    <comment ref="H22" authorId="0" shapeId="0" xr:uid="{00000000-0006-0000-0800-000004000000}">
      <text>
        <r>
          <rPr>
            <b/>
            <sz val="8"/>
            <color indexed="81"/>
            <rFont val="Tahoma"/>
            <family val="2"/>
          </rPr>
          <t>Gary Elekes:</t>
        </r>
        <r>
          <rPr>
            <sz val="8"/>
            <color indexed="81"/>
            <rFont val="Tahoma"/>
            <family val="2"/>
          </rPr>
          <t xml:space="preserve">
Estimated $.50 Cents per mailer
at $15,000 yields 30 direct mail targeted letters 
Targeted to specific zip codes
Rotating Basis
6000-7000 per week 1/4% response
15-20 leads per week</t>
        </r>
      </text>
    </comment>
    <comment ref="I22" authorId="0" shapeId="0" xr:uid="{00000000-0006-0000-0800-000005000000}">
      <text>
        <r>
          <rPr>
            <b/>
            <sz val="8"/>
            <color indexed="81"/>
            <rFont val="Tahoma"/>
            <family val="2"/>
          </rPr>
          <t>Gary Elekes:</t>
        </r>
        <r>
          <rPr>
            <sz val="8"/>
            <color indexed="81"/>
            <rFont val="Tahoma"/>
            <family val="2"/>
          </rPr>
          <t xml:space="preserve">
Estimated $.50 Cents per mailer
at $15,000 yields 30 direct mail targeted letters 
Targeted to specific zip codes
Rotating Basis
6000-7000 per week 1/4% response
15-20 leads per week</t>
        </r>
      </text>
    </comment>
    <comment ref="M22" authorId="0" shapeId="0" xr:uid="{00000000-0006-0000-0800-000006000000}">
      <text>
        <r>
          <rPr>
            <b/>
            <sz val="8"/>
            <color indexed="81"/>
            <rFont val="Tahoma"/>
            <family val="2"/>
          </rPr>
          <t>Gary Elekes:</t>
        </r>
        <r>
          <rPr>
            <sz val="8"/>
            <color indexed="81"/>
            <rFont val="Tahoma"/>
            <family val="2"/>
          </rPr>
          <t xml:space="preserve">
Estimated $.50 Cents per mailer
at $15,000 yields 30 direct mail targeted letters 
Targeted to specific zip codes
Rotating Basis
6000-7000 per week 1/4% response
15-20 leads per week</t>
        </r>
      </text>
    </comment>
    <comment ref="N22" authorId="0" shapeId="0" xr:uid="{00000000-0006-0000-0800-000007000000}">
      <text>
        <r>
          <rPr>
            <b/>
            <sz val="8"/>
            <color indexed="81"/>
            <rFont val="Tahoma"/>
            <family val="2"/>
          </rPr>
          <t>Gary Elekes:</t>
        </r>
        <r>
          <rPr>
            <sz val="8"/>
            <color indexed="81"/>
            <rFont val="Tahoma"/>
            <family val="2"/>
          </rPr>
          <t xml:space="preserve">
Estimated $.50 Cents per mailer
at $15,000 yields 30 direct mail targeted letters 
Targeted to specific zip codes
Rotating Basis
6000-7000 per week 1/4% response
15-20 leads per week</t>
        </r>
      </text>
    </comment>
    <comment ref="O22" authorId="0" shapeId="0" xr:uid="{00000000-0006-0000-0800-000008000000}">
      <text>
        <r>
          <rPr>
            <b/>
            <sz val="8"/>
            <color indexed="81"/>
            <rFont val="Tahoma"/>
            <family val="2"/>
          </rPr>
          <t>Gary Elekes:</t>
        </r>
        <r>
          <rPr>
            <sz val="8"/>
            <color indexed="81"/>
            <rFont val="Tahoma"/>
            <family val="2"/>
          </rPr>
          <t xml:space="preserve">
Estimated $.50 Cents per mailer
at $15,000 yields 30 direct mail targeted letters 
Targeted to specific zip codes
Rotating Basis
6000-7000 per week 1/4% response
15-20 leads per week</t>
        </r>
      </text>
    </comment>
    <comment ref="E24" authorId="0" shapeId="0" xr:uid="{00000000-0006-0000-0800-000009000000}">
      <text>
        <r>
          <rPr>
            <b/>
            <sz val="8"/>
            <color indexed="81"/>
            <rFont val="Tahoma"/>
            <family val="2"/>
          </rPr>
          <t>Gary Elekes:</t>
        </r>
        <r>
          <rPr>
            <sz val="8"/>
            <color indexed="81"/>
            <rFont val="Tahoma"/>
            <family val="2"/>
          </rPr>
          <t xml:space="preserve">
Use of Post Card Drops from Suburban News
Rotated ZIP codes
148,000 total cards dropped over 4 months
Special Offers - Service/Coupons/PTU
Equipment offer - target price
Draw is Safety Check or Discounted PTU</t>
        </r>
      </text>
    </comment>
    <comment ref="F24" authorId="0" shapeId="0" xr:uid="{00000000-0006-0000-0800-00000A000000}">
      <text>
        <r>
          <rPr>
            <b/>
            <sz val="8"/>
            <color indexed="81"/>
            <rFont val="Tahoma"/>
            <family val="2"/>
          </rPr>
          <t>Gary Elekes:</t>
        </r>
        <r>
          <rPr>
            <sz val="8"/>
            <color indexed="81"/>
            <rFont val="Tahoma"/>
            <family val="2"/>
          </rPr>
          <t xml:space="preserve">
Use of Post Card Drops from Suburban News
Rotated ZIP codes
148,000 total cards dropped over 4 months
Special Offers - Service/Coupons/PTU
Equipment offer - target price
Draw is Safety Check or Discounted PTU</t>
        </r>
      </text>
    </comment>
    <comment ref="G24" authorId="0" shapeId="0" xr:uid="{00000000-0006-0000-0800-00000B000000}">
      <text>
        <r>
          <rPr>
            <b/>
            <sz val="8"/>
            <color indexed="81"/>
            <rFont val="Tahoma"/>
            <family val="2"/>
          </rPr>
          <t>Gary Elekes:</t>
        </r>
        <r>
          <rPr>
            <sz val="8"/>
            <color indexed="81"/>
            <rFont val="Tahoma"/>
            <family val="2"/>
          </rPr>
          <t xml:space="preserve">
Use of Post Card Drops from Suburban News
Rotated ZIP codes
148,000 total cards dropped over 4 months
Special Offers - Service/Coupons/PTU
Equipment offer - target price
Draw is Safety Check or Discounted PTU</t>
        </r>
      </text>
    </comment>
    <comment ref="H24" authorId="0" shapeId="0" xr:uid="{00000000-0006-0000-0800-00000C000000}">
      <text>
        <r>
          <rPr>
            <b/>
            <sz val="8"/>
            <color indexed="81"/>
            <rFont val="Tahoma"/>
            <family val="2"/>
          </rPr>
          <t>Gary Elekes:</t>
        </r>
        <r>
          <rPr>
            <sz val="8"/>
            <color indexed="81"/>
            <rFont val="Tahoma"/>
            <family val="2"/>
          </rPr>
          <t xml:space="preserve">
Use of Post Card Drops from Suburban News
Rotated ZIP codes
148,000 total cards dropped over 4 months
Special Offers - Service/Coupons/PTU
Equipment offer - target price
Draw is Safety Check or Discounted PTU</t>
        </r>
      </text>
    </comment>
    <comment ref="E25" authorId="0" shapeId="0" xr:uid="{00000000-0006-0000-0800-00000D000000}">
      <text>
        <r>
          <rPr>
            <b/>
            <sz val="8"/>
            <color indexed="81"/>
            <rFont val="Tahoma"/>
            <family val="2"/>
          </rPr>
          <t>Gary Elekes:</t>
        </r>
        <r>
          <rPr>
            <sz val="8"/>
            <color indexed="81"/>
            <rFont val="Tahoma"/>
            <family val="2"/>
          </rPr>
          <t xml:space="preserve">
Target Mailer - directed by install
mail to haines directory to six surrounding properties - specialized offer - friends and neighbors.  During slower months only.</t>
        </r>
      </text>
    </comment>
    <comment ref="F25" authorId="0" shapeId="0" xr:uid="{00000000-0006-0000-0800-00000E000000}">
      <text>
        <r>
          <rPr>
            <b/>
            <sz val="8"/>
            <color indexed="81"/>
            <rFont val="Tahoma"/>
            <family val="2"/>
          </rPr>
          <t>Gary Elekes:</t>
        </r>
        <r>
          <rPr>
            <sz val="8"/>
            <color indexed="81"/>
            <rFont val="Tahoma"/>
            <family val="2"/>
          </rPr>
          <t xml:space="preserve">
Target Mailer - directed by install
mail to haines directory to six surrounding properties - specialized offer - friends and neighbors.  During slower months only.</t>
        </r>
      </text>
    </comment>
    <comment ref="G25" authorId="0" shapeId="0" xr:uid="{00000000-0006-0000-0800-00000F000000}">
      <text>
        <r>
          <rPr>
            <b/>
            <sz val="8"/>
            <color indexed="81"/>
            <rFont val="Tahoma"/>
            <family val="2"/>
          </rPr>
          <t>Gary Elekes:</t>
        </r>
        <r>
          <rPr>
            <sz val="8"/>
            <color indexed="81"/>
            <rFont val="Tahoma"/>
            <family val="2"/>
          </rPr>
          <t xml:space="preserve">
Target Mailer - directed by install
mail to haines directory to six surrounding properties - specialized offer - friends and neighbors.  During slower months only.</t>
        </r>
      </text>
    </comment>
    <comment ref="H25" authorId="0" shapeId="0" xr:uid="{00000000-0006-0000-0800-000010000000}">
      <text>
        <r>
          <rPr>
            <b/>
            <sz val="8"/>
            <color indexed="81"/>
            <rFont val="Tahoma"/>
            <family val="2"/>
          </rPr>
          <t>Gary Elekes:</t>
        </r>
        <r>
          <rPr>
            <sz val="8"/>
            <color indexed="81"/>
            <rFont val="Tahoma"/>
            <family val="2"/>
          </rPr>
          <t xml:space="preserve">
Target Mailer - directed by install
mail to haines directory to six surrounding properties - specialized offer - friends and neighbors.  During slower months only.</t>
        </r>
      </text>
    </comment>
    <comment ref="I25" authorId="0" shapeId="0" xr:uid="{00000000-0006-0000-0800-000011000000}">
      <text>
        <r>
          <rPr>
            <b/>
            <sz val="8"/>
            <color indexed="81"/>
            <rFont val="Tahoma"/>
            <family val="2"/>
          </rPr>
          <t>Gary Elekes:</t>
        </r>
        <r>
          <rPr>
            <sz val="8"/>
            <color indexed="81"/>
            <rFont val="Tahoma"/>
            <family val="2"/>
          </rPr>
          <t xml:space="preserve">
Target Mailer - directed by install
mail to haines directory to six surrounding properties - specialized offer - friends and neighbors.  During slower months only.</t>
        </r>
      </text>
    </comment>
    <comment ref="J25" authorId="0" shapeId="0" xr:uid="{00000000-0006-0000-0800-000012000000}">
      <text>
        <r>
          <rPr>
            <b/>
            <sz val="8"/>
            <color indexed="81"/>
            <rFont val="Tahoma"/>
            <family val="2"/>
          </rPr>
          <t>Gary Elekes:</t>
        </r>
        <r>
          <rPr>
            <sz val="8"/>
            <color indexed="81"/>
            <rFont val="Tahoma"/>
            <family val="2"/>
          </rPr>
          <t xml:space="preserve">
Target Mailer - directed by install
mail to haines directory to six surrounding properties - specialized offer - friends and neighbors.  During slower months only.</t>
        </r>
      </text>
    </comment>
    <comment ref="K25" authorId="0" shapeId="0" xr:uid="{00000000-0006-0000-0800-000013000000}">
      <text>
        <r>
          <rPr>
            <b/>
            <sz val="8"/>
            <color indexed="81"/>
            <rFont val="Tahoma"/>
            <family val="2"/>
          </rPr>
          <t>Gary Elekes:</t>
        </r>
        <r>
          <rPr>
            <sz val="8"/>
            <color indexed="81"/>
            <rFont val="Tahoma"/>
            <family val="2"/>
          </rPr>
          <t xml:space="preserve">
Target Mailer - directed by install
mail to haines directory to six surrounding properties - specialized offer - friends and neighbors.  During slower months only.</t>
        </r>
      </text>
    </comment>
    <comment ref="L25" authorId="0" shapeId="0" xr:uid="{00000000-0006-0000-0800-000014000000}">
      <text>
        <r>
          <rPr>
            <b/>
            <sz val="8"/>
            <color indexed="81"/>
            <rFont val="Tahoma"/>
            <family val="2"/>
          </rPr>
          <t>Gary Elekes:</t>
        </r>
        <r>
          <rPr>
            <sz val="8"/>
            <color indexed="81"/>
            <rFont val="Tahoma"/>
            <family val="2"/>
          </rPr>
          <t xml:space="preserve">
Target Mailer - directed by install
mail to haines directory to six surrounding properties - specialized offer - friends and neighbors.  During slower months only.</t>
        </r>
      </text>
    </comment>
    <comment ref="M25" authorId="0" shapeId="0" xr:uid="{00000000-0006-0000-0800-000015000000}">
      <text>
        <r>
          <rPr>
            <b/>
            <sz val="8"/>
            <color indexed="81"/>
            <rFont val="Tahoma"/>
            <family val="2"/>
          </rPr>
          <t>Gary Elekes:</t>
        </r>
        <r>
          <rPr>
            <sz val="8"/>
            <color indexed="81"/>
            <rFont val="Tahoma"/>
            <family val="2"/>
          </rPr>
          <t xml:space="preserve">
Target Mailer - directed by install
mail to haines directory to six surrounding properties - specialized offer - friends and neighbors.  During slower months only.</t>
        </r>
      </text>
    </comment>
    <comment ref="N25" authorId="0" shapeId="0" xr:uid="{00000000-0006-0000-0800-000016000000}">
      <text>
        <r>
          <rPr>
            <b/>
            <sz val="8"/>
            <color indexed="81"/>
            <rFont val="Tahoma"/>
            <family val="2"/>
          </rPr>
          <t>Gary Elekes:</t>
        </r>
        <r>
          <rPr>
            <sz val="8"/>
            <color indexed="81"/>
            <rFont val="Tahoma"/>
            <family val="2"/>
          </rPr>
          <t xml:space="preserve">
Target Mailer - directed by install
mail to haines directory to six surrounding properties - specialized offer - friends and neighbors.  During slower months only.</t>
        </r>
      </text>
    </comment>
    <comment ref="O25" authorId="0" shapeId="0" xr:uid="{00000000-0006-0000-0800-000017000000}">
      <text>
        <r>
          <rPr>
            <b/>
            <sz val="8"/>
            <color indexed="81"/>
            <rFont val="Tahoma"/>
            <family val="2"/>
          </rPr>
          <t>Gary Elekes:</t>
        </r>
        <r>
          <rPr>
            <sz val="8"/>
            <color indexed="81"/>
            <rFont val="Tahoma"/>
            <family val="2"/>
          </rPr>
          <t xml:space="preserve">
Target Mailer - directed by install
mail to haines directory to six surrounding properties - specialized offer - friends and neighbors.  During slower months only.</t>
        </r>
      </text>
    </comment>
    <comment ref="P25" authorId="0" shapeId="0" xr:uid="{00000000-0006-0000-0800-000018000000}">
      <text>
        <r>
          <rPr>
            <b/>
            <sz val="8"/>
            <color indexed="81"/>
            <rFont val="Tahoma"/>
            <family val="2"/>
          </rPr>
          <t>Gary Elekes:</t>
        </r>
        <r>
          <rPr>
            <sz val="8"/>
            <color indexed="81"/>
            <rFont val="Tahoma"/>
            <family val="2"/>
          </rPr>
          <t xml:space="preserve">
Target Mailer - directed by install
mail to haines directory to six surrounding properties - specialized offer - friends and neighbors.  During slower months only.</t>
        </r>
      </text>
    </comment>
    <comment ref="Q104" authorId="0" shapeId="0" xr:uid="{00000000-0006-0000-0800-000019000000}">
      <text>
        <r>
          <rPr>
            <b/>
            <sz val="8"/>
            <color indexed="81"/>
            <rFont val="Tahoma"/>
            <family val="2"/>
          </rPr>
          <t>Gary Elekes:</t>
        </r>
        <r>
          <rPr>
            <sz val="8"/>
            <color indexed="81"/>
            <rFont val="Tahoma"/>
            <family val="2"/>
          </rPr>
          <t xml:space="preserve">
17,000 of this money is based in 2006
104,000 in 2007
   20,000 100% Money
   15,000 100% 1 Time CD/DVD Production
   70,000 is 60 Lennox - 40 Buckeye</t>
        </r>
      </text>
    </comment>
    <comment ref="E132" authorId="0" shapeId="0" xr:uid="{1EA98152-721D-4A19-ABA8-9368C829F3D6}">
      <text>
        <r>
          <rPr>
            <b/>
            <sz val="8"/>
            <color indexed="81"/>
            <rFont val="Tahoma"/>
            <family val="2"/>
          </rPr>
          <t>Gary Elekes:</t>
        </r>
        <r>
          <rPr>
            <sz val="8"/>
            <color indexed="81"/>
            <rFont val="Tahoma"/>
            <family val="2"/>
          </rPr>
          <t xml:space="preserve">
Estimated $.50 Cents per mailer
at $15,000 yields 30 direct mail targeted letters 
Targeted to specific zip codes
Rotating Basis
6000-7000 per week 1/4% response
15-20 leads per week</t>
        </r>
      </text>
    </comment>
    <comment ref="F132" authorId="0" shapeId="0" xr:uid="{43341D94-312A-4686-9C84-06109266E903}">
      <text>
        <r>
          <rPr>
            <b/>
            <sz val="8"/>
            <color indexed="81"/>
            <rFont val="Tahoma"/>
            <family val="2"/>
          </rPr>
          <t>Gary Elekes:</t>
        </r>
        <r>
          <rPr>
            <sz val="8"/>
            <color indexed="81"/>
            <rFont val="Tahoma"/>
            <family val="2"/>
          </rPr>
          <t xml:space="preserve">
Estimated $.50 Cents per mailer
at $15,000 yields 30 direct mail targeted letters 
Targeted to specific zip codes
Rotating Basis
6000-7000 per week 1/4% response
15-20 leads per week</t>
        </r>
      </text>
    </comment>
    <comment ref="G132" authorId="0" shapeId="0" xr:uid="{787AD158-2AFC-464D-9C4C-0FE3B4954305}">
      <text>
        <r>
          <rPr>
            <b/>
            <sz val="8"/>
            <color indexed="81"/>
            <rFont val="Tahoma"/>
            <family val="2"/>
          </rPr>
          <t>Gary Elekes:</t>
        </r>
        <r>
          <rPr>
            <sz val="8"/>
            <color indexed="81"/>
            <rFont val="Tahoma"/>
            <family val="2"/>
          </rPr>
          <t xml:space="preserve">
Estimated $.50 Cents per mailer
at $15,000 yields 30 direct mail targeted letters 
Targeted to specific zip codes
Rotating Basis
6000-7000 per week 1/4% response
15-20 leads per week</t>
        </r>
      </text>
    </comment>
    <comment ref="H132" authorId="0" shapeId="0" xr:uid="{E259BA28-2040-444C-AA1D-69C827D934BA}">
      <text>
        <r>
          <rPr>
            <b/>
            <sz val="8"/>
            <color indexed="81"/>
            <rFont val="Tahoma"/>
            <family val="2"/>
          </rPr>
          <t>Gary Elekes:</t>
        </r>
        <r>
          <rPr>
            <sz val="8"/>
            <color indexed="81"/>
            <rFont val="Tahoma"/>
            <family val="2"/>
          </rPr>
          <t xml:space="preserve">
Estimated $.50 Cents per mailer
at $15,000 yields 30 direct mail targeted letters 
Targeted to specific zip codes
Rotating Basis
6000-7000 per week 1/4% response
15-20 leads per week</t>
        </r>
      </text>
    </comment>
    <comment ref="I132" authorId="0" shapeId="0" xr:uid="{D6BCD2B6-A351-40DD-B3FA-C599E06BA1F2}">
      <text>
        <r>
          <rPr>
            <b/>
            <sz val="8"/>
            <color indexed="81"/>
            <rFont val="Tahoma"/>
            <family val="2"/>
          </rPr>
          <t>Gary Elekes:</t>
        </r>
        <r>
          <rPr>
            <sz val="8"/>
            <color indexed="81"/>
            <rFont val="Tahoma"/>
            <family val="2"/>
          </rPr>
          <t xml:space="preserve">
Estimated $.50 Cents per mailer
at $15,000 yields 30 direct mail targeted letters 
Targeted to specific zip codes
Rotating Basis
6000-7000 per week 1/4% response
15-20 leads per week</t>
        </r>
      </text>
    </comment>
    <comment ref="M132" authorId="0" shapeId="0" xr:uid="{7580B795-30D1-44FE-B371-91D955465703}">
      <text>
        <r>
          <rPr>
            <b/>
            <sz val="8"/>
            <color indexed="81"/>
            <rFont val="Tahoma"/>
            <family val="2"/>
          </rPr>
          <t>Gary Elekes:</t>
        </r>
        <r>
          <rPr>
            <sz val="8"/>
            <color indexed="81"/>
            <rFont val="Tahoma"/>
            <family val="2"/>
          </rPr>
          <t xml:space="preserve">
Estimated $.50 Cents per mailer
at $15,000 yields 30 direct mail targeted letters 
Targeted to specific zip codes
Rotating Basis
6000-7000 per week 1/4% response
15-20 leads per week</t>
        </r>
      </text>
    </comment>
    <comment ref="N132" authorId="0" shapeId="0" xr:uid="{CF888FEE-B1D0-4B9C-8003-214ADD3F9B02}">
      <text>
        <r>
          <rPr>
            <b/>
            <sz val="8"/>
            <color indexed="81"/>
            <rFont val="Tahoma"/>
            <family val="2"/>
          </rPr>
          <t>Gary Elekes:</t>
        </r>
        <r>
          <rPr>
            <sz val="8"/>
            <color indexed="81"/>
            <rFont val="Tahoma"/>
            <family val="2"/>
          </rPr>
          <t xml:space="preserve">
Estimated $.50 Cents per mailer
at $15,000 yields 30 direct mail targeted letters 
Targeted to specific zip codes
Rotating Basis
6000-7000 per week 1/4% response
15-20 leads per week</t>
        </r>
      </text>
    </comment>
    <comment ref="O132" authorId="0" shapeId="0" xr:uid="{34830F9C-39CB-4D30-9F4E-8393A11F55E2}">
      <text>
        <r>
          <rPr>
            <b/>
            <sz val="8"/>
            <color indexed="81"/>
            <rFont val="Tahoma"/>
            <family val="2"/>
          </rPr>
          <t>Gary Elekes:</t>
        </r>
        <r>
          <rPr>
            <sz val="8"/>
            <color indexed="81"/>
            <rFont val="Tahoma"/>
            <family val="2"/>
          </rPr>
          <t xml:space="preserve">
Estimated $.50 Cents per mailer
at $15,000 yields 30 direct mail targeted letters 
Targeted to specific zip codes
Rotating Basis
6000-7000 per week 1/4% response
15-20 leads per week</t>
        </r>
      </text>
    </comment>
    <comment ref="E134" authorId="0" shapeId="0" xr:uid="{74270ED4-1F94-4BD9-8F1F-8C05B8512AF3}">
      <text>
        <r>
          <rPr>
            <b/>
            <sz val="8"/>
            <color indexed="81"/>
            <rFont val="Tahoma"/>
            <family val="2"/>
          </rPr>
          <t>Gary Elekes:</t>
        </r>
        <r>
          <rPr>
            <sz val="8"/>
            <color indexed="81"/>
            <rFont val="Tahoma"/>
            <family val="2"/>
          </rPr>
          <t xml:space="preserve">
Use of Post Card Drops from Suburban News
Rotated ZIP codes
148,000 total cards dropped over 4 months
Special Offers - Service/Coupons/PTU
Equipment offer - target price
Draw is Safety Check or Discounted PTU</t>
        </r>
      </text>
    </comment>
    <comment ref="F134" authorId="0" shapeId="0" xr:uid="{9052EAA5-32D4-423A-9342-16A57E39C89C}">
      <text>
        <r>
          <rPr>
            <b/>
            <sz val="8"/>
            <color indexed="81"/>
            <rFont val="Tahoma"/>
            <family val="2"/>
          </rPr>
          <t>Gary Elekes:</t>
        </r>
        <r>
          <rPr>
            <sz val="8"/>
            <color indexed="81"/>
            <rFont val="Tahoma"/>
            <family val="2"/>
          </rPr>
          <t xml:space="preserve">
Use of Post Card Drops from Suburban News
Rotated ZIP codes
148,000 total cards dropped over 4 months
Special Offers - Service/Coupons/PTU
Equipment offer - target price
Draw is Safety Check or Discounted PTU</t>
        </r>
      </text>
    </comment>
    <comment ref="G134" authorId="0" shapeId="0" xr:uid="{82FC2CD6-E7C2-429D-890E-9516534028DF}">
      <text>
        <r>
          <rPr>
            <b/>
            <sz val="8"/>
            <color indexed="81"/>
            <rFont val="Tahoma"/>
            <family val="2"/>
          </rPr>
          <t>Gary Elekes:</t>
        </r>
        <r>
          <rPr>
            <sz val="8"/>
            <color indexed="81"/>
            <rFont val="Tahoma"/>
            <family val="2"/>
          </rPr>
          <t xml:space="preserve">
Use of Post Card Drops from Suburban News
Rotated ZIP codes
148,000 total cards dropped over 4 months
Special Offers - Service/Coupons/PTU
Equipment offer - target price
Draw is Safety Check or Discounted PTU</t>
        </r>
      </text>
    </comment>
    <comment ref="H134" authorId="0" shapeId="0" xr:uid="{0E6F1796-1DC5-42CF-AD7A-17D89201C101}">
      <text>
        <r>
          <rPr>
            <b/>
            <sz val="8"/>
            <color indexed="81"/>
            <rFont val="Tahoma"/>
            <family val="2"/>
          </rPr>
          <t>Gary Elekes:</t>
        </r>
        <r>
          <rPr>
            <sz val="8"/>
            <color indexed="81"/>
            <rFont val="Tahoma"/>
            <family val="2"/>
          </rPr>
          <t xml:space="preserve">
Use of Post Card Drops from Suburban News
Rotated ZIP codes
148,000 total cards dropped over 4 months
Special Offers - Service/Coupons/PTU
Equipment offer - target price
Draw is Safety Check or Discounted PTU</t>
        </r>
      </text>
    </comment>
    <comment ref="E135" authorId="0" shapeId="0" xr:uid="{6CF0FF4F-1D9F-4905-921C-6C5C187680B3}">
      <text>
        <r>
          <rPr>
            <b/>
            <sz val="8"/>
            <color indexed="81"/>
            <rFont val="Tahoma"/>
            <family val="2"/>
          </rPr>
          <t>Gary Elekes:</t>
        </r>
        <r>
          <rPr>
            <sz val="8"/>
            <color indexed="81"/>
            <rFont val="Tahoma"/>
            <family val="2"/>
          </rPr>
          <t xml:space="preserve">
Target Mailer - directed by install
mail to haines directory to six surrounding properties - specialized offer - friends and neighbors.  During slower months only.</t>
        </r>
      </text>
    </comment>
    <comment ref="F135" authorId="0" shapeId="0" xr:uid="{512A80D9-3127-4442-A045-AEF6298BAFFB}">
      <text>
        <r>
          <rPr>
            <b/>
            <sz val="8"/>
            <color indexed="81"/>
            <rFont val="Tahoma"/>
            <family val="2"/>
          </rPr>
          <t>Gary Elekes:</t>
        </r>
        <r>
          <rPr>
            <sz val="8"/>
            <color indexed="81"/>
            <rFont val="Tahoma"/>
            <family val="2"/>
          </rPr>
          <t xml:space="preserve">
Target Mailer - directed by install
mail to haines directory to six surrounding properties - specialized offer - friends and neighbors.  During slower months only.</t>
        </r>
      </text>
    </comment>
    <comment ref="G135" authorId="0" shapeId="0" xr:uid="{0D3D4294-B37F-4B10-8772-A7B87352D092}">
      <text>
        <r>
          <rPr>
            <b/>
            <sz val="8"/>
            <color indexed="81"/>
            <rFont val="Tahoma"/>
            <family val="2"/>
          </rPr>
          <t>Gary Elekes:</t>
        </r>
        <r>
          <rPr>
            <sz val="8"/>
            <color indexed="81"/>
            <rFont val="Tahoma"/>
            <family val="2"/>
          </rPr>
          <t xml:space="preserve">
Target Mailer - directed by install
mail to haines directory to six surrounding properties - specialized offer - friends and neighbors.  During slower months only.</t>
        </r>
      </text>
    </comment>
    <comment ref="H135" authorId="0" shapeId="0" xr:uid="{10A718AA-CABE-4AB0-9048-8FD14D579011}">
      <text>
        <r>
          <rPr>
            <b/>
            <sz val="8"/>
            <color indexed="81"/>
            <rFont val="Tahoma"/>
            <family val="2"/>
          </rPr>
          <t>Gary Elekes:</t>
        </r>
        <r>
          <rPr>
            <sz val="8"/>
            <color indexed="81"/>
            <rFont val="Tahoma"/>
            <family val="2"/>
          </rPr>
          <t xml:space="preserve">
Target Mailer - directed by install
mail to haines directory to six surrounding properties - specialized offer - friends and neighbors.  During slower months only.</t>
        </r>
      </text>
    </comment>
    <comment ref="I135" authorId="0" shapeId="0" xr:uid="{B288D6F9-44A9-4D8B-843B-C0747D97DA0D}">
      <text>
        <r>
          <rPr>
            <b/>
            <sz val="8"/>
            <color indexed="81"/>
            <rFont val="Tahoma"/>
            <family val="2"/>
          </rPr>
          <t>Gary Elekes:</t>
        </r>
        <r>
          <rPr>
            <sz val="8"/>
            <color indexed="81"/>
            <rFont val="Tahoma"/>
            <family val="2"/>
          </rPr>
          <t xml:space="preserve">
Target Mailer - directed by install
mail to haines directory to six surrounding properties - specialized offer - friends and neighbors.  During slower months only.</t>
        </r>
      </text>
    </comment>
    <comment ref="J135" authorId="0" shapeId="0" xr:uid="{1DCB5B28-24FE-44F7-BB62-9553AF109CA8}">
      <text>
        <r>
          <rPr>
            <b/>
            <sz val="8"/>
            <color indexed="81"/>
            <rFont val="Tahoma"/>
            <family val="2"/>
          </rPr>
          <t>Gary Elekes:</t>
        </r>
        <r>
          <rPr>
            <sz val="8"/>
            <color indexed="81"/>
            <rFont val="Tahoma"/>
            <family val="2"/>
          </rPr>
          <t xml:space="preserve">
Target Mailer - directed by install
mail to haines directory to six surrounding properties - specialized offer - friends and neighbors.  During slower months only.</t>
        </r>
      </text>
    </comment>
    <comment ref="K135" authorId="0" shapeId="0" xr:uid="{FD9FF42F-E24B-4B78-B285-689A231C5294}">
      <text>
        <r>
          <rPr>
            <b/>
            <sz val="8"/>
            <color indexed="81"/>
            <rFont val="Tahoma"/>
            <family val="2"/>
          </rPr>
          <t>Gary Elekes:</t>
        </r>
        <r>
          <rPr>
            <sz val="8"/>
            <color indexed="81"/>
            <rFont val="Tahoma"/>
            <family val="2"/>
          </rPr>
          <t xml:space="preserve">
Target Mailer - directed by install
mail to haines directory to six surrounding properties - specialized offer - friends and neighbors.  During slower months only.</t>
        </r>
      </text>
    </comment>
    <comment ref="L135" authorId="0" shapeId="0" xr:uid="{F42D1B84-C035-4FAE-B817-D0308686B3C8}">
      <text>
        <r>
          <rPr>
            <b/>
            <sz val="8"/>
            <color indexed="81"/>
            <rFont val="Tahoma"/>
            <family val="2"/>
          </rPr>
          <t>Gary Elekes:</t>
        </r>
        <r>
          <rPr>
            <sz val="8"/>
            <color indexed="81"/>
            <rFont val="Tahoma"/>
            <family val="2"/>
          </rPr>
          <t xml:space="preserve">
Target Mailer - directed by install
mail to haines directory to six surrounding properties - specialized offer - friends and neighbors.  During slower months only.</t>
        </r>
      </text>
    </comment>
    <comment ref="M135" authorId="0" shapeId="0" xr:uid="{00EC8ED6-9ADC-4B81-A77A-886C653913C6}">
      <text>
        <r>
          <rPr>
            <b/>
            <sz val="8"/>
            <color indexed="81"/>
            <rFont val="Tahoma"/>
            <family val="2"/>
          </rPr>
          <t>Gary Elekes:</t>
        </r>
        <r>
          <rPr>
            <sz val="8"/>
            <color indexed="81"/>
            <rFont val="Tahoma"/>
            <family val="2"/>
          </rPr>
          <t xml:space="preserve">
Target Mailer - directed by install
mail to haines directory to six surrounding properties - specialized offer - friends and neighbors.  During slower months only.</t>
        </r>
      </text>
    </comment>
    <comment ref="N135" authorId="0" shapeId="0" xr:uid="{9C9378C4-A8ED-4FFB-A993-2CCA9E94037D}">
      <text>
        <r>
          <rPr>
            <b/>
            <sz val="8"/>
            <color indexed="81"/>
            <rFont val="Tahoma"/>
            <family val="2"/>
          </rPr>
          <t>Gary Elekes:</t>
        </r>
        <r>
          <rPr>
            <sz val="8"/>
            <color indexed="81"/>
            <rFont val="Tahoma"/>
            <family val="2"/>
          </rPr>
          <t xml:space="preserve">
Target Mailer - directed by install
mail to haines directory to six surrounding properties - specialized offer - friends and neighbors.  During slower months only.</t>
        </r>
      </text>
    </comment>
    <comment ref="O135" authorId="0" shapeId="0" xr:uid="{15FA61AE-50D2-4580-A853-2F313969D3B9}">
      <text>
        <r>
          <rPr>
            <b/>
            <sz val="8"/>
            <color indexed="81"/>
            <rFont val="Tahoma"/>
            <family val="2"/>
          </rPr>
          <t>Gary Elekes:</t>
        </r>
        <r>
          <rPr>
            <sz val="8"/>
            <color indexed="81"/>
            <rFont val="Tahoma"/>
            <family val="2"/>
          </rPr>
          <t xml:space="preserve">
Target Mailer - directed by install
mail to haines directory to six surrounding properties - specialized offer - friends and neighbors.  During slower months only.</t>
        </r>
      </text>
    </comment>
    <comment ref="P135" authorId="0" shapeId="0" xr:uid="{5C0D7512-43CE-42DE-99D4-9BDB0D450F61}">
      <text>
        <r>
          <rPr>
            <b/>
            <sz val="8"/>
            <color indexed="81"/>
            <rFont val="Tahoma"/>
            <family val="2"/>
          </rPr>
          <t>Gary Elekes:</t>
        </r>
        <r>
          <rPr>
            <sz val="8"/>
            <color indexed="81"/>
            <rFont val="Tahoma"/>
            <family val="2"/>
          </rPr>
          <t xml:space="preserve">
Target Mailer - directed by install
mail to haines directory to six surrounding properties - specialized offer - friends and neighbors.  During slower months only.</t>
        </r>
      </text>
    </comment>
    <comment ref="Q212" authorId="0" shapeId="0" xr:uid="{79237117-CCBE-4CC1-BB98-5F812955A80A}">
      <text>
        <r>
          <rPr>
            <b/>
            <sz val="8"/>
            <color indexed="81"/>
            <rFont val="Tahoma"/>
            <family val="2"/>
          </rPr>
          <t>Gary Elekes:</t>
        </r>
        <r>
          <rPr>
            <sz val="8"/>
            <color indexed="81"/>
            <rFont val="Tahoma"/>
            <family val="2"/>
          </rPr>
          <t xml:space="preserve">
17,000 of this money is based in 2006
104,000 in 2007
   20,000 100% Money
   15,000 100% 1 Time CD/DVD Production
   70,000 is 60 Lennox - 40 Buckeye</t>
        </r>
      </text>
    </comment>
    <comment ref="E239" authorId="0" shapeId="0" xr:uid="{67784BC4-F8FB-47B5-A759-096DEB1962DB}">
      <text>
        <r>
          <rPr>
            <b/>
            <sz val="8"/>
            <color indexed="81"/>
            <rFont val="Tahoma"/>
            <family val="2"/>
          </rPr>
          <t>Gary Elekes:</t>
        </r>
        <r>
          <rPr>
            <sz val="8"/>
            <color indexed="81"/>
            <rFont val="Tahoma"/>
            <family val="2"/>
          </rPr>
          <t xml:space="preserve">
Estimated $.50 Cents per mailer
at $15,000 yields 30 direct mail targeted letters 
Targeted to specific zip codes
Rotating Basis
6000-7000 per week 1/4% response
15-20 leads per week</t>
        </r>
      </text>
    </comment>
    <comment ref="F239" authorId="0" shapeId="0" xr:uid="{637729EB-6FC5-45CD-A4FB-05E915D77A62}">
      <text>
        <r>
          <rPr>
            <b/>
            <sz val="8"/>
            <color indexed="81"/>
            <rFont val="Tahoma"/>
            <family val="2"/>
          </rPr>
          <t>Gary Elekes:</t>
        </r>
        <r>
          <rPr>
            <sz val="8"/>
            <color indexed="81"/>
            <rFont val="Tahoma"/>
            <family val="2"/>
          </rPr>
          <t xml:space="preserve">
Estimated $.50 Cents per mailer
at $15,000 yields 30 direct mail targeted letters 
Targeted to specific zip codes
Rotating Basis
6000-7000 per week 1/4% response
15-20 leads per week</t>
        </r>
      </text>
    </comment>
    <comment ref="G239" authorId="0" shapeId="0" xr:uid="{883A8FDE-9EFE-4A0E-B9CC-AA6F0EFB868E}">
      <text>
        <r>
          <rPr>
            <b/>
            <sz val="8"/>
            <color indexed="81"/>
            <rFont val="Tahoma"/>
            <family val="2"/>
          </rPr>
          <t>Gary Elekes:</t>
        </r>
        <r>
          <rPr>
            <sz val="8"/>
            <color indexed="81"/>
            <rFont val="Tahoma"/>
            <family val="2"/>
          </rPr>
          <t xml:space="preserve">
Estimated $.50 Cents per mailer
at $15,000 yields 30 direct mail targeted letters 
Targeted to specific zip codes
Rotating Basis
6000-7000 per week 1/4% response
15-20 leads per week</t>
        </r>
      </text>
    </comment>
    <comment ref="H239" authorId="0" shapeId="0" xr:uid="{07FF28C9-ED29-426B-8B0B-195B70D55A96}">
      <text>
        <r>
          <rPr>
            <b/>
            <sz val="8"/>
            <color indexed="81"/>
            <rFont val="Tahoma"/>
            <family val="2"/>
          </rPr>
          <t>Gary Elekes:</t>
        </r>
        <r>
          <rPr>
            <sz val="8"/>
            <color indexed="81"/>
            <rFont val="Tahoma"/>
            <family val="2"/>
          </rPr>
          <t xml:space="preserve">
Estimated $.50 Cents per mailer
at $15,000 yields 30 direct mail targeted letters 
Targeted to specific zip codes
Rotating Basis
6000-7000 per week 1/4% response
15-20 leads per week</t>
        </r>
      </text>
    </comment>
    <comment ref="I239" authorId="0" shapeId="0" xr:uid="{6E385497-9B79-4231-BF1B-3F640738A9CC}">
      <text>
        <r>
          <rPr>
            <b/>
            <sz val="8"/>
            <color indexed="81"/>
            <rFont val="Tahoma"/>
            <family val="2"/>
          </rPr>
          <t>Gary Elekes:</t>
        </r>
        <r>
          <rPr>
            <sz val="8"/>
            <color indexed="81"/>
            <rFont val="Tahoma"/>
            <family val="2"/>
          </rPr>
          <t xml:space="preserve">
Estimated $.50 Cents per mailer
at $15,000 yields 30 direct mail targeted letters 
Targeted to specific zip codes
Rotating Basis
6000-7000 per week 1/4% response
15-20 leads per week</t>
        </r>
      </text>
    </comment>
    <comment ref="M239" authorId="0" shapeId="0" xr:uid="{707E699B-2165-45D0-BB5B-4CAE19112CD8}">
      <text>
        <r>
          <rPr>
            <b/>
            <sz val="8"/>
            <color indexed="81"/>
            <rFont val="Tahoma"/>
            <family val="2"/>
          </rPr>
          <t>Gary Elekes:</t>
        </r>
        <r>
          <rPr>
            <sz val="8"/>
            <color indexed="81"/>
            <rFont val="Tahoma"/>
            <family val="2"/>
          </rPr>
          <t xml:space="preserve">
Estimated $.50 Cents per mailer
at $15,000 yields 30 direct mail targeted letters 
Targeted to specific zip codes
Rotating Basis
6000-7000 per week 1/4% response
15-20 leads per week</t>
        </r>
      </text>
    </comment>
    <comment ref="N239" authorId="0" shapeId="0" xr:uid="{9C5E6165-D16D-47E7-8C25-74E8EE2BF133}">
      <text>
        <r>
          <rPr>
            <b/>
            <sz val="8"/>
            <color indexed="81"/>
            <rFont val="Tahoma"/>
            <family val="2"/>
          </rPr>
          <t>Gary Elekes:</t>
        </r>
        <r>
          <rPr>
            <sz val="8"/>
            <color indexed="81"/>
            <rFont val="Tahoma"/>
            <family val="2"/>
          </rPr>
          <t xml:space="preserve">
Estimated $.50 Cents per mailer
at $15,000 yields 30 direct mail targeted letters 
Targeted to specific zip codes
Rotating Basis
6000-7000 per week 1/4% response
15-20 leads per week</t>
        </r>
      </text>
    </comment>
    <comment ref="O239" authorId="0" shapeId="0" xr:uid="{2F2DE86C-1643-4F00-AC3E-A07DC97F7E48}">
      <text>
        <r>
          <rPr>
            <b/>
            <sz val="8"/>
            <color indexed="81"/>
            <rFont val="Tahoma"/>
            <family val="2"/>
          </rPr>
          <t>Gary Elekes:</t>
        </r>
        <r>
          <rPr>
            <sz val="8"/>
            <color indexed="81"/>
            <rFont val="Tahoma"/>
            <family val="2"/>
          </rPr>
          <t xml:space="preserve">
Estimated $.50 Cents per mailer
at $15,000 yields 30 direct mail targeted letters 
Targeted to specific zip codes
Rotating Basis
6000-7000 per week 1/4% response
15-20 leads per week</t>
        </r>
      </text>
    </comment>
    <comment ref="E241" authorId="0" shapeId="0" xr:uid="{1696D08B-C652-422F-AE4D-A373AF067893}">
      <text>
        <r>
          <rPr>
            <b/>
            <sz val="8"/>
            <color indexed="81"/>
            <rFont val="Tahoma"/>
            <family val="2"/>
          </rPr>
          <t>Gary Elekes:</t>
        </r>
        <r>
          <rPr>
            <sz val="8"/>
            <color indexed="81"/>
            <rFont val="Tahoma"/>
            <family val="2"/>
          </rPr>
          <t xml:space="preserve">
Use of Post Card Drops from Suburban News
Rotated ZIP codes
148,000 total cards dropped over 4 months
Special Offers - Service/Coupons/PTU
Equipment offer - target price
Draw is Safety Check or Discounted PTU</t>
        </r>
      </text>
    </comment>
    <comment ref="F241" authorId="0" shapeId="0" xr:uid="{2866968C-3A54-4D81-A360-D6E565583838}">
      <text>
        <r>
          <rPr>
            <b/>
            <sz val="8"/>
            <color indexed="81"/>
            <rFont val="Tahoma"/>
            <family val="2"/>
          </rPr>
          <t>Gary Elekes:</t>
        </r>
        <r>
          <rPr>
            <sz val="8"/>
            <color indexed="81"/>
            <rFont val="Tahoma"/>
            <family val="2"/>
          </rPr>
          <t xml:space="preserve">
Use of Post Card Drops from Suburban News
Rotated ZIP codes
148,000 total cards dropped over 4 months
Special Offers - Service/Coupons/PTU
Equipment offer - target price
Draw is Safety Check or Discounted PTU</t>
        </r>
      </text>
    </comment>
    <comment ref="G241" authorId="0" shapeId="0" xr:uid="{176FD90B-9CC4-4A0C-9C40-FF61FB6EEA6B}">
      <text>
        <r>
          <rPr>
            <b/>
            <sz val="8"/>
            <color indexed="81"/>
            <rFont val="Tahoma"/>
            <family val="2"/>
          </rPr>
          <t>Gary Elekes:</t>
        </r>
        <r>
          <rPr>
            <sz val="8"/>
            <color indexed="81"/>
            <rFont val="Tahoma"/>
            <family val="2"/>
          </rPr>
          <t xml:space="preserve">
Use of Post Card Drops from Suburban News
Rotated ZIP codes
148,000 total cards dropped over 4 months
Special Offers - Service/Coupons/PTU
Equipment offer - target price
Draw is Safety Check or Discounted PTU</t>
        </r>
      </text>
    </comment>
    <comment ref="H241" authorId="0" shapeId="0" xr:uid="{1E4775F7-BD78-4830-AB51-27FF16D99F9E}">
      <text>
        <r>
          <rPr>
            <b/>
            <sz val="8"/>
            <color indexed="81"/>
            <rFont val="Tahoma"/>
            <family val="2"/>
          </rPr>
          <t>Gary Elekes:</t>
        </r>
        <r>
          <rPr>
            <sz val="8"/>
            <color indexed="81"/>
            <rFont val="Tahoma"/>
            <family val="2"/>
          </rPr>
          <t xml:space="preserve">
Use of Post Card Drops from Suburban News
Rotated ZIP codes
148,000 total cards dropped over 4 months
Special Offers - Service/Coupons/PTU
Equipment offer - target price
Draw is Safety Check or Discounted PTU</t>
        </r>
      </text>
    </comment>
    <comment ref="E242" authorId="0" shapeId="0" xr:uid="{FB9846E1-73D8-495C-9AC8-244A5DFA3DF9}">
      <text>
        <r>
          <rPr>
            <b/>
            <sz val="8"/>
            <color indexed="81"/>
            <rFont val="Tahoma"/>
            <family val="2"/>
          </rPr>
          <t>Gary Elekes:</t>
        </r>
        <r>
          <rPr>
            <sz val="8"/>
            <color indexed="81"/>
            <rFont val="Tahoma"/>
            <family val="2"/>
          </rPr>
          <t xml:space="preserve">
Target Mailer - directed by install
mail to haines directory to six surrounding properties - specialized offer - friends and neighbors.  During slower months only.</t>
        </r>
      </text>
    </comment>
    <comment ref="F242" authorId="0" shapeId="0" xr:uid="{E0633130-743E-4587-A93B-ECB993053B27}">
      <text>
        <r>
          <rPr>
            <b/>
            <sz val="8"/>
            <color indexed="81"/>
            <rFont val="Tahoma"/>
            <family val="2"/>
          </rPr>
          <t>Gary Elekes:</t>
        </r>
        <r>
          <rPr>
            <sz val="8"/>
            <color indexed="81"/>
            <rFont val="Tahoma"/>
            <family val="2"/>
          </rPr>
          <t xml:space="preserve">
Target Mailer - directed by install
mail to haines directory to six surrounding properties - specialized offer - friends and neighbors.  During slower months only.</t>
        </r>
      </text>
    </comment>
    <comment ref="G242" authorId="0" shapeId="0" xr:uid="{04655386-D0C0-4ABF-8DF9-88CEA2E2CEB4}">
      <text>
        <r>
          <rPr>
            <b/>
            <sz val="8"/>
            <color indexed="81"/>
            <rFont val="Tahoma"/>
            <family val="2"/>
          </rPr>
          <t>Gary Elekes:</t>
        </r>
        <r>
          <rPr>
            <sz val="8"/>
            <color indexed="81"/>
            <rFont val="Tahoma"/>
            <family val="2"/>
          </rPr>
          <t xml:space="preserve">
Target Mailer - directed by install
mail to haines directory to six surrounding properties - specialized offer - friends and neighbors.  During slower months only.</t>
        </r>
      </text>
    </comment>
    <comment ref="H242" authorId="0" shapeId="0" xr:uid="{A074B2E4-8CB0-4C82-ADE3-8EE8862DEB4B}">
      <text>
        <r>
          <rPr>
            <b/>
            <sz val="8"/>
            <color indexed="81"/>
            <rFont val="Tahoma"/>
            <family val="2"/>
          </rPr>
          <t>Gary Elekes:</t>
        </r>
        <r>
          <rPr>
            <sz val="8"/>
            <color indexed="81"/>
            <rFont val="Tahoma"/>
            <family val="2"/>
          </rPr>
          <t xml:space="preserve">
Target Mailer - directed by install
mail to haines directory to six surrounding properties - specialized offer - friends and neighbors.  During slower months only.</t>
        </r>
      </text>
    </comment>
    <comment ref="I242" authorId="0" shapeId="0" xr:uid="{28045CC9-3745-4C1C-A60C-67CC6E96BEE7}">
      <text>
        <r>
          <rPr>
            <b/>
            <sz val="8"/>
            <color indexed="81"/>
            <rFont val="Tahoma"/>
            <family val="2"/>
          </rPr>
          <t>Gary Elekes:</t>
        </r>
        <r>
          <rPr>
            <sz val="8"/>
            <color indexed="81"/>
            <rFont val="Tahoma"/>
            <family val="2"/>
          </rPr>
          <t xml:space="preserve">
Target Mailer - directed by install
mail to haines directory to six surrounding properties - specialized offer - friends and neighbors.  During slower months only.</t>
        </r>
      </text>
    </comment>
    <comment ref="J242" authorId="0" shapeId="0" xr:uid="{81B11664-95B8-4F07-A18C-C7B29070DBEB}">
      <text>
        <r>
          <rPr>
            <b/>
            <sz val="8"/>
            <color indexed="81"/>
            <rFont val="Tahoma"/>
            <family val="2"/>
          </rPr>
          <t>Gary Elekes:</t>
        </r>
        <r>
          <rPr>
            <sz val="8"/>
            <color indexed="81"/>
            <rFont val="Tahoma"/>
            <family val="2"/>
          </rPr>
          <t xml:space="preserve">
Target Mailer - directed by install
mail to haines directory to six surrounding properties - specialized offer - friends and neighbors.  During slower months only.</t>
        </r>
      </text>
    </comment>
    <comment ref="K242" authorId="0" shapeId="0" xr:uid="{9681746F-54FB-4A0C-A7B2-D9A7974C738F}">
      <text>
        <r>
          <rPr>
            <b/>
            <sz val="8"/>
            <color indexed="81"/>
            <rFont val="Tahoma"/>
            <family val="2"/>
          </rPr>
          <t>Gary Elekes:</t>
        </r>
        <r>
          <rPr>
            <sz val="8"/>
            <color indexed="81"/>
            <rFont val="Tahoma"/>
            <family val="2"/>
          </rPr>
          <t xml:space="preserve">
Target Mailer - directed by install
mail to haines directory to six surrounding properties - specialized offer - friends and neighbors.  During slower months only.</t>
        </r>
      </text>
    </comment>
    <comment ref="L242" authorId="0" shapeId="0" xr:uid="{70BE79CD-3132-4AAE-892D-A1305DACA565}">
      <text>
        <r>
          <rPr>
            <b/>
            <sz val="8"/>
            <color indexed="81"/>
            <rFont val="Tahoma"/>
            <family val="2"/>
          </rPr>
          <t>Gary Elekes:</t>
        </r>
        <r>
          <rPr>
            <sz val="8"/>
            <color indexed="81"/>
            <rFont val="Tahoma"/>
            <family val="2"/>
          </rPr>
          <t xml:space="preserve">
Target Mailer - directed by install
mail to haines directory to six surrounding properties - specialized offer - friends and neighbors.  During slower months only.</t>
        </r>
      </text>
    </comment>
    <comment ref="M242" authorId="0" shapeId="0" xr:uid="{EEB33241-58A9-4B97-A61A-E0068359B4F8}">
      <text>
        <r>
          <rPr>
            <b/>
            <sz val="8"/>
            <color indexed="81"/>
            <rFont val="Tahoma"/>
            <family val="2"/>
          </rPr>
          <t>Gary Elekes:</t>
        </r>
        <r>
          <rPr>
            <sz val="8"/>
            <color indexed="81"/>
            <rFont val="Tahoma"/>
            <family val="2"/>
          </rPr>
          <t xml:space="preserve">
Target Mailer - directed by install
mail to haines directory to six surrounding properties - specialized offer - friends and neighbors.  During slower months only.</t>
        </r>
      </text>
    </comment>
    <comment ref="N242" authorId="0" shapeId="0" xr:uid="{DCCAB4FB-BCF6-4255-B422-4CB8BB067EBD}">
      <text>
        <r>
          <rPr>
            <b/>
            <sz val="8"/>
            <color indexed="81"/>
            <rFont val="Tahoma"/>
            <family val="2"/>
          </rPr>
          <t>Gary Elekes:</t>
        </r>
        <r>
          <rPr>
            <sz val="8"/>
            <color indexed="81"/>
            <rFont val="Tahoma"/>
            <family val="2"/>
          </rPr>
          <t xml:space="preserve">
Target Mailer - directed by install
mail to haines directory to six surrounding properties - specialized offer - friends and neighbors.  During slower months only.</t>
        </r>
      </text>
    </comment>
    <comment ref="O242" authorId="0" shapeId="0" xr:uid="{D3C5DCFE-B8A5-4C2C-9251-593F052AE8AE}">
      <text>
        <r>
          <rPr>
            <b/>
            <sz val="8"/>
            <color indexed="81"/>
            <rFont val="Tahoma"/>
            <family val="2"/>
          </rPr>
          <t>Gary Elekes:</t>
        </r>
        <r>
          <rPr>
            <sz val="8"/>
            <color indexed="81"/>
            <rFont val="Tahoma"/>
            <family val="2"/>
          </rPr>
          <t xml:space="preserve">
Target Mailer - directed by install
mail to haines directory to six surrounding properties - specialized offer - friends and neighbors.  During slower months only.</t>
        </r>
      </text>
    </comment>
    <comment ref="P242" authorId="0" shapeId="0" xr:uid="{EBCC4F3F-DC6A-4B46-82A3-D98A668F56B7}">
      <text>
        <r>
          <rPr>
            <b/>
            <sz val="8"/>
            <color indexed="81"/>
            <rFont val="Tahoma"/>
            <family val="2"/>
          </rPr>
          <t>Gary Elekes:</t>
        </r>
        <r>
          <rPr>
            <sz val="8"/>
            <color indexed="81"/>
            <rFont val="Tahoma"/>
            <family val="2"/>
          </rPr>
          <t xml:space="preserve">
Target Mailer - directed by install
mail to haines directory to six surrounding properties - specialized offer - friends and neighbors.  During slower months only.</t>
        </r>
      </text>
    </comment>
    <comment ref="Q319" authorId="0" shapeId="0" xr:uid="{9D8D82E6-44D4-4D93-8D46-4771A57B0B36}">
      <text>
        <r>
          <rPr>
            <b/>
            <sz val="8"/>
            <color indexed="81"/>
            <rFont val="Tahoma"/>
            <family val="2"/>
          </rPr>
          <t>Gary Elekes:</t>
        </r>
        <r>
          <rPr>
            <sz val="8"/>
            <color indexed="81"/>
            <rFont val="Tahoma"/>
            <family val="2"/>
          </rPr>
          <t xml:space="preserve">
17,000 of this money is based in 2006
104,000 in 2007
   20,000 100% Money
   15,000 100% 1 Time CD/DVD Production
   70,000 is 60 Lennox - 40 Buckeye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Gary Elekes</author>
    <author>gary elekes</author>
  </authors>
  <commentList>
    <comment ref="E38" authorId="0" shapeId="0" xr:uid="{00000000-0006-0000-0900-000001000000}">
      <text>
        <r>
          <rPr>
            <b/>
            <sz val="8"/>
            <color indexed="81"/>
            <rFont val="Tahoma"/>
            <family val="2"/>
          </rPr>
          <t>Gary Elekes:</t>
        </r>
        <r>
          <rPr>
            <sz val="8"/>
            <color indexed="81"/>
            <rFont val="Tahoma"/>
            <family val="2"/>
          </rPr>
          <t xml:space="preserve">
Radio campaign
Lifetime Guarantee Service
</t>
        </r>
      </text>
    </comment>
    <comment ref="E52" authorId="0" shapeId="0" xr:uid="{00000000-0006-0000-0900-000003000000}">
      <text>
        <r>
          <rPr>
            <b/>
            <sz val="8"/>
            <color indexed="81"/>
            <rFont val="Tahoma"/>
            <family val="2"/>
          </rPr>
          <t xml:space="preserve">Notes:
Gary
Rosalie
</t>
        </r>
        <r>
          <rPr>
            <sz val="8"/>
            <color indexed="81"/>
            <rFont val="Tahoma"/>
            <family val="2"/>
          </rPr>
          <t xml:space="preserve">
</t>
        </r>
      </text>
    </comment>
    <comment ref="G52" authorId="0" shapeId="0" xr:uid="{00000000-0006-0000-0900-000004000000}">
      <text>
        <r>
          <rPr>
            <b/>
            <sz val="8"/>
            <color indexed="81"/>
            <rFont val="Tahoma"/>
            <family val="2"/>
          </rPr>
          <t>Notes:</t>
        </r>
        <r>
          <rPr>
            <sz val="8"/>
            <color indexed="81"/>
            <rFont val="Tahoma"/>
            <family val="2"/>
          </rPr>
          <t xml:space="preserve">
2 CSR's
1 Svc Mgr
2 Dispatchers
1/3 GM Salary
Book Keeper 
Admin 
</t>
        </r>
      </text>
    </comment>
    <comment ref="I52" authorId="0" shapeId="0" xr:uid="{00000000-0006-0000-0900-000005000000}">
      <text>
        <r>
          <rPr>
            <b/>
            <sz val="8"/>
            <color indexed="81"/>
            <rFont val="Tahoma"/>
            <family val="2"/>
          </rPr>
          <t>Notes:</t>
        </r>
        <r>
          <rPr>
            <sz val="8"/>
            <color indexed="81"/>
            <rFont val="Tahoma"/>
            <family val="2"/>
          </rPr>
          <t xml:space="preserve">
2 CSR's 1/2
1 Svc Mgr 1/2
2 Dispatchers1/2
1/3 GM Salary
Book Keeper 1/3
Admin 1/3
</t>
        </r>
      </text>
    </comment>
    <comment ref="E53" authorId="1" shapeId="0" xr:uid="{E26A98DD-290E-4825-B1D4-4AAE868D2EA4}">
      <text>
        <r>
          <rPr>
            <b/>
            <sz val="9"/>
            <color indexed="81"/>
            <rFont val="Tahoma"/>
            <family val="2"/>
          </rPr>
          <t>gary elekes:</t>
        </r>
        <r>
          <rPr>
            <sz val="9"/>
            <color indexed="81"/>
            <rFont val="Tahoma"/>
            <family val="2"/>
          </rPr>
          <t xml:space="preserve">
Ricky and Vic, Gary, Andy, Mario, Matt, Will</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247pbrennan</author>
  </authors>
  <commentList>
    <comment ref="N9" authorId="0" shapeId="0" xr:uid="{A8A4ABB1-529F-4725-8E95-0FF4EB1F3573}">
      <text>
        <r>
          <rPr>
            <b/>
            <sz val="9"/>
            <color indexed="81"/>
            <rFont val="Tahoma"/>
            <family val="2"/>
          </rPr>
          <t>Based on the crew-day capacity.</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gary elekes</author>
  </authors>
  <commentList>
    <comment ref="F8" authorId="0" shapeId="0" xr:uid="{9AE27D4C-A1B9-4BB5-90CF-47892F6DE1B8}">
      <text>
        <r>
          <rPr>
            <b/>
            <sz val="9"/>
            <color indexed="81"/>
            <rFont val="Tahoma"/>
            <family val="2"/>
          </rPr>
          <t>gary elekes:</t>
        </r>
        <r>
          <rPr>
            <sz val="9"/>
            <color indexed="81"/>
            <rFont val="Tahoma"/>
            <family val="2"/>
          </rPr>
          <t xml:space="preserve">
Includes IAQ Accessories
The Added Extended Warranty
The Longer Warranty if Added 11-16
2 Year Guarantee
Hotel Guarantee
The Reserve for USA in Years $80.00 cost per year</t>
        </r>
      </text>
    </comment>
    <comment ref="K8" authorId="0" shapeId="0" xr:uid="{C0EAC8E1-005A-4A34-9740-A04C6B943F6A}">
      <text>
        <r>
          <rPr>
            <b/>
            <sz val="9"/>
            <color indexed="81"/>
            <rFont val="Tahoma"/>
            <family val="2"/>
          </rPr>
          <t>gary elekes:</t>
        </r>
        <r>
          <rPr>
            <sz val="9"/>
            <color indexed="81"/>
            <rFont val="Tahoma"/>
            <family val="2"/>
          </rPr>
          <t xml:space="preserve">
Service Agreement reserve $80
extended Warranty $ 200
</t>
        </r>
      </text>
    </comment>
    <comment ref="P8" authorId="0" shapeId="0" xr:uid="{26C5A845-82B3-463D-B6DA-3790B28BC1A2}">
      <text>
        <r>
          <rPr>
            <b/>
            <sz val="9"/>
            <color indexed="81"/>
            <rFont val="Tahoma"/>
            <family val="2"/>
          </rPr>
          <t>gary elekes:</t>
        </r>
        <r>
          <rPr>
            <sz val="9"/>
            <color indexed="81"/>
            <rFont val="Tahoma"/>
            <family val="2"/>
          </rPr>
          <t xml:space="preserve">
Includes IAQ Accessories
The Added Extended Warranty
The Longer Warranty if Added 11-16
2 Year Guarantee
Hotel Guarantee
The Reserve for USA in Years $80.00 cost per year</t>
        </r>
      </text>
    </comment>
    <comment ref="U8" authorId="0" shapeId="0" xr:uid="{0BC78F71-DCC3-4008-95A6-1DA1DA4A593C}">
      <text>
        <r>
          <rPr>
            <b/>
            <sz val="9"/>
            <color indexed="81"/>
            <rFont val="Tahoma"/>
            <family val="2"/>
          </rPr>
          <t>gary elekes:</t>
        </r>
        <r>
          <rPr>
            <sz val="9"/>
            <color indexed="81"/>
            <rFont val="Tahoma"/>
            <family val="2"/>
          </rPr>
          <t xml:space="preserve">
Includes IAQ Accessories
The Added Extended Warranty
The Longer Warranty if Added 11-16
2 Year Guarantee
Hotel Guarantee
The Reserve for USA in Years $80.00 cost per year</t>
        </r>
      </text>
    </comment>
    <comment ref="Z8" authorId="0" shapeId="0" xr:uid="{32F41818-335D-4734-AEEB-BE1A4E960BFA}">
      <text>
        <r>
          <rPr>
            <b/>
            <sz val="9"/>
            <color indexed="81"/>
            <rFont val="Tahoma"/>
            <family val="2"/>
          </rPr>
          <t>gary elekes:</t>
        </r>
        <r>
          <rPr>
            <sz val="9"/>
            <color indexed="81"/>
            <rFont val="Tahoma"/>
            <family val="2"/>
          </rPr>
          <t xml:space="preserve">
Includes IAQ Accessories
The Added Extended Warranty
The Longer Warranty if Added 11-16
2 Year Guarantee
Hotel Guarantee
The Reserve for USA in Years $80.00 cost per year</t>
        </r>
      </text>
    </comment>
    <comment ref="P9" authorId="0" shapeId="0" xr:uid="{7AC4F897-1A7A-4455-B9CA-1B3587545AD3}">
      <text>
        <r>
          <rPr>
            <b/>
            <sz val="9"/>
            <color indexed="81"/>
            <rFont val="Tahoma"/>
            <family val="2"/>
          </rPr>
          <t>gary elekes:</t>
        </r>
        <r>
          <rPr>
            <sz val="9"/>
            <color indexed="81"/>
            <rFont val="Tahoma"/>
            <family val="2"/>
          </rPr>
          <t xml:space="preserve">
2 Year US (2 * 80) = 160
Ext Warranty = $300</t>
        </r>
      </text>
    </comment>
    <comment ref="U9" authorId="0" shapeId="0" xr:uid="{B349B013-9A09-44D7-B5E7-5EE384704472}">
      <text>
        <r>
          <rPr>
            <b/>
            <sz val="9"/>
            <color indexed="81"/>
            <rFont val="Tahoma"/>
            <family val="2"/>
          </rPr>
          <t>gary elekes:</t>
        </r>
        <r>
          <rPr>
            <sz val="9"/>
            <color indexed="81"/>
            <rFont val="Tahoma"/>
            <family val="2"/>
          </rPr>
          <t xml:space="preserve">
3 years S/a (3 * 80) 240
Ext Warranty $300</t>
        </r>
      </text>
    </comment>
    <comment ref="Z9" authorId="0" shapeId="0" xr:uid="{905398B9-A641-46F9-AF54-8B9BA9F2A860}">
      <text>
        <r>
          <rPr>
            <b/>
            <sz val="9"/>
            <color indexed="81"/>
            <rFont val="Tahoma"/>
            <family val="2"/>
          </rPr>
          <t>gary elekes:</t>
        </r>
        <r>
          <rPr>
            <sz val="9"/>
            <color indexed="81"/>
            <rFont val="Tahoma"/>
            <family val="2"/>
          </rPr>
          <t xml:space="preserve">
5 Year Service Agreement (5*80)400
10 Year parts Labor Extended Warranty $300
200 ext warranty 11-16
  </t>
        </r>
      </text>
    </comment>
    <comment ref="P25" authorId="0" shapeId="0" xr:uid="{29B57F8C-4631-4ABF-91FD-FB9C008B910A}">
      <text>
        <r>
          <rPr>
            <b/>
            <sz val="9"/>
            <color indexed="81"/>
            <rFont val="Tahoma"/>
            <family val="2"/>
          </rPr>
          <t>gary elekes:</t>
        </r>
        <r>
          <rPr>
            <sz val="9"/>
            <color indexed="81"/>
            <rFont val="Tahoma"/>
            <family val="2"/>
          </rPr>
          <t xml:space="preserve">
400 extended warranty
80 for each year of USA
480 Total</t>
        </r>
      </text>
    </comment>
    <comment ref="U27" authorId="0" shapeId="0" xr:uid="{DFF3C301-2738-43A4-A1CD-A4E4C9CA612E}">
      <text>
        <r>
          <rPr>
            <b/>
            <sz val="9"/>
            <color indexed="81"/>
            <rFont val="Tahoma"/>
            <family val="2"/>
          </rPr>
          <t>gary elekes:</t>
        </r>
        <r>
          <rPr>
            <sz val="9"/>
            <color indexed="81"/>
            <rFont val="Tahoma"/>
            <family val="2"/>
          </rPr>
          <t xml:space="preserve">
400 extended warranty
240 for each year of USA
640
0 Total</t>
        </r>
      </text>
    </comment>
    <comment ref="U35" authorId="0" shapeId="0" xr:uid="{4FE3F2F2-4A46-4670-875C-BA69CDDD8523}">
      <text>
        <r>
          <rPr>
            <b/>
            <sz val="9"/>
            <color indexed="81"/>
            <rFont val="Tahoma"/>
            <family val="2"/>
          </rPr>
          <t>gary elekes:</t>
        </r>
        <r>
          <rPr>
            <sz val="9"/>
            <color indexed="81"/>
            <rFont val="Tahoma"/>
            <family val="2"/>
          </rPr>
          <t xml:space="preserve">
400 extended warranty
240 for each year of USA
640
0 Total</t>
        </r>
      </text>
    </comment>
    <comment ref="U41" authorId="0" shapeId="0" xr:uid="{EFFBDD95-B2FA-49B6-8BA4-298D188850FD}">
      <text>
        <r>
          <rPr>
            <b/>
            <sz val="9"/>
            <color indexed="81"/>
            <rFont val="Tahoma"/>
            <family val="2"/>
          </rPr>
          <t>gary elekes:</t>
        </r>
        <r>
          <rPr>
            <sz val="9"/>
            <color indexed="81"/>
            <rFont val="Tahoma"/>
            <family val="2"/>
          </rPr>
          <t xml:space="preserve">
3 years S/a (3 * 80) 240
Ext Warranty $200</t>
        </r>
      </text>
    </comment>
  </commentList>
</comments>
</file>

<file path=xl/sharedStrings.xml><?xml version="1.0" encoding="utf-8"?>
<sst xmlns="http://schemas.openxmlformats.org/spreadsheetml/2006/main" count="8824" uniqueCount="1532">
  <si>
    <t>Sales</t>
  </si>
  <si>
    <t>Other</t>
  </si>
  <si>
    <t>Some basic Financial Tools have been used for years to evaluate companies.</t>
  </si>
  <si>
    <t>Every contractor must evaluate his/her financial results by using formulas or ratios.</t>
  </si>
  <si>
    <t>Thes ratios tell us how the management, and the company are performing to create</t>
  </si>
  <si>
    <t>a profit, and manage the resources of the company.</t>
  </si>
  <si>
    <t xml:space="preserve">In reviewing ratios, we evaluate or look at them in groups.  No one ratio can </t>
  </si>
  <si>
    <t>tell anyone all they should/or need to know about performance.  However, when</t>
  </si>
  <si>
    <t xml:space="preserve">grouped together, several ratios can suggest a trend or pattern of performance </t>
  </si>
  <si>
    <t>occuring within the company.</t>
  </si>
  <si>
    <t>LIQUIDITY RATIOS</t>
  </si>
  <si>
    <t>LEVERAGE RATIOS</t>
  </si>
  <si>
    <t>ACTIVITY RATIOS</t>
  </si>
  <si>
    <t>PROFITABILTY RATIOS</t>
  </si>
  <si>
    <t>We group these ratios into the following categories:</t>
  </si>
  <si>
    <t>the company is performing.</t>
  </si>
  <si>
    <t>LIQUIDITY RATIOS:</t>
  </si>
  <si>
    <t>1.  Working Capital</t>
  </si>
  <si>
    <t>This formula will quickly determine whether a company has adequate</t>
  </si>
  <si>
    <t>liquid(Available) assets to pay current debts when due.</t>
  </si>
  <si>
    <t>Current Assets</t>
  </si>
  <si>
    <t>Current Liabilities</t>
  </si>
  <si>
    <t>Working Capital</t>
  </si>
  <si>
    <t>Working Capital / Sales</t>
  </si>
  <si>
    <t>Sales Revenues</t>
  </si>
  <si>
    <t>Working Capital is used to support</t>
  </si>
  <si>
    <t>operations.  To little working capital</t>
  </si>
  <si>
    <t>and the company can be in a position</t>
  </si>
  <si>
    <t>to not be capable of paying bills.</t>
  </si>
  <si>
    <t>A company which has too little working</t>
  </si>
  <si>
    <t>capital is restricted from growing as well.</t>
  </si>
  <si>
    <t>Do not expand fixed assets at the expense of working capital.  Maintain at least 10% working capital to sales ratio.</t>
  </si>
  <si>
    <t>Summary of Ratios and Analysis of a company</t>
  </si>
  <si>
    <t>2.  Current Ratio</t>
  </si>
  <si>
    <t>The current ratio measures the company's ability to pay it's current debt (1 year).</t>
  </si>
  <si>
    <t>The current assets are used to pay current debts.</t>
  </si>
  <si>
    <t>Current Ratio</t>
  </si>
  <si>
    <t>The acceptable Current Ratio is 1.0 to 1.5.</t>
  </si>
  <si>
    <t>You should always have more current assets than</t>
  </si>
  <si>
    <t xml:space="preserve">current liabilities.  </t>
  </si>
  <si>
    <t>To increase current ratio:</t>
  </si>
  <si>
    <t>Sell fixed assets</t>
  </si>
  <si>
    <t>Financine fixed assets</t>
  </si>
  <si>
    <t>Trade short term debt for long term debt</t>
  </si>
  <si>
    <t>Paid in capital - increase capitalization</t>
  </si>
  <si>
    <t>3.  Quick Ratio - also called acid test</t>
  </si>
  <si>
    <t>The Acid Test, or Quick ratio determines the companies ability to pay debts</t>
  </si>
  <si>
    <t>without including inventory.  This is a true test of can we pay our bills?</t>
  </si>
  <si>
    <t>This ratio should not be less than 1 to 1.</t>
  </si>
  <si>
    <t>To improve this ratio:</t>
  </si>
  <si>
    <t>Collect Receivables more quickly - efficiciently</t>
  </si>
  <si>
    <t>Eliminate receivables where possible - COD Service Example</t>
  </si>
  <si>
    <t>Cash up front on jobs.</t>
  </si>
  <si>
    <t>Progressive billing  where possible on new home.</t>
  </si>
  <si>
    <t>Reduce current liabilities using sound judgement</t>
  </si>
  <si>
    <t>4.  Current Assets to Total Assets</t>
  </si>
  <si>
    <t>This ratio evaluate the amount of current assets compared to total assets.</t>
  </si>
  <si>
    <t>Too many fixed assets, and too little current assets can create a cash crunch.</t>
  </si>
  <si>
    <t>Total Assets</t>
  </si>
  <si>
    <t>Current assets should be at minimum 75-80% of total assets</t>
  </si>
  <si>
    <t>Maintaining this range means the majority of assets remain</t>
  </si>
  <si>
    <t>available for operating the company, and are available for growth.</t>
  </si>
  <si>
    <t>LEVERAGE RATIOS:</t>
  </si>
  <si>
    <t>1.  Debt to Equity</t>
  </si>
  <si>
    <t>Net Worth</t>
  </si>
  <si>
    <t>Debt to Equity Ratio</t>
  </si>
  <si>
    <t>These ratios indicate the owners investment in the business compared to creditors.</t>
  </si>
  <si>
    <t>These ratios tell us about the company's ability to stay afloat, grow, or perhaps ….sink!</t>
  </si>
  <si>
    <t>What the creditors are risking versus what we own.</t>
  </si>
  <si>
    <t>Total liabilities should not exceed net worth.  This would mean creditors had more</t>
  </si>
  <si>
    <t>at stake than the owner - who would make the decisions.  The creditor of course.</t>
  </si>
  <si>
    <t>If we have to much in liabilities and not enough net worth</t>
  </si>
  <si>
    <t>there most likely has been a pricing problem, or withdrawl of capital by owners.</t>
  </si>
  <si>
    <t>In this case, total liabilities are 89% of Net Worth.  Not Great.</t>
  </si>
  <si>
    <t>2.  Current Debt Ratio</t>
  </si>
  <si>
    <t>Current Debt Ratio</t>
  </si>
  <si>
    <t>This ratio contrasts the creditors temporary risks versus the company owners.</t>
  </si>
  <si>
    <t>The smaller the net worth, against larger current liabilities, the larger the risks</t>
  </si>
  <si>
    <t>for the creditors.</t>
  </si>
  <si>
    <t>We increase the net worth through retained earnings, driving this</t>
  </si>
  <si>
    <t>ratio down.  Lower is better.  Increasing retained</t>
  </si>
  <si>
    <t>earnings means we are making money.</t>
  </si>
  <si>
    <t>3.  Fixed Assets to Net Worth</t>
  </si>
  <si>
    <t>Fixed Assets</t>
  </si>
  <si>
    <t>Fixed Assets   /</t>
  </si>
  <si>
    <t>Current Liabilities  /</t>
  </si>
  <si>
    <t>Total Liabilities /</t>
  </si>
  <si>
    <t>Current Assets  /</t>
  </si>
  <si>
    <t>Cash and Accounts Receivables  /</t>
  </si>
  <si>
    <t>(Current Assets   minus</t>
  </si>
  <si>
    <t xml:space="preserve">Current Liabilities)   </t>
  </si>
  <si>
    <t xml:space="preserve">Working Capital / </t>
  </si>
  <si>
    <t>Fixed Assets Net Worth Ratio</t>
  </si>
  <si>
    <t>This ratio reveals what portion of net worth is invested in fixed assets such as building, land</t>
  </si>
  <si>
    <t>equipment, machinery.  A ratio that is high is not favorable indicating the company</t>
  </si>
  <si>
    <t>requires much too heavy an investment in fixed assets.</t>
  </si>
  <si>
    <t>One method of improving thois ratio is to lease instead of buying.</t>
  </si>
  <si>
    <t>1.  Accounts Receivables Age</t>
  </si>
  <si>
    <t>ACTIVITY RATIOS:</t>
  </si>
  <si>
    <t>These ratios indicate how well the company is using its assets.  See DuPont Profit model (Later)</t>
  </si>
  <si>
    <t>Accounts Receivables</t>
  </si>
  <si>
    <t>Annual Sales</t>
  </si>
  <si>
    <t>x 365</t>
  </si>
  <si>
    <t>Accounts receivebales affect the company working capital and therefore the ability to operate.</t>
  </si>
  <si>
    <t xml:space="preserve">This ratio measures the quality of the receivables.  </t>
  </si>
  <si>
    <t>(Accounts Receivables  /</t>
  </si>
  <si>
    <t>Annual Sales)</t>
  </si>
  <si>
    <t>The business and markets served affect the aging.  A company must have</t>
  </si>
  <si>
    <t>controls over aging, with weekly evaluation of receivables considered past due.</t>
  </si>
  <si>
    <t>The industry average is 43 days.</t>
  </si>
  <si>
    <t>2.  Accounts Payable Age</t>
  </si>
  <si>
    <t>(Accounts Payable  /</t>
  </si>
  <si>
    <t>Annual Cost of Materials/Parts/Equip.)</t>
  </si>
  <si>
    <t>This ratio indicates the companys abilty to take discounts with working capital.</t>
  </si>
  <si>
    <t>The average age should be 30 days.</t>
  </si>
  <si>
    <t>Anything over 30 days says the company is not managing working capital well.</t>
  </si>
  <si>
    <t>A concern here is fully 1/4 of our year's payables are not yet paid, against small sales.</t>
  </si>
  <si>
    <t>Did we buy too much?  Perhaps.  Given our sloppy receivables above, it would</t>
  </si>
  <si>
    <t>appear that buying too much is aa small problem, since we owe it and do not have it!</t>
  </si>
  <si>
    <t>Pay bills and take discounts.  Buy volume, get best deal.  Manage subs costs.  Reduce subcontract work is possible.</t>
  </si>
  <si>
    <t>3.  Working Capital Turnover</t>
  </si>
  <si>
    <t>Working  Capital Turnover</t>
  </si>
  <si>
    <t>Annual Sales (Less Subs)  /</t>
  </si>
  <si>
    <t xml:space="preserve">This ratio relates to the companys capitalization and liquidity.  </t>
  </si>
  <si>
    <t>The more turns of working capital, the better.To high a number means not enough capital.  Too low a number means over capitalization.</t>
  </si>
  <si>
    <t>Turns should be 8-10 times for working capital.</t>
  </si>
  <si>
    <t>4.  Investment Turnover</t>
  </si>
  <si>
    <t>This ratio measures the turnover of the owners investment in the business plus the adequacy of the investment.</t>
  </si>
  <si>
    <t xml:space="preserve">Too rapid a turnover results in heavy debt due to increased sales, meaning more receivables, inventory - which the </t>
  </si>
  <si>
    <t>company can not afford so it must borrow.  Too low a ratio indicates a sluggish growth - more growth is needed.</t>
  </si>
  <si>
    <t>Average turns are 6-10 turns</t>
  </si>
  <si>
    <t>Annual Sales   /</t>
  </si>
  <si>
    <t>5.  Inventory Turnover</t>
  </si>
  <si>
    <t>Cost of Equip/Material/Parts   /</t>
  </si>
  <si>
    <t>Inventory</t>
  </si>
  <si>
    <t>Inventory Turnover</t>
  </si>
  <si>
    <t>Investment Turnover</t>
  </si>
  <si>
    <t>This ratio measures the turnover of the inventory for the company.  How well the company sells, and rids itself</t>
  </si>
  <si>
    <t>of inventory.   Every company is different when it comes to inventory.</t>
  </si>
  <si>
    <t>Depending upon many factors, a high turnover can be detrimental.</t>
  </si>
  <si>
    <t>6-8 turns of inventory is a realistic target</t>
  </si>
  <si>
    <t>6.  Accounts Receivable Turnover</t>
  </si>
  <si>
    <t>Age of Receivables</t>
  </si>
  <si>
    <t>365 Days      /</t>
  </si>
  <si>
    <t>Accounts Receivable Turns</t>
  </si>
  <si>
    <t>This ratio measures how well or poorly the company is turning the accounts &amp; Collection</t>
  </si>
  <si>
    <t>of receivables to create cash flow, and liquidity to pay bills.</t>
  </si>
  <si>
    <t>No less than 8, shoul be closer to 12</t>
  </si>
  <si>
    <t>7.  Asset Turnover</t>
  </si>
  <si>
    <t>Average Asset Turnover</t>
  </si>
  <si>
    <t>This ratio measures how well we are using our assets to generate sales.</t>
  </si>
  <si>
    <t>Target is 3 to 7 times depending on leverage</t>
  </si>
  <si>
    <t>PROFITABILITY RATIOS:</t>
  </si>
  <si>
    <t>These ratios measure how the profit of a company is dervied through management of operations</t>
  </si>
  <si>
    <t>1.  Return on Investment</t>
  </si>
  <si>
    <t>EBIT</t>
  </si>
  <si>
    <t>ROI (Net Worth)</t>
  </si>
  <si>
    <t>Ratio provides a measure of what the company pays back the owners</t>
  </si>
  <si>
    <t>for their investment risk.</t>
  </si>
  <si>
    <t>Minimu 15 %</t>
  </si>
  <si>
    <t>2.  Return on Assets</t>
  </si>
  <si>
    <t>Return on Assets</t>
  </si>
  <si>
    <t>Ratio provides insight into how well the owners/managers are producing with available assets.</t>
  </si>
  <si>
    <t>EBIT Percent</t>
  </si>
  <si>
    <t>Target of 5 - 7 % is desirable</t>
  </si>
  <si>
    <t>To low a figure indicates either too low an EBIT for sales, or</t>
  </si>
  <si>
    <t>not enough EBIT for the available assets in the company.</t>
  </si>
  <si>
    <t>The Dupont Strategic Profit Model - Company Evaluation</t>
  </si>
  <si>
    <t>Cost of Goods Sold</t>
  </si>
  <si>
    <t>Total Expenses</t>
  </si>
  <si>
    <t>Other Current Assets</t>
  </si>
  <si>
    <t>Return on Net Worth</t>
  </si>
  <si>
    <t>Leverage</t>
  </si>
  <si>
    <t>Return on Net Assets</t>
  </si>
  <si>
    <t>Net Profit/EBIT %</t>
  </si>
  <si>
    <t>EBIT %  /</t>
  </si>
  <si>
    <t>Average Asset Turns</t>
  </si>
  <si>
    <t xml:space="preserve">Average Asset </t>
  </si>
  <si>
    <t>Turnover</t>
  </si>
  <si>
    <t>Enter Data in Yellow Highlighted Areas</t>
  </si>
  <si>
    <t>Total Assets/</t>
  </si>
  <si>
    <t>Total Net Worth</t>
  </si>
  <si>
    <t>EBIT %</t>
  </si>
  <si>
    <t>EBIT $ or Net Profit</t>
  </si>
  <si>
    <t>Cost of Goods</t>
  </si>
  <si>
    <t>Sold</t>
  </si>
  <si>
    <t>Sales-COGS</t>
  </si>
  <si>
    <t>Gross Profit $</t>
  </si>
  <si>
    <t>Expenses</t>
  </si>
  <si>
    <t>Receivables</t>
  </si>
  <si>
    <t>Net Profit $  /</t>
  </si>
  <si>
    <t>Enter your company data into the ratio formulas (IN YELLOW ONLY) and then decide how well or poorly</t>
  </si>
  <si>
    <t>Prior Years Data</t>
  </si>
  <si>
    <t>Year</t>
  </si>
  <si>
    <t>Jan</t>
  </si>
  <si>
    <t>Feb</t>
  </si>
  <si>
    <t>Mar</t>
  </si>
  <si>
    <t>Apr</t>
  </si>
  <si>
    <t>May</t>
  </si>
  <si>
    <t>Jun</t>
  </si>
  <si>
    <t>Jul</t>
  </si>
  <si>
    <t>Aug</t>
  </si>
  <si>
    <t>Sep</t>
  </si>
  <si>
    <t>Oct</t>
  </si>
  <si>
    <t>Nov</t>
  </si>
  <si>
    <t>Dec</t>
  </si>
  <si>
    <t>Total</t>
  </si>
  <si>
    <t xml:space="preserve"> </t>
  </si>
  <si>
    <t>Totals</t>
  </si>
  <si>
    <t>Historical Sales Curve</t>
  </si>
  <si>
    <t>Actual Sales Curve to use in Budget -</t>
  </si>
  <si>
    <t>Residential Service</t>
  </si>
  <si>
    <t>Residential Replacement</t>
  </si>
  <si>
    <t>Department</t>
  </si>
  <si>
    <t>Department - Residential Replacement</t>
  </si>
  <si>
    <t>Department - Residential Service</t>
  </si>
  <si>
    <t>Department - Residential Maintenance</t>
  </si>
  <si>
    <t>Year 1</t>
  </si>
  <si>
    <t>Year 2</t>
  </si>
  <si>
    <t>Year 3</t>
  </si>
  <si>
    <t>Cost of Sales-Parts</t>
  </si>
  <si>
    <t>Cost of Sales-Equipment</t>
  </si>
  <si>
    <t xml:space="preserve">Cost of Sales-Labor </t>
  </si>
  <si>
    <t>Cost of Sales-Subcontract</t>
  </si>
  <si>
    <t>Cost of Sales-Permits</t>
  </si>
  <si>
    <t>Cost of Sales-Warranty (Non Labor)</t>
  </si>
  <si>
    <t>Cost of Sales-Buydowns</t>
  </si>
  <si>
    <t>Cost of Sales-Rebates Received</t>
  </si>
  <si>
    <t>Cost of Sales-Warranty Labor</t>
  </si>
  <si>
    <t>Total Cost of Sales</t>
  </si>
  <si>
    <t>SALES</t>
  </si>
  <si>
    <t>Department - Other 3</t>
  </si>
  <si>
    <t>COST OF SALES</t>
  </si>
  <si>
    <t>Cost of Sales - Fringe Benefits</t>
  </si>
  <si>
    <t>Cost of Sales-Sales Commissions</t>
  </si>
  <si>
    <t>Cost of Sales-Sales Salary</t>
  </si>
  <si>
    <t>$</t>
  </si>
  <si>
    <t>%</t>
  </si>
  <si>
    <t>KPI</t>
  </si>
  <si>
    <t>DEPARTMENT</t>
  </si>
  <si>
    <t>Total Company</t>
  </si>
  <si>
    <t>Overhead</t>
  </si>
  <si>
    <t>GROSS PROFIT</t>
  </si>
  <si>
    <t>Residential Maintenance</t>
  </si>
  <si>
    <t>Residential Plumbing</t>
  </si>
  <si>
    <t>IAQ</t>
  </si>
  <si>
    <t>Commercial Replacement</t>
  </si>
  <si>
    <t>Commercial Maintenance</t>
  </si>
  <si>
    <t>Commercial New Construction</t>
  </si>
  <si>
    <t>Other 1</t>
  </si>
  <si>
    <t>Other 2</t>
  </si>
  <si>
    <t>Other 3</t>
  </si>
  <si>
    <t>(See Note In Above Instructions Concerning Gross Margin KPIs)</t>
  </si>
  <si>
    <t>Advertising-Totals Broadcast Mediums</t>
  </si>
  <si>
    <t>Advertising-Yellow Pages &amp; All Print Marketing Mediums</t>
  </si>
  <si>
    <t>Advertising-Direct Marketing Mediums</t>
  </si>
  <si>
    <t>Advertising-Outdoor Mediums</t>
  </si>
  <si>
    <t>Advertising-Internet Mediums</t>
  </si>
  <si>
    <t>Advertising-Special Events and Public Relations</t>
  </si>
  <si>
    <t>Advertising- All Other Marketing Mediums and the Reserve</t>
  </si>
  <si>
    <t>Advertising - Sales Collateral Materials</t>
  </si>
  <si>
    <t>Marketing:</t>
  </si>
  <si>
    <t>Co-op funds applied ( This is from Suppliers &amp; represents a negative number)</t>
  </si>
  <si>
    <t>Total Marketing</t>
  </si>
  <si>
    <t>Officer Bonus</t>
  </si>
  <si>
    <t>Other Bonus</t>
  </si>
  <si>
    <t xml:space="preserve">Administrative Wages includes GM </t>
  </si>
  <si>
    <t>Warehouse &amp; Purchasing Labor</t>
  </si>
  <si>
    <t>Vacation/Holiday/Sick</t>
  </si>
  <si>
    <t>Training/Meeting Wages</t>
  </si>
  <si>
    <t>Unapplied Labor</t>
  </si>
  <si>
    <t>Payroll Tax-FICA</t>
  </si>
  <si>
    <t>Payroll Tax-Other</t>
  </si>
  <si>
    <t>Workers' Compensation Ins.</t>
  </si>
  <si>
    <t>Group Medical Insurance</t>
  </si>
  <si>
    <t>401(k) Employer Contribution</t>
  </si>
  <si>
    <t>Self Funded Workers Comp</t>
  </si>
  <si>
    <t>Uniforms for Replacement &amp; Service</t>
  </si>
  <si>
    <t>Employee Relations</t>
  </si>
  <si>
    <t>Drug Testing expense</t>
  </si>
  <si>
    <t>Hiring expense</t>
  </si>
  <si>
    <t>Small Tools</t>
  </si>
  <si>
    <t>Education expense</t>
  </si>
  <si>
    <t>Employee Related:</t>
  </si>
  <si>
    <t>Total Employee Related</t>
  </si>
  <si>
    <t>Depreciation-Building</t>
  </si>
  <si>
    <t>Depreciation-Mach., Equip &amp; Tools</t>
  </si>
  <si>
    <t>Depreciation-Leasehold Impr.</t>
  </si>
  <si>
    <t>Depreciation-Furniture &amp; Equip</t>
  </si>
  <si>
    <t>Building Maintenance &amp; Repairs</t>
  </si>
  <si>
    <t>Shop Supplies and Replenishment Supplies</t>
  </si>
  <si>
    <t>Equipment Maintenance &amp; Repairs</t>
  </si>
  <si>
    <t>Equipment Leases</t>
  </si>
  <si>
    <t>General Liability Insurance</t>
  </si>
  <si>
    <t>Rent</t>
  </si>
  <si>
    <t>Utilities</t>
  </si>
  <si>
    <t>Telephone</t>
  </si>
  <si>
    <t>Janitorial expense</t>
  </si>
  <si>
    <t>Property Taxes</t>
  </si>
  <si>
    <t>Plant &amp; Equipment:</t>
  </si>
  <si>
    <t>Total Plant &amp; Equipment</t>
  </si>
  <si>
    <t>Depreciation Expense - vehicles (Non Cash flow related)</t>
  </si>
  <si>
    <t>Vehicle Repair &amp; Maintenance</t>
  </si>
  <si>
    <t>Vehicle Fuel</t>
  </si>
  <si>
    <t>Vehicles-Licenses &amp; Registration</t>
  </si>
  <si>
    <t>Automobile Insurance</t>
  </si>
  <si>
    <t>Auto Leases (TRUCKS ONLY)</t>
  </si>
  <si>
    <t>Vehicle Related:</t>
  </si>
  <si>
    <t>Total Vehicle Related</t>
  </si>
  <si>
    <t>Administrative:</t>
  </si>
  <si>
    <t>Permits &amp; Licenses</t>
  </si>
  <si>
    <t>Gross Receipts/Personality Tax</t>
  </si>
  <si>
    <t>Security Expense</t>
  </si>
  <si>
    <t>Accounting/Auditor expense</t>
  </si>
  <si>
    <t>Goodwill amortization</t>
  </si>
  <si>
    <t>Legal expense</t>
  </si>
  <si>
    <t>Bad Debts</t>
  </si>
  <si>
    <t>Other Amortization</t>
  </si>
  <si>
    <t>Collections expense</t>
  </si>
  <si>
    <t>Dues &amp; Subscriptions</t>
  </si>
  <si>
    <t>Investments in Industry Clubs</t>
  </si>
  <si>
    <t>Data Processing/Computer Programming/Software Expenses</t>
  </si>
  <si>
    <t>Postage</t>
  </si>
  <si>
    <t>Office Supplies</t>
  </si>
  <si>
    <t>Printing Expense/Sales Collateral Materials/Brochures/Letters</t>
  </si>
  <si>
    <t>Radio &amp; Pager expense</t>
  </si>
  <si>
    <t>Cellular Phone expense</t>
  </si>
  <si>
    <t>Bank &amp; Credit Card fees</t>
  </si>
  <si>
    <t>Travel &amp; Entertainment</t>
  </si>
  <si>
    <t>Travel &amp; Entertainment-meals</t>
  </si>
  <si>
    <t>Mileage Reimbursement</t>
  </si>
  <si>
    <t>Contributions</t>
  </si>
  <si>
    <t>State Franchise Tax</t>
  </si>
  <si>
    <t>Total Administrative</t>
  </si>
  <si>
    <t>TOTAL OVERHEAD</t>
  </si>
  <si>
    <t>OPERATING PROFIT</t>
  </si>
  <si>
    <t>Discounts Taken</t>
  </si>
  <si>
    <t>Interest income</t>
  </si>
  <si>
    <t>Miscellaneous income</t>
  </si>
  <si>
    <t>Gain on Sale of Fixed Assets</t>
  </si>
  <si>
    <t>Loss on Sale of Fixed Assets</t>
  </si>
  <si>
    <t>OTHER INCOME</t>
  </si>
  <si>
    <t>OTHER EXPENSES</t>
  </si>
  <si>
    <t>Interest expense</t>
  </si>
  <si>
    <t>Management/Owner other exp.</t>
  </si>
  <si>
    <t>Goodwill-Hub company</t>
  </si>
  <si>
    <t>Total Other Exenses</t>
  </si>
  <si>
    <t xml:space="preserve">Total Other Income </t>
  </si>
  <si>
    <t>TOTAL NET PROFIT BEFORE TAXES</t>
  </si>
  <si>
    <t>% Mix</t>
  </si>
  <si>
    <t>Commercial Service</t>
  </si>
  <si>
    <t>Current Sales</t>
  </si>
  <si>
    <t>Overhead %</t>
  </si>
  <si>
    <t>Overhead $</t>
  </si>
  <si>
    <t>Operating Profit $</t>
  </si>
  <si>
    <t>Operating Profit %</t>
  </si>
  <si>
    <t>Other Income</t>
  </si>
  <si>
    <t>Other Expenses</t>
  </si>
  <si>
    <t>Net Profit $</t>
  </si>
  <si>
    <t>Net Profit %</t>
  </si>
  <si>
    <t>Projected Sales</t>
  </si>
  <si>
    <t>Projected Gross Margin</t>
  </si>
  <si>
    <t>Projected Gross Profit $</t>
  </si>
  <si>
    <t>Projected Overhead %</t>
  </si>
  <si>
    <t>Projected Overhead $</t>
  </si>
  <si>
    <t>Gross Margin %</t>
  </si>
  <si>
    <t>Plumbing</t>
  </si>
  <si>
    <t>NEXT YEAR BUDGET</t>
  </si>
  <si>
    <t>JANUARY BUDGET</t>
  </si>
  <si>
    <t xml:space="preserve">Monthly Mix, Departmental Profitability &amp; Breakeven Sales </t>
  </si>
  <si>
    <t xml:space="preserve">  Variable Overhead</t>
  </si>
  <si>
    <t xml:space="preserve">  Variable Percentage of Sales</t>
  </si>
  <si>
    <t xml:space="preserve">  Fixed as a Percent of Sales</t>
  </si>
  <si>
    <t xml:space="preserve">  Fixed Overhead</t>
  </si>
  <si>
    <t>Breakeven Sales by Segment</t>
  </si>
  <si>
    <t xml:space="preserve">Cost of Sales-Warranty (Non Labor) </t>
  </si>
  <si>
    <t>Cost of Sales-Warranty Labor (your Expense Plan)</t>
  </si>
  <si>
    <t>Rules for Use:</t>
  </si>
  <si>
    <t>1. Yellow means a place for user to enter data and it is required</t>
  </si>
  <si>
    <t>2. Light blue means data has been entered once, and the software has exported it to this space.</t>
  </si>
  <si>
    <t xml:space="preserve">    Light blue is a place for the user to decide if they want to make edits or changes based on</t>
  </si>
  <si>
    <t xml:space="preserve">    each month, since some months may vary from yearly totals.  The software allows the option.</t>
  </si>
  <si>
    <t xml:space="preserve">    Leave the light blue and this uses a yearly figure.  Change it monthly only in light blue areas.</t>
  </si>
  <si>
    <t>General Instructions for Use of Budget and Planning System for HVAC and Plumbing Contractors</t>
  </si>
  <si>
    <t>Tips and Notes:</t>
  </si>
  <si>
    <t>1. The DuPont model is an indicator of performance and self populates from your data.</t>
  </si>
  <si>
    <t>2. Ratios and company analysis is essential for making changes.</t>
  </si>
  <si>
    <t xml:space="preserve">    The programming is based solely on Key performance Benchmarks.</t>
  </si>
  <si>
    <t>3. You can always change anything you like - it is a program that is formatted to be open for changes.</t>
  </si>
  <si>
    <t>Gross Profit Per Man Day</t>
  </si>
  <si>
    <t>GP per Man Day Target</t>
  </si>
  <si>
    <t>3.  Cost of Goods Sold</t>
  </si>
  <si>
    <t>4.  Overhead or Operating Expenses</t>
  </si>
  <si>
    <t>Operating Expenses</t>
  </si>
  <si>
    <t>4. The historical P&amp;L data can be departmental or total company</t>
  </si>
  <si>
    <t>Historical from Your P&amp;L Data</t>
  </si>
  <si>
    <t>(remember Gross Profit Dollars are the key to recovering overhead, not margin percentages)</t>
  </si>
  <si>
    <t>Type</t>
  </si>
  <si>
    <t>F</t>
  </si>
  <si>
    <t>V</t>
  </si>
  <si>
    <t>Next Year Planner From Budgeted Figures</t>
  </si>
  <si>
    <t>Man Days Estimated</t>
  </si>
  <si>
    <t>Intructions for Use</t>
  </si>
  <si>
    <t>FEBRUARY BUDGET</t>
  </si>
  <si>
    <t>MARCH BUDGET</t>
  </si>
  <si>
    <t>Interest Income</t>
  </si>
  <si>
    <t>MAY BUDGET</t>
  </si>
  <si>
    <t>APRIL BUDGET</t>
  </si>
  <si>
    <t>JUNE BUDGET</t>
  </si>
  <si>
    <t>JULY BUDGET</t>
  </si>
  <si>
    <t>AUGUST BUDGET</t>
  </si>
  <si>
    <t>SEPTEMBER BUDGET</t>
  </si>
  <si>
    <t>OCTOBER BUDGET</t>
  </si>
  <si>
    <t>NOVEMBER BUDGET</t>
  </si>
  <si>
    <t>DECEMBER BUDGET</t>
  </si>
  <si>
    <t>Management Distributions/Owner other exp.</t>
  </si>
  <si>
    <t>Telephone/Internet - Communications</t>
  </si>
  <si>
    <t>Summary Forecast - to - Actual</t>
  </si>
  <si>
    <t>Summary of Budget, Actual Performance and Progression</t>
  </si>
  <si>
    <t>March</t>
  </si>
  <si>
    <t>April</t>
  </si>
  <si>
    <t>June</t>
  </si>
  <si>
    <t>July</t>
  </si>
  <si>
    <t>Summation of Year to Date</t>
  </si>
  <si>
    <t>As of:</t>
  </si>
  <si>
    <t>of Performance:</t>
  </si>
  <si>
    <t>Revenue</t>
  </si>
  <si>
    <t xml:space="preserve">Actual or </t>
  </si>
  <si>
    <t>Actual or Proj</t>
  </si>
  <si>
    <t>Budgeted</t>
  </si>
  <si>
    <t xml:space="preserve">Acutal or </t>
  </si>
  <si>
    <t>Actual or Proj.</t>
  </si>
  <si>
    <t>Proj. or Actual</t>
  </si>
  <si>
    <t>Budget</t>
  </si>
  <si>
    <t>Proj. Rev.</t>
  </si>
  <si>
    <t>% of Budget</t>
  </si>
  <si>
    <t>N/P</t>
  </si>
  <si>
    <t>N/P  %</t>
  </si>
  <si>
    <t>Proj. N/P</t>
  </si>
  <si>
    <t>Proj. N/P %</t>
  </si>
  <si>
    <t>% of Budg. N/P</t>
  </si>
  <si>
    <t>G/M $'s</t>
  </si>
  <si>
    <t>G/M %</t>
  </si>
  <si>
    <t>SG&amp;A $'s</t>
  </si>
  <si>
    <t>SG&amp;A %</t>
  </si>
  <si>
    <t>January</t>
  </si>
  <si>
    <t>February</t>
  </si>
  <si>
    <t>1st Quarter</t>
  </si>
  <si>
    <t>2nd Quarter</t>
  </si>
  <si>
    <t>August</t>
  </si>
  <si>
    <t>September</t>
  </si>
  <si>
    <t>3rd Quarter</t>
  </si>
  <si>
    <t>October</t>
  </si>
  <si>
    <t>November</t>
  </si>
  <si>
    <t>December</t>
  </si>
  <si>
    <t>4th Quarter</t>
  </si>
  <si>
    <t>Year to Date Thru:</t>
  </si>
  <si>
    <t>Proj. EBIT</t>
  </si>
  <si>
    <t>Proj. EBIT%</t>
  </si>
  <si>
    <t>% of Budg. EBIT</t>
  </si>
  <si>
    <t>GP $</t>
  </si>
  <si>
    <t>Proactive Lead Planning - Weekly</t>
  </si>
  <si>
    <t>1)</t>
  </si>
  <si>
    <t>Sales Target Total for the Month</t>
  </si>
  <si>
    <t>2)</t>
  </si>
  <si>
    <t xml:space="preserve">Average Sale/Ticket Price </t>
  </si>
  <si>
    <t>3)</t>
  </si>
  <si>
    <t>Number of Sales Required to Meet Goal</t>
  </si>
  <si>
    <t>4)</t>
  </si>
  <si>
    <t>Credit Rejects if any</t>
  </si>
  <si>
    <t>5)</t>
  </si>
  <si>
    <t xml:space="preserve"># of Approved Sales Closures to Meet Goal </t>
  </si>
  <si>
    <t>6)</t>
  </si>
  <si>
    <t>Closure Rate on Leads</t>
  </si>
  <si>
    <t>7)</t>
  </si>
  <si>
    <t># of Leads Required to meet Goal</t>
  </si>
  <si>
    <t>8)</t>
  </si>
  <si>
    <t>Number of Work Days in the Month</t>
  </si>
  <si>
    <t>9)</t>
  </si>
  <si>
    <t>Leads Required per day to meet Sales Goal</t>
  </si>
  <si>
    <t>Per Day</t>
  </si>
  <si>
    <t>10)</t>
  </si>
  <si>
    <t>Sales $ Per Day in Required</t>
  </si>
  <si>
    <t>Net Required Marketing Plan</t>
  </si>
  <si>
    <t>Cost per lead for History</t>
  </si>
  <si>
    <t>Marketing Budget Plan Monthly</t>
  </si>
  <si>
    <t>Department:</t>
  </si>
  <si>
    <t>Add On Replacement</t>
  </si>
  <si>
    <t>PTU Leads Expected for Equipment</t>
  </si>
  <si>
    <t>Service Leads Expected for Equipment</t>
  </si>
  <si>
    <t>Revenues</t>
  </si>
  <si>
    <t>Proj. Rev %</t>
  </si>
  <si>
    <t>Setting Performance Goals and Planning</t>
  </si>
  <si>
    <t>Demand</t>
  </si>
  <si>
    <t>USA's &amp;</t>
  </si>
  <si>
    <t>AOR</t>
  </si>
  <si>
    <t>Commercial</t>
  </si>
  <si>
    <t>Service</t>
  </si>
  <si>
    <t>Maintenance</t>
  </si>
  <si>
    <t>Change Out</t>
  </si>
  <si>
    <t>This Year ()</t>
  </si>
  <si>
    <t>Buisness Mix Percentage</t>
  </si>
  <si>
    <t>Admin/Support Staff</t>
  </si>
  <si>
    <t>Total Staff</t>
  </si>
  <si>
    <t>Maintenance Agreements</t>
  </si>
  <si>
    <t>Vehicles/Fleet Required</t>
  </si>
  <si>
    <t>Productivity per Employee</t>
  </si>
  <si>
    <t>Gross Profit Dollars</t>
  </si>
  <si>
    <t>GP Man-Day/Hour</t>
  </si>
  <si>
    <t>HVAC Demand Service</t>
  </si>
  <si>
    <t xml:space="preserve">Commercial </t>
  </si>
  <si>
    <t>Sept</t>
  </si>
  <si>
    <t>ADD-On-Replacement</t>
  </si>
  <si>
    <t>Average Ticket</t>
  </si>
  <si>
    <t>Closure Rate</t>
  </si>
  <si>
    <t>Number of Sales Needed</t>
  </si>
  <si>
    <t>Total Leads Required</t>
  </si>
  <si>
    <t>Mktg Plan Leads Required</t>
  </si>
  <si>
    <t>Media $$ Expenses</t>
  </si>
  <si>
    <t>% Media Budget to Sales</t>
  </si>
  <si>
    <t>Total Service/PTU's</t>
  </si>
  <si>
    <t>% of Total Leads</t>
  </si>
  <si>
    <t>Target is 50 %</t>
  </si>
  <si>
    <t>11)</t>
  </si>
  <si>
    <t>12)</t>
  </si>
  <si>
    <t>13)</t>
  </si>
  <si>
    <t>14)</t>
  </si>
  <si>
    <t>15)</t>
  </si>
  <si>
    <t>MAY</t>
  </si>
  <si>
    <t>MARCH</t>
  </si>
  <si>
    <t>Directions for Use:</t>
  </si>
  <si>
    <t>Benefit burden is ONLY for the Field LABOR - not salaried employees - this falls below the line</t>
  </si>
  <si>
    <t>1. Enter data into yellow areas - this is done by man</t>
  </si>
  <si>
    <t>2. Tax related issues can vary - state to state - but federal year over year - so check with your accountant or government web site</t>
  </si>
  <si>
    <t>3. A larger payroll has the effects of driving burden down - due to capped limits on Feberal payroll taxes</t>
  </si>
  <si>
    <t>4. Use hourly or salary - not both- in cells d17/d18</t>
  </si>
  <si>
    <t>Field Employees Calculator</t>
  </si>
  <si>
    <t>Salaried Employee Calculator</t>
  </si>
  <si>
    <t>Enter data only into Yellow- all other cells will have formulas</t>
  </si>
  <si>
    <t>FICA</t>
  </si>
  <si>
    <t>FUTA</t>
  </si>
  <si>
    <t>SUTA</t>
  </si>
  <si>
    <t>Wage Base</t>
  </si>
  <si>
    <t>Field</t>
  </si>
  <si>
    <t>For salaried employees ---&gt;</t>
  </si>
  <si>
    <t>Annual Pay</t>
  </si>
  <si>
    <t>For hourly employees ---&gt;</t>
  </si>
  <si>
    <t>Dollars - hourly wage only</t>
  </si>
  <si>
    <t>for</t>
  </si>
  <si>
    <t>Labor</t>
  </si>
  <si>
    <t>Common Labor Burden Costs</t>
  </si>
  <si>
    <t>Basis</t>
  </si>
  <si>
    <t>Amount</t>
  </si>
  <si>
    <t>Calculation</t>
  </si>
  <si>
    <t>Burden</t>
  </si>
  <si>
    <t>FICA rate</t>
  </si>
  <si>
    <t>Regular pay to max. see above</t>
  </si>
  <si>
    <t>FUTA rate</t>
  </si>
  <si>
    <t>SUTA rate</t>
  </si>
  <si>
    <t>Workers' Comp</t>
  </si>
  <si>
    <t>Regular pay</t>
  </si>
  <si>
    <t>Health Plan costs</t>
  </si>
  <si>
    <t>Lump sum per year</t>
  </si>
  <si>
    <t>Vacation</t>
  </si>
  <si>
    <t>Hours per year</t>
  </si>
  <si>
    <t>Holiday</t>
  </si>
  <si>
    <t>Profit Share/Pension/401k</t>
  </si>
  <si>
    <t>% of regular pay</t>
  </si>
  <si>
    <t>Total of Burden and Benefit Costs</t>
  </si>
  <si>
    <t>Annual Gross Wages</t>
  </si>
  <si>
    <t>Total Annual Burdened Cost</t>
  </si>
  <si>
    <t>Labor Burden as a Percentage of Wages</t>
  </si>
  <si>
    <t xml:space="preserve">Cost per billable hour </t>
  </si>
  <si>
    <t>Estimated Billable Hours for this Employee is:</t>
  </si>
  <si>
    <t>Determine Your Company mix</t>
  </si>
  <si>
    <t>and the profit that results</t>
  </si>
  <si>
    <t>History</t>
  </si>
  <si>
    <t>Dept.</t>
  </si>
  <si>
    <t>New Home</t>
  </si>
  <si>
    <t>GP$</t>
  </si>
  <si>
    <t>Gross Margin</t>
  </si>
  <si>
    <t>OH %</t>
  </si>
  <si>
    <t>Op Profit</t>
  </si>
  <si>
    <t>Interest</t>
  </si>
  <si>
    <t>&amp; Taxes</t>
  </si>
  <si>
    <t>New Planning Year</t>
  </si>
  <si>
    <t>NET</t>
  </si>
  <si>
    <t>Variable Overhead</t>
  </si>
  <si>
    <t>Fixed Overhead</t>
  </si>
  <si>
    <t>Total Overhead</t>
  </si>
  <si>
    <t>AOR Changeout</t>
  </si>
  <si>
    <t>Demand Service</t>
  </si>
  <si>
    <t>USA - Maint</t>
  </si>
  <si>
    <t>Servi ce Sales</t>
  </si>
  <si>
    <t>Res Plumbing</t>
  </si>
  <si>
    <t>Commercial Repl</t>
  </si>
  <si>
    <t>Objectives:</t>
  </si>
  <si>
    <t>Advertising Medium</t>
  </si>
  <si>
    <t>Total %</t>
  </si>
  <si>
    <t>Total $</t>
  </si>
  <si>
    <t>Broadcast Mediums:</t>
  </si>
  <si>
    <t xml:space="preserve">    Television</t>
  </si>
  <si>
    <t xml:space="preserve">    Radio</t>
  </si>
  <si>
    <t>Total Broadcast Media</t>
  </si>
  <si>
    <t>Print Mediums:</t>
  </si>
  <si>
    <t xml:space="preserve">    Yellow Pages - </t>
  </si>
  <si>
    <t xml:space="preserve">    Magazine</t>
  </si>
  <si>
    <t>Total Print Mediums</t>
  </si>
  <si>
    <t>Direct Marketing Mediums:</t>
  </si>
  <si>
    <t xml:space="preserve">    Direct Mail</t>
  </si>
  <si>
    <t xml:space="preserve">          Flyer and Distribution</t>
  </si>
  <si>
    <t xml:space="preserve">          Free Standing Inserts</t>
  </si>
  <si>
    <t xml:space="preserve">          Coupons</t>
  </si>
  <si>
    <t xml:space="preserve">          Door Hangers - Distribution</t>
  </si>
  <si>
    <t xml:space="preserve">          Targeted Letters</t>
  </si>
  <si>
    <t xml:space="preserve">          Postcards - PTU and Safety Checks (Zips)</t>
  </si>
  <si>
    <t xml:space="preserve">          Circle of Six Direct Mail Campaign</t>
  </si>
  <si>
    <t xml:space="preserve">     Telemarketing</t>
  </si>
  <si>
    <t xml:space="preserve">          Passive - Outbound through CSR's/USA's</t>
  </si>
  <si>
    <t xml:space="preserve">          Active</t>
  </si>
  <si>
    <t>Total Direct Marketing Mediums</t>
  </si>
  <si>
    <t>Outdoor Reminder Mediums</t>
  </si>
  <si>
    <t xml:space="preserve">     Billboards</t>
  </si>
  <si>
    <t xml:space="preserve">     Vehicle Identification/Paint/Logo</t>
  </si>
  <si>
    <t xml:space="preserve">     Job Site Signage</t>
  </si>
  <si>
    <t xml:space="preserve">     Grocery Carts</t>
  </si>
  <si>
    <t>Total Outdoor Mediums</t>
  </si>
  <si>
    <t xml:space="preserve">     CD - DVD - Web Site and Sales Handout</t>
  </si>
  <si>
    <t>Total Web Based Mediums</t>
  </si>
  <si>
    <t>Public Relations</t>
  </si>
  <si>
    <t xml:space="preserve">     Video News Releases - TV</t>
  </si>
  <si>
    <t xml:space="preserve">     Radio Releases - Special Shows</t>
  </si>
  <si>
    <t xml:space="preserve">     Newspaper Releases</t>
  </si>
  <si>
    <t>Total PR Mediums</t>
  </si>
  <si>
    <t>Special Events Marketing:</t>
  </si>
  <si>
    <t xml:space="preserve">    Home Shows</t>
  </si>
  <si>
    <t xml:space="preserve">    Mall Shows</t>
  </si>
  <si>
    <t xml:space="preserve">    State Fairs</t>
  </si>
  <si>
    <t>Total Special Events</t>
  </si>
  <si>
    <t>Other Marketing Mediums</t>
  </si>
  <si>
    <t xml:space="preserve">    Referral Program</t>
  </si>
  <si>
    <t xml:space="preserve">    Service Related Program</t>
  </si>
  <si>
    <t xml:space="preserve">    Maintenance Related Program</t>
  </si>
  <si>
    <t xml:space="preserve">    Employee Special Contests</t>
  </si>
  <si>
    <t xml:space="preserve">    Comfort Advisor Self Generated</t>
  </si>
  <si>
    <t>Total Other Marketing</t>
  </si>
  <si>
    <t>Consumer Promotions</t>
  </si>
  <si>
    <t xml:space="preserve">    Promotion # 4</t>
  </si>
  <si>
    <t>Total Consumer Progams/Promotions</t>
  </si>
  <si>
    <t>Networking Groups</t>
  </si>
  <si>
    <t>Vendor Related</t>
  </si>
  <si>
    <t>Acquisition of Customer Lists/Assets</t>
  </si>
  <si>
    <t>Associations/memberships</t>
  </si>
  <si>
    <t xml:space="preserve">    Rotary Clubs</t>
  </si>
  <si>
    <t xml:space="preserve">    ACCA</t>
  </si>
  <si>
    <t xml:space="preserve">    Chamber of Commerce</t>
  </si>
  <si>
    <t xml:space="preserve">    Religious</t>
  </si>
  <si>
    <t>Total Associations/Networking</t>
  </si>
  <si>
    <t>Sales Collateral Materials:</t>
  </si>
  <si>
    <t xml:space="preserve">    Business Cards</t>
  </si>
  <si>
    <t xml:space="preserve">    Company Credibility Sales Book</t>
  </si>
  <si>
    <t xml:space="preserve">    Company Presentation Folder</t>
  </si>
  <si>
    <t xml:space="preserve">    Consumer Inserts - educational</t>
  </si>
  <si>
    <t xml:space="preserve">    Service Invoices</t>
  </si>
  <si>
    <t xml:space="preserve">    Technician Sales Materials</t>
  </si>
  <si>
    <t xml:space="preserve">    Inspection Invoices</t>
  </si>
  <si>
    <t xml:space="preserve">    Sales Literature from vendors</t>
  </si>
  <si>
    <t xml:space="preserve">    Flat Rate Manual Designed for Presentation</t>
  </si>
  <si>
    <t xml:space="preserve">    Premium and promotional Items</t>
  </si>
  <si>
    <t xml:space="preserve">          Magnets</t>
  </si>
  <si>
    <t xml:space="preserve">          After the sales Thank You Gift</t>
  </si>
  <si>
    <t xml:space="preserve">    Thank You Cards</t>
  </si>
  <si>
    <t>Total Collateral Materials</t>
  </si>
  <si>
    <t>Total Media Placement</t>
  </si>
  <si>
    <t>Co-Op Applied (Suppliers)</t>
  </si>
  <si>
    <t>Total Company Exposure (Dollars)</t>
  </si>
  <si>
    <t>Field Production You Should Have</t>
  </si>
  <si>
    <t>Gross Profit per Employee</t>
  </si>
  <si>
    <t>Enter Field Staff</t>
  </si>
  <si>
    <t>Staff you Should have based on budget and EBIT</t>
  </si>
  <si>
    <t>Service &amp; Referral Leads Expected for Equipment</t>
  </si>
  <si>
    <t xml:space="preserve">    Cable Television</t>
  </si>
  <si>
    <t xml:space="preserve">    Newspaper - Free Standing Insert</t>
  </si>
  <si>
    <t xml:space="preserve">          Existing Customer Newsletters - HTML Internet Based</t>
  </si>
  <si>
    <t>Maintenance/PTU Leads</t>
  </si>
  <si>
    <t>Advertising-Yellow Pages and Print Mediums</t>
  </si>
  <si>
    <t xml:space="preserve">    Promotion # 1 6 Months No Payments No Interest</t>
  </si>
  <si>
    <t>Residential Add-On</t>
  </si>
  <si>
    <t>Indoor Air Quality</t>
  </si>
  <si>
    <t>Home Performance Contracting</t>
  </si>
  <si>
    <t>Service Selling</t>
  </si>
  <si>
    <t xml:space="preserve">Labor Planning - Possible Profit Enhancements from Capacity </t>
  </si>
  <si>
    <t>Target Sales Plan Month</t>
  </si>
  <si>
    <t># crews/Techs</t>
  </si>
  <si>
    <t>Workdays in Month</t>
  </si>
  <si>
    <t>PTU Maintenance Leads</t>
  </si>
  <si>
    <t>Service Sales Target Total for the Month</t>
  </si>
  <si>
    <t>Direct Mail Leads - Sales Goal Targeting</t>
  </si>
  <si>
    <t>Sept.</t>
  </si>
  <si>
    <t>Res rep. Leads Goal</t>
  </si>
  <si>
    <t>Mailer Type.Offer</t>
  </si>
  <si>
    <t>Est. Costs of Piece</t>
  </si>
  <si>
    <t>Total Costs</t>
  </si>
  <si>
    <t>Estimated Closing %</t>
  </si>
  <si>
    <t>Results</t>
  </si>
  <si>
    <t>Estimated # of Sales</t>
  </si>
  <si>
    <t>X</t>
  </si>
  <si>
    <t>Estimated Average Sale</t>
  </si>
  <si>
    <t>=</t>
  </si>
  <si>
    <t>Estimated Cost</t>
  </si>
  <si>
    <t>Divided</t>
  </si>
  <si>
    <t>Estimated # Leads</t>
  </si>
  <si>
    <t>Cost per lead</t>
  </si>
  <si>
    <t>Estimated Total Sales</t>
  </si>
  <si>
    <t>Marketing Cost %</t>
  </si>
  <si>
    <t>Actual Performance</t>
  </si>
  <si>
    <t>Mailers Needed @1/2% Response</t>
  </si>
  <si>
    <t>Estimated Leads Total Generated</t>
  </si>
  <si>
    <t>Full Year Planning Estimate for</t>
  </si>
  <si>
    <t>Internet Marketing</t>
  </si>
  <si>
    <t xml:space="preserve">     E-Newsletter and Ezine Marketing</t>
  </si>
  <si>
    <t>Marketed Leads Required Monthly</t>
  </si>
  <si>
    <t>Week 1</t>
  </si>
  <si>
    <t>Week 2</t>
  </si>
  <si>
    <t>Wek 3</t>
  </si>
  <si>
    <t>Week 4</t>
  </si>
  <si>
    <t>Week 3</t>
  </si>
  <si>
    <t>Week 5</t>
  </si>
  <si>
    <t>Week Leads Needed</t>
  </si>
  <si>
    <t>Net Leads Needed</t>
  </si>
  <si>
    <t>Monthly Leads</t>
  </si>
  <si>
    <t>Actual Leads</t>
  </si>
  <si>
    <t>Actual Sales</t>
  </si>
  <si>
    <t>Actual Marketed Leads</t>
  </si>
  <si>
    <t>Actual Service/PTU Leads</t>
  </si>
  <si>
    <t>Actual Closure Rate</t>
  </si>
  <si>
    <t>Total Cumulative Sales</t>
  </si>
  <si>
    <t>Net Gain/Loss</t>
  </si>
  <si>
    <t>% Service Generated</t>
  </si>
  <si>
    <t>Lead Differential</t>
  </si>
  <si>
    <t>Monthly Average Ticket</t>
  </si>
  <si>
    <t>Weekly Lead Actuals</t>
  </si>
  <si>
    <t>Actual Weekly Sales Ticket</t>
  </si>
  <si>
    <t>Actual # of Sales Agreem.</t>
  </si>
  <si>
    <t>Actual Week Closure Rate</t>
  </si>
  <si>
    <t>Total Close Rate Cumulative</t>
  </si>
  <si>
    <t>Cumulative Average Ticket</t>
  </si>
  <si>
    <t>Cost of Sales (Cost of Goods Sold)</t>
  </si>
  <si>
    <t>Sales (Income from Sales)</t>
  </si>
  <si>
    <t>Benefits (Burden) FICA-FUTA-SUTA-Benefits</t>
  </si>
  <si>
    <t>Equipment Costs</t>
  </si>
  <si>
    <t>Permits</t>
  </si>
  <si>
    <t>Buydowns &amp; Financing Costs-programs</t>
  </si>
  <si>
    <t>Subcontracts</t>
  </si>
  <si>
    <t>Warranty expenses (our Warranty Problems)</t>
  </si>
  <si>
    <t>Extended Warranty (the ones we sell and Buy)</t>
  </si>
  <si>
    <t>Think</t>
  </si>
  <si>
    <t>Think Your Deductions from</t>
  </si>
  <si>
    <t>Direct Labor - All Field Personnel Labor</t>
  </si>
  <si>
    <t>Materials &amp; Parts Costs</t>
  </si>
  <si>
    <t>Rebates - Promotional Programs</t>
  </si>
  <si>
    <t>Sales Commissions</t>
  </si>
  <si>
    <t>Marketing Expenses</t>
  </si>
  <si>
    <t>Employee Related expenses</t>
  </si>
  <si>
    <t>Administrative Expenses</t>
  </si>
  <si>
    <t>Plant and Equipment Expenses</t>
  </si>
  <si>
    <t>Vehicle Expenses</t>
  </si>
  <si>
    <t>GROSS PROFIT DOLLARS</t>
  </si>
  <si>
    <t>Your Pay - what is Removed</t>
  </si>
  <si>
    <t>Before you See</t>
  </si>
  <si>
    <t>Your Take Home Pay</t>
  </si>
  <si>
    <t>Operating Profit - Earnings Before Interst &amp; Taxes</t>
  </si>
  <si>
    <t>Your</t>
  </si>
  <si>
    <t>Gross</t>
  </si>
  <si>
    <t>Paycheck</t>
  </si>
  <si>
    <t>Think your homes budget expenses.</t>
  </si>
  <si>
    <t>What you pay in Rent.  Insurance</t>
  </si>
  <si>
    <t>Car Payments, Food, Gasoline</t>
  </si>
  <si>
    <t>Kid Expenses, Clothes - these are your</t>
  </si>
  <si>
    <t>What's left is your Discretionary Income</t>
  </si>
  <si>
    <t>Available to you to save, spend, buy new things</t>
  </si>
  <si>
    <t>What it takes to Run a Business</t>
  </si>
  <si>
    <t>Sales come from many areas</t>
  </si>
  <si>
    <t>Service, Installation, Maintenance</t>
  </si>
  <si>
    <t>Accessories, New Home, Commercial Jobs</t>
  </si>
  <si>
    <t>Plumbing, Renovations</t>
  </si>
  <si>
    <t>Reinvest into the Company to Grow</t>
  </si>
  <si>
    <t>All your company expenses, phones, people</t>
  </si>
  <si>
    <t>insurance, marketing, trucks, gasoline, legal</t>
  </si>
  <si>
    <t>It takes more than payroll to operate a company.</t>
  </si>
  <si>
    <t>From $100, if you are very lucky and well run you have this.  $ 10.00</t>
  </si>
  <si>
    <t>The average profit in the trades at this line here, is 1% or $ 1.00 not nearly enough</t>
  </si>
  <si>
    <t>to continue to run and operate a company.</t>
  </si>
  <si>
    <t>Taxes &amp; Interest Expenses</t>
  </si>
  <si>
    <t>You likely do not have to pay a corporate tax but a</t>
  </si>
  <si>
    <t>company does.  This is where you likely save from.</t>
  </si>
  <si>
    <t>For your savings and investing, or kids.</t>
  </si>
  <si>
    <t>We still have to pay interest on all loans and taxes</t>
  </si>
  <si>
    <t>What is Left Over to Invest</t>
  </si>
  <si>
    <t>The larger the fixed assets, the more depreciation charges will be.  Stay below 75%</t>
  </si>
  <si>
    <t>Geothermal</t>
  </si>
  <si>
    <t>Residential</t>
  </si>
  <si>
    <t>Replacement</t>
  </si>
  <si>
    <t>IAQ-Service Sales</t>
  </si>
  <si>
    <t>IAQ Service Sales</t>
  </si>
  <si>
    <t>Commercial Const. Spec</t>
  </si>
  <si>
    <t>Department - Residential Plumbing</t>
  </si>
  <si>
    <t>Department - IAQ Service Sales</t>
  </si>
  <si>
    <t>Department - Commercial Service</t>
  </si>
  <si>
    <t>Department - Commercial Maintenance</t>
  </si>
  <si>
    <t>Department - Commercial Spec</t>
  </si>
  <si>
    <t>Commercial Replace</t>
  </si>
  <si>
    <t>Commercial Const Spec</t>
  </si>
  <si>
    <t>GEO</t>
  </si>
  <si>
    <t>Commerical Maintenance</t>
  </si>
  <si>
    <t>Commercial Spec</t>
  </si>
  <si>
    <t>Use the P&amp;L Training to train your team and your Field Labor on Basics of P&amp;L - Income Statement</t>
  </si>
  <si>
    <t>1. Enter from your balance sheet and profit and loss statement into the Company Ratios tab - in the yellow areas - this will create a ratio analysis report</t>
  </si>
  <si>
    <t>2. This will auto calculate the DuPont Profit Model - the DuPont Model is a measure of managerial effectiveness for Return on Assets and on Equity</t>
  </si>
  <si>
    <t>3. Enter in the historical detail Profit and Loss in the tab called Historical P&amp;L Analysis - use the Yellow Areas to enter once again</t>
  </si>
  <si>
    <t>5. The historical P&amp;L is just a method to capture your history and view it in a proper format - it is NOT linked</t>
  </si>
  <si>
    <t>6. Go to the worksheet tab What if Sales Mix - Enter the projections for high level department sales, margin, overhead new year - it is based on percentages and dollars</t>
  </si>
  <si>
    <t xml:space="preserve">7. Then Enter in the Set Goals and Budget Tab the data you are budgeting for the full years Sales as a % for each month - do this BY DEPARTMENT </t>
  </si>
  <si>
    <t>8. The Set Goals and Budget tab is linked to and feeds the NEXT YEARS BUDGET Worksheet tab/And each monthly budget tab - the sales are now allocated by each month</t>
  </si>
  <si>
    <t>9. Go to the Next Years Budget Tab - Enter in the yellow arears - for all departmental cost of sales, all departmental overhead- this is lined to the months as well and is now allocating all fields</t>
  </si>
  <si>
    <t>10.Review the monthly budgets now - all 12 months are now auto completed - with overhead spread across the months - breakeven is now calculatedfor each department and each month</t>
  </si>
  <si>
    <t>11.In each month - Jan-Decemeber, at the far right is a lead planner - enter in the average sale, the closure rate by month, financing declines by month, and leads will be calucalted for you</t>
  </si>
  <si>
    <t>12. Leads are now exported by month into the Worksheet called Lead Plan by month- this now captures how many leads are needed, where they come from, and howmuch estimated marketing you need</t>
  </si>
  <si>
    <t>Optional is to complete the marketing budget process - which defines by month how many dollars and what medias you will allocate and spend</t>
  </si>
  <si>
    <t>13.Visit the summary to actual worksheet - notice that is a complete recap of each month - in summary for each ledger, across your income statement- and will give you a hybrid of actual happenings combined with budgets for a summary P&amp;L</t>
  </si>
  <si>
    <t>14. Complete the summary reports tab - in the yellow areas - type in directly the sales, gross profit, oveherhead figures - this transfers your planned budget - so when we have actuals this is our track record for comparison</t>
  </si>
  <si>
    <t>Auto other?</t>
  </si>
  <si>
    <t>Miscellaneous</t>
  </si>
  <si>
    <t>Professional fees</t>
  </si>
  <si>
    <t>Interest expense-Taxes</t>
  </si>
  <si>
    <t>Accounting/Auditor expense/Professional SERVICES</t>
  </si>
  <si>
    <t xml:space="preserve">    Promotion - Financing 12 Months No Payments</t>
  </si>
  <si>
    <t>12 Months Same As Cash</t>
  </si>
  <si>
    <t xml:space="preserve">    Promotion # 3 </t>
  </si>
  <si>
    <t xml:space="preserve">    Promotion # 2 </t>
  </si>
  <si>
    <t># Crews</t>
  </si>
  <si>
    <t>Days in a Selling Year</t>
  </si>
  <si>
    <t>Total Days Likely to Sell</t>
  </si>
  <si>
    <t>Overhead per Crew Day is:</t>
  </si>
  <si>
    <t>Sales Efficiency at Selling</t>
  </si>
  <si>
    <t>Week 6</t>
  </si>
  <si>
    <t>Week 7</t>
  </si>
  <si>
    <t>Week 8</t>
  </si>
  <si>
    <t>Week 9</t>
  </si>
  <si>
    <t>Week 10</t>
  </si>
  <si>
    <t>Week 11</t>
  </si>
  <si>
    <t>Week 12</t>
  </si>
  <si>
    <t>Week 13</t>
  </si>
  <si>
    <t>Week 14</t>
  </si>
  <si>
    <t>Week 15</t>
  </si>
  <si>
    <t>Week 16</t>
  </si>
  <si>
    <t>Week 17</t>
  </si>
  <si>
    <t>Week 18</t>
  </si>
  <si>
    <t>Week 19</t>
  </si>
  <si>
    <t>Week 20</t>
  </si>
  <si>
    <t>Week 21</t>
  </si>
  <si>
    <t>Week 22</t>
  </si>
  <si>
    <t>Week 23</t>
  </si>
  <si>
    <t>Week 24</t>
  </si>
  <si>
    <t>Week 25</t>
  </si>
  <si>
    <t>Week 26</t>
  </si>
  <si>
    <t>Week 27</t>
  </si>
  <si>
    <t>Week 28</t>
  </si>
  <si>
    <t>Week 29</t>
  </si>
  <si>
    <t>Week 30</t>
  </si>
  <si>
    <t>Week 31</t>
  </si>
  <si>
    <t>Week 32</t>
  </si>
  <si>
    <t>Week 33</t>
  </si>
  <si>
    <t>Week 34</t>
  </si>
  <si>
    <t>Week 35</t>
  </si>
  <si>
    <t>Week 36</t>
  </si>
  <si>
    <t>Week 37</t>
  </si>
  <si>
    <t>Week 38</t>
  </si>
  <si>
    <t>Week 39</t>
  </si>
  <si>
    <t>Week 40</t>
  </si>
  <si>
    <t>Week 41</t>
  </si>
  <si>
    <t>Week 42</t>
  </si>
  <si>
    <t>Week 43</t>
  </si>
  <si>
    <t>Week 44</t>
  </si>
  <si>
    <t>Week 45</t>
  </si>
  <si>
    <t>Week 46</t>
  </si>
  <si>
    <t>Week 47</t>
  </si>
  <si>
    <t>Week 48</t>
  </si>
  <si>
    <t>Week 49</t>
  </si>
  <si>
    <t>Week 50</t>
  </si>
  <si>
    <t>Week 51</t>
  </si>
  <si>
    <t>Week 52</t>
  </si>
  <si>
    <t xml:space="preserve">          Coupons - Val-Pak-Local Paper Coupons</t>
  </si>
  <si>
    <t xml:space="preserve">          Targeted Letter - PROMO 1</t>
  </si>
  <si>
    <t xml:space="preserve">          Targeted Letter - Promo 2</t>
  </si>
  <si>
    <t>Operational Marketing Mediums - Suportive of Internal</t>
  </si>
  <si>
    <t xml:space="preserve">    Maintenance Related Program-Maintenance Training</t>
  </si>
  <si>
    <t xml:space="preserve">    Employee Special Training - Daily-Weekly Tech Training</t>
  </si>
  <si>
    <t xml:space="preserve">Plumbing Repair </t>
  </si>
  <si>
    <r>
      <t>16 SEER SWEET 16 PROMOTION</t>
    </r>
    <r>
      <rPr>
        <b/>
        <i/>
        <sz val="10"/>
        <rFont val="Arial"/>
        <family val="2"/>
      </rPr>
      <t xml:space="preserve"> - MARCH MADNESS</t>
    </r>
  </si>
  <si>
    <t>Precision Tune Up Post Cards - Special Ofer - Price $ 59.00 Tune Up - Target Zones Rotated</t>
  </si>
  <si>
    <t>CSR Outbound Existing Customer Appt - Set Tune Ups</t>
  </si>
  <si>
    <t xml:space="preserve">Google SEM Adwords - Weekly and Monthly specialized Promotions - 4-5 Campaigns - Google Selects best performers - budgeting by Towns-By Keywords in each Town - </t>
  </si>
  <si>
    <t>E Newlsletter to Existing Clients - W Promo</t>
  </si>
  <si>
    <t>Launch of Web based company store to sell over the Internet direct to consumers - filters-Tstats-UV bulbs-Do it yourself Hard Shipment items - Web Marketing - Tie to  SEM PPC Campaign</t>
  </si>
  <si>
    <t>Local Home Show</t>
  </si>
  <si>
    <t>Every Service call contains a referral system - coupons and friends and family certficiate to homeoweners - coupons and club points accumulated</t>
  </si>
  <si>
    <t>Techncian Daily Training - Daily review of figures and results - technician accountability - customer service - truck replenishment - accessory targeting-customer feedback - crisis response</t>
  </si>
  <si>
    <t>12 Month Same as Cash Min Pay/$1,000 rebate/20% discount on Install/Free Accessory</t>
  </si>
  <si>
    <t>Dual Overhead Calculation Factors</t>
  </si>
  <si>
    <t>Total of all New Home labor related</t>
  </si>
  <si>
    <t>LOM Cost of Goods</t>
  </si>
  <si>
    <t>Totals of all New Home (MOM) Non Labor Items</t>
  </si>
  <si>
    <t>MOM Cost of Goods</t>
  </si>
  <si>
    <t>Overhead in New home</t>
  </si>
  <si>
    <t>LOM Factor</t>
  </si>
  <si>
    <t>LOM = (Full Yr. Materials $/Full Yr. Labor $ x Overhead)/((Full Yr. Labor $+ Full Yr. Material $) + 1)</t>
  </si>
  <si>
    <t>MOM Factor</t>
  </si>
  <si>
    <t>MOM = (Full Yr. Labor $/Full Yr. Material $ x Overhead)/((Full Yr. Labor $+ Full Yr. Material $) + 1)</t>
  </si>
  <si>
    <t>Multiply all Labor items times LOM to create labor breakeven for job</t>
  </si>
  <si>
    <t>Multiply all material (non labor) direct costs by MOM to create Material breakeven for job</t>
  </si>
  <si>
    <t>Add these two sums above together - calculates job breakeven</t>
  </si>
  <si>
    <t>Then add profit desired to the job to calculate a sales price for the company</t>
  </si>
  <si>
    <t>Sum of Actual Sales</t>
  </si>
  <si>
    <t xml:space="preserve">Total # of sales Monthly </t>
  </si>
  <si>
    <t>Salesman</t>
  </si>
  <si>
    <t>Leads</t>
  </si>
  <si>
    <t># of Sales</t>
  </si>
  <si>
    <t>Monthly Total</t>
  </si>
  <si>
    <t>Other / Chris</t>
  </si>
  <si>
    <t>Tim</t>
  </si>
  <si>
    <t>YTD Leads</t>
  </si>
  <si>
    <t>YTD Sales $</t>
  </si>
  <si>
    <t>YTD Average $</t>
  </si>
  <si>
    <t>YTD Sales %</t>
  </si>
  <si>
    <t>CA 1</t>
  </si>
  <si>
    <t>CA 2</t>
  </si>
  <si>
    <t>TARGET GOAL- Weekly Sales Plan</t>
  </si>
  <si>
    <t>CA1</t>
  </si>
  <si>
    <t>Create a Brand Promise - Lifetime Service Warranty</t>
  </si>
  <si>
    <t>PLUMBING-Target Total for the Month</t>
  </si>
  <si>
    <t>PLUMBING Target Total for the Month</t>
  </si>
  <si>
    <t>Leads from Existing Service Clients</t>
  </si>
  <si>
    <t>COSTCO</t>
  </si>
  <si>
    <t>Electrical AOR</t>
  </si>
  <si>
    <t>Electrical Non AOR</t>
  </si>
  <si>
    <t>Elec AOR</t>
  </si>
  <si>
    <t>Elec Non AOR</t>
  </si>
  <si>
    <t>Department - Electrical AOR</t>
  </si>
  <si>
    <t>Department - Electrical NON -AOR</t>
  </si>
  <si>
    <t>Cost of Sales - COSTCO COMMISSIONS FEES/PRMO</t>
  </si>
  <si>
    <t>Officer Bonus and Key Man Life Insurance</t>
  </si>
  <si>
    <t>Advertising- All Other Marketing Mediums and the Reserve (vendor Programs)</t>
  </si>
  <si>
    <t>Vehicles-Licenses &amp; Registration and Tolls</t>
  </si>
  <si>
    <t>Storage Fees</t>
  </si>
  <si>
    <t>Penalties-Fines-Late Fees</t>
  </si>
  <si>
    <t>Postage-Fed Ex-Shipping</t>
  </si>
  <si>
    <t>Other Taxes</t>
  </si>
  <si>
    <t xml:space="preserve">     E-Mail Drip Campaigns</t>
  </si>
  <si>
    <t>AOR Overhead per Day Required</t>
  </si>
  <si>
    <t>ADD-ON REPLACEMENT</t>
  </si>
  <si>
    <t>Plumbing Service</t>
  </si>
  <si>
    <t>PLUMBING</t>
  </si>
  <si>
    <t>Call Center - Demand Service &amp; Existing Client Base</t>
  </si>
  <si>
    <t>Whole House Inspections Leads Expected -Plumbing</t>
  </si>
  <si>
    <t>Demand Service-Call Center Leads</t>
  </si>
  <si>
    <t>Demand Service LTO</t>
  </si>
  <si>
    <t>Lead plan to meet X # leads per year</t>
  </si>
  <si>
    <t>Total of all Total Company labor related</t>
  </si>
  <si>
    <t>Totals of all Total Company (MOM) Non Labor Items</t>
  </si>
  <si>
    <t>Overhead Total Company</t>
  </si>
  <si>
    <t>TOTAL PAYROLL (INCLUDING ADMIN/WAREHOUSE/OWNER/TRAINING and Direct Labor)</t>
  </si>
  <si>
    <t>NorthEast</t>
  </si>
  <si>
    <t>Mid Atlantic</t>
  </si>
  <si>
    <t>Mid South</t>
  </si>
  <si>
    <t>SouthEast</t>
  </si>
  <si>
    <t>MidWest</t>
  </si>
  <si>
    <t>Mountain States</t>
  </si>
  <si>
    <t>Pacific Northwest</t>
  </si>
  <si>
    <t>Desert SouthWest</t>
  </si>
  <si>
    <t>South Florida</t>
  </si>
  <si>
    <t>Maine</t>
  </si>
  <si>
    <t>Vermont</t>
  </si>
  <si>
    <t>New Hampshire</t>
  </si>
  <si>
    <t>Mass</t>
  </si>
  <si>
    <t>New York</t>
  </si>
  <si>
    <t>Connecticut</t>
  </si>
  <si>
    <t>Rhode Island</t>
  </si>
  <si>
    <t>Virginia</t>
  </si>
  <si>
    <t>Delaware</t>
  </si>
  <si>
    <t>Maryand</t>
  </si>
  <si>
    <t>East Penns.</t>
  </si>
  <si>
    <t>West PA</t>
  </si>
  <si>
    <t>Ohio</t>
  </si>
  <si>
    <t>Michigan</t>
  </si>
  <si>
    <t>Indiana</t>
  </si>
  <si>
    <t>Wisconsin</t>
  </si>
  <si>
    <t>Minnesota</t>
  </si>
  <si>
    <t>Iowa</t>
  </si>
  <si>
    <t>Nebraska</t>
  </si>
  <si>
    <t>N Dakota</t>
  </si>
  <si>
    <t>S Dakota</t>
  </si>
  <si>
    <t>Missouri</t>
  </si>
  <si>
    <t>N Carolina</t>
  </si>
  <si>
    <t>Tennessee</t>
  </si>
  <si>
    <t>Kentucky</t>
  </si>
  <si>
    <t>West Virginia</t>
  </si>
  <si>
    <t xml:space="preserve">Coastal </t>
  </si>
  <si>
    <t>South Carolina</t>
  </si>
  <si>
    <t>Alabama</t>
  </si>
  <si>
    <t>Georgia</t>
  </si>
  <si>
    <t>Illinois</t>
  </si>
  <si>
    <t>N. Florida</t>
  </si>
  <si>
    <t>Mississippi</t>
  </si>
  <si>
    <t>Louisiana</t>
  </si>
  <si>
    <t>Washington</t>
  </si>
  <si>
    <t>Montana</t>
  </si>
  <si>
    <t>Colorado</t>
  </si>
  <si>
    <t>Utah</t>
  </si>
  <si>
    <t>Wyoming</t>
  </si>
  <si>
    <t>Oregon</t>
  </si>
  <si>
    <t>N. California</t>
  </si>
  <si>
    <t>Arizona</t>
  </si>
  <si>
    <t>Nevada</t>
  </si>
  <si>
    <t>New Mexico</t>
  </si>
  <si>
    <t>West Texas</t>
  </si>
  <si>
    <t>Eastern Texas</t>
  </si>
  <si>
    <t>Arkansas</t>
  </si>
  <si>
    <t>Alaska</t>
  </si>
  <si>
    <t>Hawaii</t>
  </si>
  <si>
    <t>So. Cal.</t>
  </si>
  <si>
    <t>Idaho</t>
  </si>
  <si>
    <t>Oklahoma</t>
  </si>
  <si>
    <t>Vancouver</t>
  </si>
  <si>
    <t>Miami</t>
  </si>
  <si>
    <t>Ft. Myers</t>
  </si>
  <si>
    <t>West Palm</t>
  </si>
  <si>
    <t>Toronto</t>
  </si>
  <si>
    <t>Quebec City</t>
  </si>
  <si>
    <t>San Diego</t>
  </si>
  <si>
    <t>Orange County</t>
  </si>
  <si>
    <t>Los Angeles</t>
  </si>
  <si>
    <t>Pacific</t>
  </si>
  <si>
    <t>HVAC</t>
  </si>
  <si>
    <t>Shoulder</t>
  </si>
  <si>
    <t>Seasonality</t>
  </si>
  <si>
    <t>Peak Months</t>
  </si>
  <si>
    <t>Oct-Feb</t>
  </si>
  <si>
    <t>June-August</t>
  </si>
  <si>
    <t>Aug-Sept</t>
  </si>
  <si>
    <t>March-Early May</t>
  </si>
  <si>
    <t>Key</t>
  </si>
  <si>
    <t>Promotions</t>
  </si>
  <si>
    <t>None</t>
  </si>
  <si>
    <t>Humidity Control</t>
  </si>
  <si>
    <t>Key West</t>
  </si>
  <si>
    <t>Puerto Rico</t>
  </si>
  <si>
    <t xml:space="preserve">Carribean </t>
  </si>
  <si>
    <t>Sept-Oct</t>
  </si>
  <si>
    <t>Free Water Htr</t>
  </si>
  <si>
    <t>Product Matrix</t>
  </si>
  <si>
    <t>Boilers</t>
  </si>
  <si>
    <t>Oil Furnaces</t>
  </si>
  <si>
    <t>Furn-Ac Splits</t>
  </si>
  <si>
    <t>Heat Pumps</t>
  </si>
  <si>
    <t>Split Systems</t>
  </si>
  <si>
    <t>Ductless Mini</t>
  </si>
  <si>
    <t>Ductless Mini Splits</t>
  </si>
  <si>
    <t>Mini Splits</t>
  </si>
  <si>
    <t>Package A/C</t>
  </si>
  <si>
    <t>Packaged Ht Pumps</t>
  </si>
  <si>
    <t>Packaged Ht. Pumps</t>
  </si>
  <si>
    <t>Product Trends</t>
  </si>
  <si>
    <t>March-Mid May</t>
  </si>
  <si>
    <t>October-Nov</t>
  </si>
  <si>
    <t>March-April</t>
  </si>
  <si>
    <t>Oct-Dec</t>
  </si>
  <si>
    <t>Feb-March</t>
  </si>
  <si>
    <t>Nov-Dec</t>
  </si>
  <si>
    <t>Aug-Sept.</t>
  </si>
  <si>
    <t>March-May</t>
  </si>
  <si>
    <t>Nov. Dec</t>
  </si>
  <si>
    <t>Jan - March</t>
  </si>
  <si>
    <t>Nove Decem.</t>
  </si>
  <si>
    <t>Jan-Feb</t>
  </si>
  <si>
    <t>Late May-Sept</t>
  </si>
  <si>
    <t>Early May-Sept</t>
  </si>
  <si>
    <t>How to Calculate Your Affect of Consumer Promotions - Rebates, and Financing on Price</t>
  </si>
  <si>
    <t>Enter your company data in Yellow Areas</t>
  </si>
  <si>
    <t>Plan your promotions, rebates, and financing costs</t>
  </si>
  <si>
    <t>Average Ticket for Sale</t>
  </si>
  <si>
    <t>Total Yearly Add-On Sales</t>
  </si>
  <si>
    <t>Promotional Sales Expected (number of sales)</t>
  </si>
  <si>
    <t>Financing Costs</t>
  </si>
  <si>
    <t>Total of All Promotional Costs for Company Budget</t>
  </si>
  <si>
    <t>Total Cost (percentage) to the Company for Budget</t>
  </si>
  <si>
    <t>Total Estimated Number of Jobs/Sales per Year</t>
  </si>
  <si>
    <t>1 crew is 245 days, 245 jobs 100% sold capcity</t>
  </si>
  <si>
    <t>Expected figure is 65% or about 190 Days sold per crew</t>
  </si>
  <si>
    <t>Slow Season - How many to Breakeven or better</t>
  </si>
  <si>
    <t>Total of Expected Financing Costs (40% Financed)</t>
  </si>
  <si>
    <t>Other Company Sponsored Promotional Sales</t>
  </si>
  <si>
    <t>Establish your cost of program - figure here is estimate</t>
  </si>
  <si>
    <t>Company Sponsored Rebate Sales of Total</t>
  </si>
  <si>
    <t>Rebate Costs-My Company Portion</t>
  </si>
  <si>
    <t>May-Sept.</t>
  </si>
  <si>
    <t>April - October</t>
  </si>
  <si>
    <t>May, July-Oct</t>
  </si>
  <si>
    <t>All</t>
  </si>
  <si>
    <t>16 Year Parts &amp; Labor Warranties</t>
  </si>
  <si>
    <t>24 Year Parts and Labor Warranty</t>
  </si>
  <si>
    <t>Cause Marketing Make A wish - Free System Install Drwaing</t>
  </si>
  <si>
    <t>Oldest Furnace is Free</t>
  </si>
  <si>
    <t>Lifetime Repair Guarantee</t>
  </si>
  <si>
    <t>Free Service Call</t>
  </si>
  <si>
    <t>Buy System Get  4 Day Disney Cruise</t>
  </si>
  <si>
    <t>Free Furnace Offer with A/C Unit Installed</t>
  </si>
  <si>
    <t>HomeShow Events - Free Insulation with every New Install</t>
  </si>
  <si>
    <t>$125. Coupon off Service Call w/Repair Completed</t>
  </si>
  <si>
    <t>Residential Demand Service</t>
  </si>
  <si>
    <t>Diagnostic Fee Only Rate</t>
  </si>
  <si>
    <t>Media Budget Expected ($100/lead)</t>
  </si>
  <si>
    <t>TOTALS of ALL MEDIA $$</t>
  </si>
  <si>
    <t>% of Total Sales - Media</t>
  </si>
  <si>
    <t>Demand Service Residential</t>
  </si>
  <si>
    <t xml:space="preserve">DFO-DiagnostiC Fee Only </t>
  </si>
  <si>
    <t>DFO-Diagnostic Fee Only</t>
  </si>
  <si>
    <t>Develop X 1000 service calls in 2019</t>
  </si>
  <si>
    <t>Big Box or Geo</t>
  </si>
  <si>
    <t>Dec -Feb, June-Aug</t>
  </si>
  <si>
    <t>Nov-Mar, July-Aug</t>
  </si>
  <si>
    <t>July 4-Oct., Jan-Mar</t>
  </si>
  <si>
    <t>Climate Zones for HVAC Marketing Planning</t>
  </si>
  <si>
    <t>South Jersey</t>
  </si>
  <si>
    <t>North Jersey</t>
  </si>
  <si>
    <t>VRF Solutions</t>
  </si>
  <si>
    <t>Split Ht. Pumps</t>
  </si>
  <si>
    <t>Packaged Units</t>
  </si>
  <si>
    <t>Packaged Unit</t>
  </si>
  <si>
    <t>Straight Cool</t>
  </si>
  <si>
    <t>Splt Heat Pumps</t>
  </si>
  <si>
    <t>Splt Systems</t>
  </si>
  <si>
    <t>Splt Ht. Pumps</t>
  </si>
  <si>
    <t>High Eff. Gas</t>
  </si>
  <si>
    <t>Oil - outlying area</t>
  </si>
  <si>
    <t>North Texas</t>
  </si>
  <si>
    <t>Eastern Canada</t>
  </si>
  <si>
    <t>Nova Scotia</t>
  </si>
  <si>
    <t>Eastern Ontario</t>
  </si>
  <si>
    <t>Quebec</t>
  </si>
  <si>
    <t>Heating Focused</t>
  </si>
  <si>
    <t>Heat/Cool</t>
  </si>
  <si>
    <t>Cooling</t>
  </si>
  <si>
    <t>Heat/Cooling</t>
  </si>
  <si>
    <t>Heating</t>
  </si>
  <si>
    <t>Solar</t>
  </si>
  <si>
    <t>Gas Heating</t>
  </si>
  <si>
    <t>Gas Furnances</t>
  </si>
  <si>
    <t>Multi Stage</t>
  </si>
  <si>
    <t>Inverters</t>
  </si>
  <si>
    <t>Mini-Splits</t>
  </si>
  <si>
    <t>ZONE</t>
  </si>
  <si>
    <t>On Time or its Free</t>
  </si>
  <si>
    <t>0% Financing for 12 Months</t>
  </si>
  <si>
    <t>Spring or Fall Precision Tune Up Pirced at ($39-59)</t>
  </si>
  <si>
    <t>Payment as low aas $ 99.00 a month</t>
  </si>
  <si>
    <t>Cash Rebate $2500 back off System Purchase</t>
  </si>
  <si>
    <t>$1,000 Cash Debit card with purchase of a new system, join with financing 0% 12 months</t>
  </si>
  <si>
    <t>90 Days No payments no Interest</t>
  </si>
  <si>
    <t>Free 90" TV GiveAway</t>
  </si>
  <si>
    <t>Tune-up Mktg</t>
  </si>
  <si>
    <t>Buy a System get a Disney Cruise Holiday-Vacation</t>
  </si>
  <si>
    <t>HVAC Install</t>
  </si>
  <si>
    <t>APRIL</t>
  </si>
  <si>
    <t>Mktg Plan SERVICE Calls Required</t>
  </si>
  <si>
    <t>25% of All Calls from Existing Clients in the Predictive Model</t>
  </si>
  <si>
    <t>TRADE-IN Credits $ 1,000 - or some Trade in your old system</t>
  </si>
  <si>
    <t>Free -ON DEMAND WATER HEATER</t>
  </si>
  <si>
    <t>Department - Commercial Replacement</t>
  </si>
  <si>
    <t xml:space="preserve">     Web Site - Digital Brand Management SEO/Blog/Rep MGt</t>
  </si>
  <si>
    <t xml:space="preserve">     Reputation Management</t>
  </si>
  <si>
    <t xml:space="preserve">     Social Media-Strategy/Content Plan</t>
  </si>
  <si>
    <t xml:space="preserve">     Remarketing Campaigns</t>
  </si>
  <si>
    <t xml:space="preserve">     Google Local - Paid SEM Leads</t>
  </si>
  <si>
    <t xml:space="preserve">     YELP</t>
  </si>
  <si>
    <t xml:space="preserve">     Angies List</t>
  </si>
  <si>
    <t>Total Digital Media - Brand Mediums</t>
  </si>
  <si>
    <t xml:space="preserve">     Yellow Pages Digital Ads</t>
  </si>
  <si>
    <t xml:space="preserve">     Pay Per Click - Google</t>
  </si>
  <si>
    <t xml:space="preserve">     Pay Per Click Bing/Yahoo</t>
  </si>
  <si>
    <t xml:space="preserve">     E-commerce - Site Direct to  Consumer Sales</t>
  </si>
  <si>
    <t xml:space="preserve">    Promotion - Financing 0% No Interest</t>
  </si>
  <si>
    <t xml:space="preserve">    Promotion # 3  $ 2500 Rebate on 18 SEER Equipment</t>
  </si>
  <si>
    <t xml:space="preserve">    Promotion # 4 20 Year Parts &amp; Labor Warranty</t>
  </si>
  <si>
    <t>Detailed 2019 Marketing Budget - Electrical</t>
  </si>
  <si>
    <t xml:space="preserve">    Promotion # 3  $ 2500 Rebate on Water Filtration System</t>
  </si>
  <si>
    <t xml:space="preserve">    Promotion # 4 10 Yr Parts &amp; Labor - Water Heater (on Demand).</t>
  </si>
  <si>
    <t xml:space="preserve">    QSC/PHCC/Other</t>
  </si>
  <si>
    <t xml:space="preserve">    Electrical Asociation</t>
  </si>
  <si>
    <t>Big Box Retail or Other</t>
  </si>
  <si>
    <t>Department - Big Box-Other??</t>
  </si>
  <si>
    <t xml:space="preserve">     Social Media-Strategy/Content Plan/Cause Mktg</t>
  </si>
  <si>
    <t>40%-60% of Jobs will use financing as a min target</t>
  </si>
  <si>
    <t>Free Unit / Free Water Heater/Any Promo?</t>
  </si>
  <si>
    <t xml:space="preserve">       Totals</t>
  </si>
  <si>
    <t xml:space="preserve">    Totals</t>
  </si>
  <si>
    <t>Big Box or Other</t>
  </si>
  <si>
    <t>Big Box</t>
  </si>
  <si>
    <t>Combined AOR/Big Box</t>
  </si>
  <si>
    <t>Spec</t>
  </si>
  <si>
    <t>Comm.</t>
  </si>
  <si>
    <t>Miscellaneous Income/VR's</t>
  </si>
  <si>
    <t xml:space="preserve">     Paid Search - Branded Search Campaign</t>
  </si>
  <si>
    <t>20 Yr Parts/Labor Warranty-$100 Cash</t>
  </si>
  <si>
    <t>20 Yr Parts &amp; Labor Warranty/$1,000 Cash/Free Accessory of Choice/20% off NOW</t>
  </si>
  <si>
    <t>12 Months financing/$100 Debit Cash Card-20 Yr Parts Labor Blowout Warranty</t>
  </si>
  <si>
    <t>Precision Tune Up Post Cards - Special Offer - Price $ 59.00 Tune Up - Target Zones Rotated</t>
  </si>
  <si>
    <t>Web Site - SEO Town by Town strategy - 1 Plumbing-1 HVAC</t>
  </si>
  <si>
    <t>Protection around Brand Name for Your Company - Always on</t>
  </si>
  <si>
    <t xml:space="preserve">    Radio-ABC/NBC/CBS/Pandora/Iheart</t>
  </si>
  <si>
    <t xml:space="preserve">    Cable Television-FOX NEWS/ESPN March Madness/History Channel/Home Renovations/Weather Channel</t>
  </si>
  <si>
    <t>Create a Brand Promise - Lifetime Warranty on Service Repairs</t>
  </si>
  <si>
    <t xml:space="preserve">    Yellow Pages - Plus likely digital here</t>
  </si>
  <si>
    <t xml:space="preserve">Big Box </t>
  </si>
  <si>
    <t>Cost of Sales-Buydowns-Financing</t>
  </si>
  <si>
    <t>Detailed 2021 Marketing Budget - Residential Replacement</t>
  </si>
  <si>
    <t xml:space="preserve">     LOCAL Services By Google (LSG)</t>
  </si>
  <si>
    <t xml:space="preserve">     Microsoft Ads - Paid SEM</t>
  </si>
  <si>
    <t xml:space="preserve">     Email-Marketing</t>
  </si>
  <si>
    <t xml:space="preserve">    Magazine and Lifestyle Print Mediums</t>
  </si>
  <si>
    <t xml:space="preserve">     SEM - Pay Per Click - Google</t>
  </si>
  <si>
    <t xml:space="preserve">     SEM-Paid Search - Branded Search Campaign</t>
  </si>
  <si>
    <t xml:space="preserve">     Email-Marketing-Existing Clients</t>
  </si>
  <si>
    <t xml:space="preserve">     Reputation Management and Review Development</t>
  </si>
  <si>
    <t xml:space="preserve">     SEM-Microsoft Ads - Paid</t>
  </si>
  <si>
    <t xml:space="preserve">     Social Media-Paid Instagram/Facebook</t>
  </si>
  <si>
    <t>Detailed 2021 Marketing Budget - Plumbing Service and Repair</t>
  </si>
  <si>
    <t xml:space="preserve">DEPARTMENT     2020 </t>
  </si>
  <si>
    <t>Target (MINIMUM )Truck Volume - KPI's</t>
  </si>
  <si>
    <t>Estimated Leads at 1/4% response</t>
  </si>
  <si>
    <t>Develop X 1000 service calls in 2021</t>
  </si>
  <si>
    <t>Media MIX - ADVERTISING &amp; Promotions PLAN</t>
  </si>
  <si>
    <t>Average ticket - industry KPI $8,500</t>
  </si>
  <si>
    <t>STEP 1:</t>
  </si>
  <si>
    <t>Fill out your profit plan for the replacement department &amp; your production variables</t>
  </si>
  <si>
    <t># of Average Crews</t>
  </si>
  <si>
    <t>Avg. Daily # Crews:</t>
  </si>
  <si>
    <t>&lt;--- Enter the average number, not the max or min</t>
  </si>
  <si>
    <t>MIX:</t>
  </si>
  <si>
    <t>SYSTEMS:</t>
  </si>
  <si>
    <t>Total Capacity-Days:</t>
  </si>
  <si>
    <r>
      <t xml:space="preserve">&lt;--- Based on 50 weeks, 5 days per week 6 holidays </t>
    </r>
    <r>
      <rPr>
        <b/>
        <sz val="11"/>
        <color rgb="FFFF0000"/>
        <rFont val="Calibri"/>
        <family val="2"/>
        <scheme val="minor"/>
      </rPr>
      <t xml:space="preserve"> (Saturdays are free)</t>
    </r>
  </si>
  <si>
    <t>Split Systems:</t>
  </si>
  <si>
    <t>Total Crew-Days Capacity:</t>
  </si>
  <si>
    <t>If you want to add Saturdays you work</t>
  </si>
  <si>
    <t>Package Systems:</t>
  </si>
  <si>
    <t>&lt;--- Installation of 2 package systems / day</t>
  </si>
  <si>
    <t>Total:</t>
  </si>
  <si>
    <t>&lt;--- This is your capacity, in # of systems</t>
  </si>
  <si>
    <t>Target Actual Capacity:</t>
  </si>
  <si>
    <t>&lt;--- Target number of actual crew-days filled</t>
  </si>
  <si>
    <t>Target GP$ / System:</t>
  </si>
  <si>
    <t>&lt;--- Min. average GP$ per system to achieve profit plan @ target capacity</t>
  </si>
  <si>
    <t>Target Actual Crew-Days:</t>
  </si>
  <si>
    <t>Sold Jobs needed per month</t>
  </si>
  <si>
    <t>Overhead per Crew Day is</t>
  </si>
  <si>
    <t>Target GP$ / Crew-Day:</t>
  </si>
  <si>
    <t>Days Gone Unsold</t>
  </si>
  <si>
    <t>Target Close Rate:</t>
  </si>
  <si>
    <t>Per Month:</t>
  </si>
  <si>
    <t>Per Day:</t>
  </si>
  <si>
    <t>Installation Labor Rate:</t>
  </si>
  <si>
    <t>&lt;--- Use this labor rate to price accessories w/systems</t>
  </si>
  <si>
    <t>Required Ran Leads:</t>
  </si>
  <si>
    <t>AOR Profit Plan</t>
  </si>
  <si>
    <t>Budgeted Revenue:</t>
  </si>
  <si>
    <t>Combined AOR and Service Selling from Budget</t>
  </si>
  <si>
    <t>Gross Profit:</t>
  </si>
  <si>
    <t>Overhead:</t>
  </si>
  <si>
    <t>EBITA:</t>
  </si>
  <si>
    <t>Req'd GP$:</t>
  </si>
  <si>
    <t># Systems</t>
  </si>
  <si>
    <t>Req'd Leads Ran</t>
  </si>
  <si>
    <t>Installs per Work Days Month</t>
  </si>
  <si>
    <t>Enter local sales tax rate:</t>
  </si>
  <si>
    <t>Enter max commission rate:</t>
  </si>
  <si>
    <t>Enter max financing discount rate:</t>
  </si>
  <si>
    <t>Local Tax Rate</t>
  </si>
  <si>
    <t>Value Commission</t>
  </si>
  <si>
    <t>Max Commission Rate</t>
  </si>
  <si>
    <t>Financing Discount</t>
  </si>
  <si>
    <t>5*, 5*+</t>
  </si>
  <si>
    <t>COST</t>
  </si>
  <si>
    <t>SPLIT-GAS</t>
  </si>
  <si>
    <t>SPLIT-HP</t>
  </si>
  <si>
    <t>PACKAGE-GAS</t>
  </si>
  <si>
    <t>PACKAGE-HP</t>
  </si>
  <si>
    <t>COND-COIL</t>
  </si>
  <si>
    <t>FURNACE ONLY</t>
  </si>
  <si>
    <t>ADD_ONS</t>
  </si>
  <si>
    <t>PVC Pipe</t>
  </si>
  <si>
    <t>90's</t>
  </si>
  <si>
    <t>45's</t>
  </si>
  <si>
    <t>Tubes Silicon</t>
  </si>
  <si>
    <t>Roll Metal Tape</t>
  </si>
  <si>
    <t>Iso Pads</t>
  </si>
  <si>
    <t>Primer/Glue</t>
  </si>
  <si>
    <t>60A Disconnect</t>
  </si>
  <si>
    <t>Fuses</t>
  </si>
  <si>
    <t>6' Whip</t>
  </si>
  <si>
    <t>Ground Wire</t>
  </si>
  <si>
    <t>T'stat Wire</t>
  </si>
  <si>
    <t>Wire Nuts/Tape</t>
  </si>
  <si>
    <t>Seal Tight</t>
  </si>
  <si>
    <t>Misc</t>
  </si>
  <si>
    <t>Flue Pipe &amp; Fittings</t>
  </si>
  <si>
    <t>Gas / Elect. Misc</t>
  </si>
  <si>
    <t>Permits 1</t>
  </si>
  <si>
    <t>SF Liner</t>
  </si>
  <si>
    <t>Angle Iron</t>
  </si>
  <si>
    <t>Welding Supplies</t>
  </si>
  <si>
    <t>Ft. Flex Connection</t>
  </si>
  <si>
    <t>S/Drives</t>
  </si>
  <si>
    <t>Safety Switch</t>
  </si>
  <si>
    <t>Tech Lead Turnovers</t>
  </si>
  <si>
    <t>Thermostat</t>
  </si>
  <si>
    <t>1/2 Sheet Metal/Board</t>
  </si>
  <si>
    <t>Refrigerant</t>
  </si>
  <si>
    <t>Copper Feet Miscellaneous-Fittings</t>
  </si>
  <si>
    <t>******Line Set</t>
  </si>
  <si>
    <t>Plumbing Water Line</t>
  </si>
  <si>
    <t>Truss Repair</t>
  </si>
  <si>
    <t>MATERIALS</t>
  </si>
  <si>
    <t>Sheet Metal Sub</t>
  </si>
  <si>
    <t>Sheet Metal Fab</t>
  </si>
  <si>
    <t>Crane/Set</t>
  </si>
  <si>
    <t>Roofing Repair</t>
  </si>
  <si>
    <t>SUBS</t>
  </si>
  <si>
    <t>Warranty Reserve</t>
  </si>
  <si>
    <t>Permit Re-Inspection</t>
  </si>
  <si>
    <t>Financing Standard</t>
  </si>
  <si>
    <t>Rebate-Promotions Std</t>
  </si>
  <si>
    <t>Drywall / Repair</t>
  </si>
  <si>
    <t>OTHER</t>
  </si>
  <si>
    <t>Labor Costs (Burden):</t>
  </si>
  <si>
    <t>Sheet Metal Fab:</t>
  </si>
  <si>
    <t>Install Labor-Hours:</t>
  </si>
  <si>
    <t>LABOR</t>
  </si>
  <si>
    <t>Sub-Total Costs:</t>
  </si>
  <si>
    <t>Value - 14 SEER R410A 80% single Stage Heat/Furnace</t>
  </si>
  <si>
    <t>Prestige- 15 SEER R410A 80% Multi Speed 2 Stage Valve</t>
  </si>
  <si>
    <t>Supreme 16 SEER Single Stage 80% 2 Stage Valve</t>
  </si>
  <si>
    <t>Optimum 16 SEER 2 Stage Variable Speed 80% 2 Stage Valve</t>
  </si>
  <si>
    <t>The Ultimate 18-21 SEER 2 Stage 80% Variable Speed 2 Stage</t>
  </si>
  <si>
    <t>The Value Line</t>
  </si>
  <si>
    <t>The Prestige</t>
  </si>
  <si>
    <t>The Supreme</t>
  </si>
  <si>
    <t>The Optimum</t>
  </si>
  <si>
    <t>The Ultimate</t>
  </si>
  <si>
    <t>WARRANTIES:</t>
  </si>
  <si>
    <t>Parts</t>
  </si>
  <si>
    <t>Heat Exch</t>
  </si>
  <si>
    <t>Compressor</t>
  </si>
  <si>
    <t>USA</t>
  </si>
  <si>
    <t>LENGTH (Yrs):</t>
  </si>
  <si>
    <t>LIFETIME</t>
  </si>
  <si>
    <t>LIFE</t>
  </si>
  <si>
    <t>EQUIPMENT MFG:</t>
  </si>
  <si>
    <t>Value -  14 SEER R410A 80% single Stage Furnace</t>
  </si>
  <si>
    <t>Ultimate 18</t>
  </si>
  <si>
    <t>Model #'s:</t>
  </si>
  <si>
    <t>AC Name</t>
  </si>
  <si>
    <t>Furnace Name</t>
  </si>
  <si>
    <t>Coil / Strips</t>
  </si>
  <si>
    <t>AC</t>
  </si>
  <si>
    <t>A/C Name</t>
  </si>
  <si>
    <t>Furnace/AH</t>
  </si>
  <si>
    <t>SPLIT_GAS</t>
  </si>
  <si>
    <t>Condenser</t>
  </si>
  <si>
    <t>IAQ / Other</t>
  </si>
  <si>
    <t>GSZ13</t>
  </si>
  <si>
    <t>ARUF</t>
  </si>
  <si>
    <t>Heat Strips</t>
  </si>
  <si>
    <t>ASZ14</t>
  </si>
  <si>
    <t>MBVC</t>
  </si>
  <si>
    <t>ASZC16</t>
  </si>
  <si>
    <t>AVPTC</t>
  </si>
  <si>
    <t>ASZC18</t>
  </si>
  <si>
    <t>SPLIT_HP</t>
  </si>
  <si>
    <t>GPG13</t>
  </si>
  <si>
    <t>APG13</t>
  </si>
  <si>
    <t>APG15</t>
  </si>
  <si>
    <t>4YCZ60 American Standard 16 SEER</t>
  </si>
  <si>
    <t>PACKAGE_GAS</t>
  </si>
  <si>
    <t>GPH13-Side &amp; Standard</t>
  </si>
  <si>
    <t xml:space="preserve">GPH14 -Side by Side 14 SEER </t>
  </si>
  <si>
    <t>APH15-14-15 SEER</t>
  </si>
  <si>
    <t>American Standard-4WCZ 16 SEER No Extended Warranty</t>
  </si>
  <si>
    <t>PACKAGE_HP</t>
  </si>
  <si>
    <t>GSX13</t>
  </si>
  <si>
    <t>CAPF/CHPF</t>
  </si>
  <si>
    <t>ASX13</t>
  </si>
  <si>
    <t>ASX14</t>
  </si>
  <si>
    <t>ASPEN</t>
  </si>
  <si>
    <t>COND_COIL</t>
  </si>
  <si>
    <t>GMH80</t>
  </si>
  <si>
    <t>AMH80</t>
  </si>
  <si>
    <t>AMVC80</t>
  </si>
  <si>
    <t>N/A</t>
  </si>
  <si>
    <t>FURNACE</t>
  </si>
  <si>
    <t>Step 4:</t>
  </si>
  <si>
    <t>Review the pricing &amp; make manual adjustments in the "GP$ adjustment" section, if necessary and adjust discounts built in and commission in row 2</t>
  </si>
  <si>
    <t>Commission:</t>
  </si>
  <si>
    <t>Built-in Discount:</t>
  </si>
  <si>
    <t>PRICE</t>
  </si>
  <si>
    <t>GROSS PROFIT $</t>
  </si>
  <si>
    <t>GROSS MARGIN %</t>
  </si>
  <si>
    <t>GROSS PROFIT Crew Day adder as an $ ADJUSTMENT from Labor Rate Target</t>
  </si>
  <si>
    <t>GROSS PROFIT Crew Day adder as an $ ADJUSTMENT</t>
  </si>
  <si>
    <t>Value</t>
  </si>
  <si>
    <t>Breakeven</t>
  </si>
  <si>
    <t>Prestige</t>
  </si>
  <si>
    <t>Supreme</t>
  </si>
  <si>
    <t>Optimum</t>
  </si>
  <si>
    <t>Ultimate</t>
  </si>
  <si>
    <t>Split A/C System &amp; Gas Furnace</t>
  </si>
  <si>
    <t>Split A/C System Heat Pump</t>
  </si>
  <si>
    <t>Packaged A/C with Gas Furnace</t>
  </si>
  <si>
    <t>Packaged A/C Heat Pump</t>
  </si>
  <si>
    <t>A/C Condenser &amp; Coil</t>
  </si>
  <si>
    <t>Gas Furnace</t>
  </si>
  <si>
    <t>STEP 2:</t>
  </si>
  <si>
    <t>Fill out the various costs associated with an HVAC installation in column "B" and define units used in "D thru P"</t>
  </si>
  <si>
    <t>STEP 3:</t>
  </si>
  <si>
    <t>Fill in the brand name, models, warranties, Service agreement freebies, equipment costs before tax, for each system by application (heat pumps, splits, packaged)</t>
  </si>
  <si>
    <t>What Goes Where - Chart of Accounts</t>
  </si>
  <si>
    <t>Your Quickbooks Account Code</t>
  </si>
  <si>
    <t>Submissions Processes</t>
  </si>
  <si>
    <t>Entries List &amp; Vendors List</t>
  </si>
  <si>
    <t>All Field Labor Wages Only</t>
  </si>
  <si>
    <t>All NON Serial Numbered Materials</t>
  </si>
  <si>
    <t xml:space="preserve">All SERIAL Numbered Items </t>
  </si>
  <si>
    <t>All FIELD related Health Benefits, Taxes</t>
  </si>
  <si>
    <t>Extended Warranties Purchased, or Credits to You</t>
  </si>
  <si>
    <t>Cost of Consumer Related Programs</t>
  </si>
  <si>
    <t>Cost of Sales-Buydowns-Financing-Consumer Promos</t>
  </si>
  <si>
    <t>Job Direct Permits - for Field Jobs Only</t>
  </si>
  <si>
    <t>Any Rebates you have to Pay - your expense</t>
  </si>
  <si>
    <t>Slary paid to Sales Persopnnel Only</t>
  </si>
  <si>
    <t>Marketing: KPI 3 % or less when Club is 1000 Per Million</t>
  </si>
  <si>
    <t>Radio, TV, Cable expenses</t>
  </si>
  <si>
    <t>Yellow Pages, or Newspaper, any Print Ads</t>
  </si>
  <si>
    <t>Direct Mail, Postcards</t>
  </si>
  <si>
    <t>Billboards, or outdoor signage</t>
  </si>
  <si>
    <t>All Digital Mediums -SEO/Paid/Social/Email</t>
  </si>
  <si>
    <t>Home Shows, Fairs</t>
  </si>
  <si>
    <t>Alternative Marketing - referrals program ex:</t>
  </si>
  <si>
    <t>Sales Chrochures, materials for Tech Sales</t>
  </si>
  <si>
    <t>Co-op funds applied (Suppliers &amp; represents a negative number)</t>
  </si>
  <si>
    <t>Any co-op received - can be credit or debit</t>
  </si>
  <si>
    <t>Employee Related: 13-15% of Sales is the KPI</t>
  </si>
  <si>
    <t xml:space="preserve">Bonuses paid to officers of company </t>
  </si>
  <si>
    <t>GM and other Managerial Bonuses</t>
  </si>
  <si>
    <t xml:space="preserve">Wages of All Support Staff, CSR, GM, Mgt., </t>
  </si>
  <si>
    <t>Warehouse Wages</t>
  </si>
  <si>
    <t>Any Costs attributed to Support/Mgt Wage Only</t>
  </si>
  <si>
    <t>Wages for Training team</t>
  </si>
  <si>
    <t>Payroll taxes attributed to Overhead/Mgt./Support/ Wages ONLY</t>
  </si>
  <si>
    <t>Alternative payroll taxes</t>
  </si>
  <si>
    <t>Direct Workers comp fees</t>
  </si>
  <si>
    <t>Any Health Benefits for MGT / Overhead Employees ONLY</t>
  </si>
  <si>
    <t>Contribution company makes</t>
  </si>
  <si>
    <t>Any self funded costs for workers comp</t>
  </si>
  <si>
    <t xml:space="preserve">Uniforms for all employees </t>
  </si>
  <si>
    <t>Any Employee activities, Flowers, Gifts, Parties, Get togethers</t>
  </si>
  <si>
    <t>Substance abuse program costs and tests</t>
  </si>
  <si>
    <t>Costs to hire-ads, recruiting expenses</t>
  </si>
  <si>
    <t>Training for employees directly - emp. Dev Plans, Books</t>
  </si>
  <si>
    <t>Outside Services/Outsourced production Used to make a job a sale</t>
  </si>
  <si>
    <t>Plant &amp; Equipment: KPI is 3-4% of Slaes</t>
  </si>
  <si>
    <t>Any Depreciation for owned building in company name</t>
  </si>
  <si>
    <t>Any Depreciation for owned machinery in company name</t>
  </si>
  <si>
    <t>If you are responsible fo r lease improvement - cost it here</t>
  </si>
  <si>
    <t>All Furniture, Computers decline in asset value here-see schedule</t>
  </si>
  <si>
    <t>Any repairs on facilities</t>
  </si>
  <si>
    <t>Purchase of any supplies for the warehouse or facility</t>
  </si>
  <si>
    <t>Actual Accounting Prep &amp; Fees for doing accounting</t>
  </si>
  <si>
    <t>Consulting, Advice outside professionals, accountants, legal support</t>
  </si>
  <si>
    <t>Fixing, repairs on any machines, PC's, Sheet Metal Shop</t>
  </si>
  <si>
    <t>Leases on office equipment if any</t>
  </si>
  <si>
    <t>Cost of Insurance of General Policy</t>
  </si>
  <si>
    <t>Payments for Renta of facilities</t>
  </si>
  <si>
    <t>Cost of the Trunk lines- Telephones-Internet Phone costs</t>
  </si>
  <si>
    <t>Cost of Sanitation - inside the facility</t>
  </si>
  <si>
    <t>All Utilities-Water/Sewer/Electric/Gas /Trash Pickup - Other</t>
  </si>
  <si>
    <t>Cost of taxes if you are responsible by lease/rental agreeemnt</t>
  </si>
  <si>
    <t>See Schedule - All Vehicles depreciation costs - monthly debit</t>
  </si>
  <si>
    <t>All repairs to any co. Owned Vehicle</t>
  </si>
  <si>
    <t>Cost of gasoline and fuels for vehcile sonly</t>
  </si>
  <si>
    <t>All permits, tolls, vehcile licenses</t>
  </si>
  <si>
    <t>Vehicle in company insurance costs</t>
  </si>
  <si>
    <t>Auto/Truck Leases</t>
  </si>
  <si>
    <t>Possible Lease expenses, or other</t>
  </si>
  <si>
    <t>Vehicle Related: KPI is 4 % or less of Sales</t>
  </si>
  <si>
    <t>Administrative: KPI is 3% or less of Sales</t>
  </si>
  <si>
    <t xml:space="preserve">Business lisences or permits only </t>
  </si>
  <si>
    <t>Security for building - or protection if needed costs</t>
  </si>
  <si>
    <t xml:space="preserve">The amount of overpayment for any acquisition - BAD :) </t>
  </si>
  <si>
    <t>Any legal fees or costs with litigation</t>
  </si>
  <si>
    <t xml:space="preserve">Cost of write off - bad debts </t>
  </si>
  <si>
    <t>Cost of Collections</t>
  </si>
  <si>
    <t>Any clubs, or subscriptions joined</t>
  </si>
  <si>
    <t>Any Industry associations, EGIA, Nexstar, Service Roundtable examples</t>
  </si>
  <si>
    <t>All Computer costs - data fees/Software expenses/hardware/tablets</t>
  </si>
  <si>
    <t>Postal Costs</t>
  </si>
  <si>
    <t>Office Suppplies</t>
  </si>
  <si>
    <t>Costs of printing or invoices, forms</t>
  </si>
  <si>
    <t>Any radio or pagers iin use</t>
  </si>
  <si>
    <t xml:space="preserve">Cell phone costs </t>
  </si>
  <si>
    <t>Any fees from bank - for accounts (not costs of financing)</t>
  </si>
  <si>
    <t>Travel and entertainment for business</t>
  </si>
  <si>
    <t>Meals only - for use non entertainment</t>
  </si>
  <si>
    <t>Any contributions made to charitable orgs.</t>
  </si>
  <si>
    <t>Cost of mileage repaid to employees for busines stravel (keep journals)</t>
  </si>
  <si>
    <t>Any discounts allowed</t>
  </si>
  <si>
    <t>Interest paid on notes payable - depreciation is above - this is interest exp</t>
  </si>
  <si>
    <t>Any EVR Income or gains</t>
  </si>
  <si>
    <t>If you sell an asset - this is where you post Gain</t>
  </si>
  <si>
    <t xml:space="preserve">Loss on sale of asset </t>
  </si>
  <si>
    <t>Any gain on investments or income as interest</t>
  </si>
  <si>
    <t>Any distributions to owners/K1's</t>
  </si>
  <si>
    <t xml:space="preserve">          Radius Marketing-Six Homes/Direct Mail Campaign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</si>
</sst>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5" formatCode="&quot;$&quot;#,##0_);\(&quot;$&quot;#,##0\)"/>
    <numFmt numFmtId="6" formatCode="&quot;$&quot;#,##0_);[Red]\(&quot;$&quot;#,##0\)"/>
    <numFmt numFmtId="42" formatCode="_(&quot;$&quot;* #,##0_);_(&quot;$&quot;* \(#,##0\);_(&quot;$&quot;* &quot;-&quot;_);_(@_)"/>
    <numFmt numFmtId="44" formatCode="_(&quot;$&quot;* #,##0.00_);_(&quot;$&quot;* \(#,##0.00\);_(&quot;$&quot;* &quot;-&quot;??_);_(@_)"/>
    <numFmt numFmtId="43" formatCode="_(* #,##0.00_);_(* \(#,##0.00\);_(* &quot;-&quot;??_);_(@_)"/>
    <numFmt numFmtId="164" formatCode="0.0%"/>
    <numFmt numFmtId="165" formatCode="_(&quot;$&quot;* #,##0_);_(&quot;$&quot;* \(#,##0\);_(&quot;$&quot;* &quot;-&quot;??_);_(@_)"/>
    <numFmt numFmtId="166" formatCode="0.0"/>
    <numFmt numFmtId="167" formatCode="0.000"/>
    <numFmt numFmtId="168" formatCode="0.00_);[Red]\(0.00\)"/>
    <numFmt numFmtId="169" formatCode="&quot;$&quot;#,##0.00"/>
    <numFmt numFmtId="170" formatCode="_(* #,##0_);_(* \(#,##0\);_(* &quot;-&quot;??_);_(@_)"/>
    <numFmt numFmtId="171" formatCode="&quot;$&quot;#,##0"/>
    <numFmt numFmtId="172" formatCode="0.0000"/>
    <numFmt numFmtId="173" formatCode="_([$$-409]* #,##0.00_);_([$$-409]* \(#,##0.00\);_([$$-409]* &quot;-&quot;??_);_(@_)"/>
    <numFmt numFmtId="174" formatCode="#,##0.0"/>
  </numFmts>
  <fonts count="104" x14ac:knownFonts="1">
    <font>
      <sz val="10"/>
      <name val="Arial"/>
    </font>
    <font>
      <sz val="11"/>
      <color theme="1"/>
      <name val="Calibri"/>
      <family val="2"/>
      <scheme val="minor"/>
    </font>
    <font>
      <sz val="10"/>
      <name val="Arial"/>
      <family val="2"/>
    </font>
    <font>
      <b/>
      <sz val="10"/>
      <name val="Arial"/>
      <family val="2"/>
    </font>
    <font>
      <b/>
      <sz val="10"/>
      <color indexed="10"/>
      <name val="Arial"/>
      <family val="2"/>
    </font>
    <font>
      <sz val="10"/>
      <color indexed="10"/>
      <name val="Arial"/>
      <family val="2"/>
    </font>
    <font>
      <sz val="10"/>
      <color indexed="8"/>
      <name val="Arial"/>
      <family val="2"/>
    </font>
    <font>
      <b/>
      <sz val="12"/>
      <name val="Arial"/>
      <family val="2"/>
    </font>
    <font>
      <b/>
      <sz val="16"/>
      <name val="Arial"/>
      <family val="2"/>
    </font>
    <font>
      <u/>
      <sz val="10"/>
      <name val="Arial"/>
      <family val="2"/>
    </font>
    <font>
      <b/>
      <u/>
      <sz val="10"/>
      <color indexed="10"/>
      <name val="Arial"/>
      <family val="2"/>
    </font>
    <font>
      <b/>
      <sz val="18"/>
      <name val="Arial"/>
      <family val="2"/>
    </font>
    <font>
      <b/>
      <sz val="20"/>
      <color indexed="10"/>
      <name val="Arial"/>
      <family val="2"/>
    </font>
    <font>
      <b/>
      <sz val="14"/>
      <color indexed="10"/>
      <name val="Arial"/>
      <family val="2"/>
    </font>
    <font>
      <b/>
      <sz val="12"/>
      <color indexed="9"/>
      <name val="Arial"/>
      <family val="2"/>
    </font>
    <font>
      <b/>
      <u/>
      <sz val="10"/>
      <name val="Arial"/>
      <family val="2"/>
    </font>
    <font>
      <b/>
      <sz val="11"/>
      <name val="Arial"/>
      <family val="2"/>
    </font>
    <font>
      <b/>
      <sz val="10"/>
      <color indexed="12"/>
      <name val="Arial"/>
      <family val="2"/>
    </font>
    <font>
      <sz val="8"/>
      <name val="Arial"/>
      <family val="2"/>
    </font>
    <font>
      <b/>
      <sz val="12"/>
      <color indexed="8"/>
      <name val="Arial"/>
      <family val="2"/>
    </font>
    <font>
      <b/>
      <u/>
      <sz val="12"/>
      <color indexed="8"/>
      <name val="Arial"/>
      <family val="2"/>
    </font>
    <font>
      <i/>
      <sz val="11"/>
      <name val="Arial"/>
      <family val="2"/>
    </font>
    <font>
      <sz val="10"/>
      <color indexed="8"/>
      <name val="Arial"/>
      <family val="2"/>
    </font>
    <font>
      <b/>
      <sz val="14"/>
      <name val="Arial"/>
      <family val="2"/>
    </font>
    <font>
      <b/>
      <sz val="24"/>
      <name val="Arial"/>
      <family val="2"/>
    </font>
    <font>
      <sz val="16"/>
      <name val="Arial"/>
      <family val="2"/>
    </font>
    <font>
      <sz val="14"/>
      <name val="Arial"/>
      <family val="2"/>
    </font>
    <font>
      <sz val="10"/>
      <color indexed="9"/>
      <name val="Arial"/>
      <family val="2"/>
    </font>
    <font>
      <b/>
      <sz val="10"/>
      <color indexed="9"/>
      <name val="Arial"/>
      <family val="2"/>
    </font>
    <font>
      <b/>
      <sz val="11"/>
      <color indexed="9"/>
      <name val="Arial"/>
      <family val="2"/>
    </font>
    <font>
      <sz val="8"/>
      <color indexed="81"/>
      <name val="Tahoma"/>
      <family val="2"/>
    </font>
    <font>
      <b/>
      <sz val="8"/>
      <color indexed="81"/>
      <name val="Tahoma"/>
      <family val="2"/>
    </font>
    <font>
      <b/>
      <sz val="8"/>
      <name val="Arial"/>
      <family val="2"/>
    </font>
    <font>
      <b/>
      <sz val="20"/>
      <name val="Arial"/>
      <family val="2"/>
    </font>
    <font>
      <b/>
      <sz val="14"/>
      <color indexed="9"/>
      <name val="Arial"/>
      <family val="2"/>
    </font>
    <font>
      <b/>
      <sz val="14"/>
      <color indexed="8"/>
      <name val="Arial"/>
      <family val="2"/>
    </font>
    <font>
      <sz val="10"/>
      <name val="Arial"/>
      <family val="2"/>
    </font>
    <font>
      <sz val="12"/>
      <name val="Arial"/>
      <family val="2"/>
    </font>
    <font>
      <b/>
      <sz val="10"/>
      <color indexed="56"/>
      <name val="Arial"/>
      <family val="2"/>
    </font>
    <font>
      <sz val="14"/>
      <color indexed="9"/>
      <name val="Arial"/>
      <family val="2"/>
    </font>
    <font>
      <b/>
      <sz val="22"/>
      <name val="Arial"/>
      <family val="2"/>
    </font>
    <font>
      <b/>
      <sz val="16"/>
      <color indexed="9"/>
      <name val="Times New Roman"/>
      <family val="1"/>
    </font>
    <font>
      <b/>
      <sz val="12"/>
      <color indexed="9"/>
      <name val="Times New Roman"/>
      <family val="1"/>
    </font>
    <font>
      <b/>
      <sz val="12"/>
      <name val="Times New Roman"/>
      <family val="1"/>
    </font>
    <font>
      <b/>
      <sz val="12"/>
      <color indexed="8"/>
      <name val="Times New Roman"/>
      <family val="1"/>
    </font>
    <font>
      <sz val="12"/>
      <name val="Arial"/>
      <family val="2"/>
    </font>
    <font>
      <b/>
      <sz val="10"/>
      <color indexed="9"/>
      <name val="Arial Black"/>
      <family val="2"/>
    </font>
    <font>
      <b/>
      <sz val="12"/>
      <color indexed="10"/>
      <name val="Arial"/>
      <family val="2"/>
    </font>
    <font>
      <sz val="12"/>
      <name val="Times New Roman"/>
      <family val="1"/>
    </font>
    <font>
      <b/>
      <sz val="12"/>
      <color indexed="12"/>
      <name val="Arial"/>
      <family val="2"/>
    </font>
    <font>
      <b/>
      <sz val="10"/>
      <name val="Arial"/>
      <family val="2"/>
    </font>
    <font>
      <b/>
      <sz val="14"/>
      <color indexed="9"/>
      <name val="Times New Roman"/>
      <family val="1"/>
    </font>
    <font>
      <sz val="10"/>
      <color indexed="9"/>
      <name val="Arial"/>
      <family val="2"/>
    </font>
    <font>
      <b/>
      <sz val="10"/>
      <color indexed="9"/>
      <name val="Arial"/>
      <family val="2"/>
    </font>
    <font>
      <b/>
      <sz val="10"/>
      <color indexed="8"/>
      <name val="Arial"/>
      <family val="2"/>
    </font>
    <font>
      <sz val="20"/>
      <name val="Arial"/>
      <family val="2"/>
    </font>
    <font>
      <b/>
      <sz val="11"/>
      <color indexed="8"/>
      <name val="Arial"/>
      <family val="2"/>
    </font>
    <font>
      <sz val="12"/>
      <color indexed="8"/>
      <name val="Arial"/>
      <family val="2"/>
    </font>
    <font>
      <b/>
      <sz val="20"/>
      <color rgb="FF000000"/>
      <name val="Arial"/>
      <family val="2"/>
    </font>
    <font>
      <sz val="10"/>
      <color theme="1"/>
      <name val="Arial"/>
      <family val="2"/>
    </font>
    <font>
      <b/>
      <sz val="18"/>
      <color theme="0"/>
      <name val="Arial"/>
      <family val="2"/>
    </font>
    <font>
      <sz val="10"/>
      <color theme="0"/>
      <name val="Arial"/>
      <family val="2"/>
    </font>
    <font>
      <sz val="8.1999999999999993"/>
      <name val="Arial"/>
      <family val="2"/>
    </font>
    <font>
      <b/>
      <sz val="16"/>
      <color rgb="FFC00000"/>
      <name val="Arial"/>
      <family val="2"/>
    </font>
    <font>
      <b/>
      <sz val="16"/>
      <color theme="1"/>
      <name val="Arial"/>
      <family val="2"/>
    </font>
    <font>
      <b/>
      <i/>
      <sz val="12"/>
      <name val="Arial"/>
      <family val="2"/>
    </font>
    <font>
      <b/>
      <i/>
      <sz val="16"/>
      <name val="Arial"/>
      <family val="2"/>
    </font>
    <font>
      <b/>
      <i/>
      <sz val="14"/>
      <name val="Arial"/>
      <family val="2"/>
    </font>
    <font>
      <b/>
      <i/>
      <sz val="14"/>
      <color theme="1"/>
      <name val="Arial"/>
      <family val="2"/>
    </font>
    <font>
      <b/>
      <i/>
      <sz val="10"/>
      <name val="Arial"/>
      <family val="2"/>
    </font>
    <font>
      <i/>
      <sz val="18"/>
      <name val="Arial"/>
      <family val="2"/>
    </font>
    <font>
      <b/>
      <sz val="12"/>
      <color theme="0"/>
      <name val="Arial"/>
      <family val="2"/>
    </font>
    <font>
      <b/>
      <sz val="10"/>
      <color theme="0"/>
      <name val="Arial"/>
      <family val="2"/>
    </font>
    <font>
      <sz val="12"/>
      <color rgb="FFFFFFFF"/>
      <name val="Arial"/>
      <family val="2"/>
    </font>
    <font>
      <sz val="10"/>
      <color rgb="FF000000"/>
      <name val="Arial"/>
      <family val="2"/>
    </font>
    <font>
      <sz val="9"/>
      <color indexed="81"/>
      <name val="Tahoma"/>
      <family val="2"/>
    </font>
    <font>
      <b/>
      <sz val="9"/>
      <color indexed="81"/>
      <name val="Tahoma"/>
      <family val="2"/>
    </font>
    <font>
      <b/>
      <sz val="10"/>
      <color theme="1"/>
      <name val="Arial"/>
      <family val="2"/>
    </font>
    <font>
      <b/>
      <u val="singleAccounting"/>
      <sz val="12"/>
      <name val="Arial"/>
      <family val="2"/>
    </font>
    <font>
      <b/>
      <sz val="16"/>
      <color indexed="9"/>
      <name val="Arial"/>
      <family val="2"/>
    </font>
    <font>
      <b/>
      <sz val="10"/>
      <color rgb="FFC00000"/>
      <name val="Arial"/>
      <family val="2"/>
    </font>
    <font>
      <b/>
      <sz val="14"/>
      <color theme="1"/>
      <name val="Arial"/>
      <family val="2"/>
    </font>
    <font>
      <b/>
      <i/>
      <sz val="16"/>
      <color theme="0"/>
      <name val="Arial"/>
      <family val="2"/>
    </font>
    <font>
      <b/>
      <sz val="11"/>
      <color theme="1"/>
      <name val="Calibri"/>
      <family val="2"/>
      <scheme val="minor"/>
    </font>
    <font>
      <sz val="11"/>
      <color theme="0"/>
      <name val="Calibri"/>
      <family val="2"/>
      <scheme val="minor"/>
    </font>
    <font>
      <b/>
      <sz val="11"/>
      <name val="Calibri"/>
      <family val="2"/>
      <scheme val="minor"/>
    </font>
    <font>
      <b/>
      <u/>
      <sz val="11"/>
      <color theme="1"/>
      <name val="Calibri"/>
      <family val="2"/>
      <scheme val="minor"/>
    </font>
    <font>
      <b/>
      <sz val="11"/>
      <color rgb="FFFF0000"/>
      <name val="Calibri"/>
      <family val="2"/>
      <scheme val="minor"/>
    </font>
    <font>
      <b/>
      <sz val="11"/>
      <color rgb="FFC00000"/>
      <name val="Calibri"/>
      <family val="2"/>
      <scheme val="minor"/>
    </font>
    <font>
      <b/>
      <sz val="14"/>
      <color theme="0"/>
      <name val="Calibri"/>
      <family val="2"/>
      <scheme val="minor"/>
    </font>
    <font>
      <b/>
      <sz val="12"/>
      <color rgb="FFFF0000"/>
      <name val="Calibri"/>
      <family val="2"/>
      <scheme val="minor"/>
    </font>
    <font>
      <sz val="11"/>
      <name val="Calibri"/>
      <family val="2"/>
      <scheme val="minor"/>
    </font>
    <font>
      <b/>
      <u/>
      <sz val="10"/>
      <name val="Calibri"/>
      <family val="2"/>
      <scheme val="minor"/>
    </font>
    <font>
      <b/>
      <sz val="10"/>
      <name val="Calibri"/>
      <family val="2"/>
      <scheme val="minor"/>
    </font>
    <font>
      <b/>
      <sz val="8"/>
      <name val="Calibri"/>
      <family val="2"/>
      <scheme val="minor"/>
    </font>
    <font>
      <b/>
      <sz val="8"/>
      <color theme="1"/>
      <name val="Calibri"/>
      <family val="2"/>
      <scheme val="minor"/>
    </font>
    <font>
      <sz val="11"/>
      <color theme="0" tint="-4.9989318521683403E-2"/>
      <name val="Calibri"/>
      <family val="2"/>
      <scheme val="minor"/>
    </font>
    <font>
      <sz val="8"/>
      <color theme="1"/>
      <name val="Calibri"/>
      <family val="2"/>
      <scheme val="minor"/>
    </font>
    <font>
      <sz val="11"/>
      <color rgb="FF0070C0"/>
      <name val="Calibri"/>
      <family val="2"/>
      <scheme val="minor"/>
    </font>
    <font>
      <sz val="11"/>
      <color rgb="FFC00000"/>
      <name val="Calibri"/>
      <family val="2"/>
      <scheme val="minor"/>
    </font>
    <font>
      <b/>
      <sz val="12"/>
      <color theme="0"/>
      <name val="Calibri"/>
      <family val="2"/>
      <scheme val="minor"/>
    </font>
    <font>
      <b/>
      <sz val="14"/>
      <color rgb="FFFF0000"/>
      <name val="Arial"/>
      <family val="2"/>
    </font>
    <font>
      <b/>
      <sz val="11"/>
      <color theme="0"/>
      <name val="Calibri"/>
      <family val="2"/>
      <scheme val="minor"/>
    </font>
    <font>
      <b/>
      <sz val="16"/>
      <color theme="0"/>
      <name val="Arial"/>
      <family val="2"/>
    </font>
  </fonts>
  <fills count="4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8"/>
        <bgColor indexed="64"/>
      </patternFill>
    </fill>
    <fill>
      <patternFill patternType="solid">
        <fgColor indexed="60"/>
        <bgColor indexed="64"/>
      </patternFill>
    </fill>
    <fill>
      <patternFill patternType="solid">
        <fgColor indexed="43"/>
        <bgColor indexed="64"/>
      </patternFill>
    </fill>
    <fill>
      <patternFill patternType="solid">
        <fgColor indexed="10"/>
        <bgColor indexed="64"/>
      </patternFill>
    </fill>
    <fill>
      <patternFill patternType="solid">
        <fgColor indexed="22"/>
        <bgColor indexed="64"/>
      </patternFill>
    </fill>
    <fill>
      <patternFill patternType="solid">
        <fgColor indexed="26"/>
        <bgColor indexed="64"/>
      </patternFill>
    </fill>
    <fill>
      <patternFill patternType="solid">
        <fgColor indexed="63"/>
        <bgColor indexed="64"/>
      </patternFill>
    </fill>
    <fill>
      <patternFill patternType="solid">
        <fgColor indexed="51"/>
        <bgColor indexed="64"/>
      </patternFill>
    </fill>
    <fill>
      <patternFill patternType="solid">
        <fgColor indexed="18"/>
        <bgColor indexed="64"/>
      </patternFill>
    </fill>
    <fill>
      <patternFill patternType="solid">
        <fgColor indexed="56"/>
        <bgColor indexed="64"/>
      </patternFill>
    </fill>
    <fill>
      <patternFill patternType="solid">
        <fgColor indexed="23"/>
        <bgColor indexed="64"/>
      </patternFill>
    </fill>
    <fill>
      <patternFill patternType="solid">
        <fgColor rgb="FFFFFF00"/>
        <bgColor indexed="64"/>
      </patternFill>
    </fill>
    <fill>
      <patternFill patternType="solid">
        <fgColor theme="1"/>
        <bgColor indexed="64"/>
      </patternFill>
    </fill>
    <fill>
      <patternFill patternType="solid">
        <fgColor theme="0"/>
        <bgColor indexed="64"/>
      </patternFill>
    </fill>
    <fill>
      <patternFill patternType="solid">
        <fgColor theme="3" tint="0.59999389629810485"/>
        <bgColor indexed="64"/>
      </patternFill>
    </fill>
    <fill>
      <patternFill patternType="solid">
        <fgColor theme="2"/>
        <bgColor indexed="64"/>
      </patternFill>
    </fill>
    <fill>
      <patternFill patternType="solid">
        <fgColor rgb="FFFF0000"/>
        <bgColor indexed="64"/>
      </patternFill>
    </fill>
    <fill>
      <patternFill patternType="solid">
        <fgColor theme="3" tint="0.39997558519241921"/>
        <bgColor indexed="64"/>
      </patternFill>
    </fill>
    <fill>
      <patternFill patternType="solid">
        <fgColor theme="5" tint="0.79998168889431442"/>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3" tint="0.79998168889431442"/>
        <bgColor indexed="64"/>
      </patternFill>
    </fill>
    <fill>
      <patternFill patternType="solid">
        <fgColor theme="4" tint="0.39997558519241921"/>
        <bgColor indexed="64"/>
      </patternFill>
    </fill>
    <fill>
      <patternFill patternType="solid">
        <fgColor theme="0" tint="-0.249977111117893"/>
        <bgColor indexed="64"/>
      </patternFill>
    </fill>
    <fill>
      <patternFill patternType="solid">
        <fgColor theme="2" tint="-0.499984740745262"/>
        <bgColor indexed="64"/>
      </patternFill>
    </fill>
    <fill>
      <patternFill patternType="solid">
        <fgColor rgb="FFFFC000"/>
        <bgColor indexed="64"/>
      </patternFill>
    </fill>
    <fill>
      <patternFill patternType="solid">
        <fgColor theme="9" tint="-0.249977111117893"/>
        <bgColor indexed="64"/>
      </patternFill>
    </fill>
    <fill>
      <patternFill patternType="solid">
        <fgColor theme="1" tint="0.34998626667073579"/>
        <bgColor indexed="64"/>
      </patternFill>
    </fill>
    <fill>
      <patternFill patternType="solid">
        <fgColor rgb="FF000000"/>
        <bgColor rgb="FF000000"/>
      </patternFill>
    </fill>
    <fill>
      <patternFill patternType="solid">
        <fgColor rgb="FFFFFF00"/>
        <bgColor rgb="FF000000"/>
      </patternFill>
    </fill>
    <fill>
      <patternFill patternType="solid">
        <fgColor rgb="FF8DB4E2"/>
        <bgColor rgb="FF000000"/>
      </patternFill>
    </fill>
    <fill>
      <patternFill patternType="solid">
        <fgColor rgb="FFFFFFFF"/>
        <bgColor rgb="FF000000"/>
      </patternFill>
    </fill>
    <fill>
      <patternFill patternType="solid">
        <fgColor rgb="FF92D050"/>
        <bgColor indexed="64"/>
      </patternFill>
    </fill>
    <fill>
      <patternFill patternType="solid">
        <fgColor theme="7" tint="-0.249977111117893"/>
        <bgColor indexed="64"/>
      </patternFill>
    </fill>
    <fill>
      <patternFill patternType="solid">
        <fgColor rgb="FF00B0F0"/>
        <bgColor indexed="64"/>
      </patternFill>
    </fill>
    <fill>
      <patternFill patternType="solid">
        <fgColor theme="0" tint="-0.34998626667073579"/>
        <bgColor indexed="64"/>
      </patternFill>
    </fill>
    <fill>
      <patternFill patternType="solid">
        <fgColor theme="8" tint="0.39997558519241921"/>
        <bgColor indexed="64"/>
      </patternFill>
    </fill>
    <fill>
      <patternFill patternType="solid">
        <fgColor rgb="FFFFFF66"/>
        <bgColor indexed="64"/>
      </patternFill>
    </fill>
    <fill>
      <patternFill patternType="solid">
        <fgColor rgb="FF6699FF"/>
        <bgColor indexed="64"/>
      </patternFill>
    </fill>
  </fills>
  <borders count="195">
    <border>
      <left/>
      <right/>
      <top/>
      <bottom/>
      <diagonal/>
    </border>
    <border>
      <left/>
      <right/>
      <top/>
      <bottom style="medium">
        <color indexed="64"/>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12"/>
      </left>
      <right/>
      <top style="medium">
        <color indexed="12"/>
      </top>
      <bottom style="medium">
        <color indexed="12"/>
      </bottom>
      <diagonal/>
    </border>
    <border>
      <left/>
      <right/>
      <top style="medium">
        <color indexed="12"/>
      </top>
      <bottom style="medium">
        <color indexed="12"/>
      </bottom>
      <diagonal/>
    </border>
    <border>
      <left/>
      <right style="medium">
        <color indexed="12"/>
      </right>
      <top style="medium">
        <color indexed="12"/>
      </top>
      <bottom style="medium">
        <color indexed="12"/>
      </bottom>
      <diagonal/>
    </border>
    <border>
      <left/>
      <right/>
      <top style="thick">
        <color indexed="64"/>
      </top>
      <bottom/>
      <diagonal/>
    </border>
    <border>
      <left style="double">
        <color indexed="64"/>
      </left>
      <right/>
      <top/>
      <bottom/>
      <diagonal/>
    </border>
    <border>
      <left style="double">
        <color indexed="64"/>
      </left>
      <right/>
      <top style="thick">
        <color indexed="64"/>
      </top>
      <bottom/>
      <diagonal/>
    </border>
    <border>
      <left style="double">
        <color indexed="64"/>
      </left>
      <right/>
      <top style="medium">
        <color indexed="64"/>
      </top>
      <bottom style="thick">
        <color indexed="64"/>
      </bottom>
      <diagonal/>
    </border>
    <border>
      <left/>
      <right/>
      <top style="medium">
        <color indexed="64"/>
      </top>
      <bottom style="thick">
        <color indexed="64"/>
      </bottom>
      <diagonal/>
    </border>
    <border>
      <left style="thin">
        <color indexed="64"/>
      </left>
      <right style="thin">
        <color indexed="64"/>
      </right>
      <top style="medium">
        <color indexed="64"/>
      </top>
      <bottom style="thick">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double">
        <color indexed="64"/>
      </right>
      <top style="medium">
        <color indexed="64"/>
      </top>
      <bottom style="thick">
        <color indexed="64"/>
      </bottom>
      <diagonal/>
    </border>
    <border>
      <left style="thin">
        <color indexed="64"/>
      </left>
      <right style="double">
        <color indexed="64"/>
      </right>
      <top/>
      <bottom/>
      <diagonal/>
    </border>
    <border>
      <left style="thin">
        <color indexed="64"/>
      </left>
      <right style="double">
        <color indexed="64"/>
      </right>
      <top style="medium">
        <color indexed="64"/>
      </top>
      <bottom/>
      <diagonal/>
    </border>
    <border>
      <left style="thick">
        <color indexed="64"/>
      </left>
      <right/>
      <top style="medium">
        <color indexed="64"/>
      </top>
      <bottom style="thick">
        <color indexed="64"/>
      </bottom>
      <diagonal/>
    </border>
    <border>
      <left style="thick">
        <color indexed="64"/>
      </left>
      <right/>
      <top/>
      <bottom/>
      <diagonal/>
    </border>
    <border>
      <left style="thick">
        <color indexed="64"/>
      </left>
      <right/>
      <top style="medium">
        <color indexed="64"/>
      </top>
      <bottom/>
      <diagonal/>
    </border>
    <border>
      <left/>
      <right/>
      <top style="thin">
        <color indexed="64"/>
      </top>
      <bottom style="medium">
        <color indexed="64"/>
      </bottom>
      <diagonal/>
    </border>
    <border>
      <left/>
      <right style="double">
        <color indexed="64"/>
      </right>
      <top style="thick">
        <color indexed="64"/>
      </top>
      <bottom/>
      <diagonal/>
    </border>
    <border>
      <left style="thin">
        <color indexed="64"/>
      </left>
      <right style="double">
        <color indexed="64"/>
      </right>
      <top/>
      <bottom style="thick">
        <color indexed="64"/>
      </bottom>
      <diagonal/>
    </border>
    <border>
      <left style="thin">
        <color indexed="64"/>
      </left>
      <right style="thin">
        <color indexed="64"/>
      </right>
      <top/>
      <bottom style="thick">
        <color indexed="64"/>
      </bottom>
      <diagonal/>
    </border>
    <border>
      <left style="thick">
        <color indexed="64"/>
      </left>
      <right style="thin">
        <color indexed="64"/>
      </right>
      <top/>
      <bottom style="thick">
        <color indexed="64"/>
      </bottom>
      <diagonal/>
    </border>
    <border>
      <left style="thin">
        <color indexed="64"/>
      </left>
      <right/>
      <top/>
      <bottom style="thick">
        <color indexed="64"/>
      </bottom>
      <diagonal/>
    </border>
    <border>
      <left style="thin">
        <color indexed="64"/>
      </left>
      <right style="thin">
        <color indexed="64"/>
      </right>
      <top style="thin">
        <color indexed="64"/>
      </top>
      <bottom style="medium">
        <color indexed="64"/>
      </bottom>
      <diagonal/>
    </border>
    <border>
      <left style="thin">
        <color indexed="64"/>
      </left>
      <right style="thick">
        <color indexed="64"/>
      </right>
      <top style="medium">
        <color indexed="64"/>
      </top>
      <bottom/>
      <diagonal/>
    </border>
    <border>
      <left style="double">
        <color indexed="64"/>
      </left>
      <right style="thin">
        <color indexed="64"/>
      </right>
      <top style="medium">
        <color indexed="64"/>
      </top>
      <bottom/>
      <diagonal/>
    </border>
    <border>
      <left style="double">
        <color indexed="64"/>
      </left>
      <right style="thin">
        <color indexed="64"/>
      </right>
      <top/>
      <bottom/>
      <diagonal/>
    </border>
    <border>
      <left style="thick">
        <color indexed="64"/>
      </left>
      <right style="thin">
        <color indexed="64"/>
      </right>
      <top/>
      <bottom/>
      <diagonal/>
    </border>
    <border>
      <left style="thick">
        <color indexed="64"/>
      </left>
      <right style="thin">
        <color indexed="64"/>
      </right>
      <top style="thin">
        <color indexed="64"/>
      </top>
      <bottom style="medium">
        <color indexed="64"/>
      </bottom>
      <diagonal/>
    </border>
    <border>
      <left style="thick">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style="thin">
        <color indexed="64"/>
      </left>
      <right style="thick">
        <color indexed="64"/>
      </right>
      <top style="medium">
        <color indexed="64"/>
      </top>
      <bottom style="thick">
        <color indexed="64"/>
      </bottom>
      <diagonal/>
    </border>
    <border>
      <left/>
      <right/>
      <top style="thin">
        <color indexed="64"/>
      </top>
      <bottom/>
      <diagonal/>
    </border>
    <border>
      <left style="thin">
        <color indexed="64"/>
      </left>
      <right/>
      <top/>
      <bottom/>
      <diagonal/>
    </border>
    <border>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ck">
        <color indexed="64"/>
      </top>
      <bottom/>
      <diagonal/>
    </border>
    <border>
      <left style="thin">
        <color indexed="64"/>
      </left>
      <right style="thin">
        <color indexed="64"/>
      </right>
      <top style="thin">
        <color indexed="64"/>
      </top>
      <bottom/>
      <diagonal/>
    </border>
    <border>
      <left style="thin">
        <color indexed="64"/>
      </left>
      <right style="double">
        <color indexed="64"/>
      </right>
      <top style="thick">
        <color indexed="64"/>
      </top>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bottom/>
      <diagonal/>
    </border>
    <border>
      <left style="thick">
        <color indexed="64"/>
      </left>
      <right/>
      <top style="thick">
        <color indexed="64"/>
      </top>
      <bottom/>
      <diagonal/>
    </border>
    <border>
      <left/>
      <right/>
      <top style="medium">
        <color indexed="64"/>
      </top>
      <bottom style="medium">
        <color indexed="64"/>
      </bottom>
      <diagonal/>
    </border>
    <border>
      <left/>
      <right style="thick">
        <color indexed="64"/>
      </right>
      <top style="medium">
        <color indexed="64"/>
      </top>
      <bottom style="medium">
        <color indexed="64"/>
      </bottom>
      <diagonal/>
    </border>
    <border>
      <left/>
      <right/>
      <top/>
      <bottom style="thick">
        <color indexed="64"/>
      </bottom>
      <diagonal/>
    </border>
    <border>
      <left style="thin">
        <color indexed="64"/>
      </left>
      <right style="double">
        <color indexed="64"/>
      </right>
      <top style="thin">
        <color indexed="64"/>
      </top>
      <bottom style="medium">
        <color indexed="64"/>
      </bottom>
      <diagonal/>
    </border>
    <border>
      <left style="thick">
        <color indexed="64"/>
      </left>
      <right/>
      <top style="double">
        <color indexed="64"/>
      </top>
      <bottom/>
      <diagonal/>
    </border>
    <border>
      <left/>
      <right/>
      <top style="double">
        <color indexed="64"/>
      </top>
      <bottom/>
      <diagonal/>
    </border>
    <border>
      <left style="medium">
        <color indexed="64"/>
      </left>
      <right style="medium">
        <color indexed="64"/>
      </right>
      <top style="double">
        <color indexed="64"/>
      </top>
      <bottom/>
      <diagonal/>
    </border>
    <border>
      <left style="double">
        <color indexed="64"/>
      </left>
      <right style="thick">
        <color indexed="64"/>
      </right>
      <top style="double">
        <color indexed="64"/>
      </top>
      <bottom/>
      <diagonal/>
    </border>
    <border>
      <left style="thick">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double">
        <color indexed="64"/>
      </left>
      <right style="thick">
        <color indexed="64"/>
      </right>
      <top style="thin">
        <color indexed="64"/>
      </top>
      <bottom style="thin">
        <color indexed="64"/>
      </bottom>
      <diagonal/>
    </border>
    <border>
      <left style="thick">
        <color indexed="64"/>
      </left>
      <right style="thick">
        <color indexed="64"/>
      </right>
      <top style="thick">
        <color indexed="64"/>
      </top>
      <bottom style="thin">
        <color indexed="64"/>
      </bottom>
      <diagonal/>
    </border>
    <border>
      <left style="thick">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thick">
        <color indexed="64"/>
      </bottom>
      <diagonal/>
    </border>
    <border>
      <left style="medium">
        <color indexed="64"/>
      </left>
      <right/>
      <top style="thin">
        <color indexed="64"/>
      </top>
      <bottom style="thin">
        <color indexed="64"/>
      </bottom>
      <diagonal/>
    </border>
    <border>
      <left style="medium">
        <color indexed="64"/>
      </left>
      <right style="medium">
        <color indexed="64"/>
      </right>
      <top/>
      <bottom/>
      <diagonal/>
    </border>
    <border>
      <left style="thin">
        <color indexed="64"/>
      </left>
      <right style="double">
        <color indexed="64"/>
      </right>
      <top style="thin">
        <color indexed="64"/>
      </top>
      <bottom/>
      <diagonal/>
    </border>
    <border>
      <left style="thin">
        <color indexed="64"/>
      </left>
      <right/>
      <top style="thin">
        <color indexed="64"/>
      </top>
      <bottom style="medium">
        <color indexed="64"/>
      </bottom>
      <diagonal/>
    </border>
    <border>
      <left style="thin">
        <color indexed="64"/>
      </left>
      <right style="thick">
        <color indexed="64"/>
      </right>
      <top/>
      <bottom style="thick">
        <color indexed="64"/>
      </bottom>
      <diagonal/>
    </border>
    <border>
      <left style="thin">
        <color indexed="64"/>
      </left>
      <right/>
      <top style="thick">
        <color indexed="64"/>
      </top>
      <bottom/>
      <diagonal/>
    </border>
    <border>
      <left style="thin">
        <color indexed="64"/>
      </left>
      <right/>
      <top style="thin">
        <color indexed="64"/>
      </top>
      <bottom/>
      <diagonal/>
    </border>
    <border>
      <left style="thin">
        <color indexed="64"/>
      </left>
      <right/>
      <top/>
      <bottom style="medium">
        <color indexed="64"/>
      </bottom>
      <diagonal/>
    </border>
    <border>
      <left style="thin">
        <color indexed="64"/>
      </left>
      <right style="thick">
        <color indexed="64"/>
      </right>
      <top style="thick">
        <color indexed="64"/>
      </top>
      <bottom/>
      <diagonal/>
    </border>
    <border>
      <left style="thin">
        <color indexed="64"/>
      </left>
      <right style="thick">
        <color indexed="64"/>
      </right>
      <top style="thin">
        <color indexed="64"/>
      </top>
      <bottom style="medium">
        <color indexed="64"/>
      </bottom>
      <diagonal/>
    </border>
    <border>
      <left style="thin">
        <color indexed="64"/>
      </left>
      <right style="thick">
        <color indexed="64"/>
      </right>
      <top/>
      <bottom style="medium">
        <color indexed="64"/>
      </bottom>
      <diagonal/>
    </border>
    <border>
      <left/>
      <right style="thin">
        <color indexed="64"/>
      </right>
      <top/>
      <bottom/>
      <diagonal/>
    </border>
    <border>
      <left/>
      <right style="thin">
        <color indexed="64"/>
      </right>
      <top style="medium">
        <color indexed="64"/>
      </top>
      <bottom/>
      <diagonal/>
    </border>
    <border>
      <left style="thin">
        <color indexed="64"/>
      </left>
      <right style="thick">
        <color indexed="64"/>
      </right>
      <top style="thin">
        <color indexed="64"/>
      </top>
      <bottom style="thin">
        <color indexed="64"/>
      </bottom>
      <diagonal/>
    </border>
    <border>
      <left/>
      <right style="thin">
        <color indexed="64"/>
      </right>
      <top style="thick">
        <color indexed="64"/>
      </top>
      <bottom/>
      <diagonal/>
    </border>
    <border>
      <left style="thick">
        <color indexed="64"/>
      </left>
      <right style="thin">
        <color indexed="64"/>
      </right>
      <top style="thick">
        <color indexed="64"/>
      </top>
      <bottom/>
      <diagonal/>
    </border>
    <border>
      <left style="thick">
        <color indexed="64"/>
      </left>
      <right style="thin">
        <color indexed="64"/>
      </right>
      <top/>
      <bottom style="medium">
        <color indexed="64"/>
      </bottom>
      <diagonal/>
    </border>
    <border>
      <left style="thin">
        <color indexed="64"/>
      </left>
      <right/>
      <top style="medium">
        <color indexed="64"/>
      </top>
      <bottom style="medium">
        <color indexed="64"/>
      </bottom>
      <diagonal/>
    </border>
    <border>
      <left style="double">
        <color indexed="64"/>
      </left>
      <right style="thin">
        <color indexed="64"/>
      </right>
      <top style="thick">
        <color indexed="64"/>
      </top>
      <bottom/>
      <diagonal/>
    </border>
    <border>
      <left style="thin">
        <color indexed="64"/>
      </left>
      <right/>
      <top style="medium">
        <color indexed="64"/>
      </top>
      <bottom style="thick">
        <color indexed="64"/>
      </bottom>
      <diagonal/>
    </border>
    <border>
      <left/>
      <right style="thin">
        <color indexed="64"/>
      </right>
      <top style="thin">
        <color indexed="64"/>
      </top>
      <bottom style="medium">
        <color indexed="64"/>
      </bottom>
      <diagonal/>
    </border>
    <border>
      <left style="thick">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double">
        <color indexed="64"/>
      </bottom>
      <diagonal/>
    </border>
    <border>
      <left style="thin">
        <color indexed="64"/>
      </left>
      <right style="medium">
        <color indexed="64"/>
      </right>
      <top style="thin">
        <color indexed="64"/>
      </top>
      <bottom style="thin">
        <color indexed="64"/>
      </bottom>
      <diagonal/>
    </border>
    <border>
      <left style="double">
        <color indexed="64"/>
      </left>
      <right style="thin">
        <color indexed="64"/>
      </right>
      <top style="thin">
        <color indexed="64"/>
      </top>
      <bottom style="medium">
        <color indexed="64"/>
      </bottom>
      <diagonal/>
    </border>
    <border>
      <left style="medium">
        <color indexed="64"/>
      </left>
      <right style="thin">
        <color indexed="64"/>
      </right>
      <top/>
      <bottom/>
      <diagonal/>
    </border>
    <border>
      <left style="medium">
        <color indexed="64"/>
      </left>
      <right style="thin">
        <color indexed="64"/>
      </right>
      <top style="thin">
        <color indexed="64"/>
      </top>
      <bottom style="medium">
        <color indexed="64"/>
      </bottom>
      <diagonal/>
    </border>
    <border>
      <left style="double">
        <color indexed="64"/>
      </left>
      <right/>
      <top style="thin">
        <color indexed="64"/>
      </top>
      <bottom/>
      <diagonal/>
    </border>
    <border>
      <left style="double">
        <color indexed="64"/>
      </left>
      <right/>
      <top style="thin">
        <color indexed="64"/>
      </top>
      <bottom style="thin">
        <color indexed="64"/>
      </bottom>
      <diagonal/>
    </border>
    <border>
      <left style="double">
        <color indexed="64"/>
      </left>
      <right style="thin">
        <color indexed="64"/>
      </right>
      <top/>
      <bottom style="medium">
        <color indexed="64"/>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medium">
        <color indexed="64"/>
      </top>
      <bottom style="medium">
        <color indexed="64"/>
      </bottom>
      <diagonal/>
    </border>
    <border>
      <left style="double">
        <color indexed="64"/>
      </left>
      <right style="thin">
        <color indexed="64"/>
      </right>
      <top/>
      <bottom style="thick">
        <color indexed="64"/>
      </bottom>
      <diagonal/>
    </border>
    <border>
      <left style="thick">
        <color indexed="64"/>
      </left>
      <right/>
      <top/>
      <bottom style="thick">
        <color indexed="64"/>
      </bottom>
      <diagonal/>
    </border>
    <border>
      <left style="medium">
        <color indexed="64"/>
      </left>
      <right style="medium">
        <color indexed="64"/>
      </right>
      <top/>
      <bottom style="thick">
        <color indexed="64"/>
      </bottom>
      <diagonal/>
    </border>
    <border>
      <left style="double">
        <color indexed="64"/>
      </left>
      <right/>
      <top style="medium">
        <color indexed="64"/>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style="medium">
        <color indexed="64"/>
      </top>
      <bottom style="medium">
        <color indexed="64"/>
      </bottom>
      <diagonal/>
    </border>
    <border>
      <left/>
      <right style="thin">
        <color indexed="64"/>
      </right>
      <top/>
      <bottom style="thick">
        <color indexed="64"/>
      </bottom>
      <diagonal/>
    </border>
    <border>
      <left style="medium">
        <color indexed="64"/>
      </left>
      <right style="medium">
        <color indexed="64"/>
      </right>
      <top style="thick">
        <color indexed="64"/>
      </top>
      <bottom/>
      <diagonal/>
    </border>
    <border>
      <left style="medium">
        <color indexed="64"/>
      </left>
      <right style="medium">
        <color indexed="64"/>
      </right>
      <top style="thin">
        <color indexed="64"/>
      </top>
      <bottom/>
      <diagonal/>
    </border>
    <border>
      <left style="thick">
        <color indexed="64"/>
      </left>
      <right/>
      <top/>
      <bottom style="thin">
        <color indexed="64"/>
      </bottom>
      <diagonal/>
    </border>
    <border>
      <left style="thin">
        <color indexed="64"/>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style="double">
        <color indexed="64"/>
      </bottom>
      <diagonal/>
    </border>
    <border>
      <left style="thin">
        <color indexed="64"/>
      </left>
      <right/>
      <top style="double">
        <color indexed="64"/>
      </top>
      <bottom/>
      <diagonal/>
    </border>
    <border>
      <left style="thin">
        <color indexed="64"/>
      </left>
      <right style="thin">
        <color indexed="64"/>
      </right>
      <top style="double">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style="thick">
        <color indexed="64"/>
      </bottom>
      <diagonal/>
    </border>
    <border>
      <left style="medium">
        <color indexed="64"/>
      </left>
      <right style="double">
        <color indexed="64"/>
      </right>
      <top style="thick">
        <color indexed="64"/>
      </top>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ck">
        <color indexed="64"/>
      </bottom>
      <diagonal/>
    </border>
    <border>
      <left style="medium">
        <color indexed="64"/>
      </left>
      <right/>
      <top style="thick">
        <color indexed="64"/>
      </top>
      <bottom/>
      <diagonal/>
    </border>
    <border>
      <left style="thin">
        <color indexed="64"/>
      </left>
      <right style="medium">
        <color indexed="64"/>
      </right>
      <top style="thick">
        <color indexed="64"/>
      </top>
      <bottom/>
      <diagonal/>
    </border>
    <border>
      <left style="medium">
        <color indexed="64"/>
      </left>
      <right/>
      <top style="thin">
        <color indexed="64"/>
      </top>
      <bottom/>
      <diagonal/>
    </border>
    <border>
      <left/>
      <right style="medium">
        <color indexed="64"/>
      </right>
      <top style="thick">
        <color indexed="64"/>
      </top>
      <bottom/>
      <diagonal/>
    </border>
    <border>
      <left style="medium">
        <color indexed="64"/>
      </left>
      <right/>
      <top style="medium">
        <color indexed="64"/>
      </top>
      <bottom style="medium">
        <color indexed="64"/>
      </bottom>
      <diagonal/>
    </border>
    <border>
      <left style="thick">
        <color indexed="64"/>
      </left>
      <right/>
      <top/>
      <bottom style="medium">
        <color indexed="64"/>
      </bottom>
      <diagonal/>
    </border>
    <border>
      <left style="thin">
        <color indexed="64"/>
      </left>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diagonalUp="1" diagonalDown="1">
      <left style="thin">
        <color indexed="64"/>
      </left>
      <right style="medium">
        <color indexed="64"/>
      </right>
      <top/>
      <bottom/>
      <diagonal style="thin">
        <color indexed="64"/>
      </diagonal>
    </border>
    <border diagonalUp="1" diagonalDown="1">
      <left style="thin">
        <color indexed="64"/>
      </left>
      <right style="medium">
        <color indexed="64"/>
      </right>
      <top/>
      <bottom style="thin">
        <color indexed="64"/>
      </bottom>
      <diagonal style="thin">
        <color indexed="64"/>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thin">
        <color indexed="64"/>
      </bottom>
      <diagonal/>
    </border>
    <border>
      <left/>
      <right/>
      <top/>
      <bottom style="double">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style="double">
        <color indexed="64"/>
      </left>
      <right/>
      <top style="thick">
        <color indexed="64"/>
      </top>
      <bottom style="medium">
        <color indexed="64"/>
      </bottom>
      <diagonal/>
    </border>
    <border>
      <left/>
      <right style="double">
        <color indexed="64"/>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top style="medium">
        <color indexed="64"/>
      </top>
      <bottom style="medium">
        <color indexed="64"/>
      </bottom>
      <diagonal/>
    </border>
    <border>
      <left style="double">
        <color indexed="64"/>
      </left>
      <right/>
      <top style="medium">
        <color indexed="64"/>
      </top>
      <bottom style="medium">
        <color indexed="64"/>
      </bottom>
      <diagonal/>
    </border>
    <border>
      <left/>
      <right style="double">
        <color indexed="64"/>
      </right>
      <top style="medium">
        <color indexed="64"/>
      </top>
      <bottom style="medium">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double">
        <color indexed="64"/>
      </left>
      <right style="thin">
        <color indexed="64"/>
      </right>
      <top/>
      <bottom style="thin">
        <color indexed="64"/>
      </bottom>
      <diagonal/>
    </border>
    <border>
      <left style="thin">
        <color indexed="64"/>
      </left>
      <right style="thin">
        <color indexed="64"/>
      </right>
      <top style="medium">
        <color indexed="64"/>
      </top>
      <bottom/>
      <diagonal/>
    </border>
    <border>
      <left style="medium">
        <color indexed="64"/>
      </left>
      <right/>
      <top style="medium">
        <color indexed="64"/>
      </top>
      <bottom/>
      <diagonal/>
    </border>
    <border>
      <left style="medium">
        <color auto="1"/>
      </left>
      <right style="medium">
        <color auto="1"/>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medium">
        <color auto="1"/>
      </top>
      <bottom style="thin">
        <color auto="1"/>
      </bottom>
      <diagonal/>
    </border>
    <border>
      <left/>
      <right style="double">
        <color indexed="64"/>
      </right>
      <top/>
      <bottom/>
      <diagonal/>
    </border>
  </borders>
  <cellStyleXfs count="4">
    <xf numFmtId="0" fontId="0"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cellStyleXfs>
  <cellXfs count="1456">
    <xf numFmtId="0" fontId="0" fillId="0" borderId="0" xfId="0"/>
    <xf numFmtId="0" fontId="0" fillId="0" borderId="0" xfId="0" applyBorder="1"/>
    <xf numFmtId="0" fontId="0" fillId="0" borderId="1" xfId="0" applyBorder="1"/>
    <xf numFmtId="0" fontId="0" fillId="0" borderId="2" xfId="0" applyBorder="1"/>
    <xf numFmtId="0" fontId="0" fillId="0" borderId="3" xfId="0" applyBorder="1"/>
    <xf numFmtId="0" fontId="3" fillId="0" borderId="0" xfId="0" applyFont="1"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4" fillId="0" borderId="0" xfId="0" applyFont="1"/>
    <xf numFmtId="0" fontId="0" fillId="0" borderId="9" xfId="0" applyBorder="1"/>
    <xf numFmtId="0" fontId="3" fillId="0" borderId="0" xfId="0" applyFont="1"/>
    <xf numFmtId="165" fontId="0" fillId="0" borderId="9" xfId="2" applyNumberFormat="1" applyFont="1" applyBorder="1"/>
    <xf numFmtId="9" fontId="0" fillId="0" borderId="9" xfId="3" applyFont="1" applyBorder="1"/>
    <xf numFmtId="165" fontId="0" fillId="0" borderId="9" xfId="0" applyNumberFormat="1" applyBorder="1"/>
    <xf numFmtId="0" fontId="8" fillId="0" borderId="0" xfId="0" applyFont="1"/>
    <xf numFmtId="0" fontId="7" fillId="0" borderId="0" xfId="0" applyFont="1"/>
    <xf numFmtId="39" fontId="0" fillId="0" borderId="9" xfId="2" applyNumberFormat="1" applyFont="1" applyBorder="1"/>
    <xf numFmtId="9" fontId="0" fillId="0" borderId="0" xfId="3" applyFont="1" applyBorder="1"/>
    <xf numFmtId="0" fontId="9" fillId="0" borderId="0" xfId="0" applyFont="1"/>
    <xf numFmtId="0" fontId="10" fillId="0" borderId="0" xfId="0" applyFont="1"/>
    <xf numFmtId="2" fontId="0" fillId="0" borderId="9" xfId="0" applyNumberFormat="1" applyBorder="1"/>
    <xf numFmtId="2" fontId="0" fillId="0" borderId="9" xfId="2" applyNumberFormat="1" applyFont="1" applyBorder="1"/>
    <xf numFmtId="10" fontId="0" fillId="0" borderId="9" xfId="3" applyNumberFormat="1" applyFont="1" applyBorder="1"/>
    <xf numFmtId="0" fontId="7" fillId="0" borderId="6" xfId="0" applyFont="1" applyBorder="1"/>
    <xf numFmtId="0" fontId="7" fillId="0" borderId="7" xfId="0" applyFont="1" applyBorder="1"/>
    <xf numFmtId="0" fontId="7" fillId="0" borderId="3" xfId="0" applyFont="1" applyBorder="1"/>
    <xf numFmtId="0" fontId="7" fillId="0" borderId="0" xfId="0" applyFont="1" applyBorder="1"/>
    <xf numFmtId="0" fontId="7" fillId="0" borderId="4" xfId="0" applyFont="1" applyBorder="1"/>
    <xf numFmtId="0" fontId="7" fillId="0" borderId="1" xfId="0" applyFont="1" applyBorder="1"/>
    <xf numFmtId="0" fontId="11" fillId="0" borderId="1" xfId="0" applyFont="1" applyBorder="1"/>
    <xf numFmtId="0" fontId="4" fillId="0" borderId="0" xfId="0" applyFont="1" applyBorder="1"/>
    <xf numFmtId="165" fontId="5" fillId="0" borderId="9" xfId="0" applyNumberFormat="1" applyFont="1" applyBorder="1"/>
    <xf numFmtId="0" fontId="12" fillId="0" borderId="3" xfId="0" applyFont="1" applyBorder="1"/>
    <xf numFmtId="0" fontId="13" fillId="0" borderId="0" xfId="0" applyFont="1"/>
    <xf numFmtId="10" fontId="3" fillId="0" borderId="9" xfId="3" applyNumberFormat="1" applyFont="1" applyBorder="1"/>
    <xf numFmtId="0" fontId="4" fillId="0" borderId="0" xfId="0" applyFont="1" applyProtection="1"/>
    <xf numFmtId="0" fontId="0" fillId="0" borderId="0" xfId="0" applyProtection="1"/>
    <xf numFmtId="0" fontId="15" fillId="0" borderId="0" xfId="0" applyFont="1" applyAlignment="1" applyProtection="1">
      <alignment horizontal="center"/>
    </xf>
    <xf numFmtId="0" fontId="3" fillId="0" borderId="0" xfId="0" applyFont="1" applyProtection="1"/>
    <xf numFmtId="170" fontId="3" fillId="0" borderId="0" xfId="1" applyNumberFormat="1" applyFont="1" applyProtection="1"/>
    <xf numFmtId="0" fontId="0" fillId="0" borderId="0" xfId="0" applyAlignment="1" applyProtection="1">
      <alignment horizontal="left"/>
    </xf>
    <xf numFmtId="164" fontId="18" fillId="0" borderId="0" xfId="3" applyNumberFormat="1" applyFont="1" applyAlignment="1" applyProtection="1">
      <alignment horizontal="center"/>
    </xf>
    <xf numFmtId="0" fontId="17" fillId="0" borderId="0" xfId="0" applyFont="1" applyAlignment="1" applyProtection="1">
      <alignment horizontal="left"/>
    </xf>
    <xf numFmtId="170" fontId="3" fillId="0" borderId="0" xfId="0" applyNumberFormat="1" applyFont="1" applyProtection="1"/>
    <xf numFmtId="0" fontId="3" fillId="0" borderId="0" xfId="0" applyFont="1" applyAlignment="1" applyProtection="1">
      <alignment horizontal="left"/>
    </xf>
    <xf numFmtId="10" fontId="3" fillId="0" borderId="0" xfId="3" applyNumberFormat="1" applyFont="1" applyProtection="1"/>
    <xf numFmtId="0" fontId="3" fillId="0" borderId="0" xfId="0" applyFont="1" applyBorder="1" applyAlignment="1" applyProtection="1">
      <alignment horizontal="left"/>
    </xf>
    <xf numFmtId="10" fontId="17" fillId="2" borderId="10" xfId="3" applyNumberFormat="1" applyFont="1" applyFill="1" applyBorder="1" applyProtection="1">
      <protection locked="0"/>
    </xf>
    <xf numFmtId="10" fontId="17" fillId="2" borderId="11" xfId="3" applyNumberFormat="1" applyFont="1" applyFill="1" applyBorder="1" applyProtection="1">
      <protection locked="0"/>
    </xf>
    <xf numFmtId="10" fontId="17" fillId="2" borderId="12" xfId="3" applyNumberFormat="1" applyFont="1" applyFill="1" applyBorder="1" applyProtection="1">
      <protection locked="0"/>
    </xf>
    <xf numFmtId="0" fontId="3" fillId="0" borderId="0" xfId="0" applyFont="1" applyBorder="1" applyProtection="1"/>
    <xf numFmtId="10" fontId="3" fillId="0" borderId="0" xfId="3" applyNumberFormat="1" applyFont="1" applyBorder="1" applyAlignment="1" applyProtection="1">
      <alignment horizontal="right"/>
    </xf>
    <xf numFmtId="0" fontId="19" fillId="0" borderId="0" xfId="0" applyFont="1" applyProtection="1"/>
    <xf numFmtId="0" fontId="16" fillId="3" borderId="0" xfId="0" applyFont="1" applyFill="1" applyAlignment="1" applyProtection="1">
      <alignment horizontal="left"/>
    </xf>
    <xf numFmtId="0" fontId="0" fillId="0" borderId="13" xfId="0" applyBorder="1"/>
    <xf numFmtId="0" fontId="20" fillId="0" borderId="0" xfId="0" applyFont="1" applyProtection="1"/>
    <xf numFmtId="0" fontId="15" fillId="0" borderId="14" xfId="0" applyFont="1" applyBorder="1" applyProtection="1"/>
    <xf numFmtId="0" fontId="15" fillId="0" borderId="14" xfId="0" applyFont="1" applyBorder="1" applyAlignment="1" applyProtection="1">
      <alignment horizontal="center"/>
    </xf>
    <xf numFmtId="0" fontId="3" fillId="0" borderId="14" xfId="0" applyFont="1" applyBorder="1" applyAlignment="1" applyProtection="1">
      <alignment horizontal="right"/>
    </xf>
    <xf numFmtId="0" fontId="0" fillId="0" borderId="14" xfId="0" applyBorder="1"/>
    <xf numFmtId="0" fontId="0" fillId="0" borderId="15" xfId="0" applyBorder="1"/>
    <xf numFmtId="0" fontId="4" fillId="0" borderId="13" xfId="0" applyFont="1" applyBorder="1" applyProtection="1"/>
    <xf numFmtId="0" fontId="0" fillId="0" borderId="13" xfId="0" applyBorder="1" applyProtection="1"/>
    <xf numFmtId="0" fontId="0" fillId="0" borderId="15" xfId="0" applyBorder="1" applyProtection="1"/>
    <xf numFmtId="0" fontId="17" fillId="0" borderId="14" xfId="0" applyFont="1" applyBorder="1" applyAlignment="1" applyProtection="1">
      <alignment horizontal="center"/>
      <protection locked="0"/>
    </xf>
    <xf numFmtId="0" fontId="0" fillId="0" borderId="0" xfId="0" applyBorder="1" applyAlignment="1" applyProtection="1">
      <alignment horizontal="left"/>
    </xf>
    <xf numFmtId="0" fontId="3" fillId="0" borderId="7" xfId="0" applyFont="1" applyBorder="1" applyAlignment="1" applyProtection="1">
      <alignment horizontal="left"/>
    </xf>
    <xf numFmtId="0" fontId="7" fillId="0" borderId="16" xfId="0" quotePrefix="1" applyFont="1" applyBorder="1" applyAlignment="1">
      <alignment horizontal="center"/>
    </xf>
    <xf numFmtId="0" fontId="7" fillId="0" borderId="17" xfId="0" applyFont="1" applyBorder="1" applyAlignment="1">
      <alignment horizontal="center"/>
    </xf>
    <xf numFmtId="0" fontId="3" fillId="0" borderId="18" xfId="0" quotePrefix="1" applyFont="1" applyBorder="1" applyAlignment="1">
      <alignment horizontal="center"/>
    </xf>
    <xf numFmtId="0" fontId="0" fillId="0" borderId="19" xfId="0" applyBorder="1"/>
    <xf numFmtId="0" fontId="0" fillId="0" borderId="20" xfId="0" applyBorder="1"/>
    <xf numFmtId="0" fontId="3" fillId="0" borderId="21" xfId="0" quotePrefix="1" applyFont="1" applyBorder="1" applyAlignment="1">
      <alignment horizontal="center"/>
    </xf>
    <xf numFmtId="0" fontId="0" fillId="0" borderId="22" xfId="0" applyBorder="1"/>
    <xf numFmtId="0" fontId="0" fillId="0" borderId="23" xfId="0" applyBorder="1"/>
    <xf numFmtId="0" fontId="7" fillId="0" borderId="24" xfId="0" quotePrefix="1" applyFont="1" applyBorder="1" applyAlignment="1">
      <alignment horizontal="center"/>
    </xf>
    <xf numFmtId="0" fontId="0" fillId="0" borderId="25" xfId="0" applyBorder="1"/>
    <xf numFmtId="0" fontId="0" fillId="0" borderId="26" xfId="0" applyBorder="1"/>
    <xf numFmtId="0" fontId="3" fillId="0" borderId="27" xfId="0" applyFont="1" applyBorder="1" applyAlignment="1" applyProtection="1">
      <alignment horizontal="left"/>
    </xf>
    <xf numFmtId="0" fontId="0" fillId="0" borderId="27" xfId="0" applyBorder="1"/>
    <xf numFmtId="0" fontId="7" fillId="0" borderId="28" xfId="0" applyFont="1" applyBorder="1"/>
    <xf numFmtId="0" fontId="7" fillId="0" borderId="0" xfId="0" applyFont="1" applyBorder="1" applyAlignment="1" applyProtection="1">
      <alignment horizontal="left"/>
    </xf>
    <xf numFmtId="0" fontId="0" fillId="0" borderId="29" xfId="0" applyBorder="1"/>
    <xf numFmtId="0" fontId="0" fillId="0" borderId="30" xfId="0" applyBorder="1"/>
    <xf numFmtId="0" fontId="0" fillId="0" borderId="31" xfId="0" applyBorder="1"/>
    <xf numFmtId="0" fontId="0" fillId="0" borderId="32" xfId="0" applyBorder="1"/>
    <xf numFmtId="164" fontId="0" fillId="0" borderId="19" xfId="0" applyNumberFormat="1" applyBorder="1"/>
    <xf numFmtId="164" fontId="0" fillId="0" borderId="33" xfId="0" applyNumberFormat="1" applyBorder="1"/>
    <xf numFmtId="0" fontId="0" fillId="0" borderId="34" xfId="0" applyBorder="1"/>
    <xf numFmtId="0" fontId="0" fillId="0" borderId="35" xfId="0" applyBorder="1"/>
    <xf numFmtId="0" fontId="0" fillId="0" borderId="36" xfId="0" applyBorder="1"/>
    <xf numFmtId="0" fontId="0" fillId="0" borderId="37" xfId="0" applyBorder="1"/>
    <xf numFmtId="0" fontId="0" fillId="0" borderId="38" xfId="0" applyBorder="1"/>
    <xf numFmtId="0" fontId="0" fillId="0" borderId="39" xfId="0" applyBorder="1"/>
    <xf numFmtId="0" fontId="0" fillId="0" borderId="40" xfId="0" applyBorder="1"/>
    <xf numFmtId="0" fontId="0" fillId="0" borderId="41" xfId="0" applyBorder="1"/>
    <xf numFmtId="0" fontId="3" fillId="0" borderId="42" xfId="0" quotePrefix="1" applyFont="1" applyBorder="1" applyAlignment="1">
      <alignment horizontal="center"/>
    </xf>
    <xf numFmtId="0" fontId="7" fillId="0" borderId="13" xfId="0" applyFont="1" applyBorder="1"/>
    <xf numFmtId="164" fontId="0" fillId="0" borderId="22" xfId="0" applyNumberFormat="1" applyBorder="1"/>
    <xf numFmtId="0" fontId="21" fillId="0" borderId="0" xfId="0" applyFont="1" applyAlignment="1">
      <alignment wrapText="1"/>
    </xf>
    <xf numFmtId="0" fontId="0" fillId="0" borderId="0" xfId="0" applyBorder="1" applyAlignment="1" applyProtection="1">
      <alignment horizontal="left" wrapText="1"/>
    </xf>
    <xf numFmtId="0" fontId="0" fillId="0" borderId="0" xfId="0" applyFill="1" applyBorder="1" applyAlignment="1" applyProtection="1">
      <alignment horizontal="left"/>
    </xf>
    <xf numFmtId="0" fontId="3" fillId="0" borderId="0" xfId="0" applyFont="1" applyFill="1" applyBorder="1" applyAlignment="1" applyProtection="1">
      <alignment horizontal="left"/>
    </xf>
    <xf numFmtId="0" fontId="3" fillId="0" borderId="43" xfId="0" applyFont="1" applyFill="1" applyBorder="1" applyAlignment="1" applyProtection="1">
      <alignment horizontal="left"/>
    </xf>
    <xf numFmtId="0" fontId="0" fillId="0" borderId="43" xfId="0" applyBorder="1"/>
    <xf numFmtId="164" fontId="0" fillId="0" borderId="44" xfId="0" applyNumberFormat="1" applyBorder="1"/>
    <xf numFmtId="0" fontId="3" fillId="0" borderId="45" xfId="0" applyFont="1" applyFill="1" applyBorder="1" applyAlignment="1" applyProtection="1">
      <alignment horizontal="left"/>
    </xf>
    <xf numFmtId="164" fontId="0" fillId="0" borderId="46" xfId="0" applyNumberFormat="1" applyBorder="1"/>
    <xf numFmtId="164" fontId="0" fillId="0" borderId="47" xfId="0" applyNumberFormat="1" applyBorder="1"/>
    <xf numFmtId="0" fontId="6" fillId="3" borderId="0" xfId="0" applyFont="1" applyFill="1" applyBorder="1" applyAlignment="1" applyProtection="1">
      <alignment horizontal="left"/>
    </xf>
    <xf numFmtId="164" fontId="0" fillId="0" borderId="0" xfId="0" applyNumberFormat="1" applyBorder="1"/>
    <xf numFmtId="164" fontId="0" fillId="0" borderId="45" xfId="0" applyNumberFormat="1" applyBorder="1"/>
    <xf numFmtId="0" fontId="7" fillId="0" borderId="0" xfId="0" applyFont="1" applyFill="1" applyBorder="1" applyAlignment="1" applyProtection="1">
      <alignment horizontal="left"/>
    </xf>
    <xf numFmtId="0" fontId="0" fillId="0" borderId="48" xfId="0" applyBorder="1"/>
    <xf numFmtId="0" fontId="0" fillId="0" borderId="49" xfId="0" applyBorder="1"/>
    <xf numFmtId="0" fontId="0" fillId="0" borderId="50" xfId="0" applyBorder="1"/>
    <xf numFmtId="164" fontId="0" fillId="0" borderId="51" xfId="0" applyNumberFormat="1" applyBorder="1"/>
    <xf numFmtId="0" fontId="0" fillId="4" borderId="0" xfId="0" applyFill="1"/>
    <xf numFmtId="0" fontId="0" fillId="4" borderId="43" xfId="0" applyFill="1" applyBorder="1"/>
    <xf numFmtId="0" fontId="0" fillId="4" borderId="45" xfId="0" applyFill="1" applyBorder="1"/>
    <xf numFmtId="0" fontId="0" fillId="4" borderId="1" xfId="0" applyFill="1" applyBorder="1"/>
    <xf numFmtId="0" fontId="0" fillId="4" borderId="34" xfId="0" applyFill="1" applyBorder="1"/>
    <xf numFmtId="0" fontId="0" fillId="4" borderId="52" xfId="0" applyFill="1" applyBorder="1"/>
    <xf numFmtId="0" fontId="0" fillId="0" borderId="53" xfId="0" applyBorder="1"/>
    <xf numFmtId="0" fontId="3" fillId="0" borderId="54" xfId="0" applyFont="1" applyFill="1" applyBorder="1" applyAlignment="1" applyProtection="1">
      <alignment horizontal="left"/>
    </xf>
    <xf numFmtId="164" fontId="0" fillId="0" borderId="55" xfId="0" applyNumberFormat="1" applyBorder="1"/>
    <xf numFmtId="164" fontId="0" fillId="0" borderId="54" xfId="0" applyNumberFormat="1" applyBorder="1"/>
    <xf numFmtId="0" fontId="0" fillId="0" borderId="56" xfId="0" applyBorder="1"/>
    <xf numFmtId="0" fontId="0" fillId="0" borderId="0" xfId="0" applyAlignment="1">
      <alignment vertical="center"/>
    </xf>
    <xf numFmtId="0" fontId="16" fillId="0" borderId="0" xfId="0" applyFont="1"/>
    <xf numFmtId="164" fontId="0" fillId="0" borderId="57" xfId="0" applyNumberFormat="1" applyBorder="1"/>
    <xf numFmtId="0" fontId="16" fillId="0" borderId="25" xfId="0" applyFont="1" applyBorder="1"/>
    <xf numFmtId="0" fontId="7" fillId="0" borderId="58" xfId="0" applyFont="1" applyBorder="1"/>
    <xf numFmtId="0" fontId="0" fillId="0" borderId="59" xfId="0" applyBorder="1"/>
    <xf numFmtId="0" fontId="0" fillId="3" borderId="58" xfId="0" applyFill="1" applyBorder="1"/>
    <xf numFmtId="0" fontId="0" fillId="0" borderId="60" xfId="0" applyBorder="1"/>
    <xf numFmtId="0" fontId="0" fillId="0" borderId="61" xfId="0" applyBorder="1"/>
    <xf numFmtId="0" fontId="7" fillId="0" borderId="62" xfId="0" quotePrefix="1" applyFont="1" applyBorder="1"/>
    <xf numFmtId="0" fontId="0" fillId="0" borderId="62" xfId="0" applyBorder="1"/>
    <xf numFmtId="0" fontId="0" fillId="0" borderId="63" xfId="0" applyBorder="1"/>
    <xf numFmtId="0" fontId="0" fillId="0" borderId="45" xfId="0" applyBorder="1"/>
    <xf numFmtId="0" fontId="0" fillId="0" borderId="64" xfId="0" applyBorder="1"/>
    <xf numFmtId="0" fontId="16" fillId="0" borderId="62" xfId="0" applyFont="1" applyBorder="1"/>
    <xf numFmtId="0" fontId="16" fillId="0" borderId="13" xfId="0" applyFont="1" applyBorder="1"/>
    <xf numFmtId="0" fontId="0" fillId="0" borderId="65" xfId="0" applyBorder="1"/>
    <xf numFmtId="0" fontId="0" fillId="0" borderId="66" xfId="0" applyBorder="1"/>
    <xf numFmtId="0" fontId="0" fillId="0" borderId="67" xfId="0" applyBorder="1"/>
    <xf numFmtId="0" fontId="23" fillId="0" borderId="0" xfId="0" applyFont="1"/>
    <xf numFmtId="0" fontId="0" fillId="4" borderId="7" xfId="0" applyFill="1" applyBorder="1"/>
    <xf numFmtId="0" fontId="0" fillId="4" borderId="0" xfId="0" applyFill="1" applyBorder="1"/>
    <xf numFmtId="0" fontId="0" fillId="3" borderId="1" xfId="0" applyFill="1" applyBorder="1"/>
    <xf numFmtId="0" fontId="0" fillId="3" borderId="7" xfId="0" applyFill="1" applyBorder="1"/>
    <xf numFmtId="0" fontId="0" fillId="3" borderId="0" xfId="0" applyFill="1" applyBorder="1"/>
    <xf numFmtId="0" fontId="0" fillId="3" borderId="32" xfId="0" applyFill="1" applyBorder="1"/>
    <xf numFmtId="164" fontId="0" fillId="0" borderId="63" xfId="0" applyNumberFormat="1" applyBorder="1"/>
    <xf numFmtId="164" fontId="0" fillId="0" borderId="64" xfId="0" applyNumberFormat="1" applyBorder="1"/>
    <xf numFmtId="164" fontId="0" fillId="0" borderId="62" xfId="0" applyNumberFormat="1" applyBorder="1"/>
    <xf numFmtId="164" fontId="0" fillId="0" borderId="68" xfId="0" applyNumberFormat="1" applyBorder="1"/>
    <xf numFmtId="164" fontId="0" fillId="0" borderId="25" xfId="0" applyNumberFormat="1" applyBorder="1"/>
    <xf numFmtId="164" fontId="0" fillId="0" borderId="69" xfId="0" applyNumberFormat="1" applyBorder="1"/>
    <xf numFmtId="164" fontId="0" fillId="0" borderId="0" xfId="0" applyNumberFormat="1"/>
    <xf numFmtId="0" fontId="0" fillId="3" borderId="25" xfId="0" applyFill="1" applyBorder="1"/>
    <xf numFmtId="164" fontId="3" fillId="0" borderId="18" xfId="0" quotePrefix="1" applyNumberFormat="1" applyFont="1" applyBorder="1" applyAlignment="1">
      <alignment horizontal="center"/>
    </xf>
    <xf numFmtId="164" fontId="0" fillId="0" borderId="20" xfId="0" applyNumberFormat="1" applyBorder="1"/>
    <xf numFmtId="164" fontId="0" fillId="0" borderId="70" xfId="0" applyNumberFormat="1" applyBorder="1"/>
    <xf numFmtId="164" fontId="0" fillId="0" borderId="13" xfId="0" applyNumberFormat="1" applyBorder="1"/>
    <xf numFmtId="164" fontId="0" fillId="0" borderId="71" xfId="0" applyNumberFormat="1" applyBorder="1"/>
    <xf numFmtId="0" fontId="0" fillId="3" borderId="37" xfId="0" applyFill="1" applyBorder="1"/>
    <xf numFmtId="164" fontId="3" fillId="0" borderId="42" xfId="0" quotePrefix="1" applyNumberFormat="1" applyFont="1" applyBorder="1" applyAlignment="1">
      <alignment horizontal="center"/>
    </xf>
    <xf numFmtId="164" fontId="0" fillId="0" borderId="52" xfId="0" applyNumberFormat="1" applyBorder="1"/>
    <xf numFmtId="164" fontId="0" fillId="0" borderId="34" xfId="0" applyNumberFormat="1" applyBorder="1"/>
    <xf numFmtId="164" fontId="0" fillId="0" borderId="72" xfId="0" applyNumberFormat="1" applyBorder="1"/>
    <xf numFmtId="164" fontId="0" fillId="0" borderId="73" xfId="0" applyNumberFormat="1" applyBorder="1"/>
    <xf numFmtId="164" fontId="0" fillId="0" borderId="74" xfId="0" applyNumberFormat="1" applyBorder="1"/>
    <xf numFmtId="164" fontId="0" fillId="0" borderId="75" xfId="0" applyNumberFormat="1" applyBorder="1"/>
    <xf numFmtId="1" fontId="0" fillId="0" borderId="0" xfId="0" applyNumberFormat="1"/>
    <xf numFmtId="1" fontId="7" fillId="0" borderId="24" xfId="0" quotePrefix="1" applyNumberFormat="1" applyFont="1" applyBorder="1" applyAlignment="1">
      <alignment horizontal="center"/>
    </xf>
    <xf numFmtId="1" fontId="0" fillId="0" borderId="25" xfId="0" applyNumberFormat="1" applyBorder="1"/>
    <xf numFmtId="1" fontId="0" fillId="3" borderId="25" xfId="0" applyNumberFormat="1" applyFill="1" applyBorder="1"/>
    <xf numFmtId="1" fontId="0" fillId="0" borderId="38" xfId="0" applyNumberFormat="1" applyBorder="1"/>
    <xf numFmtId="1" fontId="0" fillId="0" borderId="26" xfId="0" applyNumberFormat="1" applyBorder="1"/>
    <xf numFmtId="1" fontId="0" fillId="0" borderId="37" xfId="0" applyNumberFormat="1" applyBorder="1"/>
    <xf numFmtId="1" fontId="0" fillId="0" borderId="31" xfId="0" applyNumberFormat="1" applyBorder="1"/>
    <xf numFmtId="1" fontId="0" fillId="0" borderId="36" xfId="0" applyNumberFormat="1" applyBorder="1"/>
    <xf numFmtId="1" fontId="0" fillId="0" borderId="13" xfId="0" applyNumberFormat="1" applyBorder="1"/>
    <xf numFmtId="164" fontId="0" fillId="0" borderId="76" xfId="0" applyNumberFormat="1" applyBorder="1"/>
    <xf numFmtId="164" fontId="0" fillId="0" borderId="77" xfId="0" applyNumberFormat="1" applyBorder="1"/>
    <xf numFmtId="164" fontId="0" fillId="0" borderId="78" xfId="0" applyNumberFormat="1" applyBorder="1"/>
    <xf numFmtId="0" fontId="3" fillId="0" borderId="13" xfId="0" applyFont="1" applyBorder="1"/>
    <xf numFmtId="0" fontId="0" fillId="0" borderId="79" xfId="0" applyBorder="1"/>
    <xf numFmtId="0" fontId="0" fillId="0" borderId="80" xfId="0" applyBorder="1"/>
    <xf numFmtId="164" fontId="0" fillId="0" borderId="81" xfId="0" applyNumberFormat="1" applyBorder="1"/>
    <xf numFmtId="164" fontId="0" fillId="3" borderId="78" xfId="0" applyNumberFormat="1" applyFill="1" applyBorder="1"/>
    <xf numFmtId="164" fontId="0" fillId="3" borderId="34" xfId="0" applyNumberFormat="1" applyFill="1" applyBorder="1"/>
    <xf numFmtId="164" fontId="0" fillId="3" borderId="72" xfId="0" applyNumberFormat="1" applyFill="1" applyBorder="1"/>
    <xf numFmtId="0" fontId="0" fillId="0" borderId="82" xfId="0" applyBorder="1"/>
    <xf numFmtId="0" fontId="3" fillId="0" borderId="83" xfId="0" applyFont="1" applyBorder="1"/>
    <xf numFmtId="0" fontId="0" fillId="0" borderId="84" xfId="0" applyBorder="1"/>
    <xf numFmtId="1" fontId="3" fillId="0" borderId="83" xfId="0" applyNumberFormat="1" applyFont="1" applyBorder="1"/>
    <xf numFmtId="1" fontId="0" fillId="0" borderId="84" xfId="0" applyNumberFormat="1" applyBorder="1"/>
    <xf numFmtId="1" fontId="0" fillId="0" borderId="39" xfId="0" applyNumberFormat="1" applyBorder="1"/>
    <xf numFmtId="164" fontId="0" fillId="0" borderId="85" xfId="0" applyNumberFormat="1" applyBorder="1"/>
    <xf numFmtId="1" fontId="7" fillId="0" borderId="16" xfId="0" quotePrefix="1" applyNumberFormat="1" applyFont="1" applyBorder="1" applyAlignment="1">
      <alignment horizontal="center"/>
    </xf>
    <xf numFmtId="1" fontId="0" fillId="0" borderId="86" xfId="0" applyNumberFormat="1" applyBorder="1"/>
    <xf numFmtId="0" fontId="24" fillId="0" borderId="0" xfId="0" applyFont="1"/>
    <xf numFmtId="10" fontId="0" fillId="0" borderId="0" xfId="0" applyNumberFormat="1"/>
    <xf numFmtId="164" fontId="3" fillId="0" borderId="87" xfId="0" quotePrefix="1" applyNumberFormat="1" applyFont="1" applyBorder="1" applyAlignment="1">
      <alignment horizontal="center"/>
    </xf>
    <xf numFmtId="164" fontId="0" fillId="0" borderId="41" xfId="0" applyNumberFormat="1" applyBorder="1"/>
    <xf numFmtId="0" fontId="7" fillId="0" borderId="17" xfId="0" quotePrefix="1" applyFont="1" applyBorder="1" applyAlignment="1">
      <alignment horizontal="center"/>
    </xf>
    <xf numFmtId="0" fontId="0" fillId="0" borderId="88" xfId="0" applyBorder="1"/>
    <xf numFmtId="0" fontId="0" fillId="3" borderId="89" xfId="0" applyFill="1" applyBorder="1"/>
    <xf numFmtId="0" fontId="3" fillId="0" borderId="90" xfId="0" applyFont="1" applyFill="1" applyBorder="1"/>
    <xf numFmtId="0" fontId="3" fillId="0" borderId="69" xfId="0" applyFont="1" applyFill="1" applyBorder="1"/>
    <xf numFmtId="0" fontId="3" fillId="0" borderId="91" xfId="0" applyFont="1" applyFill="1" applyBorder="1"/>
    <xf numFmtId="0" fontId="7" fillId="0" borderId="90" xfId="0" applyFont="1" applyBorder="1" applyAlignment="1">
      <alignment vertical="center"/>
    </xf>
    <xf numFmtId="0" fontId="7" fillId="0" borderId="60" xfId="0" applyFont="1" applyBorder="1"/>
    <xf numFmtId="0" fontId="16" fillId="0" borderId="63" xfId="0" applyFont="1" applyBorder="1"/>
    <xf numFmtId="0" fontId="16" fillId="0" borderId="92" xfId="0" applyFont="1" applyBorder="1"/>
    <xf numFmtId="0" fontId="16" fillId="0" borderId="93" xfId="0" applyFont="1" applyBorder="1"/>
    <xf numFmtId="44" fontId="0" fillId="0" borderId="0" xfId="2" applyFont="1"/>
    <xf numFmtId="10" fontId="0" fillId="3" borderId="45" xfId="3" applyNumberFormat="1" applyFont="1" applyFill="1" applyBorder="1"/>
    <xf numFmtId="0" fontId="16" fillId="0" borderId="6" xfId="0" applyFont="1" applyBorder="1"/>
    <xf numFmtId="0" fontId="16" fillId="0" borderId="3" xfId="0" applyFont="1" applyBorder="1"/>
    <xf numFmtId="0" fontId="0" fillId="0" borderId="94" xfId="0" applyBorder="1"/>
    <xf numFmtId="0" fontId="16" fillId="0" borderId="7" xfId="0" applyFont="1" applyBorder="1" applyAlignment="1">
      <alignment horizontal="center" vertical="center" wrapText="1"/>
    </xf>
    <xf numFmtId="0" fontId="16" fillId="0" borderId="20" xfId="0" applyFont="1" applyBorder="1" applyAlignment="1">
      <alignment horizontal="center" vertical="center" wrapText="1"/>
    </xf>
    <xf numFmtId="0" fontId="16" fillId="0" borderId="95" xfId="0" applyFont="1" applyBorder="1" applyAlignment="1">
      <alignment horizontal="center" vertical="center"/>
    </xf>
    <xf numFmtId="164" fontId="0" fillId="0" borderId="96" xfId="0" applyNumberFormat="1" applyBorder="1"/>
    <xf numFmtId="10" fontId="0" fillId="0" borderId="96" xfId="0" applyNumberFormat="1" applyBorder="1"/>
    <xf numFmtId="0" fontId="0" fillId="0" borderId="96" xfId="0" applyBorder="1"/>
    <xf numFmtId="0" fontId="16" fillId="0" borderId="41" xfId="0" applyFont="1" applyBorder="1" applyAlignment="1">
      <alignment horizontal="center" vertical="center" wrapText="1"/>
    </xf>
    <xf numFmtId="10" fontId="0" fillId="3" borderId="47" xfId="3" applyNumberFormat="1" applyFont="1" applyFill="1" applyBorder="1"/>
    <xf numFmtId="0" fontId="0" fillId="2" borderId="0" xfId="0" applyFill="1"/>
    <xf numFmtId="164" fontId="0" fillId="2" borderId="52" xfId="0" applyNumberFormat="1" applyFill="1" applyBorder="1"/>
    <xf numFmtId="164" fontId="0" fillId="2" borderId="44" xfId="0" applyNumberFormat="1" applyFill="1" applyBorder="1"/>
    <xf numFmtId="164" fontId="0" fillId="2" borderId="19" xfId="0" applyNumberFormat="1" applyFill="1" applyBorder="1"/>
    <xf numFmtId="44" fontId="0" fillId="3" borderId="59" xfId="0" applyNumberFormat="1" applyFill="1" applyBorder="1"/>
    <xf numFmtId="44" fontId="0" fillId="2" borderId="14" xfId="2" applyFont="1" applyFill="1" applyBorder="1"/>
    <xf numFmtId="44" fontId="0" fillId="0" borderId="0" xfId="0" applyNumberFormat="1"/>
    <xf numFmtId="44" fontId="0" fillId="3" borderId="25" xfId="2" applyFont="1" applyFill="1" applyBorder="1"/>
    <xf numFmtId="44" fontId="0" fillId="0" borderId="36" xfId="2" applyFont="1" applyBorder="1"/>
    <xf numFmtId="10" fontId="0" fillId="0" borderId="19" xfId="0" applyNumberFormat="1" applyBorder="1"/>
    <xf numFmtId="44" fontId="0" fillId="0" borderId="86" xfId="2" applyFont="1" applyBorder="1"/>
    <xf numFmtId="44" fontId="0" fillId="0" borderId="97" xfId="2" applyFont="1" applyBorder="1"/>
    <xf numFmtId="44" fontId="0" fillId="0" borderId="35" xfId="2" applyFont="1" applyBorder="1"/>
    <xf numFmtId="44" fontId="0" fillId="0" borderId="14" xfId="2" applyFont="1" applyBorder="1"/>
    <xf numFmtId="44" fontId="0" fillId="3" borderId="14" xfId="2" applyFont="1" applyFill="1" applyBorder="1"/>
    <xf numFmtId="44" fontId="0" fillId="0" borderId="25" xfId="2" applyFont="1" applyBorder="1"/>
    <xf numFmtId="44" fontId="0" fillId="3" borderId="98" xfId="2" applyFont="1" applyFill="1" applyBorder="1"/>
    <xf numFmtId="44" fontId="0" fillId="0" borderId="99" xfId="2" applyFont="1" applyBorder="1"/>
    <xf numFmtId="44" fontId="0" fillId="2" borderId="36" xfId="2" applyFont="1" applyFill="1" applyBorder="1"/>
    <xf numFmtId="44" fontId="0" fillId="3" borderId="100" xfId="2" applyFont="1" applyFill="1" applyBorder="1"/>
    <xf numFmtId="44" fontId="0" fillId="0" borderId="100" xfId="2" applyFont="1" applyBorder="1"/>
    <xf numFmtId="44" fontId="0" fillId="3" borderId="101" xfId="2" applyFont="1" applyFill="1" applyBorder="1"/>
    <xf numFmtId="44" fontId="0" fillId="0" borderId="102" xfId="2" applyFont="1" applyBorder="1"/>
    <xf numFmtId="44" fontId="3" fillId="0" borderId="83" xfId="2" applyFont="1" applyBorder="1"/>
    <xf numFmtId="44" fontId="0" fillId="0" borderId="37" xfId="2" applyFont="1" applyBorder="1"/>
    <xf numFmtId="44" fontId="0" fillId="0" borderId="84" xfId="2" applyFont="1" applyBorder="1"/>
    <xf numFmtId="44" fontId="0" fillId="0" borderId="39" xfId="2" applyFont="1" applyBorder="1"/>
    <xf numFmtId="0" fontId="4" fillId="0" borderId="0" xfId="0" applyFont="1" applyAlignment="1" applyProtection="1">
      <alignment horizontal="center"/>
    </xf>
    <xf numFmtId="44" fontId="0" fillId="3" borderId="103" xfId="2" applyFont="1" applyFill="1" applyBorder="1"/>
    <xf numFmtId="44" fontId="0" fillId="0" borderId="103" xfId="2" applyFont="1" applyBorder="1"/>
    <xf numFmtId="44" fontId="0" fillId="0" borderId="104" xfId="2" applyFont="1" applyBorder="1"/>
    <xf numFmtId="44" fontId="22" fillId="3" borderId="105" xfId="2" applyFont="1" applyFill="1" applyBorder="1"/>
    <xf numFmtId="44" fontId="0" fillId="0" borderId="105" xfId="2" applyFont="1" applyBorder="1"/>
    <xf numFmtId="44" fontId="0" fillId="0" borderId="106" xfId="2" applyFont="1" applyBorder="1"/>
    <xf numFmtId="44" fontId="3" fillId="0" borderId="15" xfId="2" applyFont="1" applyBorder="1"/>
    <xf numFmtId="44" fontId="0" fillId="3" borderId="37" xfId="2" applyFont="1" applyFill="1" applyBorder="1"/>
    <xf numFmtId="44" fontId="0" fillId="0" borderId="38" xfId="2" applyFont="1" applyBorder="1"/>
    <xf numFmtId="44" fontId="0" fillId="0" borderId="26" xfId="2" applyFont="1" applyBorder="1"/>
    <xf numFmtId="0" fontId="25" fillId="0" borderId="0" xfId="0" applyFont="1"/>
    <xf numFmtId="0" fontId="26" fillId="0" borderId="0" xfId="0" applyFont="1"/>
    <xf numFmtId="44" fontId="0" fillId="0" borderId="15" xfId="2" applyFont="1" applyBorder="1"/>
    <xf numFmtId="164" fontId="6" fillId="0" borderId="19" xfId="0" applyNumberFormat="1" applyFont="1" applyBorder="1"/>
    <xf numFmtId="164" fontId="6" fillId="0" borderId="51" xfId="0" applyNumberFormat="1" applyFont="1" applyBorder="1"/>
    <xf numFmtId="164" fontId="28" fillId="4" borderId="62" xfId="0" applyNumberFormat="1" applyFont="1" applyFill="1" applyBorder="1" applyAlignment="1">
      <alignment horizontal="center"/>
    </xf>
    <xf numFmtId="164" fontId="28" fillId="4" borderId="63" xfId="0" applyNumberFormat="1" applyFont="1" applyFill="1" applyBorder="1" applyAlignment="1">
      <alignment horizontal="center"/>
    </xf>
    <xf numFmtId="164" fontId="28" fillId="4" borderId="45" xfId="0" applyNumberFormat="1" applyFont="1" applyFill="1" applyBorder="1" applyAlignment="1">
      <alignment horizontal="center"/>
    </xf>
    <xf numFmtId="0" fontId="14" fillId="4" borderId="62" xfId="0" quotePrefix="1" applyFont="1" applyFill="1" applyBorder="1"/>
    <xf numFmtId="0" fontId="29" fillId="4" borderId="62" xfId="0" applyFont="1" applyFill="1" applyBorder="1"/>
    <xf numFmtId="0" fontId="27" fillId="4" borderId="62" xfId="0" applyFont="1" applyFill="1" applyBorder="1"/>
    <xf numFmtId="0" fontId="27" fillId="4" borderId="63" xfId="0" applyFont="1" applyFill="1" applyBorder="1"/>
    <xf numFmtId="0" fontId="27" fillId="4" borderId="45" xfId="0" applyFont="1" applyFill="1" applyBorder="1"/>
    <xf numFmtId="0" fontId="29" fillId="4" borderId="25" xfId="0" applyFont="1" applyFill="1" applyBorder="1"/>
    <xf numFmtId="164" fontId="27" fillId="4" borderId="107" xfId="0" applyNumberFormat="1" applyFont="1" applyFill="1" applyBorder="1"/>
    <xf numFmtId="164" fontId="27" fillId="4" borderId="108" xfId="0" applyNumberFormat="1" applyFont="1" applyFill="1" applyBorder="1"/>
    <xf numFmtId="164" fontId="27" fillId="4" borderId="56" xfId="0" applyNumberFormat="1" applyFont="1" applyFill="1" applyBorder="1"/>
    <xf numFmtId="44" fontId="0" fillId="0" borderId="45" xfId="2" applyFont="1" applyBorder="1"/>
    <xf numFmtId="44" fontId="0" fillId="0" borderId="47" xfId="2" applyFont="1" applyBorder="1"/>
    <xf numFmtId="44" fontId="0" fillId="0" borderId="51" xfId="2" applyFont="1" applyBorder="1"/>
    <xf numFmtId="44" fontId="0" fillId="0" borderId="96" xfId="2" applyFont="1" applyBorder="1"/>
    <xf numFmtId="0" fontId="3" fillId="0" borderId="0" xfId="0" applyFont="1" applyFill="1" applyBorder="1"/>
    <xf numFmtId="44" fontId="0" fillId="0" borderId="62" xfId="2" applyFont="1" applyBorder="1"/>
    <xf numFmtId="44" fontId="0" fillId="0" borderId="64" xfId="2" applyFont="1" applyBorder="1"/>
    <xf numFmtId="9" fontId="0" fillId="0" borderId="64" xfId="3" applyFont="1" applyBorder="1"/>
    <xf numFmtId="9" fontId="0" fillId="0" borderId="25" xfId="3" applyFont="1" applyBorder="1"/>
    <xf numFmtId="44" fontId="0" fillId="2" borderId="65" xfId="2" applyFont="1" applyFill="1" applyBorder="1"/>
    <xf numFmtId="44" fontId="0" fillId="2" borderId="66" xfId="2" applyFont="1" applyFill="1" applyBorder="1"/>
    <xf numFmtId="9" fontId="0" fillId="0" borderId="67" xfId="3" applyFont="1" applyBorder="1"/>
    <xf numFmtId="44" fontId="0" fillId="3" borderId="66" xfId="2" applyFont="1" applyFill="1" applyBorder="1"/>
    <xf numFmtId="165" fontId="6" fillId="3" borderId="90" xfId="2" applyNumberFormat="1" applyFont="1" applyFill="1" applyBorder="1"/>
    <xf numFmtId="165" fontId="6" fillId="3" borderId="69" xfId="2" applyNumberFormat="1" applyFont="1" applyFill="1" applyBorder="1"/>
    <xf numFmtId="165" fontId="6" fillId="3" borderId="91" xfId="2" applyNumberFormat="1" applyFont="1" applyFill="1" applyBorder="1"/>
    <xf numFmtId="165" fontId="6" fillId="2" borderId="9" xfId="2" applyNumberFormat="1" applyFont="1" applyFill="1" applyBorder="1"/>
    <xf numFmtId="165" fontId="0" fillId="2" borderId="9" xfId="2" applyNumberFormat="1" applyFont="1" applyFill="1" applyBorder="1"/>
    <xf numFmtId="165" fontId="0" fillId="3" borderId="9" xfId="2" applyNumberFormat="1" applyFont="1" applyFill="1" applyBorder="1"/>
    <xf numFmtId="1" fontId="0" fillId="3" borderId="9" xfId="2" applyNumberFormat="1" applyFont="1" applyFill="1" applyBorder="1"/>
    <xf numFmtId="2" fontId="0" fillId="0" borderId="0" xfId="2" applyNumberFormat="1" applyFont="1" applyBorder="1"/>
    <xf numFmtId="44" fontId="0" fillId="2" borderId="9" xfId="2" applyFont="1" applyFill="1" applyBorder="1"/>
    <xf numFmtId="1" fontId="0" fillId="0" borderId="0" xfId="0" applyNumberFormat="1" applyBorder="1"/>
    <xf numFmtId="0" fontId="3" fillId="0" borderId="109" xfId="0" applyFont="1" applyBorder="1"/>
    <xf numFmtId="44" fontId="3" fillId="0" borderId="39" xfId="2" applyFont="1" applyBorder="1"/>
    <xf numFmtId="1" fontId="3" fillId="0" borderId="39" xfId="0" applyNumberFormat="1" applyFont="1" applyBorder="1"/>
    <xf numFmtId="0" fontId="3" fillId="0" borderId="39" xfId="0" applyFont="1" applyBorder="1"/>
    <xf numFmtId="0" fontId="3" fillId="0" borderId="7" xfId="0" applyFont="1" applyBorder="1"/>
    <xf numFmtId="164" fontId="0" fillId="0" borderId="94" xfId="0" applyNumberFormat="1" applyBorder="1"/>
    <xf numFmtId="164" fontId="0" fillId="0" borderId="110" xfId="0" applyNumberFormat="1" applyBorder="1"/>
    <xf numFmtId="164" fontId="0" fillId="0" borderId="111" xfId="0" applyNumberFormat="1" applyBorder="1"/>
    <xf numFmtId="164" fontId="0" fillId="0" borderId="112" xfId="0" applyNumberFormat="1" applyBorder="1"/>
    <xf numFmtId="164" fontId="0" fillId="0" borderId="2" xfId="0" applyNumberFormat="1" applyBorder="1"/>
    <xf numFmtId="0" fontId="0" fillId="0" borderId="102" xfId="0" applyBorder="1"/>
    <xf numFmtId="164" fontId="0" fillId="0" borderId="1" xfId="0" applyNumberFormat="1" applyBorder="1"/>
    <xf numFmtId="0" fontId="0" fillId="0" borderId="113" xfId="0" applyBorder="1"/>
    <xf numFmtId="0" fontId="28" fillId="5" borderId="0" xfId="0" applyFont="1" applyFill="1"/>
    <xf numFmtId="0" fontId="3" fillId="0" borderId="0" xfId="0" applyFont="1" applyAlignment="1">
      <alignment horizontal="center"/>
    </xf>
    <xf numFmtId="170" fontId="17" fillId="6" borderId="0" xfId="0" applyNumberFormat="1" applyFont="1" applyFill="1" applyProtection="1">
      <protection locked="0"/>
    </xf>
    <xf numFmtId="1" fontId="7" fillId="0" borderId="17" xfId="0" quotePrefix="1" applyNumberFormat="1" applyFont="1" applyBorder="1" applyAlignment="1">
      <alignment horizontal="center"/>
    </xf>
    <xf numFmtId="44" fontId="0" fillId="0" borderId="82" xfId="2" applyFont="1" applyBorder="1"/>
    <xf numFmtId="44" fontId="0" fillId="0" borderId="79" xfId="2" applyFont="1" applyBorder="1"/>
    <xf numFmtId="44" fontId="0" fillId="0" borderId="88" xfId="2" applyFont="1" applyBorder="1"/>
    <xf numFmtId="1" fontId="0" fillId="0" borderId="80" xfId="0" applyNumberFormat="1" applyBorder="1"/>
    <xf numFmtId="44" fontId="0" fillId="0" borderId="80" xfId="2" applyFont="1" applyBorder="1"/>
    <xf numFmtId="44" fontId="0" fillId="3" borderId="114" xfId="2" applyFont="1" applyFill="1" applyBorder="1"/>
    <xf numFmtId="44" fontId="0" fillId="0" borderId="114" xfId="2" applyFont="1" applyBorder="1"/>
    <xf numFmtId="44" fontId="0" fillId="0" borderId="115" xfId="2" applyFont="1" applyBorder="1"/>
    <xf numFmtId="44" fontId="4" fillId="0" borderId="79" xfId="2" applyFont="1" applyBorder="1"/>
    <xf numFmtId="44" fontId="0" fillId="0" borderId="113" xfId="2" applyFont="1" applyBorder="1"/>
    <xf numFmtId="44" fontId="6" fillId="2" borderId="79" xfId="2" applyFont="1" applyFill="1" applyBorder="1"/>
    <xf numFmtId="44" fontId="22" fillId="3" borderId="116" xfId="2" applyFont="1" applyFill="1" applyBorder="1"/>
    <xf numFmtId="1" fontId="0" fillId="0" borderId="117" xfId="0" applyNumberFormat="1" applyBorder="1"/>
    <xf numFmtId="0" fontId="7" fillId="0" borderId="90" xfId="0" applyFont="1" applyBorder="1"/>
    <xf numFmtId="0" fontId="0" fillId="0" borderId="69" xfId="0" applyBorder="1"/>
    <xf numFmtId="0" fontId="7" fillId="0" borderId="118" xfId="0" applyFont="1" applyBorder="1"/>
    <xf numFmtId="0" fontId="7" fillId="0" borderId="69" xfId="0" applyFont="1" applyBorder="1"/>
    <xf numFmtId="0" fontId="0" fillId="0" borderId="69" xfId="0" applyBorder="1" applyAlignment="1" applyProtection="1">
      <alignment horizontal="left"/>
    </xf>
    <xf numFmtId="0" fontId="3" fillId="0" borderId="93" xfId="0" applyFont="1" applyBorder="1" applyAlignment="1" applyProtection="1">
      <alignment horizontal="left"/>
    </xf>
    <xf numFmtId="0" fontId="3" fillId="0" borderId="90" xfId="0" applyFont="1" applyBorder="1" applyAlignment="1" applyProtection="1">
      <alignment horizontal="left"/>
    </xf>
    <xf numFmtId="0" fontId="7" fillId="0" borderId="69" xfId="0" applyFont="1" applyBorder="1" applyAlignment="1" applyProtection="1">
      <alignment horizontal="left"/>
    </xf>
    <xf numFmtId="0" fontId="21" fillId="0" borderId="69" xfId="0" applyFont="1" applyBorder="1" applyAlignment="1">
      <alignment wrapText="1"/>
    </xf>
    <xf numFmtId="0" fontId="0" fillId="0" borderId="90" xfId="0" applyBorder="1"/>
    <xf numFmtId="0" fontId="3" fillId="0" borderId="69" xfId="0" applyFont="1" applyBorder="1"/>
    <xf numFmtId="0" fontId="0" fillId="0" borderId="69" xfId="0" applyBorder="1" applyAlignment="1" applyProtection="1">
      <alignment horizontal="left" wrapText="1"/>
    </xf>
    <xf numFmtId="0" fontId="3" fillId="0" borderId="119" xfId="0" applyFont="1" applyFill="1" applyBorder="1" applyAlignment="1" applyProtection="1">
      <alignment horizontal="left"/>
    </xf>
    <xf numFmtId="0" fontId="0" fillId="0" borderId="119" xfId="0" applyBorder="1"/>
    <xf numFmtId="0" fontId="0" fillId="0" borderId="69" xfId="0" applyFill="1" applyBorder="1" applyAlignment="1" applyProtection="1">
      <alignment horizontal="left"/>
    </xf>
    <xf numFmtId="0" fontId="3" fillId="0" borderId="63" xfId="0" applyFont="1" applyFill="1" applyBorder="1" applyAlignment="1" applyProtection="1">
      <alignment horizontal="left"/>
    </xf>
    <xf numFmtId="0" fontId="3" fillId="0" borderId="69" xfId="0" applyFont="1" applyFill="1" applyBorder="1" applyAlignment="1" applyProtection="1">
      <alignment horizontal="left"/>
    </xf>
    <xf numFmtId="0" fontId="6" fillId="3" borderId="69" xfId="0" applyFont="1" applyFill="1" applyBorder="1" applyAlignment="1" applyProtection="1">
      <alignment horizontal="left"/>
    </xf>
    <xf numFmtId="0" fontId="7" fillId="7" borderId="69" xfId="0" applyFont="1" applyFill="1" applyBorder="1" applyAlignment="1" applyProtection="1">
      <alignment horizontal="left"/>
    </xf>
    <xf numFmtId="0" fontId="0" fillId="0" borderId="91" xfId="0" applyBorder="1"/>
    <xf numFmtId="0" fontId="3" fillId="0" borderId="9" xfId="0" applyFont="1" applyFill="1" applyBorder="1" applyAlignment="1" applyProtection="1">
      <alignment horizontal="left"/>
    </xf>
    <xf numFmtId="0" fontId="7" fillId="0" borderId="69" xfId="0" applyFont="1" applyFill="1" applyBorder="1" applyAlignment="1" applyProtection="1">
      <alignment horizontal="left"/>
    </xf>
    <xf numFmtId="164" fontId="0" fillId="0" borderId="92" xfId="0" applyNumberFormat="1" applyBorder="1"/>
    <xf numFmtId="44" fontId="0" fillId="3" borderId="9" xfId="2" applyFont="1" applyFill="1" applyBorder="1"/>
    <xf numFmtId="164" fontId="0" fillId="0" borderId="120" xfId="0" applyNumberFormat="1" applyBorder="1"/>
    <xf numFmtId="44" fontId="0" fillId="0" borderId="61" xfId="2" applyFont="1" applyBorder="1"/>
    <xf numFmtId="10" fontId="0" fillId="3" borderId="62" xfId="3" applyNumberFormat="1" applyFont="1" applyFill="1" applyBorder="1"/>
    <xf numFmtId="44" fontId="0" fillId="3" borderId="121" xfId="0" applyNumberFormat="1" applyFill="1" applyBorder="1"/>
    <xf numFmtId="44" fontId="0" fillId="3" borderId="122" xfId="0" applyNumberFormat="1" applyFill="1" applyBorder="1"/>
    <xf numFmtId="44" fontId="0" fillId="0" borderId="123" xfId="2" applyFont="1" applyBorder="1"/>
    <xf numFmtId="10" fontId="0" fillId="3" borderId="59" xfId="3" applyNumberFormat="1" applyFont="1" applyFill="1" applyBorder="1"/>
    <xf numFmtId="9" fontId="0" fillId="0" borderId="45" xfId="3" applyFont="1" applyBorder="1"/>
    <xf numFmtId="10" fontId="0" fillId="0" borderId="45" xfId="3" applyNumberFormat="1" applyFont="1" applyBorder="1"/>
    <xf numFmtId="0" fontId="7" fillId="0" borderId="124" xfId="0" quotePrefix="1" applyFont="1" applyBorder="1"/>
    <xf numFmtId="0" fontId="16" fillId="0" borderId="69" xfId="0" applyFont="1" applyBorder="1"/>
    <xf numFmtId="0" fontId="16" fillId="0" borderId="124" xfId="0" applyFont="1" applyBorder="1"/>
    <xf numFmtId="44" fontId="0" fillId="3" borderId="125" xfId="0" applyNumberFormat="1" applyFill="1" applyBorder="1"/>
    <xf numFmtId="44" fontId="0" fillId="3" borderId="126" xfId="0" applyNumberFormat="1" applyFill="1" applyBorder="1"/>
    <xf numFmtId="44" fontId="3" fillId="0" borderId="111" xfId="2" applyFont="1" applyBorder="1"/>
    <xf numFmtId="44" fontId="0" fillId="0" borderId="127" xfId="2" applyFont="1" applyBorder="1"/>
    <xf numFmtId="44" fontId="0" fillId="0" borderId="128" xfId="2" applyFont="1" applyBorder="1"/>
    <xf numFmtId="44" fontId="0" fillId="0" borderId="129" xfId="2" applyFont="1" applyBorder="1"/>
    <xf numFmtId="44" fontId="3" fillId="0" borderId="130" xfId="2" applyFont="1" applyBorder="1"/>
    <xf numFmtId="44" fontId="3" fillId="0" borderId="131" xfId="2" applyFont="1" applyBorder="1"/>
    <xf numFmtId="44" fontId="3" fillId="0" borderId="132" xfId="2" applyFont="1" applyBorder="1"/>
    <xf numFmtId="10" fontId="0" fillId="0" borderId="133" xfId="3" applyNumberFormat="1" applyFont="1" applyBorder="1"/>
    <xf numFmtId="10" fontId="0" fillId="0" borderId="27" xfId="3" applyNumberFormat="1" applyFont="1" applyBorder="1"/>
    <xf numFmtId="10" fontId="0" fillId="0" borderId="134" xfId="3" applyNumberFormat="1" applyFont="1" applyBorder="1"/>
    <xf numFmtId="164" fontId="3" fillId="0" borderId="135" xfId="0" quotePrefix="1" applyNumberFormat="1" applyFont="1" applyBorder="1" applyAlignment="1">
      <alignment horizontal="center"/>
    </xf>
    <xf numFmtId="0" fontId="7" fillId="0" borderId="136" xfId="0" applyFont="1" applyBorder="1"/>
    <xf numFmtId="44" fontId="0" fillId="3" borderId="0" xfId="2" applyFont="1" applyFill="1" applyBorder="1"/>
    <xf numFmtId="0" fontId="0" fillId="0" borderId="3" xfId="0" applyBorder="1" applyAlignment="1" applyProtection="1">
      <alignment horizontal="left"/>
    </xf>
    <xf numFmtId="164" fontId="0" fillId="2" borderId="110" xfId="0" applyNumberFormat="1" applyFill="1" applyBorder="1"/>
    <xf numFmtId="164" fontId="0" fillId="2" borderId="129" xfId="0" applyNumberFormat="1" applyFill="1" applyBorder="1"/>
    <xf numFmtId="0" fontId="3" fillId="0" borderId="137" xfId="0" applyFont="1" applyBorder="1" applyAlignment="1" applyProtection="1">
      <alignment horizontal="left"/>
    </xf>
    <xf numFmtId="164" fontId="0" fillId="0" borderId="138" xfId="0" applyNumberFormat="1" applyBorder="1"/>
    <xf numFmtId="0" fontId="3" fillId="0" borderId="6" xfId="0" applyFont="1" applyBorder="1" applyAlignment="1" applyProtection="1">
      <alignment horizontal="left"/>
    </xf>
    <xf numFmtId="0" fontId="7" fillId="0" borderId="3" xfId="0" applyFont="1" applyBorder="1" applyAlignment="1" applyProtection="1">
      <alignment horizontal="left"/>
    </xf>
    <xf numFmtId="164" fontId="0" fillId="0" borderId="139" xfId="0" applyNumberFormat="1" applyBorder="1"/>
    <xf numFmtId="0" fontId="0" fillId="0" borderId="140" xfId="0" applyBorder="1"/>
    <xf numFmtId="164" fontId="0" fillId="0" borderId="141" xfId="0" applyNumberFormat="1" applyBorder="1"/>
    <xf numFmtId="0" fontId="3" fillId="0" borderId="3" xfId="0" applyFont="1" applyBorder="1"/>
    <xf numFmtId="0" fontId="0" fillId="0" borderId="3" xfId="0" applyBorder="1" applyAlignment="1" applyProtection="1">
      <alignment horizontal="left" wrapText="1"/>
    </xf>
    <xf numFmtId="0" fontId="3" fillId="0" borderId="142" xfId="0" applyFont="1" applyFill="1" applyBorder="1" applyAlignment="1" applyProtection="1">
      <alignment horizontal="left"/>
    </xf>
    <xf numFmtId="0" fontId="0" fillId="0" borderId="142" xfId="0" applyBorder="1"/>
    <xf numFmtId="0" fontId="0" fillId="0" borderId="3" xfId="0" applyFill="1" applyBorder="1" applyAlignment="1" applyProtection="1">
      <alignment horizontal="left"/>
    </xf>
    <xf numFmtId="0" fontId="3" fillId="0" borderId="68" xfId="0" applyFont="1" applyFill="1" applyBorder="1" applyAlignment="1" applyProtection="1">
      <alignment horizontal="left"/>
    </xf>
    <xf numFmtId="0" fontId="3" fillId="0" borderId="3" xfId="0" applyFont="1" applyFill="1" applyBorder="1" applyAlignment="1" applyProtection="1">
      <alignment horizontal="left"/>
    </xf>
    <xf numFmtId="0" fontId="6" fillId="3" borderId="3" xfId="0" applyFont="1" applyFill="1" applyBorder="1" applyAlignment="1" applyProtection="1">
      <alignment horizontal="left"/>
    </xf>
    <xf numFmtId="0" fontId="7" fillId="0" borderId="3" xfId="0" applyFont="1" applyFill="1" applyBorder="1" applyAlignment="1" applyProtection="1">
      <alignment horizontal="left"/>
    </xf>
    <xf numFmtId="164" fontId="0" fillId="0" borderId="143" xfId="0" applyNumberFormat="1" applyBorder="1"/>
    <xf numFmtId="0" fontId="3" fillId="0" borderId="144" xfId="0" applyFont="1" applyFill="1" applyBorder="1" applyAlignment="1" applyProtection="1">
      <alignment horizontal="left"/>
    </xf>
    <xf numFmtId="1" fontId="0" fillId="0" borderId="102" xfId="0" applyNumberFormat="1" applyBorder="1"/>
    <xf numFmtId="0" fontId="0" fillId="0" borderId="145" xfId="0" applyBorder="1"/>
    <xf numFmtId="1" fontId="0" fillId="0" borderId="1" xfId="0" applyNumberFormat="1" applyBorder="1"/>
    <xf numFmtId="164" fontId="0" fillId="0" borderId="5" xfId="0" applyNumberFormat="1" applyBorder="1"/>
    <xf numFmtId="0" fontId="27" fillId="0" borderId="0" xfId="0" applyFont="1" applyBorder="1"/>
    <xf numFmtId="44" fontId="27" fillId="0" borderId="0" xfId="2" applyFont="1"/>
    <xf numFmtId="9" fontId="0" fillId="0" borderId="47" xfId="3" applyFont="1" applyBorder="1"/>
    <xf numFmtId="10" fontId="0" fillId="3" borderId="125" xfId="3" applyNumberFormat="1" applyFont="1" applyFill="1" applyBorder="1"/>
    <xf numFmtId="44" fontId="0" fillId="3" borderId="146" xfId="0" applyNumberFormat="1" applyFill="1" applyBorder="1"/>
    <xf numFmtId="9" fontId="0" fillId="0" borderId="51" xfId="3" applyFont="1" applyBorder="1"/>
    <xf numFmtId="10" fontId="0" fillId="3" borderId="126" xfId="3" applyNumberFormat="1" applyFont="1" applyFill="1" applyBorder="1"/>
    <xf numFmtId="44" fontId="0" fillId="3" borderId="147" xfId="0" applyNumberFormat="1" applyFill="1" applyBorder="1"/>
    <xf numFmtId="10" fontId="0" fillId="0" borderId="47" xfId="3" applyNumberFormat="1" applyFont="1" applyBorder="1"/>
    <xf numFmtId="10" fontId="0" fillId="0" borderId="71" xfId="3" applyNumberFormat="1" applyFont="1" applyBorder="1"/>
    <xf numFmtId="44" fontId="6" fillId="2" borderId="36" xfId="2" applyFont="1" applyFill="1" applyBorder="1"/>
    <xf numFmtId="10" fontId="0" fillId="3" borderId="0" xfId="0" applyNumberFormat="1" applyFill="1"/>
    <xf numFmtId="0" fontId="7" fillId="7" borderId="3" xfId="0" applyFont="1" applyFill="1" applyBorder="1" applyAlignment="1" applyProtection="1">
      <alignment horizontal="left"/>
    </xf>
    <xf numFmtId="0" fontId="0" fillId="0" borderId="1" xfId="0" applyNumberFormat="1" applyBorder="1"/>
    <xf numFmtId="0" fontId="0" fillId="0" borderId="112" xfId="0" applyNumberFormat="1" applyBorder="1"/>
    <xf numFmtId="0" fontId="27" fillId="2" borderId="0" xfId="0" applyFont="1" applyFill="1"/>
    <xf numFmtId="44" fontId="0" fillId="0" borderId="3" xfId="2" applyFont="1" applyBorder="1"/>
    <xf numFmtId="44" fontId="0" fillId="0" borderId="110" xfId="2" applyFont="1" applyBorder="1"/>
    <xf numFmtId="44" fontId="0" fillId="0" borderId="0" xfId="2" applyFont="1" applyBorder="1"/>
    <xf numFmtId="0" fontId="0" fillId="0" borderId="148" xfId="0" applyBorder="1"/>
    <xf numFmtId="44" fontId="0" fillId="0" borderId="98" xfId="2" applyFont="1" applyBorder="1"/>
    <xf numFmtId="0" fontId="0" fillId="2" borderId="98" xfId="0" applyFill="1" applyBorder="1"/>
    <xf numFmtId="0" fontId="0" fillId="2" borderId="149" xfId="0" applyFill="1" applyBorder="1"/>
    <xf numFmtId="0" fontId="0" fillId="0" borderId="150" xfId="0" applyFill="1" applyBorder="1"/>
    <xf numFmtId="0" fontId="0" fillId="0" borderId="150" xfId="0" applyBorder="1"/>
    <xf numFmtId="0" fontId="0" fillId="2" borderId="151" xfId="0" applyFill="1" applyBorder="1"/>
    <xf numFmtId="171" fontId="0" fillId="0" borderId="110" xfId="0" applyNumberFormat="1" applyBorder="1"/>
    <xf numFmtId="0" fontId="0" fillId="0" borderId="110" xfId="0" applyNumberFormat="1" applyBorder="1"/>
    <xf numFmtId="0" fontId="16" fillId="0" borderId="7" xfId="0" applyFont="1" applyBorder="1"/>
    <xf numFmtId="0" fontId="16" fillId="0" borderId="0" xfId="0" applyFont="1" applyBorder="1"/>
    <xf numFmtId="10" fontId="0" fillId="3" borderId="152" xfId="3" applyNumberFormat="1" applyFont="1" applyFill="1" applyBorder="1"/>
    <xf numFmtId="10" fontId="0" fillId="3" borderId="96" xfId="3" applyNumberFormat="1" applyFont="1" applyFill="1" applyBorder="1"/>
    <xf numFmtId="44" fontId="3" fillId="0" borderId="153" xfId="2" applyFont="1" applyBorder="1"/>
    <xf numFmtId="10" fontId="0" fillId="0" borderId="51" xfId="3" applyNumberFormat="1" applyFont="1" applyBorder="1"/>
    <xf numFmtId="10" fontId="0" fillId="0" borderId="33" xfId="3" applyNumberFormat="1" applyFont="1" applyBorder="1"/>
    <xf numFmtId="0" fontId="0" fillId="0" borderId="33" xfId="0" applyNumberFormat="1" applyBorder="1"/>
    <xf numFmtId="0" fontId="0" fillId="0" borderId="40" xfId="0" applyNumberFormat="1" applyBorder="1"/>
    <xf numFmtId="10" fontId="0" fillId="0" borderId="96" xfId="3" applyNumberFormat="1" applyFont="1" applyBorder="1"/>
    <xf numFmtId="10" fontId="0" fillId="0" borderId="138" xfId="3" applyNumberFormat="1" applyFont="1" applyBorder="1"/>
    <xf numFmtId="44" fontId="0" fillId="0" borderId="153" xfId="2" applyFont="1" applyBorder="1"/>
    <xf numFmtId="44" fontId="0" fillId="0" borderId="132" xfId="2" applyFont="1" applyBorder="1"/>
    <xf numFmtId="44" fontId="0" fillId="0" borderId="19" xfId="2" applyFont="1" applyBorder="1"/>
    <xf numFmtId="171" fontId="0" fillId="0" borderId="110" xfId="0" applyNumberFormat="1" applyFill="1" applyBorder="1"/>
    <xf numFmtId="0" fontId="16" fillId="0" borderId="68" xfId="0" applyFont="1" applyBorder="1"/>
    <xf numFmtId="0" fontId="0" fillId="0" borderId="154" xfId="0" applyBorder="1"/>
    <xf numFmtId="171" fontId="0" fillId="0" borderId="96" xfId="0" applyNumberFormat="1" applyBorder="1"/>
    <xf numFmtId="0" fontId="0" fillId="0" borderId="114" xfId="0" applyBorder="1"/>
    <xf numFmtId="171" fontId="0" fillId="0" borderId="132" xfId="0" applyNumberFormat="1" applyFill="1" applyBorder="1"/>
    <xf numFmtId="10" fontId="6" fillId="0" borderId="0" xfId="3" applyNumberFormat="1" applyFont="1" applyFill="1" applyBorder="1" applyProtection="1">
      <protection locked="0"/>
    </xf>
    <xf numFmtId="10" fontId="0" fillId="0" borderId="0" xfId="0" applyNumberFormat="1" applyFill="1"/>
    <xf numFmtId="44" fontId="0" fillId="6" borderId="14" xfId="2" applyFont="1" applyFill="1" applyBorder="1"/>
    <xf numFmtId="0" fontId="28" fillId="4" borderId="91" xfId="0" applyFont="1" applyFill="1" applyBorder="1"/>
    <xf numFmtId="164" fontId="6" fillId="3" borderId="44" xfId="0" applyNumberFormat="1" applyFont="1" applyFill="1" applyBorder="1"/>
    <xf numFmtId="44" fontId="6" fillId="3" borderId="44" xfId="2" applyFont="1" applyFill="1" applyBorder="1"/>
    <xf numFmtId="0" fontId="7" fillId="0" borderId="105" xfId="0" quotePrefix="1" applyFont="1" applyBorder="1" applyAlignment="1">
      <alignment horizontal="center"/>
    </xf>
    <xf numFmtId="44" fontId="0" fillId="3" borderId="36" xfId="2" applyFont="1" applyFill="1" applyBorder="1"/>
    <xf numFmtId="164" fontId="0" fillId="3" borderId="22" xfId="0" applyNumberFormat="1" applyFill="1" applyBorder="1"/>
    <xf numFmtId="164" fontId="0" fillId="3" borderId="52" xfId="0" applyNumberFormat="1" applyFill="1" applyBorder="1"/>
    <xf numFmtId="164" fontId="0" fillId="3" borderId="44" xfId="0" applyNumberFormat="1" applyFill="1" applyBorder="1"/>
    <xf numFmtId="164" fontId="0" fillId="3" borderId="19" xfId="0" applyNumberFormat="1" applyFill="1" applyBorder="1"/>
    <xf numFmtId="164" fontId="0" fillId="3" borderId="110" xfId="0" applyNumberFormat="1" applyFill="1" applyBorder="1"/>
    <xf numFmtId="164" fontId="0" fillId="3" borderId="129" xfId="0" applyNumberFormat="1" applyFill="1" applyBorder="1"/>
    <xf numFmtId="164" fontId="0" fillId="3" borderId="70" xfId="0" applyNumberFormat="1" applyFill="1" applyBorder="1"/>
    <xf numFmtId="164" fontId="0" fillId="3" borderId="74" xfId="0" applyNumberFormat="1" applyFill="1" applyBorder="1"/>
    <xf numFmtId="164" fontId="0" fillId="3" borderId="111" xfId="0" applyNumberFormat="1" applyFill="1" applyBorder="1"/>
    <xf numFmtId="0" fontId="0" fillId="3" borderId="43" xfId="0" applyFill="1" applyBorder="1"/>
    <xf numFmtId="44" fontId="0" fillId="3" borderId="104" xfId="2" applyFont="1" applyFill="1" applyBorder="1"/>
    <xf numFmtId="164" fontId="0" fillId="3" borderId="46" xfId="0" applyNumberFormat="1" applyFill="1" applyBorder="1"/>
    <xf numFmtId="164" fontId="0" fillId="3" borderId="81" xfId="0" applyNumberFormat="1" applyFill="1" applyBorder="1"/>
    <xf numFmtId="164" fontId="0" fillId="3" borderId="96" xfId="0" applyNumberFormat="1" applyFill="1" applyBorder="1"/>
    <xf numFmtId="44" fontId="28" fillId="7" borderId="44" xfId="2" applyFont="1" applyFill="1" applyBorder="1"/>
    <xf numFmtId="44" fontId="28" fillId="7" borderId="105" xfId="2" applyFont="1" applyFill="1" applyBorder="1"/>
    <xf numFmtId="0" fontId="16" fillId="0" borderId="4" xfId="0" applyFont="1" applyBorder="1"/>
    <xf numFmtId="0" fontId="32" fillId="0" borderId="0" xfId="0" applyFont="1"/>
    <xf numFmtId="0" fontId="18" fillId="0" borderId="0" xfId="0" applyFont="1"/>
    <xf numFmtId="16" fontId="32" fillId="0" borderId="0" xfId="0" applyNumberFormat="1" applyFont="1"/>
    <xf numFmtId="0" fontId="32" fillId="0" borderId="6" xfId="0" applyFont="1" applyBorder="1" applyAlignment="1">
      <alignment horizontal="center"/>
    </xf>
    <xf numFmtId="0" fontId="32" fillId="0" borderId="90" xfId="0" applyFont="1" applyBorder="1" applyAlignment="1">
      <alignment horizontal="center"/>
    </xf>
    <xf numFmtId="0" fontId="32" fillId="8" borderId="7" xfId="0" applyFont="1" applyFill="1" applyBorder="1" applyAlignment="1">
      <alignment horizontal="center"/>
    </xf>
    <xf numFmtId="0" fontId="32" fillId="0" borderId="8" xfId="0" applyFont="1" applyBorder="1" applyAlignment="1">
      <alignment horizontal="center"/>
    </xf>
    <xf numFmtId="0" fontId="32" fillId="0" borderId="155" xfId="0" applyFont="1" applyBorder="1" applyAlignment="1">
      <alignment horizontal="center"/>
    </xf>
    <xf numFmtId="0" fontId="32" fillId="0" borderId="132" xfId="0" applyFont="1" applyBorder="1" applyAlignment="1">
      <alignment horizontal="center"/>
    </xf>
    <xf numFmtId="0" fontId="32" fillId="0" borderId="4" xfId="0" applyFont="1" applyBorder="1" applyAlignment="1">
      <alignment horizontal="center"/>
    </xf>
    <xf numFmtId="0" fontId="32" fillId="0" borderId="91" xfId="0" applyFont="1" applyBorder="1" applyAlignment="1">
      <alignment horizontal="center"/>
    </xf>
    <xf numFmtId="0" fontId="32" fillId="8" borderId="1" xfId="0" applyFont="1" applyFill="1" applyBorder="1" applyAlignment="1">
      <alignment horizontal="center"/>
    </xf>
    <xf numFmtId="0" fontId="32" fillId="0" borderId="5" xfId="0" applyFont="1" applyBorder="1" applyAlignment="1">
      <alignment horizontal="center"/>
    </xf>
    <xf numFmtId="0" fontId="32" fillId="0" borderId="99" xfId="0" applyFont="1" applyBorder="1" applyAlignment="1">
      <alignment horizontal="center"/>
    </xf>
    <xf numFmtId="0" fontId="32" fillId="0" borderId="138" xfId="0" applyFont="1" applyBorder="1" applyAlignment="1">
      <alignment horizontal="center"/>
    </xf>
    <xf numFmtId="10" fontId="18" fillId="0" borderId="129" xfId="3" applyNumberFormat="1" applyFont="1" applyBorder="1" applyAlignment="1">
      <alignment horizontal="center"/>
    </xf>
    <xf numFmtId="4" fontId="18" fillId="8" borderId="127" xfId="3" applyNumberFormat="1" applyFont="1" applyFill="1" applyBorder="1"/>
    <xf numFmtId="10" fontId="18" fillId="0" borderId="128" xfId="3" applyNumberFormat="1" applyFont="1" applyBorder="1" applyAlignment="1">
      <alignment horizontal="center"/>
    </xf>
    <xf numFmtId="4" fontId="18" fillId="0" borderId="51" xfId="0" applyNumberFormat="1" applyFont="1" applyBorder="1"/>
    <xf numFmtId="10" fontId="18" fillId="0" borderId="96" xfId="3" applyNumberFormat="1" applyFont="1" applyBorder="1" applyAlignment="1">
      <alignment horizontal="center"/>
    </xf>
    <xf numFmtId="4" fontId="18" fillId="8" borderId="45" xfId="3" applyNumberFormat="1" applyFont="1" applyFill="1" applyBorder="1"/>
    <xf numFmtId="10" fontId="18" fillId="0" borderId="51" xfId="3" applyNumberFormat="1" applyFont="1" applyBorder="1" applyAlignment="1">
      <alignment horizontal="center"/>
    </xf>
    <xf numFmtId="10" fontId="32" fillId="0" borderId="96" xfId="3" applyNumberFormat="1" applyFont="1" applyBorder="1" applyAlignment="1">
      <alignment horizontal="center"/>
    </xf>
    <xf numFmtId="4" fontId="32" fillId="8" borderId="45" xfId="3" applyNumberFormat="1" applyFont="1" applyFill="1" applyBorder="1"/>
    <xf numFmtId="10" fontId="32" fillId="0" borderId="51" xfId="3" applyNumberFormat="1" applyFont="1" applyBorder="1" applyAlignment="1">
      <alignment horizontal="center"/>
    </xf>
    <xf numFmtId="10" fontId="0" fillId="0" borderId="2" xfId="3" applyNumberFormat="1" applyFont="1" applyBorder="1" applyAlignment="1">
      <alignment horizontal="center"/>
    </xf>
    <xf numFmtId="4" fontId="0" fillId="8" borderId="0" xfId="0" applyNumberFormat="1" applyFill="1"/>
    <xf numFmtId="165" fontId="0" fillId="0" borderId="3" xfId="2" applyNumberFormat="1" applyFont="1" applyBorder="1"/>
    <xf numFmtId="10" fontId="0" fillId="0" borderId="0" xfId="3" applyNumberFormat="1" applyFont="1" applyBorder="1" applyAlignment="1">
      <alignment horizontal="center"/>
    </xf>
    <xf numFmtId="0" fontId="32" fillId="0" borderId="0" xfId="0" applyFont="1" applyAlignment="1">
      <alignment horizontal="center"/>
    </xf>
    <xf numFmtId="10" fontId="32" fillId="0" borderId="138" xfId="3" applyNumberFormat="1" applyFont="1" applyBorder="1" applyAlignment="1">
      <alignment horizontal="center"/>
    </xf>
    <xf numFmtId="165" fontId="32" fillId="0" borderId="99" xfId="2" applyNumberFormat="1" applyFont="1" applyBorder="1"/>
    <xf numFmtId="10" fontId="32" fillId="0" borderId="33" xfId="3" applyNumberFormat="1" applyFont="1" applyBorder="1" applyAlignment="1">
      <alignment horizontal="center"/>
    </xf>
    <xf numFmtId="16" fontId="32" fillId="0" borderId="158" xfId="0" applyNumberFormat="1" applyFont="1" applyBorder="1"/>
    <xf numFmtId="3" fontId="0" fillId="0" borderId="0" xfId="0" applyNumberFormat="1"/>
    <xf numFmtId="0" fontId="32" fillId="0" borderId="3" xfId="0" applyFont="1" applyBorder="1" applyAlignment="1">
      <alignment horizontal="center"/>
    </xf>
    <xf numFmtId="0" fontId="32" fillId="0" borderId="69" xfId="0" applyFont="1" applyBorder="1" applyAlignment="1">
      <alignment horizontal="center"/>
    </xf>
    <xf numFmtId="0" fontId="32" fillId="8" borderId="0" xfId="0" applyFont="1" applyFill="1" applyBorder="1" applyAlignment="1">
      <alignment horizontal="center"/>
    </xf>
    <xf numFmtId="0" fontId="32" fillId="0" borderId="2" xfId="0" applyFont="1" applyBorder="1" applyAlignment="1">
      <alignment horizontal="center"/>
    </xf>
    <xf numFmtId="0" fontId="32" fillId="0" borderId="159" xfId="0" applyFont="1" applyBorder="1" applyAlignment="1">
      <alignment horizontal="center"/>
    </xf>
    <xf numFmtId="0" fontId="32" fillId="0" borderId="111" xfId="0" applyFont="1" applyBorder="1" applyAlignment="1">
      <alignment horizontal="center"/>
    </xf>
    <xf numFmtId="165" fontId="32" fillId="0" borderId="160" xfId="2" applyNumberFormat="1" applyFont="1" applyBorder="1"/>
    <xf numFmtId="10" fontId="32" fillId="0" borderId="161" xfId="3" applyNumberFormat="1" applyFont="1" applyBorder="1" applyAlignment="1">
      <alignment horizontal="center"/>
    </xf>
    <xf numFmtId="0" fontId="32" fillId="0" borderId="161" xfId="0" applyFont="1" applyBorder="1"/>
    <xf numFmtId="4" fontId="32" fillId="0" borderId="160" xfId="0" applyNumberFormat="1" applyFont="1" applyBorder="1"/>
    <xf numFmtId="0" fontId="0" fillId="0" borderId="161" xfId="0" applyBorder="1"/>
    <xf numFmtId="10" fontId="32" fillId="0" borderId="162" xfId="3" applyNumberFormat="1" applyFont="1" applyBorder="1" applyAlignment="1">
      <alignment horizontal="center"/>
    </xf>
    <xf numFmtId="44" fontId="32" fillId="0" borderId="157" xfId="2" applyFont="1" applyBorder="1"/>
    <xf numFmtId="44" fontId="18" fillId="0" borderId="51" xfId="2" applyFont="1" applyBorder="1"/>
    <xf numFmtId="44" fontId="18" fillId="0" borderId="157" xfId="2" applyFont="1" applyBorder="1"/>
    <xf numFmtId="44" fontId="32" fillId="0" borderId="99" xfId="2" applyFont="1" applyBorder="1"/>
    <xf numFmtId="44" fontId="32" fillId="0" borderId="51" xfId="2" applyFont="1" applyBorder="1"/>
    <xf numFmtId="44" fontId="32" fillId="0" borderId="33" xfId="2" applyFont="1" applyBorder="1"/>
    <xf numFmtId="44" fontId="18" fillId="2" borderId="156" xfId="2" applyFont="1" applyFill="1" applyBorder="1"/>
    <xf numFmtId="44" fontId="18" fillId="2" borderId="157" xfId="2" applyFont="1" applyFill="1" applyBorder="1"/>
    <xf numFmtId="0" fontId="33" fillId="8" borderId="144" xfId="0" applyFont="1" applyFill="1" applyBorder="1"/>
    <xf numFmtId="0" fontId="0" fillId="8" borderId="54" xfId="0" applyFill="1" applyBorder="1"/>
    <xf numFmtId="0" fontId="23" fillId="0" borderId="0" xfId="0" applyFont="1" applyBorder="1" applyAlignment="1">
      <alignment horizontal="right"/>
    </xf>
    <xf numFmtId="0" fontId="23" fillId="0" borderId="0" xfId="0" applyFont="1" applyBorder="1"/>
    <xf numFmtId="165" fontId="7" fillId="9" borderId="9" xfId="2" applyNumberFormat="1" applyFont="1" applyFill="1" applyBorder="1" applyAlignment="1">
      <alignment horizontal="center"/>
    </xf>
    <xf numFmtId="0" fontId="3" fillId="0" borderId="3" xfId="0" applyFont="1" applyBorder="1" applyAlignment="1">
      <alignment horizontal="center"/>
    </xf>
    <xf numFmtId="1" fontId="7" fillId="0" borderId="9" xfId="0" applyNumberFormat="1" applyFont="1" applyBorder="1" applyAlignment="1">
      <alignment horizontal="center"/>
    </xf>
    <xf numFmtId="0" fontId="3" fillId="0" borderId="4" xfId="0" applyFont="1" applyBorder="1" applyAlignment="1">
      <alignment horizontal="center"/>
    </xf>
    <xf numFmtId="0" fontId="23" fillId="0" borderId="1" xfId="0" applyFont="1" applyBorder="1" applyAlignment="1">
      <alignment horizontal="right"/>
    </xf>
    <xf numFmtId="0" fontId="23" fillId="0" borderId="1" xfId="0" applyFont="1" applyBorder="1"/>
    <xf numFmtId="1" fontId="7" fillId="0" borderId="91" xfId="0" applyNumberFormat="1" applyFont="1" applyBorder="1" applyAlignment="1">
      <alignment horizontal="center"/>
    </xf>
    <xf numFmtId="0" fontId="7" fillId="0" borderId="2" xfId="0" applyFont="1" applyBorder="1"/>
    <xf numFmtId="0" fontId="7" fillId="0" borderId="5" xfId="0" applyFont="1" applyBorder="1"/>
    <xf numFmtId="0" fontId="23" fillId="0" borderId="0" xfId="0" applyFont="1" applyFill="1" applyBorder="1"/>
    <xf numFmtId="0" fontId="26" fillId="0" borderId="2" xfId="0" applyFont="1" applyBorder="1"/>
    <xf numFmtId="1" fontId="26" fillId="0" borderId="69" xfId="0" applyNumberFormat="1" applyFont="1" applyBorder="1"/>
    <xf numFmtId="44" fontId="23" fillId="2" borderId="69" xfId="2" applyFont="1" applyFill="1" applyBorder="1"/>
    <xf numFmtId="44" fontId="26" fillId="0" borderId="91" xfId="2" applyFont="1" applyBorder="1"/>
    <xf numFmtId="0" fontId="34" fillId="4" borderId="6" xfId="0" applyFont="1" applyFill="1" applyBorder="1"/>
    <xf numFmtId="0" fontId="27" fillId="4" borderId="7" xfId="0" applyFont="1" applyFill="1" applyBorder="1"/>
    <xf numFmtId="0" fontId="27" fillId="4" borderId="8" xfId="0" applyFont="1" applyFill="1" applyBorder="1"/>
    <xf numFmtId="0" fontId="34" fillId="4" borderId="7" xfId="0" applyFont="1" applyFill="1" applyBorder="1"/>
    <xf numFmtId="0" fontId="0" fillId="10" borderId="6" xfId="0" applyFill="1" applyBorder="1"/>
    <xf numFmtId="0" fontId="0" fillId="10" borderId="7" xfId="0" applyFill="1" applyBorder="1"/>
    <xf numFmtId="2" fontId="14" fillId="4" borderId="9" xfId="0" applyNumberFormat="1" applyFont="1" applyFill="1" applyBorder="1" applyAlignment="1">
      <alignment horizontal="center"/>
    </xf>
    <xf numFmtId="165" fontId="7" fillId="2" borderId="9" xfId="2" applyNumberFormat="1" applyFont="1" applyFill="1" applyBorder="1" applyAlignment="1">
      <alignment horizontal="center"/>
    </xf>
    <xf numFmtId="9" fontId="7" fillId="2" borderId="9" xfId="3" applyFont="1" applyFill="1" applyBorder="1" applyAlignment="1">
      <alignment horizontal="center"/>
    </xf>
    <xf numFmtId="9" fontId="7" fillId="2" borderId="91" xfId="3" applyFont="1" applyFill="1" applyBorder="1" applyAlignment="1">
      <alignment horizontal="center"/>
    </xf>
    <xf numFmtId="37" fontId="7" fillId="2" borderId="9" xfId="2" applyNumberFormat="1" applyFont="1" applyFill="1" applyBorder="1" applyAlignment="1">
      <alignment horizontal="center"/>
    </xf>
    <xf numFmtId="44" fontId="14" fillId="4" borderId="9" xfId="2" applyFont="1" applyFill="1" applyBorder="1" applyAlignment="1">
      <alignment horizontal="center"/>
    </xf>
    <xf numFmtId="0" fontId="3" fillId="0" borderId="0" xfId="0" applyFont="1" applyAlignment="1">
      <alignment horizontal="left"/>
    </xf>
    <xf numFmtId="0" fontId="3" fillId="0" borderId="0" xfId="0" applyFont="1" applyFill="1" applyBorder="1" applyAlignment="1">
      <alignment horizontal="left"/>
    </xf>
    <xf numFmtId="0" fontId="23" fillId="0" borderId="0" xfId="0" applyFont="1" applyFill="1" applyBorder="1" applyAlignment="1">
      <alignment horizontal="left"/>
    </xf>
    <xf numFmtId="16" fontId="32" fillId="0" borderId="0" xfId="0" applyNumberFormat="1" applyFont="1" applyBorder="1"/>
    <xf numFmtId="165" fontId="32" fillId="0" borderId="116" xfId="2" applyNumberFormat="1" applyFont="1" applyBorder="1"/>
    <xf numFmtId="9" fontId="18" fillId="0" borderId="163" xfId="3" applyFont="1" applyBorder="1"/>
    <xf numFmtId="9" fontId="18" fillId="0" borderId="33" xfId="3" applyFont="1" applyBorder="1"/>
    <xf numFmtId="0" fontId="11" fillId="0" borderId="0" xfId="0" applyFont="1"/>
    <xf numFmtId="0" fontId="14" fillId="4" borderId="90" xfId="0" applyFont="1" applyFill="1" applyBorder="1" applyAlignment="1">
      <alignment horizontal="center"/>
    </xf>
    <xf numFmtId="0" fontId="14" fillId="4" borderId="69" xfId="0" applyFont="1" applyFill="1" applyBorder="1" applyAlignment="1">
      <alignment horizontal="center"/>
    </xf>
    <xf numFmtId="0" fontId="3" fillId="11" borderId="3" xfId="0" applyFont="1" applyFill="1" applyBorder="1" applyAlignment="1">
      <alignment horizontal="center"/>
    </xf>
    <xf numFmtId="165" fontId="3" fillId="0" borderId="69" xfId="2" applyNumberFormat="1" applyFont="1" applyBorder="1" applyAlignment="1">
      <alignment horizontal="center"/>
    </xf>
    <xf numFmtId="9" fontId="3" fillId="0" borderId="69" xfId="3" applyFont="1" applyBorder="1" applyAlignment="1">
      <alignment horizontal="center"/>
    </xf>
    <xf numFmtId="0" fontId="0" fillId="0" borderId="3" xfId="0" applyBorder="1" applyAlignment="1">
      <alignment horizontal="center"/>
    </xf>
    <xf numFmtId="0" fontId="0" fillId="0" borderId="0" xfId="0" applyAlignment="1">
      <alignment horizontal="center"/>
    </xf>
    <xf numFmtId="165" fontId="3" fillId="0" borderId="91" xfId="2" applyNumberFormat="1" applyFont="1" applyBorder="1" applyAlignment="1">
      <alignment horizontal="center"/>
    </xf>
    <xf numFmtId="44" fontId="0" fillId="2" borderId="0" xfId="2" applyFont="1" applyFill="1" applyAlignment="1">
      <alignment horizontal="center"/>
    </xf>
    <xf numFmtId="0" fontId="0" fillId="0" borderId="79" xfId="0" applyBorder="1" applyAlignment="1">
      <alignment horizontal="center"/>
    </xf>
    <xf numFmtId="165" fontId="3" fillId="0" borderId="79" xfId="2" applyNumberFormat="1" applyFont="1" applyBorder="1" applyAlignment="1">
      <alignment horizontal="center"/>
    </xf>
    <xf numFmtId="9" fontId="3" fillId="0" borderId="98" xfId="3" applyFont="1" applyBorder="1" applyAlignment="1">
      <alignment horizontal="center"/>
    </xf>
    <xf numFmtId="0" fontId="0" fillId="0" borderId="98" xfId="0" applyBorder="1" applyAlignment="1">
      <alignment horizontal="center"/>
    </xf>
    <xf numFmtId="165" fontId="3" fillId="0" borderId="98" xfId="2" applyNumberFormat="1" applyFont="1" applyBorder="1" applyAlignment="1">
      <alignment horizontal="center"/>
    </xf>
    <xf numFmtId="165" fontId="0" fillId="0" borderId="98" xfId="2" applyNumberFormat="1" applyFont="1" applyBorder="1" applyAlignment="1">
      <alignment horizontal="center"/>
    </xf>
    <xf numFmtId="2" fontId="0" fillId="0" borderId="98" xfId="0" applyNumberFormat="1" applyBorder="1" applyAlignment="1">
      <alignment horizontal="center"/>
    </xf>
    <xf numFmtId="0" fontId="0" fillId="0" borderId="19" xfId="0" applyBorder="1" applyAlignment="1">
      <alignment horizontal="center"/>
    </xf>
    <xf numFmtId="165" fontId="3" fillId="0" borderId="19" xfId="2" applyNumberFormat="1" applyFont="1" applyBorder="1" applyAlignment="1">
      <alignment horizontal="center"/>
    </xf>
    <xf numFmtId="2" fontId="0" fillId="0" borderId="19" xfId="0" applyNumberFormat="1" applyBorder="1" applyAlignment="1">
      <alignment horizontal="center"/>
    </xf>
    <xf numFmtId="0" fontId="14" fillId="4" borderId="7" xfId="0" applyFont="1" applyFill="1" applyBorder="1" applyAlignment="1">
      <alignment horizontal="center"/>
    </xf>
    <xf numFmtId="0" fontId="14" fillId="4" borderId="8" xfId="0" applyFont="1" applyFill="1" applyBorder="1" applyAlignment="1">
      <alignment horizontal="center"/>
    </xf>
    <xf numFmtId="0" fontId="14" fillId="4" borderId="0" xfId="0" applyFont="1" applyFill="1" applyBorder="1" applyAlignment="1">
      <alignment horizontal="center"/>
    </xf>
    <xf numFmtId="0" fontId="14" fillId="4" borderId="2" xfId="0" applyFont="1" applyFill="1" applyBorder="1" applyAlignment="1">
      <alignment horizontal="center"/>
    </xf>
    <xf numFmtId="0" fontId="0" fillId="0" borderId="2" xfId="0" applyBorder="1" applyAlignment="1">
      <alignment horizontal="center"/>
    </xf>
    <xf numFmtId="165" fontId="3" fillId="0" borderId="2" xfId="2" applyNumberFormat="1" applyFont="1" applyBorder="1" applyAlignment="1">
      <alignment horizontal="center"/>
    </xf>
    <xf numFmtId="0" fontId="0" fillId="0" borderId="149" xfId="0" applyBorder="1" applyAlignment="1">
      <alignment horizontal="center"/>
    </xf>
    <xf numFmtId="0" fontId="0" fillId="0" borderId="113" xfId="0" applyBorder="1" applyAlignment="1">
      <alignment horizontal="center"/>
    </xf>
    <xf numFmtId="0" fontId="0" fillId="0" borderId="40" xfId="0" applyBorder="1" applyAlignment="1">
      <alignment horizontal="center"/>
    </xf>
    <xf numFmtId="0" fontId="0" fillId="0" borderId="5" xfId="0" applyBorder="1" applyAlignment="1">
      <alignment horizontal="center"/>
    </xf>
    <xf numFmtId="17" fontId="3" fillId="0" borderId="0" xfId="0" applyNumberFormat="1" applyFont="1"/>
    <xf numFmtId="0" fontId="36" fillId="0" borderId="0" xfId="0" applyFont="1"/>
    <xf numFmtId="0" fontId="28" fillId="4" borderId="6" xfId="0" applyFont="1" applyFill="1" applyBorder="1"/>
    <xf numFmtId="0" fontId="36" fillId="4" borderId="7" xfId="0" applyFont="1" applyFill="1" applyBorder="1"/>
    <xf numFmtId="0" fontId="0" fillId="0" borderId="144" xfId="0" applyBorder="1"/>
    <xf numFmtId="0" fontId="3" fillId="0" borderId="54" xfId="0" applyFont="1" applyBorder="1" applyAlignment="1">
      <alignment horizontal="center"/>
    </xf>
    <xf numFmtId="0" fontId="3" fillId="0" borderId="161" xfId="0" applyFont="1" applyBorder="1" applyAlignment="1">
      <alignment horizontal="center"/>
    </xf>
    <xf numFmtId="0" fontId="3" fillId="0" borderId="85" xfId="0" applyFont="1" applyBorder="1" applyAlignment="1">
      <alignment horizontal="center"/>
    </xf>
    <xf numFmtId="0" fontId="3" fillId="0" borderId="9" xfId="0" applyFont="1" applyBorder="1" applyAlignment="1">
      <alignment horizontal="center"/>
    </xf>
    <xf numFmtId="0" fontId="3" fillId="8" borderId="144" xfId="0" applyFont="1" applyFill="1" applyBorder="1"/>
    <xf numFmtId="0" fontId="36" fillId="8" borderId="54" xfId="0" applyFont="1" applyFill="1" applyBorder="1"/>
    <xf numFmtId="165" fontId="0" fillId="0" borderId="41" xfId="0" applyNumberFormat="1" applyBorder="1" applyAlignment="1">
      <alignment horizontal="center"/>
    </xf>
    <xf numFmtId="165" fontId="0" fillId="0" borderId="20" xfId="0" applyNumberFormat="1" applyBorder="1" applyAlignment="1">
      <alignment horizontal="center"/>
    </xf>
    <xf numFmtId="165" fontId="0" fillId="0" borderId="19" xfId="0" applyNumberFormat="1" applyBorder="1" applyAlignment="1">
      <alignment horizontal="center"/>
    </xf>
    <xf numFmtId="165" fontId="0" fillId="0" borderId="44" xfId="0" applyNumberFormat="1" applyBorder="1" applyAlignment="1">
      <alignment horizontal="center"/>
    </xf>
    <xf numFmtId="165" fontId="0" fillId="0" borderId="69" xfId="0" applyNumberFormat="1" applyBorder="1" applyAlignment="1">
      <alignment horizontal="center"/>
    </xf>
    <xf numFmtId="0" fontId="17" fillId="0" borderId="6" xfId="0" applyFont="1" applyBorder="1"/>
    <xf numFmtId="0" fontId="36" fillId="0" borderId="7" xfId="0" applyFont="1" applyBorder="1"/>
    <xf numFmtId="44" fontId="2" fillId="0" borderId="69" xfId="2" applyBorder="1" applyAlignment="1">
      <alignment horizontal="center"/>
    </xf>
    <xf numFmtId="0" fontId="36" fillId="0" borderId="3" xfId="0" applyFont="1" applyBorder="1"/>
    <xf numFmtId="0" fontId="3" fillId="0" borderId="0" xfId="0" applyFont="1" applyBorder="1" applyAlignment="1">
      <alignment horizontal="right"/>
    </xf>
    <xf numFmtId="0" fontId="36" fillId="0" borderId="0" xfId="0" applyFont="1" applyBorder="1"/>
    <xf numFmtId="165" fontId="3" fillId="2" borderId="9" xfId="2" applyNumberFormat="1" applyFont="1" applyFill="1" applyBorder="1" applyAlignment="1">
      <alignment horizontal="center"/>
    </xf>
    <xf numFmtId="9" fontId="0" fillId="0" borderId="44" xfId="0" applyNumberFormat="1" applyBorder="1" applyAlignment="1">
      <alignment horizontal="center"/>
    </xf>
    <xf numFmtId="9" fontId="0" fillId="0" borderId="19" xfId="0" applyNumberFormat="1" applyBorder="1" applyAlignment="1">
      <alignment horizontal="center"/>
    </xf>
    <xf numFmtId="10" fontId="2" fillId="0" borderId="69" xfId="3" applyNumberFormat="1" applyBorder="1" applyAlignment="1">
      <alignment horizontal="center"/>
    </xf>
    <xf numFmtId="165" fontId="3" fillId="4" borderId="9" xfId="2" applyNumberFormat="1" applyFont="1" applyFill="1" applyBorder="1" applyAlignment="1">
      <alignment horizontal="center"/>
    </xf>
    <xf numFmtId="1" fontId="0" fillId="0" borderId="44" xfId="0" applyNumberFormat="1" applyBorder="1" applyAlignment="1">
      <alignment horizontal="center"/>
    </xf>
    <xf numFmtId="1" fontId="0" fillId="0" borderId="19" xfId="0" applyNumberFormat="1" applyBorder="1" applyAlignment="1">
      <alignment horizontal="center"/>
    </xf>
    <xf numFmtId="1" fontId="0" fillId="0" borderId="69" xfId="0" applyNumberFormat="1" applyBorder="1" applyAlignment="1">
      <alignment horizontal="center"/>
    </xf>
    <xf numFmtId="1" fontId="3" fillId="0" borderId="9" xfId="0" applyNumberFormat="1" applyFont="1" applyBorder="1" applyAlignment="1">
      <alignment horizontal="center"/>
    </xf>
    <xf numFmtId="0" fontId="0" fillId="0" borderId="69" xfId="0" applyBorder="1" applyAlignment="1">
      <alignment horizontal="center"/>
    </xf>
    <xf numFmtId="9" fontId="3" fillId="2" borderId="9" xfId="3" applyFont="1" applyFill="1" applyBorder="1" applyAlignment="1">
      <alignment horizontal="center"/>
    </xf>
    <xf numFmtId="44" fontId="0" fillId="0" borderId="44" xfId="0" applyNumberFormat="1" applyBorder="1" applyAlignment="1">
      <alignment horizontal="center"/>
    </xf>
    <xf numFmtId="44" fontId="0" fillId="0" borderId="19" xfId="0" applyNumberFormat="1" applyBorder="1" applyAlignment="1">
      <alignment horizontal="center"/>
    </xf>
    <xf numFmtId="0" fontId="3" fillId="0" borderId="1" xfId="0" applyFont="1" applyBorder="1" applyAlignment="1">
      <alignment horizontal="right"/>
    </xf>
    <xf numFmtId="0" fontId="3" fillId="0" borderId="1" xfId="0" applyFont="1" applyBorder="1"/>
    <xf numFmtId="0" fontId="36" fillId="0" borderId="1" xfId="0" applyFont="1" applyBorder="1"/>
    <xf numFmtId="1" fontId="3" fillId="0" borderId="91" xfId="0" applyNumberFormat="1" applyFont="1" applyBorder="1" applyAlignment="1">
      <alignment horizontal="center"/>
    </xf>
    <xf numFmtId="10" fontId="2" fillId="0" borderId="44" xfId="3" applyNumberFormat="1" applyBorder="1" applyAlignment="1">
      <alignment horizontal="center"/>
    </xf>
    <xf numFmtId="10" fontId="2" fillId="0" borderId="19" xfId="3" applyNumberFormat="1" applyBorder="1" applyAlignment="1">
      <alignment horizontal="center"/>
    </xf>
    <xf numFmtId="0" fontId="0" fillId="0" borderId="44" xfId="0" applyBorder="1" applyAlignment="1">
      <alignment horizontal="center"/>
    </xf>
    <xf numFmtId="2" fontId="4" fillId="12" borderId="9" xfId="0" applyNumberFormat="1" applyFont="1" applyFill="1" applyBorder="1" applyAlignment="1">
      <alignment horizontal="center"/>
    </xf>
    <xf numFmtId="10" fontId="2" fillId="7" borderId="69" xfId="3" applyNumberFormat="1" applyFill="1" applyBorder="1" applyAlignment="1">
      <alignment horizontal="center"/>
    </xf>
    <xf numFmtId="0" fontId="36" fillId="0" borderId="4" xfId="0" applyFont="1" applyBorder="1"/>
    <xf numFmtId="44" fontId="28" fillId="7" borderId="9" xfId="2" applyFont="1" applyFill="1" applyBorder="1" applyAlignment="1">
      <alignment horizontal="center"/>
    </xf>
    <xf numFmtId="0" fontId="36" fillId="0" borderId="6" xfId="0" applyFont="1" applyBorder="1"/>
    <xf numFmtId="0" fontId="3" fillId="0" borderId="7" xfId="0" applyFont="1" applyBorder="1" applyAlignment="1">
      <alignment horizontal="right"/>
    </xf>
    <xf numFmtId="0" fontId="3" fillId="0" borderId="7" xfId="0" applyFont="1" applyFill="1" applyBorder="1"/>
    <xf numFmtId="1" fontId="37" fillId="0" borderId="69" xfId="0" applyNumberFormat="1" applyFont="1" applyBorder="1"/>
    <xf numFmtId="44" fontId="7" fillId="2" borderId="69" xfId="2" applyFont="1" applyFill="1" applyBorder="1"/>
    <xf numFmtId="44" fontId="37" fillId="0" borderId="91" xfId="2" applyFont="1" applyBorder="1"/>
    <xf numFmtId="44" fontId="28" fillId="3" borderId="0" xfId="2" applyFont="1" applyFill="1" applyBorder="1" applyAlignment="1">
      <alignment horizontal="center"/>
    </xf>
    <xf numFmtId="0" fontId="28" fillId="3" borderId="0" xfId="0" applyFont="1" applyFill="1" applyBorder="1"/>
    <xf numFmtId="0" fontId="36" fillId="3" borderId="0" xfId="0" applyFont="1" applyFill="1" applyBorder="1"/>
    <xf numFmtId="0" fontId="3" fillId="3" borderId="0" xfId="0" applyFont="1" applyFill="1" applyBorder="1"/>
    <xf numFmtId="0" fontId="17" fillId="3" borderId="0" xfId="0" applyFont="1" applyFill="1" applyBorder="1"/>
    <xf numFmtId="0" fontId="3" fillId="3" borderId="0" xfId="0" applyFont="1" applyFill="1" applyBorder="1" applyAlignment="1">
      <alignment horizontal="right"/>
    </xf>
    <xf numFmtId="0" fontId="3" fillId="3" borderId="0" xfId="0" applyFont="1" applyFill="1" applyBorder="1" applyAlignment="1">
      <alignment horizontal="center"/>
    </xf>
    <xf numFmtId="0" fontId="28" fillId="13" borderId="0" xfId="0" applyFont="1" applyFill="1"/>
    <xf numFmtId="0" fontId="38" fillId="0" borderId="0" xfId="0" applyFont="1"/>
    <xf numFmtId="0" fontId="36" fillId="0" borderId="0" xfId="0" applyFont="1" applyAlignment="1">
      <alignment horizontal="right"/>
    </xf>
    <xf numFmtId="42" fontId="0" fillId="2" borderId="0" xfId="0" applyNumberFormat="1" applyFill="1" applyProtection="1">
      <protection locked="0"/>
    </xf>
    <xf numFmtId="0" fontId="38" fillId="0" borderId="0" xfId="0" applyFont="1" applyFill="1" applyAlignment="1">
      <alignment horizontal="right"/>
    </xf>
    <xf numFmtId="171" fontId="28" fillId="3" borderId="0" xfId="0" applyNumberFormat="1" applyFont="1" applyFill="1" applyProtection="1">
      <protection locked="0"/>
    </xf>
    <xf numFmtId="171" fontId="3" fillId="2" borderId="0" xfId="0" applyNumberFormat="1" applyFont="1" applyFill="1" applyProtection="1">
      <protection locked="0"/>
    </xf>
    <xf numFmtId="0" fontId="38" fillId="0" borderId="0" xfId="0" applyFont="1" applyAlignment="1">
      <alignment horizontal="right"/>
    </xf>
    <xf numFmtId="169" fontId="3" fillId="2" borderId="0" xfId="0" applyNumberFormat="1" applyFont="1" applyFill="1" applyProtection="1">
      <protection locked="0"/>
    </xf>
    <xf numFmtId="169" fontId="28" fillId="3" borderId="0" xfId="0" applyNumberFormat="1" applyFont="1" applyFill="1" applyProtection="1">
      <protection locked="0"/>
    </xf>
    <xf numFmtId="0" fontId="3" fillId="0" borderId="127" xfId="0" applyFont="1" applyBorder="1"/>
    <xf numFmtId="0" fontId="3" fillId="0" borderId="127" xfId="0" applyFont="1" applyBorder="1" applyAlignment="1">
      <alignment horizontal="center"/>
    </xf>
    <xf numFmtId="0" fontId="0" fillId="0" borderId="0" xfId="0" applyFill="1" applyBorder="1"/>
    <xf numFmtId="10" fontId="3" fillId="0" borderId="0" xfId="0" applyNumberFormat="1" applyFont="1" applyFill="1"/>
    <xf numFmtId="42" fontId="0" fillId="3" borderId="0" xfId="0" applyNumberFormat="1" applyFill="1" applyProtection="1">
      <protection locked="0"/>
    </xf>
    <xf numFmtId="42" fontId="28" fillId="4" borderId="0" xfId="0" applyNumberFormat="1" applyFont="1" applyFill="1"/>
    <xf numFmtId="171" fontId="0" fillId="3" borderId="0" xfId="0" applyNumberFormat="1" applyFill="1" applyProtection="1">
      <protection locked="0"/>
    </xf>
    <xf numFmtId="42" fontId="3" fillId="3" borderId="0" xfId="0" applyNumberFormat="1" applyFont="1" applyFill="1"/>
    <xf numFmtId="42" fontId="0" fillId="3" borderId="0" xfId="0" applyNumberFormat="1" applyFill="1"/>
    <xf numFmtId="10" fontId="3" fillId="2" borderId="0" xfId="0" applyNumberFormat="1" applyFont="1" applyFill="1" applyProtection="1">
      <protection locked="0"/>
    </xf>
    <xf numFmtId="171" fontId="0" fillId="3" borderId="0" xfId="0" applyNumberFormat="1" applyFill="1"/>
    <xf numFmtId="5" fontId="3" fillId="2" borderId="0" xfId="0" applyNumberFormat="1" applyFont="1" applyFill="1" applyProtection="1">
      <protection locked="0"/>
    </xf>
    <xf numFmtId="166" fontId="3" fillId="2" borderId="0" xfId="0" applyNumberFormat="1" applyFont="1" applyFill="1" applyProtection="1">
      <protection locked="0"/>
    </xf>
    <xf numFmtId="0" fontId="0" fillId="0" borderId="164" xfId="0" applyBorder="1"/>
    <xf numFmtId="5" fontId="3" fillId="3" borderId="164" xfId="0" applyNumberFormat="1" applyFont="1" applyFill="1" applyBorder="1" applyProtection="1">
      <protection locked="0"/>
    </xf>
    <xf numFmtId="42" fontId="28" fillId="4" borderId="164" xfId="0" applyNumberFormat="1" applyFont="1" applyFill="1" applyBorder="1"/>
    <xf numFmtId="42" fontId="3" fillId="3" borderId="164" xfId="0" applyNumberFormat="1" applyFont="1" applyFill="1" applyBorder="1"/>
    <xf numFmtId="42" fontId="39" fillId="4" borderId="0" xfId="0" applyNumberFormat="1" applyFont="1" applyFill="1"/>
    <xf numFmtId="0" fontId="39" fillId="4" borderId="0" xfId="0" applyFont="1" applyFill="1" applyAlignment="1">
      <alignment horizontal="right"/>
    </xf>
    <xf numFmtId="164" fontId="39" fillId="4" borderId="0" xfId="0" applyNumberFormat="1" applyFont="1" applyFill="1"/>
    <xf numFmtId="44" fontId="39" fillId="4" borderId="0" xfId="0" applyNumberFormat="1" applyFont="1" applyFill="1"/>
    <xf numFmtId="0" fontId="39" fillId="4" borderId="0" xfId="0" applyFont="1" applyFill="1"/>
    <xf numFmtId="3" fontId="39" fillId="4" borderId="0" xfId="0" applyNumberFormat="1" applyFont="1" applyFill="1" applyAlignment="1">
      <alignment horizontal="right"/>
    </xf>
    <xf numFmtId="44" fontId="0" fillId="2" borderId="52" xfId="2" applyFont="1" applyFill="1" applyBorder="1"/>
    <xf numFmtId="0" fontId="40" fillId="0" borderId="0" xfId="0" applyFont="1"/>
    <xf numFmtId="0" fontId="33" fillId="0" borderId="0" xfId="0" applyFont="1"/>
    <xf numFmtId="0" fontId="7" fillId="0" borderId="0" xfId="0" applyFont="1" applyAlignment="1">
      <alignment horizontal="center"/>
    </xf>
    <xf numFmtId="0" fontId="41" fillId="4" borderId="155" xfId="0" applyFont="1" applyFill="1" applyBorder="1" applyAlignment="1">
      <alignment horizontal="center" vertical="top" wrapText="1"/>
    </xf>
    <xf numFmtId="0" fontId="42" fillId="4" borderId="80" xfId="0" applyFont="1" applyFill="1" applyBorder="1" applyAlignment="1">
      <alignment horizontal="center" vertical="top" wrapText="1"/>
    </xf>
    <xf numFmtId="0" fontId="42" fillId="4" borderId="8" xfId="0" applyFont="1" applyFill="1" applyBorder="1" applyAlignment="1">
      <alignment horizontal="center" vertical="top" wrapText="1"/>
    </xf>
    <xf numFmtId="0" fontId="42" fillId="4" borderId="155" xfId="0" applyFont="1" applyFill="1" applyBorder="1" applyAlignment="1">
      <alignment horizontal="center" vertical="top" wrapText="1"/>
    </xf>
    <xf numFmtId="0" fontId="42" fillId="4" borderId="165" xfId="0" applyFont="1" applyFill="1" applyBorder="1" applyAlignment="1">
      <alignment horizontal="center" vertical="top" wrapText="1"/>
    </xf>
    <xf numFmtId="0" fontId="42" fillId="4" borderId="166" xfId="0" applyFont="1" applyFill="1" applyBorder="1" applyAlignment="1">
      <alignment horizontal="center" vertical="top" wrapText="1"/>
    </xf>
    <xf numFmtId="0" fontId="42" fillId="4" borderId="154" xfId="0" applyFont="1" applyFill="1" applyBorder="1" applyAlignment="1">
      <alignment horizontal="center" vertical="top" wrapText="1"/>
    </xf>
    <xf numFmtId="0" fontId="43" fillId="0" borderId="167" xfId="0" applyFont="1" applyBorder="1" applyAlignment="1">
      <alignment horizontal="center" vertical="top" wrapText="1"/>
    </xf>
    <xf numFmtId="10" fontId="44" fillId="3" borderId="155" xfId="0" applyNumberFormat="1" applyFont="1" applyFill="1" applyBorder="1" applyAlignment="1">
      <alignment vertical="top" wrapText="1"/>
    </xf>
    <xf numFmtId="10" fontId="44" fillId="3" borderId="154" xfId="0" applyNumberFormat="1" applyFont="1" applyFill="1" applyBorder="1" applyAlignment="1">
      <alignment vertical="top" wrapText="1"/>
    </xf>
    <xf numFmtId="10" fontId="44" fillId="3" borderId="165" xfId="0" applyNumberFormat="1" applyFont="1" applyFill="1" applyBorder="1" applyAlignment="1">
      <alignment vertical="top" wrapText="1"/>
    </xf>
    <xf numFmtId="10" fontId="44" fillId="3" borderId="168" xfId="0" applyNumberFormat="1" applyFont="1" applyFill="1" applyBorder="1" applyAlignment="1">
      <alignment vertical="top" wrapText="1"/>
    </xf>
    <xf numFmtId="9" fontId="44" fillId="3" borderId="169" xfId="0" applyNumberFormat="1" applyFont="1" applyFill="1" applyBorder="1" applyAlignment="1">
      <alignment vertical="top" wrapText="1"/>
    </xf>
    <xf numFmtId="165" fontId="44" fillId="3" borderId="169" xfId="2" applyNumberFormat="1" applyFont="1" applyFill="1" applyBorder="1" applyAlignment="1">
      <alignment vertical="top" wrapText="1"/>
    </xf>
    <xf numFmtId="165" fontId="44" fillId="3" borderId="156" xfId="2" applyNumberFormat="1" applyFont="1" applyFill="1" applyBorder="1" applyAlignment="1">
      <alignment vertical="top" wrapText="1"/>
    </xf>
    <xf numFmtId="165" fontId="44" fillId="3" borderId="168" xfId="2" applyNumberFormat="1" applyFont="1" applyFill="1" applyBorder="1" applyAlignment="1">
      <alignment vertical="top" wrapText="1"/>
    </xf>
    <xf numFmtId="165" fontId="44" fillId="3" borderId="92" xfId="2" applyNumberFormat="1" applyFont="1" applyFill="1" applyBorder="1" applyAlignment="1">
      <alignment vertical="top" wrapText="1"/>
    </xf>
    <xf numFmtId="165" fontId="44" fillId="3" borderId="169" xfId="0" applyNumberFormat="1" applyFont="1" applyFill="1" applyBorder="1" applyAlignment="1">
      <alignment vertical="top" wrapText="1"/>
    </xf>
    <xf numFmtId="10" fontId="44" fillId="3" borderId="169" xfId="3" applyNumberFormat="1" applyFont="1" applyFill="1" applyBorder="1" applyAlignment="1">
      <alignment vertical="top" wrapText="1"/>
    </xf>
    <xf numFmtId="10" fontId="44" fillId="0" borderId="156" xfId="3" applyNumberFormat="1" applyFont="1" applyBorder="1" applyAlignment="1">
      <alignment horizontal="center" vertical="top" wrapText="1"/>
    </xf>
    <xf numFmtId="10" fontId="44" fillId="0" borderId="168" xfId="3" applyNumberFormat="1" applyFont="1" applyBorder="1" applyAlignment="1">
      <alignment horizontal="center" vertical="top" wrapText="1"/>
    </xf>
    <xf numFmtId="10" fontId="44" fillId="0" borderId="169" xfId="3" applyNumberFormat="1" applyFont="1" applyBorder="1" applyAlignment="1">
      <alignment horizontal="center" vertical="top" wrapText="1"/>
    </xf>
    <xf numFmtId="10" fontId="44" fillId="0" borderId="92" xfId="3" applyNumberFormat="1" applyFont="1" applyBorder="1" applyAlignment="1">
      <alignment horizontal="center" vertical="top" wrapText="1"/>
    </xf>
    <xf numFmtId="0" fontId="43" fillId="0" borderId="4" xfId="0" applyFont="1" applyBorder="1" applyAlignment="1">
      <alignment horizontal="center" vertical="top" wrapText="1"/>
    </xf>
    <xf numFmtId="165" fontId="44" fillId="3" borderId="149" xfId="0" applyNumberFormat="1" applyFont="1" applyFill="1" applyBorder="1" applyAlignment="1">
      <alignment vertical="top" wrapText="1"/>
    </xf>
    <xf numFmtId="165" fontId="44" fillId="3" borderId="113" xfId="0" applyNumberFormat="1" applyFont="1" applyFill="1" applyBorder="1" applyAlignment="1">
      <alignment vertical="top" wrapText="1"/>
    </xf>
    <xf numFmtId="165" fontId="44" fillId="3" borderId="5" xfId="0" applyNumberFormat="1" applyFont="1" applyFill="1" applyBorder="1" applyAlignment="1">
      <alignment vertical="top" wrapText="1"/>
    </xf>
    <xf numFmtId="165" fontId="44" fillId="3" borderId="91" xfId="0" applyNumberFormat="1" applyFont="1" applyFill="1" applyBorder="1" applyAlignment="1">
      <alignment vertical="top" wrapText="1"/>
    </xf>
    <xf numFmtId="0" fontId="43" fillId="3" borderId="0" xfId="0" applyFont="1" applyFill="1" applyBorder="1" applyAlignment="1">
      <alignment horizontal="center" vertical="top" wrapText="1"/>
    </xf>
    <xf numFmtId="0" fontId="43" fillId="3" borderId="0" xfId="0" applyFont="1" applyFill="1" applyBorder="1" applyAlignment="1">
      <alignment vertical="top" wrapText="1"/>
    </xf>
    <xf numFmtId="10" fontId="43" fillId="3" borderId="9" xfId="3" applyNumberFormat="1" applyFont="1" applyFill="1" applyBorder="1" applyAlignment="1">
      <alignment vertical="top" wrapText="1"/>
    </xf>
    <xf numFmtId="0" fontId="43" fillId="2" borderId="9" xfId="0" applyFont="1" applyFill="1" applyBorder="1" applyAlignment="1">
      <alignment vertical="top" wrapText="1"/>
    </xf>
    <xf numFmtId="0" fontId="43" fillId="0" borderId="0" xfId="0" applyFont="1" applyFill="1" applyBorder="1" applyAlignment="1">
      <alignment horizontal="center" vertical="top" wrapText="1"/>
    </xf>
    <xf numFmtId="0" fontId="45" fillId="0" borderId="0" xfId="0" applyFont="1"/>
    <xf numFmtId="165" fontId="7" fillId="0" borderId="9" xfId="0" applyNumberFormat="1" applyFont="1" applyBorder="1"/>
    <xf numFmtId="10" fontId="7" fillId="0" borderId="9" xfId="3" applyNumberFormat="1" applyFont="1" applyBorder="1"/>
    <xf numFmtId="165" fontId="7" fillId="0" borderId="0" xfId="0" applyNumberFormat="1" applyFont="1" applyBorder="1"/>
    <xf numFmtId="0" fontId="43" fillId="0" borderId="155" xfId="0" applyFont="1" applyBorder="1" applyAlignment="1">
      <alignment horizontal="center" vertical="top" wrapText="1"/>
    </xf>
    <xf numFmtId="9" fontId="44" fillId="3" borderId="165" xfId="0" applyNumberFormat="1" applyFont="1" applyFill="1" applyBorder="1" applyAlignment="1">
      <alignment vertical="top" wrapText="1"/>
    </xf>
    <xf numFmtId="0" fontId="43" fillId="0" borderId="156" xfId="0" applyFont="1" applyBorder="1" applyAlignment="1">
      <alignment horizontal="center" vertical="top" wrapText="1"/>
    </xf>
    <xf numFmtId="3" fontId="44" fillId="2" borderId="168" xfId="0" applyNumberFormat="1" applyFont="1" applyFill="1" applyBorder="1" applyAlignment="1">
      <alignment vertical="top" wrapText="1"/>
    </xf>
    <xf numFmtId="0" fontId="44" fillId="2" borderId="168" xfId="0" applyFont="1" applyFill="1" applyBorder="1" applyAlignment="1">
      <alignment vertical="top" wrapText="1"/>
    </xf>
    <xf numFmtId="10" fontId="44" fillId="2" borderId="168" xfId="0" applyNumberFormat="1" applyFont="1" applyFill="1" applyBorder="1" applyAlignment="1">
      <alignment vertical="top" wrapText="1"/>
    </xf>
    <xf numFmtId="165" fontId="44" fillId="2" borderId="168" xfId="2" applyNumberFormat="1" applyFont="1" applyFill="1" applyBorder="1" applyAlignment="1">
      <alignment vertical="top" wrapText="1"/>
    </xf>
    <xf numFmtId="10" fontId="7" fillId="0" borderId="8" xfId="3" applyNumberFormat="1" applyFont="1" applyBorder="1"/>
    <xf numFmtId="44" fontId="44" fillId="2" borderId="168" xfId="2" applyFont="1" applyFill="1" applyBorder="1" applyAlignment="1">
      <alignment vertical="top" wrapText="1"/>
    </xf>
    <xf numFmtId="10" fontId="7" fillId="0" borderId="134" xfId="3" applyNumberFormat="1" applyFont="1" applyBorder="1"/>
    <xf numFmtId="10" fontId="7" fillId="0" borderId="0" xfId="3" applyNumberFormat="1" applyFont="1" applyBorder="1"/>
    <xf numFmtId="0" fontId="43" fillId="0" borderId="149" xfId="0" applyFont="1" applyBorder="1" applyAlignment="1">
      <alignment horizontal="center" vertical="top" wrapText="1"/>
    </xf>
    <xf numFmtId="10" fontId="44" fillId="3" borderId="113" xfId="3" applyNumberFormat="1" applyFont="1" applyFill="1" applyBorder="1" applyAlignment="1">
      <alignment horizontal="center" vertical="top" wrapText="1"/>
    </xf>
    <xf numFmtId="10" fontId="44" fillId="3" borderId="5" xfId="3" applyNumberFormat="1" applyFont="1" applyFill="1" applyBorder="1" applyAlignment="1">
      <alignment horizontal="center" vertical="top" wrapText="1"/>
    </xf>
    <xf numFmtId="0" fontId="42" fillId="4" borderId="149" xfId="0" applyFont="1" applyFill="1" applyBorder="1" applyAlignment="1">
      <alignment horizontal="center" vertical="top" wrapText="1"/>
    </xf>
    <xf numFmtId="165" fontId="42" fillId="4" borderId="113" xfId="0" applyNumberFormat="1" applyFont="1" applyFill="1" applyBorder="1" applyAlignment="1">
      <alignment vertical="top" wrapText="1"/>
    </xf>
    <xf numFmtId="165" fontId="42" fillId="4" borderId="5" xfId="0" applyNumberFormat="1" applyFont="1" applyFill="1" applyBorder="1" applyAlignment="1">
      <alignment vertical="top" wrapText="1"/>
    </xf>
    <xf numFmtId="165" fontId="0" fillId="0" borderId="0" xfId="0" applyNumberFormat="1"/>
    <xf numFmtId="10" fontId="42" fillId="4" borderId="113" xfId="3" applyNumberFormat="1" applyFont="1" applyFill="1" applyBorder="1" applyAlignment="1">
      <alignment vertical="top" wrapText="1"/>
    </xf>
    <xf numFmtId="3" fontId="44" fillId="2" borderId="156" xfId="0" applyNumberFormat="1" applyFont="1" applyFill="1" applyBorder="1" applyAlignment="1">
      <alignment vertical="top" wrapText="1"/>
    </xf>
    <xf numFmtId="0" fontId="44" fillId="2" borderId="169" xfId="0" applyFont="1" applyFill="1" applyBorder="1" applyAlignment="1">
      <alignment vertical="top" wrapText="1"/>
    </xf>
    <xf numFmtId="0" fontId="44" fillId="2" borderId="92" xfId="0" applyFont="1" applyFill="1" applyBorder="1" applyAlignment="1">
      <alignment vertical="top" wrapText="1"/>
    </xf>
    <xf numFmtId="0" fontId="44" fillId="2" borderId="156" xfId="0" applyFont="1" applyFill="1" applyBorder="1" applyAlignment="1">
      <alignment vertical="top" wrapText="1"/>
    </xf>
    <xf numFmtId="165" fontId="44" fillId="2" borderId="169" xfId="2" applyNumberFormat="1" applyFont="1" applyFill="1" applyBorder="1" applyAlignment="1">
      <alignment vertical="top" wrapText="1"/>
    </xf>
    <xf numFmtId="10" fontId="44" fillId="2" borderId="156" xfId="0" applyNumberFormat="1" applyFont="1" applyFill="1" applyBorder="1" applyAlignment="1">
      <alignment vertical="top" wrapText="1"/>
    </xf>
    <xf numFmtId="10" fontId="44" fillId="2" borderId="169" xfId="3" applyNumberFormat="1" applyFont="1" applyFill="1" applyBorder="1" applyAlignment="1">
      <alignment vertical="top" wrapText="1"/>
    </xf>
    <xf numFmtId="10" fontId="44" fillId="2" borderId="92" xfId="0" applyNumberFormat="1" applyFont="1" applyFill="1" applyBorder="1" applyAlignment="1">
      <alignment vertical="top" wrapText="1"/>
    </xf>
    <xf numFmtId="10" fontId="44" fillId="2" borderId="169" xfId="0" applyNumberFormat="1" applyFont="1" applyFill="1" applyBorder="1" applyAlignment="1">
      <alignment vertical="top" wrapText="1"/>
    </xf>
    <xf numFmtId="165" fontId="44" fillId="2" borderId="156" xfId="2" applyNumberFormat="1" applyFont="1" applyFill="1" applyBorder="1" applyAlignment="1">
      <alignment vertical="top" wrapText="1"/>
    </xf>
    <xf numFmtId="165" fontId="44" fillId="2" borderId="92" xfId="2" applyNumberFormat="1" applyFont="1" applyFill="1" applyBorder="1" applyAlignment="1">
      <alignment vertical="top" wrapText="1"/>
    </xf>
    <xf numFmtId="165" fontId="44" fillId="2" borderId="169" xfId="0" applyNumberFormat="1" applyFont="1" applyFill="1" applyBorder="1" applyAlignment="1">
      <alignment vertical="top" wrapText="1"/>
    </xf>
    <xf numFmtId="0" fontId="14" fillId="3" borderId="0" xfId="0" applyFont="1" applyFill="1" applyBorder="1" applyAlignment="1">
      <alignment horizontal="center"/>
    </xf>
    <xf numFmtId="0" fontId="26" fillId="0" borderId="7" xfId="0" applyFont="1" applyBorder="1"/>
    <xf numFmtId="0" fontId="46" fillId="3" borderId="3" xfId="0" applyFont="1" applyFill="1" applyBorder="1" applyAlignment="1">
      <alignment horizontal="center"/>
    </xf>
    <xf numFmtId="0" fontId="35" fillId="0" borderId="4" xfId="0" applyFont="1" applyBorder="1"/>
    <xf numFmtId="0" fontId="47" fillId="4" borderId="144" xfId="0" applyFont="1" applyFill="1" applyBorder="1"/>
    <xf numFmtId="0" fontId="5" fillId="4" borderId="54" xfId="0" applyFont="1" applyFill="1" applyBorder="1"/>
    <xf numFmtId="0" fontId="4" fillId="4" borderId="9" xfId="0" applyFont="1" applyFill="1" applyBorder="1"/>
    <xf numFmtId="0" fontId="4" fillId="4" borderId="116" xfId="0" applyFont="1" applyFill="1" applyBorder="1"/>
    <xf numFmtId="0" fontId="4" fillId="4" borderId="54" xfId="0" applyFont="1" applyFill="1" applyBorder="1"/>
    <xf numFmtId="0" fontId="4" fillId="4" borderId="161" xfId="0" applyFont="1" applyFill="1" applyBorder="1"/>
    <xf numFmtId="0" fontId="4" fillId="4" borderId="158" xfId="0" applyFont="1" applyFill="1" applyBorder="1"/>
    <xf numFmtId="0" fontId="45" fillId="0" borderId="6" xfId="0" applyFont="1" applyBorder="1"/>
    <xf numFmtId="0" fontId="43" fillId="0" borderId="3" xfId="0" applyFont="1" applyBorder="1"/>
    <xf numFmtId="165" fontId="0" fillId="0" borderId="69" xfId="2" applyNumberFormat="1" applyFont="1" applyBorder="1"/>
    <xf numFmtId="0" fontId="48" fillId="0" borderId="3" xfId="0" applyFont="1" applyBorder="1"/>
    <xf numFmtId="9" fontId="49" fillId="0" borderId="69" xfId="3" applyFont="1" applyBorder="1" applyAlignment="1">
      <alignment horizontal="center"/>
    </xf>
    <xf numFmtId="165" fontId="0" fillId="3" borderId="79" xfId="2" applyNumberFormat="1" applyFont="1" applyFill="1" applyBorder="1"/>
    <xf numFmtId="165" fontId="0" fillId="3" borderId="0" xfId="2" applyNumberFormat="1" applyFont="1" applyFill="1" applyBorder="1"/>
    <xf numFmtId="165" fontId="0" fillId="3" borderId="19" xfId="2" applyNumberFormat="1" applyFont="1" applyFill="1" applyBorder="1"/>
    <xf numFmtId="165" fontId="0" fillId="3" borderId="2" xfId="2" applyNumberFormat="1" applyFont="1" applyFill="1" applyBorder="1"/>
    <xf numFmtId="165" fontId="0" fillId="3" borderId="113" xfId="2" applyNumberFormat="1" applyFont="1" applyFill="1" applyBorder="1"/>
    <xf numFmtId="0" fontId="43" fillId="14" borderId="144" xfId="0" applyFont="1" applyFill="1" applyBorder="1"/>
    <xf numFmtId="0" fontId="50" fillId="14" borderId="54" xfId="0" applyFont="1" applyFill="1" applyBorder="1"/>
    <xf numFmtId="9" fontId="14" fillId="14" borderId="9" xfId="3" applyFont="1" applyFill="1" applyBorder="1" applyAlignment="1">
      <alignment horizontal="center"/>
    </xf>
    <xf numFmtId="165" fontId="50" fillId="3" borderId="116" xfId="2" applyNumberFormat="1" applyFont="1" applyFill="1" applyBorder="1"/>
    <xf numFmtId="165" fontId="50" fillId="14" borderId="116" xfId="2" applyNumberFormat="1" applyFont="1" applyFill="1" applyBorder="1"/>
    <xf numFmtId="0" fontId="0" fillId="3" borderId="79" xfId="0" applyFill="1" applyBorder="1"/>
    <xf numFmtId="0" fontId="0" fillId="3" borderId="19" xfId="0" applyFill="1" applyBorder="1"/>
    <xf numFmtId="0" fontId="0" fillId="3" borderId="2" xfId="0" applyFill="1" applyBorder="1"/>
    <xf numFmtId="0" fontId="43" fillId="0" borderId="6" xfId="0" applyFont="1" applyBorder="1"/>
    <xf numFmtId="0" fontId="0" fillId="3" borderId="80" xfId="0" applyFill="1" applyBorder="1"/>
    <xf numFmtId="0" fontId="0" fillId="3" borderId="20" xfId="0" applyFill="1" applyBorder="1"/>
    <xf numFmtId="0" fontId="0" fillId="3" borderId="8" xfId="0" applyFill="1" applyBorder="1"/>
    <xf numFmtId="165" fontId="6" fillId="3" borderId="2" xfId="2" applyNumberFormat="1" applyFont="1" applyFill="1" applyBorder="1"/>
    <xf numFmtId="165" fontId="0" fillId="0" borderId="79" xfId="2" applyNumberFormat="1" applyFont="1" applyBorder="1"/>
    <xf numFmtId="165" fontId="0" fillId="0" borderId="0" xfId="2" applyNumberFormat="1" applyFont="1" applyBorder="1"/>
    <xf numFmtId="165" fontId="0" fillId="0" borderId="19" xfId="2" applyNumberFormat="1" applyFont="1" applyBorder="1"/>
    <xf numFmtId="0" fontId="48" fillId="0" borderId="4" xfId="0" applyFont="1" applyBorder="1"/>
    <xf numFmtId="0" fontId="48" fillId="0" borderId="0" xfId="0" applyFont="1" applyBorder="1"/>
    <xf numFmtId="0" fontId="48" fillId="0" borderId="1" xfId="0" applyFont="1" applyBorder="1"/>
    <xf numFmtId="0" fontId="48" fillId="0" borderId="7" xfId="0" applyFont="1" applyBorder="1"/>
    <xf numFmtId="0" fontId="43" fillId="14" borderId="3" xfId="0" applyFont="1" applyFill="1" applyBorder="1"/>
    <xf numFmtId="0" fontId="0" fillId="14" borderId="0" xfId="0" applyFill="1" applyBorder="1"/>
    <xf numFmtId="0" fontId="0" fillId="14" borderId="54" xfId="0" applyFill="1" applyBorder="1"/>
    <xf numFmtId="0" fontId="51" fillId="4" borderId="6" xfId="0" applyFont="1" applyFill="1" applyBorder="1"/>
    <xf numFmtId="0" fontId="52" fillId="4" borderId="7" xfId="0" applyFont="1" applyFill="1" applyBorder="1"/>
    <xf numFmtId="9" fontId="14" fillId="4" borderId="9" xfId="3" applyFont="1" applyFill="1" applyBorder="1" applyAlignment="1">
      <alignment horizontal="center"/>
    </xf>
    <xf numFmtId="165" fontId="53" fillId="4" borderId="116" xfId="2" applyNumberFormat="1" applyFont="1" applyFill="1" applyBorder="1"/>
    <xf numFmtId="165" fontId="53" fillId="4" borderId="158" xfId="2" applyNumberFormat="1" applyFont="1" applyFill="1" applyBorder="1"/>
    <xf numFmtId="0" fontId="42" fillId="4" borderId="144" xfId="0" applyFont="1" applyFill="1" applyBorder="1"/>
    <xf numFmtId="0" fontId="53" fillId="4" borderId="54" xfId="0" applyFont="1" applyFill="1" applyBorder="1"/>
    <xf numFmtId="165" fontId="53" fillId="4" borderId="69" xfId="2" applyNumberFormat="1" applyFont="1" applyFill="1" applyBorder="1"/>
    <xf numFmtId="0" fontId="51" fillId="4" borderId="4" xfId="0" applyFont="1" applyFill="1" applyBorder="1"/>
    <xf numFmtId="0" fontId="52" fillId="4" borderId="1" xfId="0" applyFont="1" applyFill="1" applyBorder="1"/>
    <xf numFmtId="2" fontId="3" fillId="3" borderId="9" xfId="2" applyNumberFormat="1" applyFont="1" applyFill="1" applyBorder="1" applyAlignment="1">
      <alignment horizontal="center"/>
    </xf>
    <xf numFmtId="165" fontId="3" fillId="3" borderId="98" xfId="2" applyNumberFormat="1" applyFont="1" applyFill="1" applyBorder="1" applyAlignment="1">
      <alignment horizontal="center"/>
    </xf>
    <xf numFmtId="0" fontId="0" fillId="2" borderId="98" xfId="0" applyFill="1" applyBorder="1" applyAlignment="1">
      <alignment horizontal="center"/>
    </xf>
    <xf numFmtId="0" fontId="0" fillId="2" borderId="79" xfId="0" applyFill="1" applyBorder="1" applyAlignment="1">
      <alignment horizontal="center"/>
    </xf>
    <xf numFmtId="0" fontId="0" fillId="2" borderId="19" xfId="0" applyFill="1" applyBorder="1" applyAlignment="1">
      <alignment horizontal="center"/>
    </xf>
    <xf numFmtId="0" fontId="0" fillId="2" borderId="2" xfId="0" applyFill="1" applyBorder="1" applyAlignment="1">
      <alignment horizontal="center"/>
    </xf>
    <xf numFmtId="2" fontId="26" fillId="2" borderId="69" xfId="0" applyNumberFormat="1" applyFont="1" applyFill="1" applyBorder="1"/>
    <xf numFmtId="0" fontId="3" fillId="0" borderId="69" xfId="2" applyNumberFormat="1" applyFont="1" applyBorder="1" applyAlignment="1">
      <alignment horizontal="center"/>
    </xf>
    <xf numFmtId="2" fontId="3" fillId="7" borderId="69" xfId="2" applyNumberFormat="1" applyFont="1" applyFill="1" applyBorder="1" applyAlignment="1">
      <alignment horizontal="center"/>
    </xf>
    <xf numFmtId="2" fontId="54" fillId="7" borderId="69" xfId="2" applyNumberFormat="1" applyFont="1" applyFill="1" applyBorder="1" applyAlignment="1">
      <alignment horizontal="center"/>
    </xf>
    <xf numFmtId="10" fontId="0" fillId="2" borderId="44" xfId="0" applyNumberFormat="1" applyFill="1" applyBorder="1"/>
    <xf numFmtId="44" fontId="6" fillId="3" borderId="14" xfId="2" applyFont="1" applyFill="1" applyBorder="1"/>
    <xf numFmtId="10" fontId="6" fillId="2" borderId="44" xfId="0" applyNumberFormat="1" applyFont="1" applyFill="1" applyBorder="1"/>
    <xf numFmtId="0" fontId="55" fillId="0" borderId="6" xfId="0" applyFont="1" applyBorder="1" applyAlignment="1">
      <alignment horizontal="center"/>
    </xf>
    <xf numFmtId="37" fontId="3" fillId="2" borderId="9" xfId="3" applyNumberFormat="1" applyFont="1" applyFill="1" applyBorder="1" applyAlignment="1">
      <alignment horizontal="center"/>
    </xf>
    <xf numFmtId="2" fontId="3" fillId="2" borderId="9" xfId="3" applyNumberFormat="1" applyFont="1" applyFill="1" applyBorder="1" applyAlignment="1">
      <alignment horizontal="center"/>
    </xf>
    <xf numFmtId="0" fontId="3" fillId="2" borderId="9" xfId="3" applyNumberFormat="1" applyFont="1" applyFill="1" applyBorder="1" applyAlignment="1">
      <alignment horizontal="center"/>
    </xf>
    <xf numFmtId="44" fontId="3" fillId="2" borderId="9" xfId="2" applyFont="1" applyFill="1" applyBorder="1" applyAlignment="1">
      <alignment horizontal="center"/>
    </xf>
    <xf numFmtId="2" fontId="0" fillId="0" borderId="44" xfId="0" applyNumberFormat="1" applyBorder="1" applyAlignment="1">
      <alignment horizontal="center"/>
    </xf>
    <xf numFmtId="2" fontId="0" fillId="0" borderId="69" xfId="0" applyNumberFormat="1" applyBorder="1" applyAlignment="1">
      <alignment horizontal="center"/>
    </xf>
    <xf numFmtId="0" fontId="28" fillId="4" borderId="4" xfId="0" applyFont="1" applyFill="1" applyBorder="1"/>
    <xf numFmtId="9" fontId="28" fillId="4" borderId="75" xfId="3" applyFont="1" applyFill="1" applyBorder="1" applyAlignment="1">
      <alignment horizontal="center"/>
    </xf>
    <xf numFmtId="9" fontId="28" fillId="4" borderId="40" xfId="3" applyFont="1" applyFill="1" applyBorder="1" applyAlignment="1">
      <alignment horizontal="center"/>
    </xf>
    <xf numFmtId="9" fontId="28" fillId="4" borderId="91" xfId="3" applyFont="1" applyFill="1" applyBorder="1" applyAlignment="1">
      <alignment horizontal="center"/>
    </xf>
    <xf numFmtId="0" fontId="23" fillId="0" borderId="144" xfId="0" applyFont="1" applyBorder="1"/>
    <xf numFmtId="0" fontId="23" fillId="0" borderId="54" xfId="0" applyFont="1" applyBorder="1"/>
    <xf numFmtId="165" fontId="23" fillId="0" borderId="54" xfId="0" applyNumberFormat="1" applyFont="1" applyBorder="1"/>
    <xf numFmtId="1" fontId="23" fillId="0" borderId="54" xfId="0" applyNumberFormat="1" applyFont="1" applyBorder="1"/>
    <xf numFmtId="0" fontId="48" fillId="3" borderId="3" xfId="0" applyFont="1" applyFill="1" applyBorder="1"/>
    <xf numFmtId="0" fontId="48" fillId="3" borderId="4" xfId="0" applyFont="1" applyFill="1" applyBorder="1"/>
    <xf numFmtId="44" fontId="54" fillId="2" borderId="14" xfId="2" applyFont="1" applyFill="1" applyBorder="1"/>
    <xf numFmtId="0" fontId="14" fillId="3" borderId="0" xfId="0" applyFont="1" applyFill="1" applyBorder="1"/>
    <xf numFmtId="0" fontId="27" fillId="3" borderId="0" xfId="0" applyFont="1" applyFill="1" applyBorder="1"/>
    <xf numFmtId="168" fontId="14" fillId="3" borderId="0" xfId="0" applyNumberFormat="1" applyFont="1" applyFill="1" applyBorder="1"/>
    <xf numFmtId="165" fontId="27" fillId="3" borderId="0" xfId="2" applyNumberFormat="1" applyFont="1" applyFill="1" applyBorder="1"/>
    <xf numFmtId="165" fontId="27" fillId="3" borderId="0" xfId="2" applyNumberFormat="1" applyFont="1" applyFill="1" applyBorder="1" applyAlignment="1">
      <alignment horizontal="center"/>
    </xf>
    <xf numFmtId="10" fontId="27" fillId="3" borderId="0" xfId="3" applyNumberFormat="1" applyFont="1" applyFill="1" applyBorder="1" applyAlignment="1">
      <alignment horizontal="center"/>
    </xf>
    <xf numFmtId="0" fontId="29" fillId="3" borderId="0" xfId="0" applyFont="1" applyFill="1" applyBorder="1" applyAlignment="1">
      <alignment horizontal="center" vertical="center" wrapText="1"/>
    </xf>
    <xf numFmtId="2" fontId="27" fillId="3" borderId="0" xfId="2" applyNumberFormat="1" applyFont="1" applyFill="1" applyBorder="1"/>
    <xf numFmtId="44" fontId="27" fillId="3" borderId="0" xfId="2" applyFont="1" applyFill="1" applyBorder="1"/>
    <xf numFmtId="44" fontId="27" fillId="3" borderId="0" xfId="0" applyNumberFormat="1" applyFont="1" applyFill="1" applyBorder="1"/>
    <xf numFmtId="37" fontId="27" fillId="3" borderId="0" xfId="0" applyNumberFormat="1" applyFont="1" applyFill="1" applyBorder="1"/>
    <xf numFmtId="37" fontId="28" fillId="3" borderId="0" xfId="0" applyNumberFormat="1" applyFont="1" applyFill="1" applyBorder="1"/>
    <xf numFmtId="39" fontId="28" fillId="3" borderId="0" xfId="0" applyNumberFormat="1" applyFont="1" applyFill="1" applyBorder="1"/>
    <xf numFmtId="39" fontId="27" fillId="3" borderId="0" xfId="0" applyNumberFormat="1" applyFont="1" applyFill="1" applyBorder="1"/>
    <xf numFmtId="37" fontId="14" fillId="3" borderId="0" xfId="0" applyNumberFormat="1" applyFont="1" applyFill="1" applyBorder="1"/>
    <xf numFmtId="44" fontId="27" fillId="3" borderId="0" xfId="2" applyFont="1" applyFill="1" applyBorder="1" applyAlignment="1">
      <alignment horizontal="center"/>
    </xf>
    <xf numFmtId="0" fontId="3" fillId="0" borderId="90" xfId="0" applyFont="1" applyBorder="1" applyAlignment="1">
      <alignment vertical="center"/>
    </xf>
    <xf numFmtId="0" fontId="3" fillId="0" borderId="7" xfId="0" applyFont="1" applyBorder="1" applyAlignment="1">
      <alignment horizontal="center" vertical="center" wrapText="1"/>
    </xf>
    <xf numFmtId="0" fontId="3" fillId="0" borderId="41" xfId="0" applyFont="1" applyBorder="1" applyAlignment="1">
      <alignment horizontal="center" vertical="center" wrapText="1"/>
    </xf>
    <xf numFmtId="0" fontId="3" fillId="0" borderId="20" xfId="0" applyFont="1" applyBorder="1" applyAlignment="1">
      <alignment horizontal="center" vertical="center" wrapText="1"/>
    </xf>
    <xf numFmtId="0" fontId="3" fillId="0" borderId="95" xfId="0" applyFont="1" applyBorder="1" applyAlignment="1">
      <alignment horizontal="center" vertical="center"/>
    </xf>
    <xf numFmtId="0" fontId="19" fillId="3" borderId="0" xfId="0" applyFont="1" applyFill="1" applyBorder="1"/>
    <xf numFmtId="0" fontId="6" fillId="3" borderId="0" xfId="0" applyFont="1" applyFill="1" applyBorder="1"/>
    <xf numFmtId="0" fontId="6" fillId="0" borderId="0" xfId="0" applyFont="1"/>
    <xf numFmtId="0" fontId="6" fillId="0" borderId="0" xfId="0" applyFont="1" applyBorder="1"/>
    <xf numFmtId="0" fontId="19" fillId="0" borderId="0" xfId="0" applyFont="1" applyBorder="1" applyAlignment="1">
      <alignment horizontal="center"/>
    </xf>
    <xf numFmtId="0" fontId="19" fillId="3" borderId="0" xfId="0" applyFont="1" applyFill="1" applyBorder="1" applyAlignment="1">
      <alignment horizontal="center"/>
    </xf>
    <xf numFmtId="0" fontId="56" fillId="3" borderId="0" xfId="0" applyFont="1" applyFill="1" applyBorder="1" applyAlignment="1">
      <alignment horizontal="center" vertical="center" wrapText="1"/>
    </xf>
    <xf numFmtId="2" fontId="6" fillId="3" borderId="0" xfId="0" applyNumberFormat="1" applyFont="1" applyFill="1" applyBorder="1"/>
    <xf numFmtId="165" fontId="6" fillId="3" borderId="0" xfId="2" applyNumberFormat="1" applyFont="1" applyFill="1" applyBorder="1"/>
    <xf numFmtId="2" fontId="6" fillId="3" borderId="0" xfId="2" applyNumberFormat="1" applyFont="1" applyFill="1" applyBorder="1"/>
    <xf numFmtId="44" fontId="6" fillId="3" borderId="0" xfId="2" applyFont="1" applyFill="1" applyBorder="1"/>
    <xf numFmtId="44" fontId="6" fillId="3" borderId="0" xfId="0" applyNumberFormat="1" applyFont="1" applyFill="1" applyBorder="1"/>
    <xf numFmtId="37" fontId="6" fillId="3" borderId="0" xfId="0" applyNumberFormat="1" applyFont="1" applyFill="1" applyBorder="1"/>
    <xf numFmtId="2" fontId="54" fillId="3" borderId="0" xfId="0" applyNumberFormat="1" applyFont="1" applyFill="1" applyBorder="1"/>
    <xf numFmtId="37" fontId="54" fillId="3" borderId="0" xfId="0" applyNumberFormat="1" applyFont="1" applyFill="1" applyBorder="1"/>
    <xf numFmtId="39" fontId="54" fillId="3" borderId="0" xfId="0" applyNumberFormat="1" applyFont="1" applyFill="1" applyBorder="1"/>
    <xf numFmtId="39" fontId="6" fillId="3" borderId="0" xfId="0" applyNumberFormat="1" applyFont="1" applyFill="1" applyBorder="1"/>
    <xf numFmtId="37" fontId="19" fillId="3" borderId="0" xfId="0" applyNumberFormat="1" applyFont="1" applyFill="1" applyBorder="1"/>
    <xf numFmtId="167" fontId="19" fillId="3" borderId="0" xfId="0" applyNumberFormat="1" applyFont="1" applyFill="1" applyBorder="1"/>
    <xf numFmtId="168" fontId="19" fillId="3" borderId="0" xfId="0" applyNumberFormat="1" applyFont="1" applyFill="1" applyBorder="1"/>
    <xf numFmtId="165" fontId="6" fillId="3" borderId="0" xfId="2" applyNumberFormat="1" applyFont="1" applyFill="1" applyBorder="1" applyAlignment="1">
      <alignment horizontal="center"/>
    </xf>
    <xf numFmtId="10" fontId="54" fillId="3" borderId="0" xfId="3" applyNumberFormat="1" applyFont="1" applyFill="1" applyBorder="1" applyAlignment="1">
      <alignment horizontal="center"/>
    </xf>
    <xf numFmtId="10" fontId="6" fillId="3" borderId="0" xfId="3" applyNumberFormat="1" applyFont="1" applyFill="1" applyBorder="1" applyAlignment="1">
      <alignment horizontal="center"/>
    </xf>
    <xf numFmtId="44" fontId="6" fillId="3" borderId="0" xfId="2" applyFont="1" applyFill="1" applyBorder="1" applyAlignment="1">
      <alignment horizontal="center"/>
    </xf>
    <xf numFmtId="0" fontId="54" fillId="3" borderId="0" xfId="0" applyFont="1" applyFill="1" applyBorder="1"/>
    <xf numFmtId="10" fontId="19" fillId="3" borderId="0" xfId="3" applyNumberFormat="1" applyFont="1" applyFill="1" applyBorder="1"/>
    <xf numFmtId="44" fontId="19" fillId="3" borderId="0" xfId="2" applyFont="1" applyFill="1" applyBorder="1" applyAlignment="1">
      <alignment horizontal="center"/>
    </xf>
    <xf numFmtId="0" fontId="19" fillId="0" borderId="0" xfId="0" applyFont="1" applyAlignment="1">
      <alignment horizontal="center"/>
    </xf>
    <xf numFmtId="0" fontId="19" fillId="3" borderId="0" xfId="0" applyFont="1" applyFill="1" applyBorder="1" applyAlignment="1"/>
    <xf numFmtId="0" fontId="19" fillId="0" borderId="0" xfId="0" applyFont="1" applyAlignment="1"/>
    <xf numFmtId="0" fontId="19" fillId="0" borderId="0" xfId="0" applyFont="1" applyBorder="1" applyAlignment="1"/>
    <xf numFmtId="0" fontId="3" fillId="0" borderId="3" xfId="0" applyFont="1" applyFill="1" applyBorder="1"/>
    <xf numFmtId="0" fontId="0" fillId="3" borderId="98" xfId="0" applyFill="1" applyBorder="1" applyAlignment="1">
      <alignment horizontal="center"/>
    </xf>
    <xf numFmtId="0" fontId="0" fillId="3" borderId="79" xfId="0" applyFill="1" applyBorder="1" applyAlignment="1">
      <alignment horizontal="center"/>
    </xf>
    <xf numFmtId="0" fontId="0" fillId="3" borderId="19" xfId="0" applyFill="1" applyBorder="1" applyAlignment="1">
      <alignment horizontal="center"/>
    </xf>
    <xf numFmtId="0" fontId="0" fillId="3" borderId="2" xfId="0" applyFill="1" applyBorder="1" applyAlignment="1">
      <alignment horizontal="center"/>
    </xf>
    <xf numFmtId="0" fontId="3" fillId="0" borderId="54" xfId="0" applyFont="1" applyFill="1" applyBorder="1" applyAlignment="1">
      <alignment horizontal="center"/>
    </xf>
    <xf numFmtId="0" fontId="3" fillId="0" borderId="158" xfId="0" applyFont="1" applyFill="1" applyBorder="1" applyAlignment="1">
      <alignment horizontal="center"/>
    </xf>
    <xf numFmtId="0" fontId="18" fillId="0" borderId="3" xfId="0" applyFont="1" applyBorder="1"/>
    <xf numFmtId="0" fontId="0" fillId="2" borderId="0" xfId="0" applyFill="1" applyBorder="1"/>
    <xf numFmtId="0" fontId="18" fillId="0" borderId="144" xfId="0" applyFont="1" applyBorder="1"/>
    <xf numFmtId="165" fontId="0" fillId="0" borderId="54" xfId="2" applyNumberFormat="1" applyFont="1" applyBorder="1"/>
    <xf numFmtId="165" fontId="0" fillId="0" borderId="158" xfId="2" applyNumberFormat="1" applyFont="1" applyBorder="1"/>
    <xf numFmtId="0" fontId="18" fillId="0" borderId="0" xfId="0" applyFont="1" applyFill="1" applyBorder="1"/>
    <xf numFmtId="9" fontId="0" fillId="3" borderId="0" xfId="0" applyNumberFormat="1" applyFill="1" applyBorder="1"/>
    <xf numFmtId="0" fontId="18" fillId="0" borderId="6" xfId="0" applyFont="1" applyFill="1" applyBorder="1"/>
    <xf numFmtId="0" fontId="0" fillId="0" borderId="7" xfId="0" applyBorder="1" applyAlignment="1">
      <alignment horizontal="center"/>
    </xf>
    <xf numFmtId="0" fontId="18" fillId="0" borderId="7" xfId="0" applyFont="1" applyFill="1" applyBorder="1"/>
    <xf numFmtId="6" fontId="0" fillId="0" borderId="7" xfId="0" applyNumberFormat="1" applyBorder="1"/>
    <xf numFmtId="0" fontId="18" fillId="0" borderId="3" xfId="0" applyFont="1" applyFill="1" applyBorder="1"/>
    <xf numFmtId="165" fontId="0" fillId="0" borderId="0" xfId="0" applyNumberFormat="1" applyBorder="1"/>
    <xf numFmtId="0" fontId="18" fillId="0" borderId="0" xfId="0" applyFont="1" applyBorder="1" applyAlignment="1">
      <alignment horizontal="center"/>
    </xf>
    <xf numFmtId="0" fontId="0" fillId="0" borderId="0" xfId="0" applyBorder="1" applyAlignment="1">
      <alignment horizontal="center"/>
    </xf>
    <xf numFmtId="43" fontId="0" fillId="0" borderId="0" xfId="0" applyNumberFormat="1" applyBorder="1"/>
    <xf numFmtId="0" fontId="18" fillId="0" borderId="4" xfId="0" applyFont="1" applyFill="1" applyBorder="1"/>
    <xf numFmtId="165" fontId="0" fillId="0" borderId="1" xfId="0" applyNumberFormat="1" applyBorder="1"/>
    <xf numFmtId="0" fontId="18" fillId="0" borderId="1" xfId="0" applyFont="1" applyBorder="1" applyAlignment="1">
      <alignment horizontal="center"/>
    </xf>
    <xf numFmtId="0" fontId="18" fillId="0" borderId="1" xfId="0" applyFont="1" applyFill="1" applyBorder="1"/>
    <xf numFmtId="6" fontId="0" fillId="0" borderId="1" xfId="0" applyNumberFormat="1" applyBorder="1"/>
    <xf numFmtId="0" fontId="0" fillId="0" borderId="1" xfId="0" applyBorder="1" applyAlignment="1">
      <alignment horizontal="center"/>
    </xf>
    <xf numFmtId="10" fontId="0" fillId="0" borderId="1" xfId="3" applyNumberFormat="1" applyFont="1" applyBorder="1"/>
    <xf numFmtId="0" fontId="0" fillId="2" borderId="7" xfId="0" applyFill="1" applyBorder="1"/>
    <xf numFmtId="6" fontId="0" fillId="2" borderId="7" xfId="0" applyNumberFormat="1" applyFill="1" applyBorder="1"/>
    <xf numFmtId="165" fontId="0" fillId="2" borderId="0" xfId="0" applyNumberFormat="1" applyFill="1" applyBorder="1"/>
    <xf numFmtId="6" fontId="0" fillId="2" borderId="1" xfId="0" applyNumberFormat="1" applyFill="1" applyBorder="1"/>
    <xf numFmtId="9" fontId="0" fillId="2" borderId="5" xfId="0" applyNumberFormat="1" applyFill="1" applyBorder="1"/>
    <xf numFmtId="0" fontId="0" fillId="0" borderId="54" xfId="2" applyNumberFormat="1" applyFont="1" applyBorder="1"/>
    <xf numFmtId="0" fontId="0" fillId="0" borderId="9" xfId="2" applyNumberFormat="1" applyFont="1" applyBorder="1"/>
    <xf numFmtId="0" fontId="57" fillId="3" borderId="0" xfId="0" applyFont="1" applyFill="1"/>
    <xf numFmtId="0" fontId="35" fillId="3" borderId="0" xfId="0" applyFont="1" applyFill="1" applyBorder="1"/>
    <xf numFmtId="165" fontId="0" fillId="3" borderId="1" xfId="0" applyNumberFormat="1" applyFill="1" applyBorder="1"/>
    <xf numFmtId="0" fontId="0" fillId="15" borderId="3" xfId="0" applyFill="1" applyBorder="1"/>
    <xf numFmtId="0" fontId="36" fillId="0" borderId="69" xfId="0" applyFont="1" applyFill="1" applyBorder="1"/>
    <xf numFmtId="0" fontId="0" fillId="0" borderId="127" xfId="0" applyBorder="1"/>
    <xf numFmtId="0" fontId="8" fillId="0" borderId="0" xfId="0" applyFont="1" applyBorder="1"/>
    <xf numFmtId="9" fontId="8" fillId="0" borderId="0" xfId="0" applyNumberFormat="1" applyFont="1" applyBorder="1"/>
    <xf numFmtId="0" fontId="36" fillId="0" borderId="0" xfId="0" applyFont="1" applyFill="1" applyBorder="1"/>
    <xf numFmtId="0" fontId="60" fillId="16" borderId="6" xfId="0" applyFont="1" applyFill="1" applyBorder="1"/>
    <xf numFmtId="0" fontId="61" fillId="16" borderId="7" xfId="0" applyFont="1" applyFill="1" applyBorder="1"/>
    <xf numFmtId="0" fontId="61" fillId="16" borderId="8" xfId="0" applyFont="1" applyFill="1" applyBorder="1"/>
    <xf numFmtId="0" fontId="62" fillId="0" borderId="0" xfId="0" applyFont="1"/>
    <xf numFmtId="44" fontId="8" fillId="0" borderId="2" xfId="2" applyFont="1" applyBorder="1"/>
    <xf numFmtId="44" fontId="63" fillId="0" borderId="2" xfId="2" applyFont="1" applyBorder="1"/>
    <xf numFmtId="0" fontId="0" fillId="0" borderId="169" xfId="0" applyBorder="1"/>
    <xf numFmtId="0" fontId="0" fillId="0" borderId="0" xfId="0" applyFont="1" applyFill="1" applyBorder="1"/>
    <xf numFmtId="44" fontId="64" fillId="0" borderId="2" xfId="2" applyFont="1" applyBorder="1"/>
    <xf numFmtId="0" fontId="62" fillId="0" borderId="3" xfId="0" applyFont="1" applyBorder="1"/>
    <xf numFmtId="165" fontId="0" fillId="17" borderId="9" xfId="2" applyNumberFormat="1" applyFont="1" applyFill="1" applyBorder="1"/>
    <xf numFmtId="0" fontId="0" fillId="0" borderId="19" xfId="0" applyNumberFormat="1" applyBorder="1"/>
    <xf numFmtId="10" fontId="0" fillId="0" borderId="19" xfId="3" applyNumberFormat="1" applyFont="1" applyBorder="1"/>
    <xf numFmtId="0" fontId="36" fillId="0" borderId="0" xfId="0" applyFont="1" applyBorder="1" applyAlignment="1" applyProtection="1">
      <alignment horizontal="left"/>
    </xf>
    <xf numFmtId="0" fontId="36" fillId="19" borderId="0" xfId="0" applyFont="1" applyFill="1" applyBorder="1" applyAlignment="1" applyProtection="1">
      <alignment horizontal="left"/>
    </xf>
    <xf numFmtId="0" fontId="0" fillId="20" borderId="0" xfId="0" applyFill="1" applyBorder="1"/>
    <xf numFmtId="0" fontId="0" fillId="21" borderId="0" xfId="0" applyFill="1" applyBorder="1"/>
    <xf numFmtId="0" fontId="0" fillId="24" borderId="6" xfId="0" applyFill="1" applyBorder="1"/>
    <xf numFmtId="0" fontId="0" fillId="24" borderId="7" xfId="0" applyFill="1" applyBorder="1"/>
    <xf numFmtId="0" fontId="0" fillId="21" borderId="7" xfId="0" applyFill="1" applyBorder="1"/>
    <xf numFmtId="0" fontId="0" fillId="25" borderId="7" xfId="0" applyFill="1" applyBorder="1"/>
    <xf numFmtId="0" fontId="0" fillId="25" borderId="8" xfId="0" applyFill="1" applyBorder="1"/>
    <xf numFmtId="0" fontId="0" fillId="21" borderId="6" xfId="0" applyFill="1" applyBorder="1"/>
    <xf numFmtId="0" fontId="0" fillId="21" borderId="8" xfId="0" applyFill="1" applyBorder="1"/>
    <xf numFmtId="0" fontId="0" fillId="25" borderId="6" xfId="0" applyFill="1" applyBorder="1"/>
    <xf numFmtId="0" fontId="0" fillId="24" borderId="8" xfId="0" applyFill="1" applyBorder="1"/>
    <xf numFmtId="0" fontId="0" fillId="20" borderId="3" xfId="0" applyFill="1" applyBorder="1"/>
    <xf numFmtId="0" fontId="0" fillId="20" borderId="2" xfId="0" applyFill="1" applyBorder="1"/>
    <xf numFmtId="0" fontId="0" fillId="18" borderId="3" xfId="0" applyFill="1" applyBorder="1"/>
    <xf numFmtId="0" fontId="0" fillId="18" borderId="0" xfId="0" applyFill="1" applyBorder="1"/>
    <xf numFmtId="0" fontId="0" fillId="18" borderId="2" xfId="0" applyFill="1" applyBorder="1"/>
    <xf numFmtId="0" fontId="0" fillId="21" borderId="3" xfId="0" applyFill="1" applyBorder="1"/>
    <xf numFmtId="0" fontId="0" fillId="21" borderId="2" xfId="0" applyFill="1" applyBorder="1"/>
    <xf numFmtId="0" fontId="0" fillId="23" borderId="3" xfId="0" applyFill="1" applyBorder="1"/>
    <xf numFmtId="0" fontId="0" fillId="23" borderId="0" xfId="0" applyFill="1" applyBorder="1"/>
    <xf numFmtId="0" fontId="0" fillId="23" borderId="2" xfId="0" applyFill="1" applyBorder="1"/>
    <xf numFmtId="0" fontId="0" fillId="26" borderId="2" xfId="0" applyFill="1" applyBorder="1"/>
    <xf numFmtId="0" fontId="0" fillId="26" borderId="3" xfId="0" applyFill="1" applyBorder="1"/>
    <xf numFmtId="0" fontId="0" fillId="26" borderId="0" xfId="0" applyFill="1" applyBorder="1"/>
    <xf numFmtId="0" fontId="0" fillId="0" borderId="167" xfId="0" applyBorder="1"/>
    <xf numFmtId="0" fontId="65" fillId="18" borderId="0" xfId="0" applyFont="1" applyFill="1" applyBorder="1"/>
    <xf numFmtId="0" fontId="65" fillId="23" borderId="3" xfId="0" applyFont="1" applyFill="1" applyBorder="1"/>
    <xf numFmtId="0" fontId="66" fillId="21" borderId="0" xfId="0" applyFont="1" applyFill="1" applyBorder="1"/>
    <xf numFmtId="0" fontId="0" fillId="27" borderId="3" xfId="0" applyFill="1" applyBorder="1"/>
    <xf numFmtId="0" fontId="0" fillId="27" borderId="0" xfId="0" applyFill="1" applyBorder="1"/>
    <xf numFmtId="0" fontId="0" fillId="27" borderId="2" xfId="0" applyFill="1" applyBorder="1"/>
    <xf numFmtId="0" fontId="59" fillId="22" borderId="3" xfId="0" applyFont="1" applyFill="1" applyBorder="1"/>
    <xf numFmtId="0" fontId="59" fillId="22" borderId="0" xfId="0" applyFont="1" applyFill="1" applyBorder="1"/>
    <xf numFmtId="0" fontId="59" fillId="22" borderId="2" xfId="0" applyFont="1" applyFill="1" applyBorder="1"/>
    <xf numFmtId="0" fontId="67" fillId="27" borderId="0" xfId="0" applyFont="1" applyFill="1" applyBorder="1"/>
    <xf numFmtId="0" fontId="67" fillId="23" borderId="3" xfId="0" applyFont="1" applyFill="1" applyBorder="1"/>
    <xf numFmtId="0" fontId="3" fillId="0" borderId="6" xfId="0" applyFont="1" applyFill="1" applyBorder="1"/>
    <xf numFmtId="0" fontId="3" fillId="0" borderId="4" xfId="0" applyFont="1" applyFill="1" applyBorder="1"/>
    <xf numFmtId="0" fontId="3" fillId="0" borderId="167" xfId="0" applyFont="1" applyFill="1" applyBorder="1"/>
    <xf numFmtId="0" fontId="3" fillId="0" borderId="68" xfId="0" applyFont="1" applyFill="1" applyBorder="1"/>
    <xf numFmtId="44" fontId="0" fillId="0" borderId="94" xfId="0" applyNumberFormat="1" applyBorder="1"/>
    <xf numFmtId="0" fontId="0" fillId="15" borderId="129" xfId="0" applyFill="1" applyBorder="1"/>
    <xf numFmtId="9" fontId="0" fillId="15" borderId="96" xfId="0" applyNumberFormat="1" applyFill="1" applyBorder="1"/>
    <xf numFmtId="0" fontId="0" fillId="15" borderId="96" xfId="0" applyFill="1" applyBorder="1"/>
    <xf numFmtId="44" fontId="0" fillId="0" borderId="112" xfId="2" applyFont="1" applyBorder="1"/>
    <xf numFmtId="0" fontId="36" fillId="0" borderId="5" xfId="0" applyFont="1" applyBorder="1"/>
    <xf numFmtId="0" fontId="43" fillId="17" borderId="0" xfId="0" applyFont="1" applyFill="1" applyBorder="1"/>
    <xf numFmtId="0" fontId="48" fillId="17" borderId="0" xfId="0" applyFont="1" applyFill="1" applyBorder="1"/>
    <xf numFmtId="0" fontId="0" fillId="17" borderId="0" xfId="0" applyFill="1" applyBorder="1"/>
    <xf numFmtId="0" fontId="0" fillId="16" borderId="90" xfId="0" applyFill="1" applyBorder="1"/>
    <xf numFmtId="0" fontId="0" fillId="16" borderId="69" xfId="0" applyFill="1" applyBorder="1"/>
    <xf numFmtId="0" fontId="43" fillId="0" borderId="69" xfId="0" applyFont="1" applyBorder="1"/>
    <xf numFmtId="0" fontId="48" fillId="0" borderId="69" xfId="0" applyFont="1" applyBorder="1"/>
    <xf numFmtId="0" fontId="48" fillId="3" borderId="69" xfId="0" applyFont="1" applyFill="1" applyBorder="1"/>
    <xf numFmtId="0" fontId="43" fillId="14" borderId="166" xfId="0" applyFont="1" applyFill="1" applyBorder="1"/>
    <xf numFmtId="0" fontId="48" fillId="0" borderId="91" xfId="0" applyFont="1" applyBorder="1"/>
    <xf numFmtId="0" fontId="43" fillId="14" borderId="9" xfId="0" applyFont="1" applyFill="1" applyBorder="1"/>
    <xf numFmtId="0" fontId="43" fillId="0" borderId="90" xfId="0" applyFont="1" applyBorder="1"/>
    <xf numFmtId="0" fontId="48" fillId="3" borderId="91" xfId="0" applyFont="1" applyFill="1" applyBorder="1"/>
    <xf numFmtId="0" fontId="43" fillId="14" borderId="69" xfId="0" applyFont="1" applyFill="1" applyBorder="1"/>
    <xf numFmtId="0" fontId="66" fillId="28" borderId="0" xfId="0" applyFont="1" applyFill="1" applyBorder="1"/>
    <xf numFmtId="0" fontId="0" fillId="28" borderId="2" xfId="0" applyFill="1" applyBorder="1"/>
    <xf numFmtId="0" fontId="0" fillId="28" borderId="3" xfId="0" applyFill="1" applyBorder="1"/>
    <xf numFmtId="0" fontId="66" fillId="15" borderId="3" xfId="0" applyFont="1" applyFill="1" applyBorder="1"/>
    <xf numFmtId="0" fontId="70" fillId="15" borderId="0" xfId="0" applyFont="1" applyFill="1" applyBorder="1"/>
    <xf numFmtId="0" fontId="70" fillId="15" borderId="2" xfId="0" applyFont="1" applyFill="1" applyBorder="1"/>
    <xf numFmtId="0" fontId="0" fillId="15" borderId="0" xfId="0" applyFill="1" applyBorder="1"/>
    <xf numFmtId="0" fontId="0" fillId="17" borderId="2" xfId="0" applyFill="1" applyBorder="1"/>
    <xf numFmtId="0" fontId="0" fillId="17" borderId="3" xfId="0" applyFill="1" applyBorder="1"/>
    <xf numFmtId="0" fontId="66" fillId="21" borderId="3" xfId="0" applyFont="1" applyFill="1" applyBorder="1"/>
    <xf numFmtId="0" fontId="66" fillId="29" borderId="0" xfId="0" applyFont="1" applyFill="1" applyBorder="1"/>
    <xf numFmtId="0" fontId="0" fillId="29" borderId="0" xfId="0" applyFill="1" applyBorder="1"/>
    <xf numFmtId="0" fontId="0" fillId="29" borderId="2" xfId="0" applyFill="1" applyBorder="1"/>
    <xf numFmtId="0" fontId="0" fillId="29" borderId="3" xfId="0" applyFill="1" applyBorder="1"/>
    <xf numFmtId="0" fontId="8" fillId="29" borderId="0" xfId="0" applyFont="1" applyFill="1" applyBorder="1"/>
    <xf numFmtId="0" fontId="8" fillId="29" borderId="2" xfId="0" applyFont="1" applyFill="1" applyBorder="1"/>
    <xf numFmtId="0" fontId="8" fillId="29" borderId="3" xfId="0" applyFont="1" applyFill="1" applyBorder="1"/>
    <xf numFmtId="0" fontId="66" fillId="23" borderId="3" xfId="0" applyFont="1" applyFill="1" applyBorder="1"/>
    <xf numFmtId="0" fontId="66" fillId="30" borderId="0" xfId="0" applyFont="1" applyFill="1" applyBorder="1"/>
    <xf numFmtId="0" fontId="0" fillId="30" borderId="0" xfId="0" applyFill="1" applyBorder="1"/>
    <xf numFmtId="0" fontId="0" fillId="30" borderId="2" xfId="0" applyFill="1" applyBorder="1"/>
    <xf numFmtId="0" fontId="0" fillId="30" borderId="3" xfId="0" applyFill="1" applyBorder="1"/>
    <xf numFmtId="0" fontId="66" fillId="31" borderId="3" xfId="0" applyFont="1" applyFill="1" applyBorder="1"/>
    <xf numFmtId="0" fontId="0" fillId="31" borderId="0" xfId="0" applyFill="1" applyBorder="1"/>
    <xf numFmtId="0" fontId="0" fillId="31" borderId="2" xfId="0" applyFill="1" applyBorder="1"/>
    <xf numFmtId="0" fontId="0" fillId="31" borderId="3" xfId="0" applyFill="1" applyBorder="1"/>
    <xf numFmtId="0" fontId="66" fillId="29" borderId="167" xfId="0" applyFont="1" applyFill="1" applyBorder="1"/>
    <xf numFmtId="0" fontId="0" fillId="29" borderId="127" xfId="0" applyFill="1" applyBorder="1"/>
    <xf numFmtId="0" fontId="0" fillId="29" borderId="169" xfId="0" applyFill="1" applyBorder="1"/>
    <xf numFmtId="0" fontId="0" fillId="29" borderId="167" xfId="0" applyFill="1" applyBorder="1"/>
    <xf numFmtId="0" fontId="66" fillId="28" borderId="3" xfId="0" applyFont="1" applyFill="1" applyBorder="1"/>
    <xf numFmtId="0" fontId="0" fillId="28" borderId="0" xfId="0" applyFill="1" applyBorder="1"/>
    <xf numFmtId="0" fontId="66" fillId="29" borderId="3" xfId="0" applyFont="1" applyFill="1" applyBorder="1"/>
    <xf numFmtId="0" fontId="69" fillId="29" borderId="0" xfId="0" applyFont="1" applyFill="1" applyBorder="1"/>
    <xf numFmtId="0" fontId="69" fillId="29" borderId="2" xfId="0" applyFont="1" applyFill="1" applyBorder="1"/>
    <xf numFmtId="0" fontId="69" fillId="29" borderId="3" xfId="0" applyFont="1" applyFill="1" applyBorder="1"/>
    <xf numFmtId="44" fontId="7" fillId="0" borderId="0" xfId="0" applyNumberFormat="1" applyFont="1"/>
    <xf numFmtId="0" fontId="71" fillId="20" borderId="0" xfId="0" applyFont="1" applyFill="1"/>
    <xf numFmtId="44" fontId="71" fillId="20" borderId="0" xfId="0" applyNumberFormat="1" applyFont="1" applyFill="1"/>
    <xf numFmtId="0" fontId="72" fillId="16" borderId="0" xfId="0" applyFont="1" applyFill="1"/>
    <xf numFmtId="172" fontId="71" fillId="16" borderId="0" xfId="0" applyNumberFormat="1" applyFont="1" applyFill="1"/>
    <xf numFmtId="170" fontId="0" fillId="0" borderId="0" xfId="1" applyNumberFormat="1" applyFont="1"/>
    <xf numFmtId="0" fontId="73" fillId="32" borderId="178" xfId="0" applyFont="1" applyFill="1" applyBorder="1"/>
    <xf numFmtId="0" fontId="0" fillId="0" borderId="178" xfId="0" applyFont="1" applyFill="1" applyBorder="1"/>
    <xf numFmtId="0" fontId="0" fillId="0" borderId="179" xfId="0" applyFont="1" applyFill="1" applyBorder="1"/>
    <xf numFmtId="0" fontId="0" fillId="0" borderId="180" xfId="0" applyFont="1" applyFill="1" applyBorder="1"/>
    <xf numFmtId="0" fontId="73" fillId="32" borderId="3" xfId="0" applyFont="1" applyFill="1" applyBorder="1"/>
    <xf numFmtId="0" fontId="0" fillId="0" borderId="3" xfId="0" applyFont="1" applyFill="1" applyBorder="1"/>
    <xf numFmtId="0" fontId="0" fillId="0" borderId="2" xfId="0" applyFont="1" applyFill="1" applyBorder="1"/>
    <xf numFmtId="0" fontId="58" fillId="0" borderId="3" xfId="0" applyFont="1" applyFill="1" applyBorder="1" applyAlignment="1">
      <alignment horizontal="center"/>
    </xf>
    <xf numFmtId="0" fontId="73" fillId="32" borderId="4" xfId="0" applyFont="1" applyFill="1" applyBorder="1"/>
    <xf numFmtId="0" fontId="7" fillId="0" borderId="4" xfId="0" applyFont="1" applyFill="1" applyBorder="1"/>
    <xf numFmtId="0" fontId="7" fillId="0" borderId="1" xfId="0" applyFont="1" applyFill="1" applyBorder="1"/>
    <xf numFmtId="0" fontId="7" fillId="0" borderId="5" xfId="0" applyFont="1" applyFill="1" applyBorder="1"/>
    <xf numFmtId="0" fontId="36" fillId="0" borderId="3" xfId="0" applyFont="1" applyFill="1" applyBorder="1"/>
    <xf numFmtId="44" fontId="2" fillId="33" borderId="178" xfId="2" applyFont="1" applyFill="1" applyBorder="1"/>
    <xf numFmtId="44" fontId="2" fillId="33" borderId="181" xfId="2" applyFont="1" applyFill="1" applyBorder="1"/>
    <xf numFmtId="44" fontId="2" fillId="33" borderId="179" xfId="2" applyFont="1" applyFill="1" applyBorder="1"/>
    <xf numFmtId="1" fontId="0" fillId="34" borderId="3" xfId="0" applyNumberFormat="1" applyFont="1" applyFill="1" applyBorder="1"/>
    <xf numFmtId="1" fontId="0" fillId="0" borderId="69" xfId="0" applyNumberFormat="1" applyFont="1" applyFill="1" applyBorder="1"/>
    <xf numFmtId="1" fontId="0" fillId="0" borderId="0" xfId="0" applyNumberFormat="1" applyFont="1" applyFill="1" applyBorder="1"/>
    <xf numFmtId="1" fontId="36" fillId="34" borderId="3" xfId="0" applyNumberFormat="1" applyFont="1" applyFill="1" applyBorder="1"/>
    <xf numFmtId="1" fontId="0" fillId="35" borderId="3" xfId="0" applyNumberFormat="1" applyFont="1" applyFill="1" applyBorder="1"/>
    <xf numFmtId="1" fontId="0" fillId="35" borderId="69" xfId="0" applyNumberFormat="1" applyFont="1" applyFill="1" applyBorder="1"/>
    <xf numFmtId="1" fontId="0" fillId="35" borderId="0" xfId="0" applyNumberFormat="1" applyFont="1" applyFill="1" applyBorder="1"/>
    <xf numFmtId="0" fontId="36" fillId="0" borderId="4" xfId="0" applyFont="1" applyFill="1" applyBorder="1"/>
    <xf numFmtId="1" fontId="0" fillId="0" borderId="4" xfId="0" applyNumberFormat="1" applyFont="1" applyFill="1" applyBorder="1"/>
    <xf numFmtId="1" fontId="0" fillId="0" borderId="91" xfId="0" applyNumberFormat="1" applyFont="1" applyFill="1" applyBorder="1"/>
    <xf numFmtId="1" fontId="0" fillId="0" borderId="1" xfId="0" applyNumberFormat="1" applyFont="1" applyFill="1" applyBorder="1"/>
    <xf numFmtId="0" fontId="0" fillId="33" borderId="178" xfId="0" applyFont="1" applyFill="1" applyBorder="1"/>
    <xf numFmtId="0" fontId="0" fillId="33" borderId="181" xfId="0" applyFont="1" applyFill="1" applyBorder="1"/>
    <xf numFmtId="0" fontId="0" fillId="33" borderId="3" xfId="0" applyFont="1" applyFill="1" applyBorder="1"/>
    <xf numFmtId="0" fontId="0" fillId="33" borderId="69" xfId="0" applyFont="1" applyFill="1" applyBorder="1"/>
    <xf numFmtId="0" fontId="36" fillId="0" borderId="178" xfId="0" applyFont="1" applyFill="1" applyBorder="1"/>
    <xf numFmtId="9" fontId="0" fillId="0" borderId="178" xfId="3" applyFont="1" applyFill="1" applyBorder="1"/>
    <xf numFmtId="9" fontId="0" fillId="0" borderId="181" xfId="3" applyFont="1" applyFill="1" applyBorder="1"/>
    <xf numFmtId="9" fontId="0" fillId="0" borderId="180" xfId="3" applyFont="1" applyFill="1" applyBorder="1"/>
    <xf numFmtId="1" fontId="0" fillId="0" borderId="5" xfId="0" applyNumberFormat="1" applyFont="1" applyFill="1" applyBorder="1"/>
    <xf numFmtId="44" fontId="2" fillId="33" borderId="3" xfId="2" applyFont="1" applyFill="1" applyBorder="1"/>
    <xf numFmtId="44" fontId="2" fillId="33" borderId="0" xfId="2" applyFont="1" applyFill="1" applyBorder="1"/>
    <xf numFmtId="44" fontId="74" fillId="35" borderId="3" xfId="2" applyFont="1" applyFill="1" applyBorder="1"/>
    <xf numFmtId="44" fontId="74" fillId="35" borderId="69" xfId="2" applyFont="1" applyFill="1" applyBorder="1"/>
    <xf numFmtId="44" fontId="74" fillId="35" borderId="0" xfId="2" applyFont="1" applyFill="1" applyBorder="1"/>
    <xf numFmtId="0" fontId="0" fillId="33" borderId="0" xfId="0" applyFont="1" applyFill="1" applyBorder="1"/>
    <xf numFmtId="9" fontId="0" fillId="0" borderId="3" xfId="3" applyFont="1" applyFill="1" applyBorder="1"/>
    <xf numFmtId="9" fontId="0" fillId="0" borderId="69" xfId="3" applyFont="1" applyFill="1" applyBorder="1"/>
    <xf numFmtId="9" fontId="0" fillId="0" borderId="0" xfId="3" applyFont="1" applyFill="1" applyBorder="1"/>
    <xf numFmtId="9" fontId="2" fillId="33" borderId="4" xfId="3" applyFont="1" applyFill="1" applyBorder="1"/>
    <xf numFmtId="9" fontId="2" fillId="33" borderId="91" xfId="3" applyFont="1" applyFill="1" applyBorder="1"/>
    <xf numFmtId="9" fontId="2" fillId="33" borderId="1" xfId="3" applyFont="1" applyFill="1" applyBorder="1"/>
    <xf numFmtId="0" fontId="36" fillId="0" borderId="181" xfId="0" applyFont="1" applyFill="1" applyBorder="1"/>
    <xf numFmtId="44" fontId="36" fillId="0" borderId="178" xfId="0" applyNumberFormat="1" applyFont="1" applyFill="1" applyBorder="1"/>
    <xf numFmtId="44" fontId="36" fillId="0" borderId="182" xfId="0" applyNumberFormat="1" applyFont="1" applyFill="1" applyBorder="1"/>
    <xf numFmtId="44" fontId="36" fillId="0" borderId="183" xfId="0" applyNumberFormat="1" applyFont="1" applyFill="1" applyBorder="1"/>
    <xf numFmtId="44" fontId="36" fillId="0" borderId="179" xfId="0" applyNumberFormat="1" applyFont="1" applyFill="1" applyBorder="1"/>
    <xf numFmtId="44" fontId="0" fillId="0" borderId="3" xfId="0" applyNumberFormat="1" applyFont="1" applyFill="1" applyBorder="1"/>
    <xf numFmtId="44" fontId="0" fillId="0" borderId="44" xfId="0" applyNumberFormat="1" applyFont="1" applyFill="1" applyBorder="1"/>
    <xf numFmtId="44" fontId="0" fillId="0" borderId="110" xfId="0" applyNumberFormat="1" applyFont="1" applyFill="1" applyBorder="1"/>
    <xf numFmtId="44" fontId="0" fillId="0" borderId="0" xfId="0" applyNumberFormat="1" applyFont="1" applyFill="1" applyBorder="1"/>
    <xf numFmtId="9" fontId="0" fillId="0" borderId="3" xfId="3" applyFont="1" applyFill="1" applyBorder="1" applyAlignment="1">
      <alignment horizontal="right"/>
    </xf>
    <xf numFmtId="0" fontId="0" fillId="0" borderId="0" xfId="0" applyFont="1" applyFill="1" applyBorder="1" applyAlignment="1">
      <alignment horizontal="right"/>
    </xf>
    <xf numFmtId="0" fontId="0" fillId="0" borderId="2" xfId="0" applyFont="1" applyFill="1" applyBorder="1" applyAlignment="1">
      <alignment horizontal="right"/>
    </xf>
    <xf numFmtId="44" fontId="0" fillId="0" borderId="3" xfId="0" applyNumberFormat="1" applyFont="1" applyFill="1" applyBorder="1" applyAlignment="1">
      <alignment horizontal="right"/>
    </xf>
    <xf numFmtId="0" fontId="0" fillId="0" borderId="69" xfId="0" applyFont="1" applyFill="1" applyBorder="1"/>
    <xf numFmtId="0" fontId="0" fillId="0" borderId="3" xfId="0" applyFont="1" applyFill="1" applyBorder="1" applyAlignment="1">
      <alignment horizontal="right"/>
    </xf>
    <xf numFmtId="0" fontId="0" fillId="0" borderId="91" xfId="0" applyFont="1" applyFill="1" applyBorder="1"/>
    <xf numFmtId="1" fontId="0" fillId="0" borderId="4" xfId="0" applyNumberFormat="1" applyFont="1" applyFill="1" applyBorder="1" applyAlignment="1">
      <alignment horizontal="right"/>
    </xf>
    <xf numFmtId="0" fontId="0" fillId="0" borderId="1" xfId="0" applyFont="1" applyFill="1" applyBorder="1" applyAlignment="1">
      <alignment horizontal="right"/>
    </xf>
    <xf numFmtId="0" fontId="0" fillId="0" borderId="5" xfId="0" applyFont="1" applyFill="1" applyBorder="1" applyAlignment="1">
      <alignment horizontal="right"/>
    </xf>
    <xf numFmtId="0" fontId="0" fillId="0" borderId="1" xfId="0" applyFont="1" applyFill="1" applyBorder="1"/>
    <xf numFmtId="0" fontId="0" fillId="0" borderId="5" xfId="0" applyFont="1" applyFill="1" applyBorder="1"/>
    <xf numFmtId="0" fontId="0" fillId="0" borderId="180" xfId="0" applyFont="1" applyFill="1" applyBorder="1" applyAlignment="1">
      <alignment horizontal="center"/>
    </xf>
    <xf numFmtId="0" fontId="0" fillId="33" borderId="51" xfId="0" applyFont="1" applyFill="1" applyBorder="1" applyAlignment="1">
      <alignment horizontal="center"/>
    </xf>
    <xf numFmtId="10" fontId="0" fillId="0" borderId="96" xfId="3" applyNumberFormat="1" applyFont="1" applyFill="1" applyBorder="1" applyAlignment="1">
      <alignment horizontal="center"/>
    </xf>
    <xf numFmtId="10" fontId="0" fillId="0" borderId="51" xfId="3" applyNumberFormat="1" applyFont="1" applyFill="1" applyBorder="1" applyAlignment="1">
      <alignment horizontal="center"/>
    </xf>
    <xf numFmtId="0" fontId="0" fillId="35" borderId="51" xfId="0" applyFont="1" applyFill="1" applyBorder="1" applyAlignment="1">
      <alignment horizontal="center"/>
    </xf>
    <xf numFmtId="0" fontId="0" fillId="0" borderId="4" xfId="0" applyFont="1" applyFill="1" applyBorder="1"/>
    <xf numFmtId="0" fontId="0" fillId="33" borderId="33" xfId="0" applyFont="1" applyFill="1" applyBorder="1" applyAlignment="1">
      <alignment horizontal="center"/>
    </xf>
    <xf numFmtId="10" fontId="0" fillId="0" borderId="138" xfId="3" applyNumberFormat="1" applyFont="1" applyFill="1" applyBorder="1" applyAlignment="1">
      <alignment horizontal="center"/>
    </xf>
    <xf numFmtId="0" fontId="0" fillId="0" borderId="184" xfId="0" applyFont="1" applyFill="1" applyBorder="1"/>
    <xf numFmtId="0" fontId="0" fillId="0" borderId="185" xfId="0" applyFont="1" applyFill="1" applyBorder="1"/>
    <xf numFmtId="0" fontId="0" fillId="0" borderId="186" xfId="0" applyFont="1" applyFill="1" applyBorder="1"/>
    <xf numFmtId="0" fontId="0" fillId="33" borderId="184" xfId="0" applyFont="1" applyFill="1" applyBorder="1"/>
    <xf numFmtId="0" fontId="0" fillId="33" borderId="185" xfId="0" applyFont="1" applyFill="1" applyBorder="1"/>
    <xf numFmtId="0" fontId="0" fillId="33" borderId="186" xfId="0" applyFont="1" applyFill="1" applyBorder="1"/>
    <xf numFmtId="0" fontId="0" fillId="0" borderId="157" xfId="0" applyFont="1" applyFill="1" applyBorder="1"/>
    <xf numFmtId="44" fontId="0" fillId="33" borderId="51" xfId="2" applyFont="1" applyFill="1" applyBorder="1" applyAlignment="1">
      <alignment horizontal="center"/>
    </xf>
    <xf numFmtId="44" fontId="0" fillId="33" borderId="96" xfId="2" applyFont="1" applyFill="1" applyBorder="1" applyAlignment="1">
      <alignment horizontal="center"/>
    </xf>
    <xf numFmtId="0" fontId="0" fillId="33" borderId="157" xfId="0" applyFont="1" applyFill="1" applyBorder="1"/>
    <xf numFmtId="44" fontId="0" fillId="35" borderId="0" xfId="2" applyFont="1" applyFill="1" applyBorder="1" applyAlignment="1">
      <alignment horizontal="center"/>
    </xf>
    <xf numFmtId="0" fontId="0" fillId="0" borderId="99" xfId="0" applyFont="1" applyFill="1" applyBorder="1"/>
    <xf numFmtId="44" fontId="0" fillId="33" borderId="33" xfId="2" applyFont="1" applyFill="1" applyBorder="1"/>
    <xf numFmtId="0" fontId="0" fillId="0" borderId="138" xfId="0" applyFont="1" applyFill="1" applyBorder="1"/>
    <xf numFmtId="0" fontId="0" fillId="33" borderId="33" xfId="0" applyFont="1" applyFill="1" applyBorder="1"/>
    <xf numFmtId="0" fontId="0" fillId="0" borderId="0" xfId="0" applyFont="1" applyFill="1" applyBorder="1" applyAlignment="1">
      <alignment horizontal="center"/>
    </xf>
    <xf numFmtId="44" fontId="0" fillId="0" borderId="0" xfId="2" applyFont="1" applyFill="1" applyBorder="1"/>
    <xf numFmtId="10" fontId="0" fillId="0" borderId="0" xfId="0" applyNumberFormat="1" applyFont="1" applyFill="1" applyBorder="1"/>
    <xf numFmtId="0" fontId="0" fillId="0" borderId="51" xfId="0" applyFont="1" applyFill="1" applyBorder="1"/>
    <xf numFmtId="44" fontId="0" fillId="0" borderId="51" xfId="2" applyFont="1" applyFill="1" applyBorder="1"/>
    <xf numFmtId="10" fontId="0" fillId="0" borderId="96" xfId="2" applyNumberFormat="1" applyFont="1" applyFill="1" applyBorder="1"/>
    <xf numFmtId="0" fontId="0" fillId="33" borderId="99" xfId="0" applyFont="1" applyFill="1" applyBorder="1"/>
    <xf numFmtId="0" fontId="0" fillId="0" borderId="33" xfId="0" applyFont="1" applyFill="1" applyBorder="1"/>
    <xf numFmtId="44" fontId="0" fillId="0" borderId="33" xfId="2" applyFont="1" applyFill="1" applyBorder="1"/>
    <xf numFmtId="9" fontId="0" fillId="0" borderId="138" xfId="2" applyNumberFormat="1" applyFont="1" applyFill="1" applyBorder="1"/>
    <xf numFmtId="0" fontId="36" fillId="20" borderId="3" xfId="0" applyFont="1" applyFill="1" applyBorder="1"/>
    <xf numFmtId="169" fontId="0" fillId="15" borderId="14" xfId="2" applyNumberFormat="1" applyFont="1" applyFill="1" applyBorder="1"/>
    <xf numFmtId="173" fontId="0" fillId="3" borderId="25" xfId="0" applyNumberFormat="1" applyFill="1" applyBorder="1"/>
    <xf numFmtId="173" fontId="0" fillId="0" borderId="38" xfId="0" applyNumberFormat="1" applyBorder="1"/>
    <xf numFmtId="169" fontId="77" fillId="29" borderId="36" xfId="2" applyNumberFormat="1" applyFont="1" applyFill="1" applyBorder="1"/>
    <xf numFmtId="44" fontId="77" fillId="29" borderId="36" xfId="2" applyFont="1" applyFill="1" applyBorder="1"/>
    <xf numFmtId="44" fontId="77" fillId="29" borderId="187" xfId="2" applyFont="1" applyFill="1" applyBorder="1"/>
    <xf numFmtId="44" fontId="0" fillId="0" borderId="116" xfId="2" applyFont="1" applyBorder="1"/>
    <xf numFmtId="0" fontId="72" fillId="16" borderId="144" xfId="0" applyFont="1" applyFill="1" applyBorder="1"/>
    <xf numFmtId="44" fontId="3" fillId="0" borderId="0" xfId="2" applyFont="1"/>
    <xf numFmtId="0" fontId="3" fillId="36" borderId="0" xfId="0" applyFont="1" applyFill="1" applyBorder="1"/>
    <xf numFmtId="10" fontId="0" fillId="0" borderId="0" xfId="3" applyNumberFormat="1" applyFont="1"/>
    <xf numFmtId="0" fontId="17" fillId="0" borderId="0" xfId="0" applyFont="1"/>
    <xf numFmtId="6" fontId="0" fillId="2" borderId="49" xfId="0" applyNumberFormat="1" applyFill="1" applyBorder="1"/>
    <xf numFmtId="0" fontId="0" fillId="2" borderId="19" xfId="0" applyFill="1" applyBorder="1"/>
    <xf numFmtId="0" fontId="0" fillId="3" borderId="40" xfId="0" applyFill="1" applyBorder="1"/>
    <xf numFmtId="44" fontId="23" fillId="3" borderId="161" xfId="2" applyFont="1" applyFill="1" applyBorder="1"/>
    <xf numFmtId="44" fontId="3" fillId="0" borderId="19" xfId="2" applyFont="1" applyBorder="1"/>
    <xf numFmtId="44" fontId="0" fillId="17" borderId="19" xfId="2" applyFont="1" applyFill="1" applyBorder="1"/>
    <xf numFmtId="44" fontId="78" fillId="0" borderId="19" xfId="0" applyNumberFormat="1" applyFont="1" applyBorder="1"/>
    <xf numFmtId="10" fontId="79" fillId="4" borderId="128" xfId="3" applyNumberFormat="1" applyFont="1" applyFill="1" applyBorder="1"/>
    <xf numFmtId="0" fontId="0" fillId="0" borderId="74" xfId="0" applyBorder="1"/>
    <xf numFmtId="0" fontId="0" fillId="0" borderId="44" xfId="0" applyBorder="1"/>
    <xf numFmtId="0" fontId="36" fillId="0" borderId="44" xfId="0" applyFont="1" applyBorder="1"/>
    <xf numFmtId="0" fontId="7" fillId="0" borderId="44" xfId="0" applyFont="1" applyBorder="1"/>
    <xf numFmtId="0" fontId="23" fillId="0" borderId="44" xfId="0" applyFont="1" applyBorder="1"/>
    <xf numFmtId="0" fontId="14" fillId="4" borderId="163" xfId="0" applyFont="1" applyFill="1" applyBorder="1"/>
    <xf numFmtId="9" fontId="0" fillId="2" borderId="19" xfId="3" applyFont="1" applyFill="1" applyBorder="1"/>
    <xf numFmtId="0" fontId="0" fillId="16" borderId="127" xfId="0" applyFill="1" applyBorder="1"/>
    <xf numFmtId="0" fontId="0" fillId="16" borderId="128" xfId="0" applyFill="1" applyBorder="1"/>
    <xf numFmtId="173" fontId="0" fillId="2" borderId="19" xfId="0" applyNumberFormat="1" applyFill="1" applyBorder="1"/>
    <xf numFmtId="165" fontId="0" fillId="0" borderId="182" xfId="0" applyNumberFormat="1" applyBorder="1" applyAlignment="1">
      <alignment horizontal="center"/>
    </xf>
    <xf numFmtId="165" fontId="0" fillId="0" borderId="188" xfId="0" applyNumberFormat="1" applyBorder="1" applyAlignment="1">
      <alignment horizontal="center"/>
    </xf>
    <xf numFmtId="0" fontId="3" fillId="16" borderId="3" xfId="0" applyFont="1" applyFill="1" applyBorder="1"/>
    <xf numFmtId="0" fontId="0" fillId="16" borderId="44" xfId="0" applyFill="1" applyBorder="1" applyAlignment="1">
      <alignment horizontal="center"/>
    </xf>
    <xf numFmtId="0" fontId="0" fillId="16" borderId="19" xfId="0" applyFill="1" applyBorder="1" applyAlignment="1">
      <alignment horizontal="center"/>
    </xf>
    <xf numFmtId="0" fontId="0" fillId="16" borderId="69" xfId="0" applyFill="1" applyBorder="1" applyAlignment="1">
      <alignment horizontal="center"/>
    </xf>
    <xf numFmtId="2" fontId="0" fillId="16" borderId="44" xfId="0" applyNumberFormat="1" applyFill="1" applyBorder="1" applyAlignment="1">
      <alignment horizontal="center"/>
    </xf>
    <xf numFmtId="2" fontId="0" fillId="16" borderId="19" xfId="0" applyNumberFormat="1" applyFill="1" applyBorder="1" applyAlignment="1">
      <alignment horizontal="center"/>
    </xf>
    <xf numFmtId="2" fontId="0" fillId="16" borderId="69" xfId="0" applyNumberFormat="1" applyFill="1" applyBorder="1" applyAlignment="1">
      <alignment horizontal="center"/>
    </xf>
    <xf numFmtId="10" fontId="2" fillId="16" borderId="44" xfId="3" applyNumberFormat="1" applyFill="1" applyBorder="1" applyAlignment="1">
      <alignment horizontal="center"/>
    </xf>
    <xf numFmtId="10" fontId="2" fillId="16" borderId="19" xfId="3" applyNumberFormat="1" applyFill="1" applyBorder="1" applyAlignment="1">
      <alignment horizontal="center"/>
    </xf>
    <xf numFmtId="10" fontId="2" fillId="16" borderId="69" xfId="3" applyNumberFormat="1" applyFill="1" applyBorder="1" applyAlignment="1">
      <alignment horizontal="center"/>
    </xf>
    <xf numFmtId="0" fontId="28" fillId="4" borderId="189" xfId="0" applyFont="1" applyFill="1" applyBorder="1"/>
    <xf numFmtId="0" fontId="36" fillId="4" borderId="179" xfId="0" applyFont="1" applyFill="1" applyBorder="1"/>
    <xf numFmtId="0" fontId="17" fillId="0" borderId="189" xfId="0" applyFont="1" applyBorder="1"/>
    <xf numFmtId="0" fontId="36" fillId="0" borderId="179" xfId="0" applyFont="1" applyBorder="1"/>
    <xf numFmtId="0" fontId="80" fillId="0" borderId="0" xfId="0" applyFont="1"/>
    <xf numFmtId="1" fontId="36" fillId="0" borderId="19" xfId="0" applyNumberFormat="1" applyFont="1" applyBorder="1" applyAlignment="1">
      <alignment horizontal="center"/>
    </xf>
    <xf numFmtId="44" fontId="63" fillId="0" borderId="0" xfId="0" applyNumberFormat="1" applyFont="1"/>
    <xf numFmtId="173" fontId="0" fillId="0" borderId="0" xfId="0" applyNumberFormat="1"/>
    <xf numFmtId="0" fontId="0" fillId="37" borderId="3" xfId="0" applyFill="1" applyBorder="1"/>
    <xf numFmtId="0" fontId="0" fillId="37" borderId="0" xfId="0" applyFill="1" applyBorder="1"/>
    <xf numFmtId="0" fontId="0" fillId="37" borderId="2" xfId="0" applyFill="1" applyBorder="1"/>
    <xf numFmtId="0" fontId="0" fillId="38" borderId="0" xfId="0" applyFill="1" applyBorder="1"/>
    <xf numFmtId="0" fontId="0" fillId="38" borderId="2" xfId="0" applyFill="1" applyBorder="1"/>
    <xf numFmtId="0" fontId="0" fillId="39" borderId="2" xfId="0" applyFill="1" applyBorder="1"/>
    <xf numFmtId="0" fontId="68" fillId="17" borderId="3" xfId="0" applyFont="1" applyFill="1" applyBorder="1"/>
    <xf numFmtId="0" fontId="59" fillId="17" borderId="0" xfId="0" applyFont="1" applyFill="1" applyBorder="1"/>
    <xf numFmtId="0" fontId="59" fillId="17" borderId="2" xfId="0" applyFont="1" applyFill="1" applyBorder="1"/>
    <xf numFmtId="0" fontId="59" fillId="17" borderId="3" xfId="0" applyFont="1" applyFill="1" applyBorder="1"/>
    <xf numFmtId="0" fontId="81" fillId="22" borderId="2" xfId="0" applyFont="1" applyFill="1" applyBorder="1"/>
    <xf numFmtId="0" fontId="0" fillId="40" borderId="3" xfId="0" applyFill="1" applyBorder="1"/>
    <xf numFmtId="0" fontId="0" fillId="40" borderId="0" xfId="0" applyFill="1" applyBorder="1"/>
    <xf numFmtId="0" fontId="0" fillId="40" borderId="2" xfId="0" applyFill="1" applyBorder="1"/>
    <xf numFmtId="0" fontId="82" fillId="31" borderId="3" xfId="0" applyFont="1" applyFill="1" applyBorder="1"/>
    <xf numFmtId="0" fontId="61" fillId="31" borderId="0" xfId="0" applyFont="1" applyFill="1" applyBorder="1"/>
    <xf numFmtId="0" fontId="61" fillId="31" borderId="2" xfId="0" applyFont="1" applyFill="1" applyBorder="1"/>
    <xf numFmtId="44" fontId="18" fillId="2" borderId="156" xfId="2" applyFont="1" applyFill="1" applyBorder="1" applyAlignment="1">
      <alignment horizontal="center"/>
    </xf>
    <xf numFmtId="44" fontId="18" fillId="2" borderId="157" xfId="2" applyFont="1" applyFill="1" applyBorder="1" applyAlignment="1">
      <alignment horizontal="center"/>
    </xf>
    <xf numFmtId="0" fontId="2" fillId="0" borderId="0" xfId="0" applyFont="1" applyBorder="1"/>
    <xf numFmtId="0" fontId="2" fillId="0" borderId="0" xfId="0" applyFont="1"/>
    <xf numFmtId="9" fontId="0" fillId="0" borderId="0" xfId="3" applyFont="1"/>
    <xf numFmtId="0" fontId="85" fillId="0" borderId="0" xfId="0" applyFont="1" applyAlignment="1">
      <alignment horizontal="right"/>
    </xf>
    <xf numFmtId="0" fontId="85" fillId="0" borderId="0" xfId="0" applyFont="1" applyAlignment="1">
      <alignment horizontal="left"/>
    </xf>
    <xf numFmtId="0" fontId="85" fillId="0" borderId="0" xfId="0" applyFont="1"/>
    <xf numFmtId="0" fontId="85" fillId="0" borderId="0" xfId="0" applyFont="1" applyAlignment="1">
      <alignment horizontal="center"/>
    </xf>
    <xf numFmtId="0" fontId="0" fillId="0" borderId="0" xfId="0" applyAlignment="1">
      <alignment horizontal="right"/>
    </xf>
    <xf numFmtId="0" fontId="83" fillId="0" borderId="0" xfId="0" applyFont="1" applyAlignment="1">
      <alignment horizontal="right"/>
    </xf>
    <xf numFmtId="0" fontId="0" fillId="0" borderId="0" xfId="0" applyAlignment="1">
      <alignment horizontal="left"/>
    </xf>
    <xf numFmtId="2" fontId="85" fillId="41" borderId="0" xfId="0" applyNumberFormat="1" applyFont="1" applyFill="1" applyAlignment="1" applyProtection="1">
      <alignment horizontal="center"/>
      <protection locked="0"/>
    </xf>
    <xf numFmtId="0" fontId="86" fillId="0" borderId="0" xfId="0" applyFont="1" applyAlignment="1">
      <alignment horizontal="center"/>
    </xf>
    <xf numFmtId="1" fontId="85" fillId="41" borderId="0" xfId="0" applyNumberFormat="1" applyFont="1" applyFill="1" applyAlignment="1" applyProtection="1">
      <alignment horizontal="center"/>
      <protection locked="0"/>
    </xf>
    <xf numFmtId="164" fontId="85" fillId="41" borderId="0" xfId="3" applyNumberFormat="1" applyFont="1" applyFill="1" applyAlignment="1" applyProtection="1">
      <alignment horizontal="center"/>
      <protection locked="0"/>
    </xf>
    <xf numFmtId="3" fontId="0" fillId="0" borderId="0" xfId="0" applyNumberFormat="1" applyAlignment="1">
      <alignment horizontal="center"/>
    </xf>
    <xf numFmtId="1" fontId="0" fillId="0" borderId="0" xfId="0" applyNumberFormat="1" applyAlignment="1">
      <alignment horizontal="center"/>
    </xf>
    <xf numFmtId="164" fontId="1" fillId="0" borderId="0" xfId="3" applyNumberFormat="1" applyFont="1" applyAlignment="1" applyProtection="1">
      <alignment horizontal="center"/>
    </xf>
    <xf numFmtId="164" fontId="83" fillId="0" borderId="0" xfId="0" applyNumberFormat="1" applyFont="1" applyAlignment="1">
      <alignment horizontal="center"/>
    </xf>
    <xf numFmtId="3" fontId="83" fillId="0" borderId="0" xfId="0" applyNumberFormat="1" applyFont="1" applyAlignment="1">
      <alignment horizontal="center"/>
    </xf>
    <xf numFmtId="171" fontId="83" fillId="0" borderId="0" xfId="0" applyNumberFormat="1" applyFont="1" applyAlignment="1">
      <alignment horizontal="center"/>
    </xf>
    <xf numFmtId="1" fontId="83" fillId="0" borderId="0" xfId="0" applyNumberFormat="1" applyFont="1" applyAlignment="1">
      <alignment horizontal="center"/>
    </xf>
    <xf numFmtId="0" fontId="88" fillId="0" borderId="0" xfId="0" applyFont="1"/>
    <xf numFmtId="0" fontId="87" fillId="16" borderId="0" xfId="0" applyFont="1" applyFill="1"/>
    <xf numFmtId="0" fontId="0" fillId="16" borderId="0" xfId="0" applyFill="1" applyAlignment="1">
      <alignment horizontal="right"/>
    </xf>
    <xf numFmtId="44" fontId="89" fillId="16" borderId="0" xfId="2" applyFont="1" applyFill="1"/>
    <xf numFmtId="3" fontId="87" fillId="0" borderId="0" xfId="0" applyNumberFormat="1" applyFont="1" applyAlignment="1">
      <alignment horizontal="center"/>
    </xf>
    <xf numFmtId="164" fontId="83" fillId="41" borderId="0" xfId="3" applyNumberFormat="1" applyFont="1" applyFill="1" applyAlignment="1" applyProtection="1">
      <alignment horizontal="center"/>
      <protection locked="0"/>
    </xf>
    <xf numFmtId="0" fontId="83" fillId="0" borderId="0" xfId="0" applyFont="1" applyAlignment="1">
      <alignment horizontal="center"/>
    </xf>
    <xf numFmtId="0" fontId="83" fillId="0" borderId="1" xfId="0" applyFont="1" applyBorder="1" applyAlignment="1">
      <alignment horizontal="right"/>
    </xf>
    <xf numFmtId="0" fontId="0" fillId="0" borderId="1" xfId="0" applyBorder="1" applyAlignment="1">
      <alignment horizontal="left"/>
    </xf>
    <xf numFmtId="0" fontId="0" fillId="0" borderId="1" xfId="0" applyBorder="1" applyAlignment="1">
      <alignment horizontal="right"/>
    </xf>
    <xf numFmtId="0" fontId="83" fillId="0" borderId="0" xfId="0" applyFont="1" applyAlignment="1">
      <alignment horizontal="left"/>
    </xf>
    <xf numFmtId="171" fontId="0" fillId="0" borderId="0" xfId="0" applyNumberFormat="1" applyAlignment="1">
      <alignment horizontal="center"/>
    </xf>
    <xf numFmtId="0" fontId="90" fillId="0" borderId="0" xfId="0" applyFont="1"/>
    <xf numFmtId="0" fontId="83" fillId="0" borderId="127" xfId="0" applyFont="1" applyBorder="1" applyAlignment="1">
      <alignment horizontal="right"/>
    </xf>
    <xf numFmtId="2" fontId="0" fillId="0" borderId="0" xfId="0" applyNumberFormat="1" applyAlignment="1">
      <alignment horizontal="center"/>
    </xf>
    <xf numFmtId="10" fontId="85" fillId="41" borderId="51" xfId="3" applyNumberFormat="1" applyFont="1" applyFill="1" applyBorder="1" applyAlignment="1" applyProtection="1">
      <alignment horizontal="center"/>
      <protection locked="0"/>
    </xf>
    <xf numFmtId="0" fontId="91" fillId="0" borderId="0" xfId="0" applyFont="1" applyAlignment="1">
      <alignment horizontal="center"/>
    </xf>
    <xf numFmtId="0" fontId="91" fillId="0" borderId="0" xfId="0" applyFont="1"/>
    <xf numFmtId="0" fontId="87" fillId="0" borderId="144" xfId="0" applyFont="1" applyBorder="1" applyAlignment="1">
      <alignment horizontal="left"/>
    </xf>
    <xf numFmtId="10" fontId="85" fillId="0" borderId="158" xfId="3" applyNumberFormat="1" applyFont="1" applyBorder="1" applyAlignment="1" applyProtection="1">
      <alignment horizontal="center"/>
    </xf>
    <xf numFmtId="0" fontId="85" fillId="0" borderId="144" xfId="0" applyFont="1" applyBorder="1"/>
    <xf numFmtId="0" fontId="85" fillId="0" borderId="54" xfId="0" applyFont="1" applyBorder="1" applyAlignment="1">
      <alignment horizontal="center"/>
    </xf>
    <xf numFmtId="0" fontId="85" fillId="0" borderId="54" xfId="0" applyFont="1" applyBorder="1" applyAlignment="1">
      <alignment horizontal="right"/>
    </xf>
    <xf numFmtId="10" fontId="85" fillId="41" borderId="158" xfId="3" applyNumberFormat="1" applyFont="1" applyFill="1" applyBorder="1" applyAlignment="1" applyProtection="1">
      <alignment horizontal="center"/>
    </xf>
    <xf numFmtId="0" fontId="85" fillId="0" borderId="144" xfId="0" applyFont="1" applyBorder="1" applyAlignment="1">
      <alignment horizontal="center"/>
    </xf>
    <xf numFmtId="0" fontId="92" fillId="0" borderId="0" xfId="0" applyFont="1" applyAlignment="1">
      <alignment horizontal="center"/>
    </xf>
    <xf numFmtId="0" fontId="93" fillId="0" borderId="0" xfId="0" applyFont="1" applyAlignment="1" applyProtection="1">
      <alignment horizontal="center"/>
      <protection locked="0"/>
    </xf>
    <xf numFmtId="44" fontId="3" fillId="41" borderId="190" xfId="2" applyFont="1" applyFill="1" applyBorder="1" applyAlignment="1" applyProtection="1">
      <alignment horizontal="center"/>
      <protection locked="0"/>
    </xf>
    <xf numFmtId="43" fontId="85" fillId="41" borderId="190" xfId="1" applyFont="1" applyFill="1" applyBorder="1" applyAlignment="1" applyProtection="1">
      <alignment horizontal="center"/>
      <protection locked="0"/>
    </xf>
    <xf numFmtId="43" fontId="85" fillId="0" borderId="0" xfId="1" applyFont="1" applyAlignment="1">
      <alignment horizontal="center"/>
    </xf>
    <xf numFmtId="43" fontId="85" fillId="0" borderId="0" xfId="1" applyFont="1" applyAlignment="1">
      <alignment horizontal="left"/>
    </xf>
    <xf numFmtId="0" fontId="85" fillId="17" borderId="0" xfId="0" applyFont="1" applyFill="1" applyAlignment="1">
      <alignment horizontal="center"/>
    </xf>
    <xf numFmtId="44" fontId="3" fillId="41" borderId="69" xfId="2" applyFont="1" applyFill="1" applyBorder="1" applyAlignment="1" applyProtection="1">
      <alignment horizontal="center"/>
      <protection locked="0"/>
    </xf>
    <xf numFmtId="43" fontId="85" fillId="41" borderId="69" xfId="1" applyFont="1" applyFill="1" applyBorder="1" applyAlignment="1" applyProtection="1">
      <alignment horizontal="center"/>
      <protection locked="0"/>
    </xf>
    <xf numFmtId="0" fontId="83" fillId="17" borderId="0" xfId="0" applyFont="1" applyFill="1" applyAlignment="1" applyProtection="1">
      <alignment horizontal="right"/>
      <protection locked="0"/>
    </xf>
    <xf numFmtId="44" fontId="77" fillId="41" borderId="69" xfId="2" applyFont="1" applyFill="1" applyBorder="1" applyAlignment="1" applyProtection="1">
      <alignment horizontal="center"/>
      <protection locked="0"/>
    </xf>
    <xf numFmtId="0" fontId="85" fillId="0" borderId="0" xfId="0" applyFont="1" applyAlignment="1" applyProtection="1">
      <alignment horizontal="right"/>
      <protection locked="0"/>
    </xf>
    <xf numFmtId="44" fontId="77" fillId="41" borderId="91" xfId="2" applyFont="1" applyFill="1" applyBorder="1" applyAlignment="1" applyProtection="1">
      <alignment horizontal="center"/>
      <protection locked="0"/>
    </xf>
    <xf numFmtId="43" fontId="85" fillId="41" borderId="91" xfId="1" applyFont="1" applyFill="1" applyBorder="1" applyAlignment="1" applyProtection="1">
      <alignment horizontal="center"/>
      <protection locked="0"/>
    </xf>
    <xf numFmtId="0" fontId="86" fillId="42" borderId="0" xfId="0" applyFont="1" applyFill="1" applyAlignment="1">
      <alignment horizontal="center"/>
    </xf>
    <xf numFmtId="0" fontId="85" fillId="42" borderId="0" xfId="0" applyFont="1" applyFill="1"/>
    <xf numFmtId="169" fontId="94" fillId="42" borderId="0" xfId="2" applyNumberFormat="1" applyFont="1" applyFill="1" applyAlignment="1">
      <alignment horizontal="center"/>
    </xf>
    <xf numFmtId="169" fontId="94" fillId="42" borderId="0" xfId="0" applyNumberFormat="1" applyFont="1" applyFill="1" applyAlignment="1">
      <alignment horizontal="center"/>
    </xf>
    <xf numFmtId="169" fontId="85" fillId="42" borderId="0" xfId="0" applyNumberFormat="1" applyFont="1" applyFill="1" applyAlignment="1">
      <alignment horizontal="left"/>
    </xf>
    <xf numFmtId="169" fontId="91" fillId="0" borderId="0" xfId="0" applyNumberFormat="1" applyFont="1" applyAlignment="1">
      <alignment horizontal="center"/>
    </xf>
    <xf numFmtId="166" fontId="85" fillId="41" borderId="190" xfId="0" applyNumberFormat="1" applyFont="1" applyFill="1" applyBorder="1" applyAlignment="1" applyProtection="1">
      <alignment horizontal="center"/>
      <protection locked="0"/>
    </xf>
    <xf numFmtId="166" fontId="85" fillId="0" borderId="0" xfId="0" applyNumberFormat="1" applyFont="1" applyAlignment="1">
      <alignment horizontal="center"/>
    </xf>
    <xf numFmtId="166" fontId="85" fillId="41" borderId="69" xfId="0" applyNumberFormat="1" applyFont="1" applyFill="1" applyBorder="1" applyAlignment="1" applyProtection="1">
      <alignment horizontal="center"/>
      <protection locked="0"/>
    </xf>
    <xf numFmtId="0" fontId="83" fillId="0" borderId="0" xfId="0" applyFont="1" applyAlignment="1" applyProtection="1">
      <alignment horizontal="right"/>
      <protection locked="0"/>
    </xf>
    <xf numFmtId="44" fontId="3" fillId="41" borderId="91" xfId="2" applyFont="1" applyFill="1" applyBorder="1" applyAlignment="1" applyProtection="1">
      <alignment horizontal="center"/>
      <protection locked="0"/>
    </xf>
    <xf numFmtId="166" fontId="85" fillId="41" borderId="91" xfId="0" applyNumberFormat="1" applyFont="1" applyFill="1" applyBorder="1" applyAlignment="1" applyProtection="1">
      <alignment horizontal="center"/>
      <protection locked="0"/>
    </xf>
    <xf numFmtId="169" fontId="85" fillId="42" borderId="0" xfId="0" applyNumberFormat="1" applyFont="1" applyFill="1" applyAlignment="1">
      <alignment horizontal="center"/>
    </xf>
    <xf numFmtId="166" fontId="85" fillId="17" borderId="69" xfId="0" applyNumberFormat="1" applyFont="1" applyFill="1" applyBorder="1" applyAlignment="1" applyProtection="1">
      <alignment horizontal="center"/>
      <protection locked="0"/>
    </xf>
    <xf numFmtId="166" fontId="85" fillId="17" borderId="91" xfId="0" applyNumberFormat="1" applyFont="1" applyFill="1" applyBorder="1" applyAlignment="1" applyProtection="1">
      <alignment horizontal="center"/>
      <protection locked="0"/>
    </xf>
    <xf numFmtId="0" fontId="85" fillId="42" borderId="0" xfId="0" applyFont="1" applyFill="1" applyAlignment="1">
      <alignment horizontal="right"/>
    </xf>
    <xf numFmtId="164" fontId="85" fillId="41" borderId="9" xfId="3" applyNumberFormat="1" applyFont="1" applyFill="1" applyBorder="1" applyAlignment="1" applyProtection="1">
      <alignment horizontal="center"/>
      <protection locked="0"/>
    </xf>
    <xf numFmtId="171" fontId="85" fillId="29" borderId="9" xfId="0" applyNumberFormat="1" applyFont="1" applyFill="1" applyBorder="1" applyAlignment="1" applyProtection="1">
      <alignment horizontal="center"/>
      <protection locked="0"/>
    </xf>
    <xf numFmtId="171" fontId="85" fillId="41" borderId="9" xfId="0" applyNumberFormat="1" applyFont="1" applyFill="1" applyBorder="1" applyAlignment="1" applyProtection="1">
      <alignment horizontal="center"/>
      <protection locked="0"/>
    </xf>
    <xf numFmtId="166" fontId="85" fillId="41" borderId="9" xfId="0" applyNumberFormat="1" applyFont="1" applyFill="1" applyBorder="1" applyAlignment="1" applyProtection="1">
      <alignment horizontal="center"/>
      <protection locked="0"/>
    </xf>
    <xf numFmtId="174" fontId="85" fillId="41" borderId="91" xfId="0" applyNumberFormat="1" applyFont="1" applyFill="1" applyBorder="1" applyAlignment="1" applyProtection="1">
      <alignment horizontal="center"/>
      <protection locked="0"/>
    </xf>
    <xf numFmtId="0" fontId="83" fillId="42" borderId="0" xfId="0" applyFont="1" applyFill="1"/>
    <xf numFmtId="0" fontId="0" fillId="42" borderId="0" xfId="0" applyFill="1"/>
    <xf numFmtId="169" fontId="95" fillId="42" borderId="0" xfId="2" applyNumberFormat="1" applyFont="1" applyFill="1" applyAlignment="1">
      <alignment horizontal="center"/>
    </xf>
    <xf numFmtId="169" fontId="84" fillId="42" borderId="0" xfId="0" applyNumberFormat="1" applyFont="1" applyFill="1" applyAlignment="1">
      <alignment horizontal="center"/>
    </xf>
    <xf numFmtId="169" fontId="84" fillId="42" borderId="0" xfId="0" applyNumberFormat="1" applyFont="1" applyFill="1" applyAlignment="1">
      <alignment horizontal="left"/>
    </xf>
    <xf numFmtId="0" fontId="89" fillId="16" borderId="0" xfId="0" applyFont="1" applyFill="1" applyAlignment="1">
      <alignment horizontal="right"/>
    </xf>
    <xf numFmtId="0" fontId="89" fillId="16" borderId="0" xfId="0" applyFont="1" applyFill="1"/>
    <xf numFmtId="171" fontId="89" fillId="16" borderId="1" xfId="0" applyNumberFormat="1" applyFont="1" applyFill="1" applyBorder="1" applyAlignment="1">
      <alignment horizontal="center"/>
    </xf>
    <xf numFmtId="0" fontId="89" fillId="16" borderId="0" xfId="0" applyFont="1" applyFill="1" applyAlignment="1">
      <alignment horizontal="center"/>
    </xf>
    <xf numFmtId="0" fontId="89" fillId="16" borderId="0" xfId="0" applyFont="1" applyFill="1" applyAlignment="1">
      <alignment horizontal="left"/>
    </xf>
    <xf numFmtId="0" fontId="96" fillId="0" borderId="0" xfId="0" applyFont="1" applyAlignment="1">
      <alignment horizontal="left"/>
    </xf>
    <xf numFmtId="0" fontId="86" fillId="0" borderId="47" xfId="0" applyFont="1" applyBorder="1" applyAlignment="1">
      <alignment horizontal="center"/>
    </xf>
    <xf numFmtId="0" fontId="86" fillId="0" borderId="45" xfId="0" applyFont="1" applyBorder="1" applyAlignment="1">
      <alignment horizontal="center"/>
    </xf>
    <xf numFmtId="0" fontId="86" fillId="0" borderId="115" xfId="0" applyFont="1" applyBorder="1" applyAlignment="1">
      <alignment horizontal="center"/>
    </xf>
    <xf numFmtId="0" fontId="83" fillId="41" borderId="163" xfId="0" applyFont="1" applyFill="1" applyBorder="1" applyAlignment="1" applyProtection="1">
      <alignment horizontal="center"/>
      <protection locked="0"/>
    </xf>
    <xf numFmtId="0" fontId="83" fillId="41" borderId="127" xfId="0" applyFont="1" applyFill="1" applyBorder="1" applyAlignment="1" applyProtection="1">
      <alignment horizontal="center"/>
      <protection locked="0"/>
    </xf>
    <xf numFmtId="0" fontId="83" fillId="41" borderId="168" xfId="0" applyFont="1" applyFill="1" applyBorder="1" applyAlignment="1" applyProtection="1">
      <alignment horizontal="center"/>
      <protection locked="0"/>
    </xf>
    <xf numFmtId="0" fontId="83" fillId="41" borderId="47" xfId="0" applyFont="1" applyFill="1" applyBorder="1" applyAlignment="1" applyProtection="1">
      <alignment horizontal="center"/>
      <protection locked="0"/>
    </xf>
    <xf numFmtId="0" fontId="83" fillId="41" borderId="45" xfId="0" applyFont="1" applyFill="1" applyBorder="1" applyAlignment="1" applyProtection="1">
      <alignment horizontal="center"/>
      <protection locked="0"/>
    </xf>
    <xf numFmtId="0" fontId="83" fillId="41" borderId="115" xfId="0" applyFont="1" applyFill="1" applyBorder="1" applyAlignment="1" applyProtection="1">
      <alignment horizontal="center"/>
      <protection locked="0"/>
    </xf>
    <xf numFmtId="0" fontId="97" fillId="0" borderId="0" xfId="0" applyFont="1" applyAlignment="1">
      <alignment horizontal="right"/>
    </xf>
    <xf numFmtId="0" fontId="83" fillId="41" borderId="0" xfId="0" applyFont="1" applyFill="1" applyAlignment="1" applyProtection="1">
      <alignment horizontal="center"/>
      <protection locked="0"/>
    </xf>
    <xf numFmtId="0" fontId="83" fillId="41" borderId="43" xfId="0" applyFont="1" applyFill="1" applyBorder="1" applyAlignment="1" applyProtection="1">
      <alignment horizontal="center"/>
      <protection locked="0"/>
    </xf>
    <xf numFmtId="0" fontId="88" fillId="19" borderId="0" xfId="0" applyFont="1" applyFill="1" applyAlignment="1">
      <alignment horizontal="right"/>
    </xf>
    <xf numFmtId="0" fontId="83" fillId="0" borderId="1" xfId="0" applyFont="1" applyBorder="1" applyAlignment="1">
      <alignment horizontal="center"/>
    </xf>
    <xf numFmtId="166" fontId="83" fillId="0" borderId="47" xfId="0" applyNumberFormat="1" applyFont="1" applyBorder="1" applyAlignment="1">
      <alignment horizontal="right"/>
    </xf>
    <xf numFmtId="171" fontId="0" fillId="15" borderId="167" xfId="0" applyNumberFormat="1" applyFill="1" applyBorder="1" applyAlignment="1" applyProtection="1">
      <alignment horizontal="center"/>
      <protection locked="0"/>
    </xf>
    <xf numFmtId="171" fontId="0" fillId="15" borderId="127" xfId="0" applyNumberFormat="1" applyFill="1" applyBorder="1" applyAlignment="1" applyProtection="1">
      <alignment horizontal="center"/>
      <protection locked="0"/>
    </xf>
    <xf numFmtId="171" fontId="98" fillId="15" borderId="127" xfId="0" applyNumberFormat="1" applyFont="1" applyFill="1" applyBorder="1" applyAlignment="1" applyProtection="1">
      <alignment horizontal="center"/>
      <protection locked="0"/>
    </xf>
    <xf numFmtId="171" fontId="83" fillId="0" borderId="166" xfId="0" applyNumberFormat="1" applyFont="1" applyBorder="1" applyAlignment="1">
      <alignment horizontal="center"/>
    </xf>
    <xf numFmtId="171" fontId="98" fillId="15" borderId="167" xfId="0" applyNumberFormat="1" applyFont="1" applyFill="1" applyBorder="1" applyAlignment="1" applyProtection="1">
      <alignment horizontal="center"/>
      <protection locked="0"/>
    </xf>
    <xf numFmtId="171" fontId="98" fillId="15" borderId="191" xfId="0" applyNumberFormat="1" applyFont="1" applyFill="1" applyBorder="1" applyAlignment="1" applyProtection="1">
      <alignment horizontal="center"/>
      <protection locked="0"/>
    </xf>
    <xf numFmtId="171" fontId="83" fillId="0" borderId="169" xfId="0" applyNumberFormat="1" applyFont="1" applyBorder="1" applyAlignment="1">
      <alignment horizontal="center"/>
    </xf>
    <xf numFmtId="171" fontId="83" fillId="0" borderId="192" xfId="0" applyNumberFormat="1" applyFont="1" applyBorder="1" applyAlignment="1">
      <alignment horizontal="center"/>
    </xf>
    <xf numFmtId="171" fontId="0" fillId="15" borderId="68" xfId="0" applyNumberFormat="1" applyFill="1" applyBorder="1" applyAlignment="1" applyProtection="1">
      <alignment horizontal="center"/>
      <protection locked="0"/>
    </xf>
    <xf numFmtId="171" fontId="0" fillId="15" borderId="45" xfId="0" applyNumberFormat="1" applyFill="1" applyBorder="1" applyAlignment="1" applyProtection="1">
      <alignment horizontal="center"/>
      <protection locked="0"/>
    </xf>
    <xf numFmtId="171" fontId="98" fillId="15" borderId="45" xfId="0" applyNumberFormat="1" applyFont="1" applyFill="1" applyBorder="1" applyAlignment="1" applyProtection="1">
      <alignment horizontal="center"/>
      <protection locked="0"/>
    </xf>
    <xf numFmtId="171" fontId="98" fillId="15" borderId="68" xfId="0" applyNumberFormat="1" applyFont="1" applyFill="1" applyBorder="1" applyAlignment="1" applyProtection="1">
      <alignment horizontal="center"/>
      <protection locked="0"/>
    </xf>
    <xf numFmtId="171" fontId="0" fillId="15" borderId="137" xfId="0" applyNumberFormat="1" applyFill="1" applyBorder="1" applyAlignment="1" applyProtection="1">
      <alignment horizontal="center"/>
      <protection locked="0"/>
    </xf>
    <xf numFmtId="171" fontId="0" fillId="15" borderId="27" xfId="0" applyNumberFormat="1" applyFill="1" applyBorder="1" applyAlignment="1" applyProtection="1">
      <alignment horizontal="center"/>
      <protection locked="0"/>
    </xf>
    <xf numFmtId="171" fontId="98" fillId="15" borderId="27" xfId="0" applyNumberFormat="1" applyFont="1" applyFill="1" applyBorder="1" applyAlignment="1" applyProtection="1">
      <alignment horizontal="center"/>
      <protection locked="0"/>
    </xf>
    <xf numFmtId="171" fontId="98" fillId="15" borderId="137" xfId="0" applyNumberFormat="1" applyFont="1" applyFill="1" applyBorder="1" applyAlignment="1" applyProtection="1">
      <alignment horizontal="center"/>
      <protection locked="0"/>
    </xf>
    <xf numFmtId="0" fontId="83" fillId="41" borderId="179" xfId="0" applyFont="1" applyFill="1" applyBorder="1" applyAlignment="1" applyProtection="1">
      <alignment horizontal="center"/>
      <protection locked="0"/>
    </xf>
    <xf numFmtId="171" fontId="0" fillId="15" borderId="193" xfId="0" applyNumberFormat="1" applyFill="1" applyBorder="1" applyAlignment="1" applyProtection="1">
      <alignment horizontal="center"/>
      <protection locked="0"/>
    </xf>
    <xf numFmtId="171" fontId="0" fillId="15" borderId="191" xfId="0" applyNumberFormat="1" applyFill="1" applyBorder="1" applyAlignment="1" applyProtection="1">
      <alignment horizontal="center"/>
      <protection locked="0"/>
    </xf>
    <xf numFmtId="0" fontId="83" fillId="41" borderId="0" xfId="0" applyFont="1" applyFill="1" applyAlignment="1" applyProtection="1">
      <alignment horizontal="left"/>
      <protection locked="0"/>
    </xf>
    <xf numFmtId="0" fontId="0" fillId="19" borderId="0" xfId="0" applyFill="1"/>
    <xf numFmtId="171" fontId="98" fillId="15" borderId="193" xfId="0" applyNumberFormat="1" applyFont="1" applyFill="1" applyBorder="1" applyAlignment="1" applyProtection="1">
      <alignment horizontal="center"/>
      <protection locked="0"/>
    </xf>
    <xf numFmtId="0" fontId="0" fillId="41" borderId="0" xfId="0" applyFill="1" applyAlignment="1" applyProtection="1">
      <alignment horizontal="left"/>
      <protection locked="0"/>
    </xf>
    <xf numFmtId="0" fontId="0" fillId="41" borderId="179" xfId="0" applyFill="1" applyBorder="1" applyAlignment="1" applyProtection="1">
      <alignment horizontal="center"/>
      <protection locked="0"/>
    </xf>
    <xf numFmtId="0" fontId="0" fillId="41" borderId="179" xfId="0" applyFill="1" applyBorder="1" applyAlignment="1" applyProtection="1">
      <alignment horizontal="left"/>
      <protection locked="0"/>
    </xf>
    <xf numFmtId="0" fontId="83" fillId="41" borderId="0" xfId="0" applyFont="1" applyFill="1" applyProtection="1">
      <protection locked="0"/>
    </xf>
    <xf numFmtId="0" fontId="0" fillId="41" borderId="0" xfId="0" applyFill="1" applyAlignment="1" applyProtection="1">
      <alignment horizontal="center"/>
      <protection locked="0"/>
    </xf>
    <xf numFmtId="0" fontId="99" fillId="19" borderId="0" xfId="0" applyFont="1" applyFill="1"/>
    <xf numFmtId="171" fontId="0" fillId="21" borderId="191" xfId="0" applyNumberFormat="1" applyFill="1" applyBorder="1" applyAlignment="1" applyProtection="1">
      <alignment horizontal="center"/>
      <protection locked="0"/>
    </xf>
    <xf numFmtId="171" fontId="98" fillId="15" borderId="192" xfId="0" applyNumberFormat="1" applyFont="1" applyFill="1" applyBorder="1" applyAlignment="1" applyProtection="1">
      <alignment horizontal="center"/>
      <protection locked="0"/>
    </xf>
    <xf numFmtId="171" fontId="0" fillId="21" borderId="45" xfId="0" applyNumberFormat="1" applyFill="1" applyBorder="1" applyAlignment="1" applyProtection="1">
      <alignment horizontal="center"/>
      <protection locked="0"/>
    </xf>
    <xf numFmtId="171" fontId="98" fillId="15" borderId="133" xfId="0" applyNumberFormat="1" applyFont="1" applyFill="1" applyBorder="1" applyAlignment="1" applyProtection="1">
      <alignment horizontal="center"/>
      <protection locked="0"/>
    </xf>
    <xf numFmtId="171" fontId="0" fillId="21" borderId="27" xfId="0" applyNumberFormat="1" applyFill="1" applyBorder="1" applyAlignment="1" applyProtection="1">
      <alignment horizontal="center"/>
      <protection locked="0"/>
    </xf>
    <xf numFmtId="171" fontId="98" fillId="15" borderId="134" xfId="0" applyNumberFormat="1" applyFont="1" applyFill="1" applyBorder="1" applyAlignment="1" applyProtection="1">
      <alignment horizontal="center"/>
      <protection locked="0"/>
    </xf>
    <xf numFmtId="0" fontId="98" fillId="41" borderId="0" xfId="0" applyFont="1" applyFill="1" applyAlignment="1" applyProtection="1">
      <alignment horizontal="center"/>
      <protection locked="0"/>
    </xf>
    <xf numFmtId="0" fontId="98" fillId="41" borderId="43" xfId="0" applyFont="1" applyFill="1" applyBorder="1" applyAlignment="1" applyProtection="1">
      <alignment horizontal="center"/>
      <protection locked="0"/>
    </xf>
    <xf numFmtId="0" fontId="98" fillId="41" borderId="179" xfId="0" applyFont="1" applyFill="1" applyBorder="1" applyAlignment="1" applyProtection="1">
      <alignment horizontal="center"/>
      <protection locked="0"/>
    </xf>
    <xf numFmtId="171" fontId="98" fillId="17" borderId="0" xfId="0" applyNumberFormat="1" applyFont="1" applyFill="1" applyAlignment="1" applyProtection="1">
      <alignment horizontal="center"/>
      <protection locked="0"/>
    </xf>
    <xf numFmtId="0" fontId="83" fillId="0" borderId="0" xfId="0" applyFont="1"/>
    <xf numFmtId="9" fontId="83" fillId="41" borderId="0" xfId="3" applyFont="1" applyFill="1" applyAlignment="1" applyProtection="1">
      <alignment horizontal="center"/>
      <protection locked="0"/>
    </xf>
    <xf numFmtId="164" fontId="83" fillId="15" borderId="0" xfId="3" applyNumberFormat="1" applyFont="1" applyFill="1" applyAlignment="1" applyProtection="1">
      <alignment horizontal="center"/>
      <protection locked="0"/>
    </xf>
    <xf numFmtId="164" fontId="83" fillId="17" borderId="0" xfId="3" applyNumberFormat="1" applyFont="1" applyFill="1" applyAlignment="1" applyProtection="1">
      <alignment horizontal="center"/>
      <protection locked="0"/>
    </xf>
    <xf numFmtId="166" fontId="83" fillId="0" borderId="0" xfId="0" applyNumberFormat="1" applyFont="1" applyAlignment="1">
      <alignment horizontal="right"/>
    </xf>
    <xf numFmtId="171" fontId="83" fillId="41" borderId="0" xfId="0" applyNumberFormat="1" applyFont="1" applyFill="1" applyAlignment="1" applyProtection="1">
      <alignment horizontal="center"/>
      <protection locked="0"/>
    </xf>
    <xf numFmtId="171" fontId="0" fillId="0" borderId="0" xfId="0" applyNumberFormat="1"/>
    <xf numFmtId="171" fontId="0" fillId="17" borderId="0" xfId="0" applyNumberFormat="1" applyFill="1" applyAlignment="1">
      <alignment horizontal="center"/>
    </xf>
    <xf numFmtId="164" fontId="0" fillId="17" borderId="0" xfId="3" applyNumberFormat="1" applyFont="1" applyFill="1" applyAlignment="1">
      <alignment horizontal="center"/>
    </xf>
    <xf numFmtId="0" fontId="81" fillId="0" borderId="0" xfId="0" applyFont="1" applyAlignment="1">
      <alignment horizontal="left"/>
    </xf>
    <xf numFmtId="3" fontId="81" fillId="0" borderId="0" xfId="0" applyNumberFormat="1" applyFont="1" applyAlignment="1">
      <alignment horizontal="center"/>
    </xf>
    <xf numFmtId="0" fontId="81" fillId="0" borderId="0" xfId="0" applyFont="1" applyAlignment="1">
      <alignment horizontal="center"/>
    </xf>
    <xf numFmtId="165" fontId="81" fillId="0" borderId="0" xfId="2" applyNumberFormat="1" applyFont="1" applyAlignment="1">
      <alignment horizontal="center"/>
    </xf>
    <xf numFmtId="171" fontId="101" fillId="0" borderId="0" xfId="0" applyNumberFormat="1" applyFont="1" applyAlignment="1">
      <alignment horizontal="center"/>
    </xf>
    <xf numFmtId="165" fontId="81" fillId="0" borderId="0" xfId="2" applyNumberFormat="1" applyFont="1" applyAlignment="1">
      <alignment horizontal="left"/>
    </xf>
    <xf numFmtId="165" fontId="0" fillId="0" borderId="0" xfId="2" applyNumberFormat="1" applyFont="1" applyAlignment="1">
      <alignment horizontal="center"/>
    </xf>
    <xf numFmtId="0" fontId="0" fillId="17" borderId="0" xfId="0" applyFill="1" applyAlignment="1">
      <alignment horizontal="center"/>
    </xf>
    <xf numFmtId="166" fontId="83" fillId="17" borderId="0" xfId="0" applyNumberFormat="1" applyFont="1" applyFill="1" applyAlignment="1">
      <alignment horizontal="right"/>
    </xf>
    <xf numFmtId="0" fontId="0" fillId="17" borderId="0" xfId="0" applyFill="1"/>
    <xf numFmtId="0" fontId="83" fillId="17" borderId="0" xfId="0" applyFont="1" applyFill="1" applyAlignment="1">
      <alignment horizontal="center"/>
    </xf>
    <xf numFmtId="0" fontId="83" fillId="17" borderId="0" xfId="0" applyFont="1" applyFill="1" applyAlignment="1">
      <alignment horizontal="right"/>
    </xf>
    <xf numFmtId="171" fontId="102" fillId="16" borderId="127" xfId="0" applyNumberFormat="1" applyFont="1" applyFill="1" applyBorder="1" applyAlignment="1">
      <alignment horizontal="center"/>
    </xf>
    <xf numFmtId="171" fontId="72" fillId="16" borderId="0" xfId="0" applyNumberFormat="1" applyFont="1" applyFill="1" applyAlignment="1">
      <alignment horizontal="center"/>
    </xf>
    <xf numFmtId="0" fontId="81" fillId="17" borderId="0" xfId="0" applyFont="1" applyFill="1" applyAlignment="1">
      <alignment horizontal="left"/>
    </xf>
    <xf numFmtId="3" fontId="81" fillId="17" borderId="0" xfId="0" applyNumberFormat="1" applyFont="1" applyFill="1" applyAlignment="1">
      <alignment horizontal="center"/>
    </xf>
    <xf numFmtId="165" fontId="81" fillId="17" borderId="0" xfId="2" applyNumberFormat="1" applyFont="1" applyFill="1" applyAlignment="1">
      <alignment horizontal="center"/>
    </xf>
    <xf numFmtId="0" fontId="2" fillId="0" borderId="0" xfId="0" applyFont="1" applyBorder="1" applyAlignment="1" applyProtection="1">
      <alignment horizontal="left"/>
    </xf>
    <xf numFmtId="0" fontId="2" fillId="0" borderId="0" xfId="0" applyFont="1" applyBorder="1" applyAlignment="1" applyProtection="1">
      <alignment horizontal="left" wrapText="1"/>
    </xf>
    <xf numFmtId="0" fontId="7" fillId="0" borderId="194" xfId="0" applyFont="1" applyBorder="1"/>
    <xf numFmtId="0" fontId="103" fillId="16" borderId="189" xfId="0" applyFont="1" applyFill="1" applyBorder="1" applyAlignment="1">
      <alignment horizontal="center"/>
    </xf>
    <xf numFmtId="0" fontId="103" fillId="16" borderId="179" xfId="0" applyFont="1" applyFill="1" applyBorder="1" applyAlignment="1">
      <alignment horizontal="center"/>
    </xf>
    <xf numFmtId="0" fontId="103" fillId="16" borderId="180" xfId="0" applyFont="1" applyFill="1" applyBorder="1" applyAlignment="1">
      <alignment horizontal="center"/>
    </xf>
    <xf numFmtId="0" fontId="103" fillId="16" borderId="4" xfId="0" applyFont="1" applyFill="1" applyBorder="1"/>
    <xf numFmtId="0" fontId="103" fillId="16" borderId="1" xfId="0" applyFont="1" applyFill="1" applyBorder="1"/>
    <xf numFmtId="0" fontId="103" fillId="16" borderId="5" xfId="0" applyFont="1" applyFill="1" applyBorder="1"/>
    <xf numFmtId="0" fontId="7" fillId="0" borderId="170" xfId="0" applyFont="1" applyBorder="1" applyAlignment="1">
      <alignment horizontal="center" wrapText="1"/>
    </xf>
    <xf numFmtId="0" fontId="7" fillId="0" borderId="171" xfId="0" applyFont="1" applyBorder="1" applyAlignment="1">
      <alignment horizontal="center" wrapText="1"/>
    </xf>
    <xf numFmtId="0" fontId="7" fillId="0" borderId="172" xfId="0" applyFont="1" applyBorder="1" applyAlignment="1">
      <alignment horizontal="center" wrapText="1"/>
    </xf>
    <xf numFmtId="0" fontId="7" fillId="0" borderId="173" xfId="0" applyFont="1" applyBorder="1" applyAlignment="1">
      <alignment horizontal="center" wrapText="1"/>
    </xf>
    <xf numFmtId="0" fontId="7" fillId="0" borderId="174" xfId="0" applyFont="1" applyBorder="1" applyAlignment="1">
      <alignment horizontal="center" wrapText="1"/>
    </xf>
    <xf numFmtId="0" fontId="39" fillId="4" borderId="59" xfId="0" applyFont="1" applyFill="1" applyBorder="1" applyAlignment="1">
      <alignment horizontal="right"/>
    </xf>
    <xf numFmtId="0" fontId="39" fillId="4" borderId="0" xfId="0" applyFont="1" applyFill="1" applyAlignment="1">
      <alignment horizontal="right"/>
    </xf>
    <xf numFmtId="0" fontId="39" fillId="4" borderId="0" xfId="0" applyFont="1" applyFill="1" applyBorder="1" applyAlignment="1">
      <alignment horizontal="right"/>
    </xf>
    <xf numFmtId="0" fontId="7" fillId="0" borderId="175" xfId="0" applyFont="1" applyBorder="1" applyAlignment="1">
      <alignment horizontal="center" wrapText="1"/>
    </xf>
    <xf numFmtId="0" fontId="7" fillId="0" borderId="54" xfId="0" applyFont="1" applyBorder="1" applyAlignment="1">
      <alignment horizontal="center" wrapText="1"/>
    </xf>
    <xf numFmtId="0" fontId="7" fillId="0" borderId="158" xfId="0" applyFont="1" applyBorder="1" applyAlignment="1">
      <alignment horizontal="center" wrapText="1"/>
    </xf>
    <xf numFmtId="0" fontId="7" fillId="0" borderId="55" xfId="0" applyFont="1" applyBorder="1" applyAlignment="1">
      <alignment horizontal="center" wrapText="1"/>
    </xf>
    <xf numFmtId="0" fontId="7" fillId="0" borderId="176" xfId="0" applyFont="1" applyBorder="1" applyAlignment="1">
      <alignment horizontal="center" wrapText="1"/>
    </xf>
    <xf numFmtId="0" fontId="7" fillId="0" borderId="177" xfId="0" applyFont="1" applyBorder="1" applyAlignment="1">
      <alignment horizontal="center" wrapText="1"/>
    </xf>
    <xf numFmtId="0" fontId="32" fillId="0" borderId="144" xfId="0" applyFont="1" applyBorder="1" applyAlignment="1">
      <alignment horizontal="center"/>
    </xf>
    <xf numFmtId="0" fontId="32" fillId="0" borderId="158" xfId="0" applyFont="1" applyBorder="1" applyAlignment="1">
      <alignment horizontal="center"/>
    </xf>
    <xf numFmtId="0" fontId="83" fillId="41" borderId="127" xfId="0" applyFont="1" applyFill="1" applyBorder="1" applyAlignment="1" applyProtection="1">
      <alignment horizontal="center"/>
      <protection locked="0"/>
    </xf>
    <xf numFmtId="0" fontId="83" fillId="41" borderId="47" xfId="0" applyFont="1" applyFill="1" applyBorder="1" applyAlignment="1">
      <alignment horizontal="center"/>
    </xf>
    <xf numFmtId="0" fontId="83" fillId="41" borderId="45" xfId="0" applyFont="1" applyFill="1" applyBorder="1" applyAlignment="1">
      <alignment horizontal="center"/>
    </xf>
    <xf numFmtId="0" fontId="83" fillId="41" borderId="115" xfId="0" applyFont="1" applyFill="1" applyBorder="1" applyAlignment="1">
      <alignment horizontal="center"/>
    </xf>
    <xf numFmtId="0" fontId="83" fillId="17" borderId="47" xfId="0" applyFont="1" applyFill="1" applyBorder="1" applyAlignment="1">
      <alignment horizontal="center"/>
    </xf>
    <xf numFmtId="0" fontId="83" fillId="17" borderId="45" xfId="0" applyFont="1" applyFill="1" applyBorder="1" applyAlignment="1">
      <alignment horizontal="center"/>
    </xf>
    <xf numFmtId="0" fontId="83" fillId="0" borderId="47" xfId="0" applyFont="1" applyBorder="1" applyAlignment="1">
      <alignment horizontal="center"/>
    </xf>
    <xf numFmtId="0" fontId="83" fillId="0" borderId="45" xfId="0" applyFont="1" applyBorder="1" applyAlignment="1">
      <alignment horizontal="center"/>
    </xf>
    <xf numFmtId="0" fontId="100" fillId="16" borderId="47" xfId="0" applyFont="1" applyFill="1" applyBorder="1" applyAlignment="1">
      <alignment horizontal="center"/>
    </xf>
    <xf numFmtId="0" fontId="100" fillId="16" borderId="45" xfId="0" applyFont="1" applyFill="1" applyBorder="1" applyAlignment="1">
      <alignment horizontal="center"/>
    </xf>
  </cellXfs>
  <cellStyles count="4">
    <cellStyle name="Comma" xfId="1" builtinId="3"/>
    <cellStyle name="Currency" xfId="2" builtinId="4"/>
    <cellStyle name="Normal" xfId="0" builtinId="0"/>
    <cellStyle name="Percent" xfId="3"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drawing10.xml.rels><?xml version="1.0" encoding="UTF-8" standalone="yes"?>
<Relationships xmlns="http://schemas.openxmlformats.org/package/2006/relationships"><Relationship Id="rId8" Type="http://schemas.openxmlformats.org/officeDocument/2006/relationships/image" Target="../media/image162.png"/><Relationship Id="rId1" Type="http://schemas.openxmlformats.org/officeDocument/2006/relationships/customXml" Target="../ink/ink28.xml"/></Relationships>
</file>

<file path=xl/drawings/_rels/drawing11.xml.rels><?xml version="1.0" encoding="UTF-8" standalone="yes"?>
<Relationships xmlns="http://schemas.openxmlformats.org/package/2006/relationships"><Relationship Id="rId2" Type="http://schemas.openxmlformats.org/officeDocument/2006/relationships/image" Target="../media/image72.png"/><Relationship Id="rId1" Type="http://schemas.openxmlformats.org/officeDocument/2006/relationships/customXml" Target="../ink/ink29.xml"/></Relationships>
</file>

<file path=xl/drawings/_rels/drawing12.xml.rels><?xml version="1.0" encoding="UTF-8" standalone="yes"?>
<Relationships xmlns="http://schemas.openxmlformats.org/package/2006/relationships"><Relationship Id="rId2" Type="http://schemas.openxmlformats.org/officeDocument/2006/relationships/image" Target="../media/image71.png"/><Relationship Id="rId1" Type="http://schemas.openxmlformats.org/officeDocument/2006/relationships/customXml" Target="../ink/ink30.xml"/></Relationships>
</file>

<file path=xl/drawings/_rels/drawing13.xml.rels><?xml version="1.0" encoding="UTF-8" standalone="yes"?>
<Relationships xmlns="http://schemas.openxmlformats.org/package/2006/relationships"><Relationship Id="rId2" Type="http://schemas.openxmlformats.org/officeDocument/2006/relationships/image" Target="../media/image81.png"/><Relationship Id="rId1" Type="http://schemas.openxmlformats.org/officeDocument/2006/relationships/customXml" Target="../ink/ink31.xml"/></Relationships>
</file>

<file path=xl/drawings/_rels/drawing14.xml.rels><?xml version="1.0" encoding="UTF-8" standalone="yes"?>
<Relationships xmlns="http://schemas.openxmlformats.org/package/2006/relationships"><Relationship Id="rId8" Type="http://schemas.openxmlformats.org/officeDocument/2006/relationships/image" Target="../media/image161.png"/><Relationship Id="rId3" Type="http://schemas.openxmlformats.org/officeDocument/2006/relationships/customXml" Target="../ink/ink33.xml"/><Relationship Id="rId7" Type="http://schemas.openxmlformats.org/officeDocument/2006/relationships/customXml" Target="../ink/ink35.xml"/><Relationship Id="rId2" Type="http://schemas.openxmlformats.org/officeDocument/2006/relationships/image" Target="../media/image131.png"/><Relationship Id="rId1" Type="http://schemas.openxmlformats.org/officeDocument/2006/relationships/customXml" Target="../ink/ink32.xml"/><Relationship Id="rId6" Type="http://schemas.openxmlformats.org/officeDocument/2006/relationships/image" Target="../media/image151.png"/><Relationship Id="rId5" Type="http://schemas.openxmlformats.org/officeDocument/2006/relationships/customXml" Target="../ink/ink34.xml"/><Relationship Id="rId4" Type="http://schemas.openxmlformats.org/officeDocument/2006/relationships/image" Target="../media/image14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30.png"/><Relationship Id="rId1" Type="http://schemas.openxmlformats.org/officeDocument/2006/relationships/customXml" Target="../ink/ink36.xml"/></Relationships>
</file>

<file path=xl/drawings/_rels/drawing16.xml.rels><?xml version="1.0" encoding="UTF-8" standalone="yes"?>
<Relationships xmlns="http://schemas.openxmlformats.org/package/2006/relationships"><Relationship Id="rId3" Type="http://schemas.openxmlformats.org/officeDocument/2006/relationships/customXml" Target="../ink/ink38.xml"/><Relationship Id="rId2" Type="http://schemas.openxmlformats.org/officeDocument/2006/relationships/image" Target="../media/image140.png"/><Relationship Id="rId1" Type="http://schemas.openxmlformats.org/officeDocument/2006/relationships/customXml" Target="../ink/ink37.xml"/><Relationship Id="rId6" Type="http://schemas.openxmlformats.org/officeDocument/2006/relationships/image" Target="../media/image160.png"/><Relationship Id="rId5" Type="http://schemas.openxmlformats.org/officeDocument/2006/relationships/customXml" Target="../ink/ink39.xml"/><Relationship Id="rId4" Type="http://schemas.openxmlformats.org/officeDocument/2006/relationships/image" Target="../media/image150.png"/></Relationships>
</file>

<file path=xl/drawings/_rels/drawing17.xml.rels><?xml version="1.0" encoding="UTF-8" standalone="yes"?>
<Relationships xmlns="http://schemas.openxmlformats.org/package/2006/relationships"><Relationship Id="rId2" Type="http://schemas.openxmlformats.org/officeDocument/2006/relationships/image" Target="../media/image170.png"/><Relationship Id="rId1" Type="http://schemas.openxmlformats.org/officeDocument/2006/relationships/customXml" Target="../ink/ink40.xml"/></Relationships>
</file>

<file path=xl/drawings/_rels/drawing18.xml.rels><?xml version="1.0" encoding="UTF-8" standalone="yes"?>
<Relationships xmlns="http://schemas.openxmlformats.org/package/2006/relationships"><Relationship Id="rId3" Type="http://schemas.openxmlformats.org/officeDocument/2006/relationships/customXml" Target="../ink/ink42.xml"/><Relationship Id="rId2" Type="http://schemas.openxmlformats.org/officeDocument/2006/relationships/image" Target="../media/image70.png"/><Relationship Id="rId1" Type="http://schemas.openxmlformats.org/officeDocument/2006/relationships/customXml" Target="../ink/ink41.xml"/><Relationship Id="rId4" Type="http://schemas.openxmlformats.org/officeDocument/2006/relationships/image" Target="../media/image80.png"/></Relationships>
</file>

<file path=xl/drawings/_rels/drawing19.xml.rels><?xml version="1.0" encoding="UTF-8" standalone="yes"?>
<Relationships xmlns="http://schemas.openxmlformats.org/package/2006/relationships"><Relationship Id="rId2" Type="http://schemas.openxmlformats.org/officeDocument/2006/relationships/image" Target="../media/image180.png"/><Relationship Id="rId1" Type="http://schemas.openxmlformats.org/officeDocument/2006/relationships/customXml" Target="../ink/ink43.xml"/></Relationships>
</file>

<file path=xl/drawings/_rels/drawing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5" Type="http://schemas.openxmlformats.org/officeDocument/2006/relationships/image" Target="../media/image5.jpeg"/><Relationship Id="rId4" Type="http://schemas.openxmlformats.org/officeDocument/2006/relationships/image" Target="../media/image4.jpe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ustomXml" Target="../ink/ink1.xml"/></Relationships>
</file>

<file path=xl/drawings/_rels/drawing5.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customXml" Target="../ink/ink3.xml"/><Relationship Id="rId7" Type="http://schemas.openxmlformats.org/officeDocument/2006/relationships/customXml" Target="../ink/ink5.xml"/><Relationship Id="rId2" Type="http://schemas.openxmlformats.org/officeDocument/2006/relationships/image" Target="../media/image7.png"/><Relationship Id="rId1" Type="http://schemas.openxmlformats.org/officeDocument/2006/relationships/customXml" Target="../ink/ink2.xml"/><Relationship Id="rId6" Type="http://schemas.openxmlformats.org/officeDocument/2006/relationships/image" Target="../media/image9.png"/><Relationship Id="rId5" Type="http://schemas.openxmlformats.org/officeDocument/2006/relationships/customXml" Target="../ink/ink4.xml"/><Relationship Id="rId10" Type="http://schemas.openxmlformats.org/officeDocument/2006/relationships/image" Target="../media/image11.png"/><Relationship Id="rId4" Type="http://schemas.openxmlformats.org/officeDocument/2006/relationships/image" Target="../media/image8.png"/><Relationship Id="rId9" Type="http://schemas.openxmlformats.org/officeDocument/2006/relationships/customXml" Target="../ink/ink6.xml"/></Relationships>
</file>

<file path=xl/drawings/_rels/drawing6.xml.rels><?xml version="1.0" encoding="UTF-8" standalone="yes"?>
<Relationships xmlns="http://schemas.openxmlformats.org/package/2006/relationships"><Relationship Id="rId2" Type="http://schemas.openxmlformats.org/officeDocument/2006/relationships/image" Target="../media/image73.png"/><Relationship Id="rId1" Type="http://schemas.openxmlformats.org/officeDocument/2006/relationships/customXml" Target="../ink/ink7.xml"/></Relationships>
</file>

<file path=xl/drawings/_rels/drawing7.xml.rels><?xml version="1.0" encoding="UTF-8" standalone="yes"?>
<Relationships xmlns="http://schemas.openxmlformats.org/package/2006/relationships"><Relationship Id="rId2" Type="http://schemas.openxmlformats.org/officeDocument/2006/relationships/image" Target="../media/image61.png"/><Relationship Id="rId1" Type="http://schemas.openxmlformats.org/officeDocument/2006/relationships/customXml" Target="../ink/ink8.xml"/></Relationships>
</file>

<file path=xl/drawings/_rels/drawing8.xml.rels><?xml version="1.0" encoding="UTF-8" standalone="yes"?>
<Relationships xmlns="http://schemas.openxmlformats.org/package/2006/relationships"><Relationship Id="rId8" Type="http://schemas.openxmlformats.org/officeDocument/2006/relationships/customXml" Target="../ink/ink15.xml"/><Relationship Id="rId13" Type="http://schemas.openxmlformats.org/officeDocument/2006/relationships/customXml" Target="../ink/ink20.xml"/><Relationship Id="rId18" Type="http://schemas.openxmlformats.org/officeDocument/2006/relationships/customXml" Target="../ink/ink25.xml"/><Relationship Id="rId3" Type="http://schemas.openxmlformats.org/officeDocument/2006/relationships/customXml" Target="../ink/ink10.xml"/><Relationship Id="rId7" Type="http://schemas.openxmlformats.org/officeDocument/2006/relationships/customXml" Target="../ink/ink14.xml"/><Relationship Id="rId12" Type="http://schemas.openxmlformats.org/officeDocument/2006/relationships/customXml" Target="../ink/ink19.xml"/><Relationship Id="rId17" Type="http://schemas.openxmlformats.org/officeDocument/2006/relationships/customXml" Target="../ink/ink24.xml"/><Relationship Id="rId2" Type="http://schemas.openxmlformats.org/officeDocument/2006/relationships/image" Target="../media/image60.png"/><Relationship Id="rId16" Type="http://schemas.openxmlformats.org/officeDocument/2006/relationships/customXml" Target="../ink/ink23.xml"/><Relationship Id="rId1" Type="http://schemas.openxmlformats.org/officeDocument/2006/relationships/customXml" Target="../ink/ink9.xml"/><Relationship Id="rId6" Type="http://schemas.openxmlformats.org/officeDocument/2006/relationships/customXml" Target="../ink/ink13.xml"/><Relationship Id="rId11" Type="http://schemas.openxmlformats.org/officeDocument/2006/relationships/customXml" Target="../ink/ink18.xml"/><Relationship Id="rId5" Type="http://schemas.openxmlformats.org/officeDocument/2006/relationships/customXml" Target="../ink/ink12.xml"/><Relationship Id="rId15" Type="http://schemas.openxmlformats.org/officeDocument/2006/relationships/customXml" Target="../ink/ink22.xml"/><Relationship Id="rId10" Type="http://schemas.openxmlformats.org/officeDocument/2006/relationships/customXml" Target="../ink/ink17.xml"/><Relationship Id="rId4" Type="http://schemas.openxmlformats.org/officeDocument/2006/relationships/customXml" Target="../ink/ink11.xml"/><Relationship Id="rId9" Type="http://schemas.openxmlformats.org/officeDocument/2006/relationships/customXml" Target="../ink/ink16.xml"/><Relationship Id="rId14" Type="http://schemas.openxmlformats.org/officeDocument/2006/relationships/customXml" Target="../ink/ink21.xml"/></Relationships>
</file>

<file path=xl/drawings/_rels/drawing9.xml.rels><?xml version="1.0" encoding="UTF-8" standalone="yes"?>
<Relationships xmlns="http://schemas.openxmlformats.org/package/2006/relationships"><Relationship Id="rId3" Type="http://schemas.openxmlformats.org/officeDocument/2006/relationships/customXml" Target="../ink/ink27.xml"/><Relationship Id="rId2" Type="http://schemas.openxmlformats.org/officeDocument/2006/relationships/image" Target="../media/image190.png"/><Relationship Id="rId1" Type="http://schemas.openxmlformats.org/officeDocument/2006/relationships/customXml" Target="../ink/ink26.xml"/><Relationship Id="rId4"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xdr:from>
      <xdr:col>0</xdr:col>
      <xdr:colOff>85725</xdr:colOff>
      <xdr:row>1</xdr:row>
      <xdr:rowOff>57150</xdr:rowOff>
    </xdr:from>
    <xdr:to>
      <xdr:col>12</xdr:col>
      <xdr:colOff>76200</xdr:colOff>
      <xdr:row>1</xdr:row>
      <xdr:rowOff>76200</xdr:rowOff>
    </xdr:to>
    <xdr:sp macro="" textlink="">
      <xdr:nvSpPr>
        <xdr:cNvPr id="6163" name="Line 1">
          <a:extLst>
            <a:ext uri="{FF2B5EF4-FFF2-40B4-BE49-F238E27FC236}">
              <a16:creationId xmlns:a16="http://schemas.microsoft.com/office/drawing/2014/main" id="{00000000-0008-0000-0000-000013180000}"/>
            </a:ext>
          </a:extLst>
        </xdr:cNvPr>
        <xdr:cNvSpPr>
          <a:spLocks noChangeShapeType="1"/>
        </xdr:cNvSpPr>
      </xdr:nvSpPr>
      <xdr:spPr bwMode="auto">
        <a:xfrm flipV="1">
          <a:off x="85725" y="285750"/>
          <a:ext cx="7305675" cy="19050"/>
        </a:xfrm>
        <a:prstGeom prst="line">
          <a:avLst/>
        </a:prstGeom>
        <a:noFill/>
        <a:ln w="38100">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803443</xdr:colOff>
      <xdr:row>19</xdr:row>
      <xdr:rowOff>30296</xdr:rowOff>
    </xdr:from>
    <xdr:to>
      <xdr:col>5</xdr:col>
      <xdr:colOff>831883</xdr:colOff>
      <xdr:row>19</xdr:row>
      <xdr:rowOff>41816</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42" name="Ink 241">
              <a:extLst>
                <a:ext uri="{FF2B5EF4-FFF2-40B4-BE49-F238E27FC236}">
                  <a16:creationId xmlns:a16="http://schemas.microsoft.com/office/drawing/2014/main" id="{BE97EB05-E745-4BFC-A5B1-BA5AF9D738C5}"/>
                </a:ext>
              </a:extLst>
            </xdr14:cNvPr>
            <xdr14:cNvContentPartPr/>
          </xdr14:nvContentPartPr>
          <xdr14:nvPr macro=""/>
          <xdr14:xfrm>
            <a:off x="8551794" y="4215217"/>
            <a:ext cx="28440" cy="11520"/>
          </xdr14:xfrm>
        </xdr:contentPart>
      </mc:Choice>
      <mc:Fallback xmlns="">
        <xdr:pic>
          <xdr:nvPicPr>
            <xdr:cNvPr id="242" name="Ink 241">
              <a:extLst>
                <a:ext uri="{FF2B5EF4-FFF2-40B4-BE49-F238E27FC236}">
                  <a16:creationId xmlns:a16="http://schemas.microsoft.com/office/drawing/2014/main" id="{BE97EB05-E745-4BFC-A5B1-BA5AF9D738C5}"/>
                </a:ext>
              </a:extLst>
            </xdr:cNvPr>
            <xdr:cNvPicPr/>
          </xdr:nvPicPr>
          <xdr:blipFill>
            <a:blip xmlns:r="http://schemas.openxmlformats.org/officeDocument/2006/relationships" r:embed="rId8"/>
            <a:stretch>
              <a:fillRect/>
            </a:stretch>
          </xdr:blipFill>
          <xdr:spPr>
            <a:xfrm>
              <a:off x="8542794" y="4206217"/>
              <a:ext cx="46080" cy="29160"/>
            </a:xfrm>
            <a:prstGeom prst="rect">
              <a:avLst/>
            </a:prstGeom>
          </xdr:spPr>
        </xdr:pic>
      </mc:Fallback>
    </mc:AlternateContent>
    <xdr:clientData/>
  </xdr:twoCellAnchor>
</xdr:wsDr>
</file>

<file path=xl/drawings/drawing11.xml><?xml version="1.0" encoding="utf-8"?>
<xdr:wsDr xmlns:xdr="http://schemas.openxmlformats.org/drawingml/2006/spreadsheetDrawing" xmlns:a="http://schemas.openxmlformats.org/drawingml/2006/main">
  <xdr:twoCellAnchor>
    <xdr:from>
      <xdr:col>13</xdr:col>
      <xdr:colOff>562800</xdr:colOff>
      <xdr:row>0</xdr:row>
      <xdr:rowOff>-22680</xdr:rowOff>
    </xdr:from>
    <xdr:to>
      <xdr:col>13</xdr:col>
      <xdr:colOff>581520</xdr:colOff>
      <xdr:row>0</xdr:row>
      <xdr:rowOff>19080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0B234BAD-0380-4297-820F-3BBE5AEEE736}"/>
                </a:ext>
              </a:extLst>
            </xdr14:cNvPr>
            <xdr14:cNvContentPartPr/>
          </xdr14:nvContentPartPr>
          <xdr14:nvPr macro=""/>
          <xdr14:xfrm>
            <a:off x="7687500" y="-22680"/>
            <a:ext cx="18720" cy="41760"/>
          </xdr14:xfrm>
        </xdr:contentPart>
      </mc:Choice>
      <mc:Fallback xmlns="">
        <xdr:pic>
          <xdr:nvPicPr>
            <xdr:cNvPr id="2" name="Ink 1">
              <a:extLst>
                <a:ext uri="{FF2B5EF4-FFF2-40B4-BE49-F238E27FC236}">
                  <a16:creationId xmlns:a16="http://schemas.microsoft.com/office/drawing/2014/main" id="{0B234BAD-0380-4297-820F-3BBE5AEEE736}"/>
                </a:ext>
              </a:extLst>
            </xdr:cNvPr>
            <xdr:cNvPicPr/>
          </xdr:nvPicPr>
          <xdr:blipFill>
            <a:blip xmlns:r="http://schemas.openxmlformats.org/officeDocument/2006/relationships" r:embed="rId2"/>
            <a:stretch>
              <a:fillRect/>
            </a:stretch>
          </xdr:blipFill>
          <xdr:spPr>
            <a:xfrm>
              <a:off x="7678500" y="-31320"/>
              <a:ext cx="36360" cy="59400"/>
            </a:xfrm>
            <a:prstGeom prst="rect">
              <a:avLst/>
            </a:prstGeom>
          </xdr:spPr>
        </xdr:pic>
      </mc:Fallback>
    </mc:AlternateContent>
    <xdr:clientData/>
  </xdr:twoCellAnchor>
</xdr:wsDr>
</file>

<file path=xl/drawings/drawing12.xml><?xml version="1.0" encoding="utf-8"?>
<xdr:wsDr xmlns:xdr="http://schemas.openxmlformats.org/drawingml/2006/spreadsheetDrawing" xmlns:a="http://schemas.openxmlformats.org/drawingml/2006/main">
  <xdr:twoCellAnchor>
    <xdr:from>
      <xdr:col>58</xdr:col>
      <xdr:colOff>492484</xdr:colOff>
      <xdr:row>16</xdr:row>
      <xdr:rowOff>135141</xdr:rowOff>
    </xdr:from>
    <xdr:to>
      <xdr:col>59</xdr:col>
      <xdr:colOff>281688</xdr:colOff>
      <xdr:row>17</xdr:row>
      <xdr:rowOff>-1</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8092D6AD-C97F-4985-B916-CECD854736CC}"/>
                </a:ext>
              </a:extLst>
            </xdr14:cNvPr>
            <xdr14:cNvContentPartPr/>
          </xdr14:nvContentPartPr>
          <xdr14:nvPr macro=""/>
          <xdr14:xfrm>
            <a:off x="55764544" y="3836902"/>
            <a:ext cx="368280" cy="92160"/>
          </xdr14:xfrm>
        </xdr:contentPart>
      </mc:Choice>
      <mc:Fallback xmlns="">
        <xdr:pic>
          <xdr:nvPicPr>
            <xdr:cNvPr id="2" name="Ink 1">
              <a:extLst>
                <a:ext uri="{FF2B5EF4-FFF2-40B4-BE49-F238E27FC236}">
                  <a16:creationId xmlns:a16="http://schemas.microsoft.com/office/drawing/2014/main" id="{8092D6AD-C97F-4985-B916-CECD854736CC}"/>
                </a:ext>
              </a:extLst>
            </xdr:cNvPr>
            <xdr:cNvPicPr/>
          </xdr:nvPicPr>
          <xdr:blipFill>
            <a:blip xmlns:r="http://schemas.openxmlformats.org/officeDocument/2006/relationships" r:embed="rId2"/>
            <a:stretch>
              <a:fillRect/>
            </a:stretch>
          </xdr:blipFill>
          <xdr:spPr>
            <a:xfrm>
              <a:off x="55762730" y="3832582"/>
              <a:ext cx="371908" cy="100800"/>
            </a:xfrm>
            <a:prstGeom prst="rect">
              <a:avLst/>
            </a:prstGeom>
          </xdr:spPr>
        </xdr:pic>
      </mc:Fallback>
    </mc:AlternateContent>
    <xdr:clientData/>
  </xdr:twoCellAnchor>
</xdr:wsDr>
</file>

<file path=xl/drawings/drawing13.xml><?xml version="1.0" encoding="utf-8"?>
<xdr:wsDr xmlns:xdr="http://schemas.openxmlformats.org/drawingml/2006/spreadsheetDrawing" xmlns:a="http://schemas.openxmlformats.org/drawingml/2006/main">
  <xdr:twoCellAnchor>
    <xdr:from>
      <xdr:col>58</xdr:col>
      <xdr:colOff>545940</xdr:colOff>
      <xdr:row>18</xdr:row>
      <xdr:rowOff>82390</xdr:rowOff>
    </xdr:from>
    <xdr:to>
      <xdr:col>58</xdr:col>
      <xdr:colOff>565200</xdr:colOff>
      <xdr:row>19</xdr:row>
      <xdr:rowOff>6299</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CE72EB0E-9F32-4F8F-9F7F-DB6DED5619DD}"/>
                </a:ext>
              </a:extLst>
            </xdr14:cNvPr>
            <xdr14:cNvContentPartPr/>
          </xdr14:nvContentPartPr>
          <xdr14:nvPr macro=""/>
          <xdr14:xfrm>
            <a:off x="54127240" y="4197190"/>
            <a:ext cx="19260" cy="146160"/>
          </xdr14:xfrm>
        </xdr:contentPart>
      </mc:Choice>
      <mc:Fallback xmlns="">
        <xdr:pic>
          <xdr:nvPicPr>
            <xdr:cNvPr id="2" name="Ink 1">
              <a:extLst>
                <a:ext uri="{FF2B5EF4-FFF2-40B4-BE49-F238E27FC236}">
                  <a16:creationId xmlns:a16="http://schemas.microsoft.com/office/drawing/2014/main" id="{CE72EB0E-9F32-4F8F-9F7F-DB6DED5619DD}"/>
                </a:ext>
              </a:extLst>
            </xdr:cNvPr>
            <xdr:cNvPicPr/>
          </xdr:nvPicPr>
          <xdr:blipFill>
            <a:blip xmlns:r="http://schemas.openxmlformats.org/officeDocument/2006/relationships" r:embed="rId2"/>
            <a:stretch>
              <a:fillRect/>
            </a:stretch>
          </xdr:blipFill>
          <xdr:spPr>
            <a:xfrm>
              <a:off x="54122960" y="4192881"/>
              <a:ext cx="27820" cy="154779"/>
            </a:xfrm>
            <a:prstGeom prst="rect">
              <a:avLst/>
            </a:prstGeom>
          </xdr:spPr>
        </xdr:pic>
      </mc:Fallback>
    </mc:AlternateContent>
    <xdr:clientData/>
  </xdr:twoCellAnchor>
</xdr:wsDr>
</file>

<file path=xl/drawings/drawing14.xml><?xml version="1.0" encoding="utf-8"?>
<xdr:wsDr xmlns:xdr="http://schemas.openxmlformats.org/drawingml/2006/spreadsheetDrawing" xmlns:a="http://schemas.openxmlformats.org/drawingml/2006/main">
  <xdr:twoCellAnchor editAs="oneCell">
    <xdr:from>
      <xdr:col>51</xdr:col>
      <xdr:colOff>275143</xdr:colOff>
      <xdr:row>12</xdr:row>
      <xdr:rowOff>32865</xdr:rowOff>
    </xdr:from>
    <xdr:to>
      <xdr:col>53</xdr:col>
      <xdr:colOff>239067</xdr:colOff>
      <xdr:row>14</xdr:row>
      <xdr:rowOff>152241</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10" name="Ink 9">
              <a:extLst>
                <a:ext uri="{FF2B5EF4-FFF2-40B4-BE49-F238E27FC236}">
                  <a16:creationId xmlns:a16="http://schemas.microsoft.com/office/drawing/2014/main" id="{6BA533CF-D3BE-45E2-ACE5-D34910EEE0B2}"/>
                </a:ext>
              </a:extLst>
            </xdr14:cNvPr>
            <xdr14:cNvContentPartPr/>
          </xdr14:nvContentPartPr>
          <xdr14:nvPr macro=""/>
          <xdr14:xfrm>
            <a:off x="46206350" y="2819963"/>
            <a:ext cx="1922760" cy="574920"/>
          </xdr14:xfrm>
        </xdr:contentPart>
      </mc:Choice>
      <mc:Fallback xmlns="">
        <xdr:pic>
          <xdr:nvPicPr>
            <xdr:cNvPr id="10" name="Ink 9">
              <a:extLst>
                <a:ext uri="{FF2B5EF4-FFF2-40B4-BE49-F238E27FC236}">
                  <a16:creationId xmlns:a16="http://schemas.microsoft.com/office/drawing/2014/main" id="{6BA533CF-D3BE-45E2-ACE5-D34910EEE0B2}"/>
                </a:ext>
              </a:extLst>
            </xdr:cNvPr>
            <xdr:cNvPicPr/>
          </xdr:nvPicPr>
          <xdr:blipFill>
            <a:blip xmlns:r="http://schemas.openxmlformats.org/officeDocument/2006/relationships" r:embed="rId2"/>
            <a:stretch>
              <a:fillRect/>
            </a:stretch>
          </xdr:blipFill>
          <xdr:spPr>
            <a:xfrm>
              <a:off x="46197710" y="2810963"/>
              <a:ext cx="1940400" cy="592560"/>
            </a:xfrm>
            <a:prstGeom prst="rect">
              <a:avLst/>
            </a:prstGeom>
          </xdr:spPr>
        </xdr:pic>
      </mc:Fallback>
    </mc:AlternateContent>
    <xdr:clientData/>
  </xdr:twoCellAnchor>
  <xdr:twoCellAnchor editAs="oneCell">
    <xdr:from>
      <xdr:col>51</xdr:col>
      <xdr:colOff>614623</xdr:colOff>
      <xdr:row>17</xdr:row>
      <xdr:rowOff>78406</xdr:rowOff>
    </xdr:from>
    <xdr:to>
      <xdr:col>52</xdr:col>
      <xdr:colOff>200755</xdr:colOff>
      <xdr:row>20</xdr:row>
      <xdr:rowOff>30874</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11" name="Ink 10">
              <a:extLst>
                <a:ext uri="{FF2B5EF4-FFF2-40B4-BE49-F238E27FC236}">
                  <a16:creationId xmlns:a16="http://schemas.microsoft.com/office/drawing/2014/main" id="{8E432577-594A-4345-9C6D-3C832ACA8BA9}"/>
                </a:ext>
              </a:extLst>
            </xdr14:cNvPr>
            <xdr14:cNvContentPartPr/>
          </xdr14:nvContentPartPr>
          <xdr14:nvPr macro=""/>
          <xdr14:xfrm>
            <a:off x="46545830" y="4004363"/>
            <a:ext cx="882360" cy="561240"/>
          </xdr14:xfrm>
        </xdr:contentPart>
      </mc:Choice>
      <mc:Fallback xmlns="">
        <xdr:pic>
          <xdr:nvPicPr>
            <xdr:cNvPr id="11" name="Ink 10">
              <a:extLst>
                <a:ext uri="{FF2B5EF4-FFF2-40B4-BE49-F238E27FC236}">
                  <a16:creationId xmlns:a16="http://schemas.microsoft.com/office/drawing/2014/main" id="{8E432577-594A-4345-9C6D-3C832ACA8BA9}"/>
                </a:ext>
              </a:extLst>
            </xdr:cNvPr>
            <xdr:cNvPicPr/>
          </xdr:nvPicPr>
          <xdr:blipFill>
            <a:blip xmlns:r="http://schemas.openxmlformats.org/officeDocument/2006/relationships" r:embed="rId4"/>
            <a:stretch>
              <a:fillRect/>
            </a:stretch>
          </xdr:blipFill>
          <xdr:spPr>
            <a:xfrm>
              <a:off x="46536830" y="3995363"/>
              <a:ext cx="900000" cy="578880"/>
            </a:xfrm>
            <a:prstGeom prst="rect">
              <a:avLst/>
            </a:prstGeom>
          </xdr:spPr>
        </xdr:pic>
      </mc:Fallback>
    </mc:AlternateContent>
    <xdr:clientData/>
  </xdr:twoCellAnchor>
  <xdr:twoCellAnchor editAs="oneCell">
    <xdr:from>
      <xdr:col>52</xdr:col>
      <xdr:colOff>299755</xdr:colOff>
      <xdr:row>17</xdr:row>
      <xdr:rowOff>51046</xdr:rowOff>
    </xdr:from>
    <xdr:to>
      <xdr:col>53</xdr:col>
      <xdr:colOff>603027</xdr:colOff>
      <xdr:row>19</xdr:row>
      <xdr:rowOff>118065</xdr:rowOff>
    </xdr:to>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19" name="Ink 18">
              <a:extLst>
                <a:ext uri="{FF2B5EF4-FFF2-40B4-BE49-F238E27FC236}">
                  <a16:creationId xmlns:a16="http://schemas.microsoft.com/office/drawing/2014/main" id="{0B5E4339-1AA2-4E9D-9597-B8EC81C9E4FD}"/>
                </a:ext>
              </a:extLst>
            </xdr14:cNvPr>
            <xdr14:cNvContentPartPr/>
          </xdr14:nvContentPartPr>
          <xdr14:nvPr macro=""/>
          <xdr14:xfrm>
            <a:off x="47527190" y="3977003"/>
            <a:ext cx="965880" cy="452160"/>
          </xdr14:xfrm>
        </xdr:contentPart>
      </mc:Choice>
      <mc:Fallback xmlns="">
        <xdr:pic>
          <xdr:nvPicPr>
            <xdr:cNvPr id="19" name="Ink 18">
              <a:extLst>
                <a:ext uri="{FF2B5EF4-FFF2-40B4-BE49-F238E27FC236}">
                  <a16:creationId xmlns:a16="http://schemas.microsoft.com/office/drawing/2014/main" id="{0B5E4339-1AA2-4E9D-9597-B8EC81C9E4FD}"/>
                </a:ext>
              </a:extLst>
            </xdr:cNvPr>
            <xdr:cNvPicPr/>
          </xdr:nvPicPr>
          <xdr:blipFill>
            <a:blip xmlns:r="http://schemas.openxmlformats.org/officeDocument/2006/relationships" r:embed="rId6"/>
            <a:stretch>
              <a:fillRect/>
            </a:stretch>
          </xdr:blipFill>
          <xdr:spPr>
            <a:xfrm>
              <a:off x="47518547" y="3968003"/>
              <a:ext cx="983527" cy="469800"/>
            </a:xfrm>
            <a:prstGeom prst="rect">
              <a:avLst/>
            </a:prstGeom>
          </xdr:spPr>
        </xdr:pic>
      </mc:Fallback>
    </mc:AlternateContent>
    <xdr:clientData/>
  </xdr:twoCellAnchor>
  <xdr:twoCellAnchor editAs="oneCell">
    <xdr:from>
      <xdr:col>52</xdr:col>
      <xdr:colOff>296875</xdr:colOff>
      <xdr:row>20</xdr:row>
      <xdr:rowOff>86674</xdr:rowOff>
    </xdr:from>
    <xdr:to>
      <xdr:col>53</xdr:col>
      <xdr:colOff>186147</xdr:colOff>
      <xdr:row>21</xdr:row>
      <xdr:rowOff>185604</xdr:rowOff>
    </xdr:to>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22" name="Ink 21">
              <a:extLst>
                <a:ext uri="{FF2B5EF4-FFF2-40B4-BE49-F238E27FC236}">
                  <a16:creationId xmlns:a16="http://schemas.microsoft.com/office/drawing/2014/main" id="{734EFE68-CA77-4B9D-98D0-D42B2CC7982E}"/>
                </a:ext>
              </a:extLst>
            </xdr14:cNvPr>
            <xdr14:cNvContentPartPr/>
          </xdr14:nvContentPartPr>
          <xdr14:nvPr macro=""/>
          <xdr14:xfrm>
            <a:off x="47524310" y="4621403"/>
            <a:ext cx="551880" cy="322560"/>
          </xdr14:xfrm>
        </xdr:contentPart>
      </mc:Choice>
      <mc:Fallback xmlns="">
        <xdr:pic>
          <xdr:nvPicPr>
            <xdr:cNvPr id="22" name="Ink 21">
              <a:extLst>
                <a:ext uri="{FF2B5EF4-FFF2-40B4-BE49-F238E27FC236}">
                  <a16:creationId xmlns:a16="http://schemas.microsoft.com/office/drawing/2014/main" id="{734EFE68-CA77-4B9D-98D0-D42B2CC7982E}"/>
                </a:ext>
              </a:extLst>
            </xdr:cNvPr>
            <xdr:cNvPicPr/>
          </xdr:nvPicPr>
          <xdr:blipFill>
            <a:blip xmlns:r="http://schemas.openxmlformats.org/officeDocument/2006/relationships" r:embed="rId8"/>
            <a:stretch>
              <a:fillRect/>
            </a:stretch>
          </xdr:blipFill>
          <xdr:spPr>
            <a:xfrm>
              <a:off x="47515664" y="4612403"/>
              <a:ext cx="569532" cy="340200"/>
            </a:xfrm>
            <a:prstGeom prst="rect">
              <a:avLst/>
            </a:prstGeom>
          </xdr:spPr>
        </xdr:pic>
      </mc:Fallback>
    </mc:AlternateContent>
    <xdr:clientData/>
  </xdr:twoCellAnchor>
</xdr:wsDr>
</file>

<file path=xl/drawings/drawing15.xml><?xml version="1.0" encoding="utf-8"?>
<xdr:wsDr xmlns:xdr="http://schemas.openxmlformats.org/drawingml/2006/spreadsheetDrawing" xmlns:a="http://schemas.openxmlformats.org/drawingml/2006/main">
  <xdr:twoCellAnchor>
    <xdr:from>
      <xdr:col>29</xdr:col>
      <xdr:colOff>347235</xdr:colOff>
      <xdr:row>29</xdr:row>
      <xdr:rowOff>33453</xdr:rowOff>
    </xdr:from>
    <xdr:to>
      <xdr:col>29</xdr:col>
      <xdr:colOff>369915</xdr:colOff>
      <xdr:row>29</xdr:row>
      <xdr:rowOff>56133</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3" name="Ink 2">
              <a:extLst>
                <a:ext uri="{FF2B5EF4-FFF2-40B4-BE49-F238E27FC236}">
                  <a16:creationId xmlns:a16="http://schemas.microsoft.com/office/drawing/2014/main" id="{91FF0E58-9C6D-4AC0-965E-DA285AC859DA}"/>
                </a:ext>
              </a:extLst>
            </xdr14:cNvPr>
            <xdr14:cNvContentPartPr/>
          </xdr14:nvContentPartPr>
          <xdr14:nvPr macro=""/>
          <xdr14:xfrm>
            <a:off x="22148280" y="6370380"/>
            <a:ext cx="22680" cy="22680"/>
          </xdr14:xfrm>
        </xdr:contentPart>
      </mc:Choice>
      <mc:Fallback xmlns="">
        <xdr:pic>
          <xdr:nvPicPr>
            <xdr:cNvPr id="3" name="Ink 2">
              <a:extLst>
                <a:ext uri="{FF2B5EF4-FFF2-40B4-BE49-F238E27FC236}">
                  <a16:creationId xmlns:a16="http://schemas.microsoft.com/office/drawing/2014/main" id="{91FF0E58-9C6D-4AC0-965E-DA285AC859DA}"/>
                </a:ext>
              </a:extLst>
            </xdr:cNvPr>
            <xdr:cNvPicPr/>
          </xdr:nvPicPr>
          <xdr:blipFill>
            <a:blip xmlns:r="http://schemas.openxmlformats.org/officeDocument/2006/relationships" r:embed="rId2"/>
            <a:stretch>
              <a:fillRect/>
            </a:stretch>
          </xdr:blipFill>
          <xdr:spPr>
            <a:xfrm>
              <a:off x="22142880" y="6367140"/>
              <a:ext cx="30240" cy="31320"/>
            </a:xfrm>
            <a:prstGeom prst="rect">
              <a:avLst/>
            </a:prstGeom>
          </xdr:spPr>
        </xdr:pic>
      </mc:Fallback>
    </mc:AlternateContent>
    <xdr:clientData/>
  </xdr:twoCellAnchor>
</xdr:wsDr>
</file>

<file path=xl/drawings/drawing16.xml><?xml version="1.0" encoding="utf-8"?>
<xdr:wsDr xmlns:xdr="http://schemas.openxmlformats.org/drawingml/2006/spreadsheetDrawing" xmlns:a="http://schemas.openxmlformats.org/drawingml/2006/main">
  <xdr:twoCellAnchor>
    <xdr:from>
      <xdr:col>51</xdr:col>
      <xdr:colOff>1117509</xdr:colOff>
      <xdr:row>35</xdr:row>
      <xdr:rowOff>6200</xdr:rowOff>
    </xdr:from>
    <xdr:to>
      <xdr:col>51</xdr:col>
      <xdr:colOff>1143069</xdr:colOff>
      <xdr:row>35</xdr:row>
      <xdr:rowOff>25460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3" name="Ink 2">
              <a:extLst>
                <a:ext uri="{FF2B5EF4-FFF2-40B4-BE49-F238E27FC236}">
                  <a16:creationId xmlns:a16="http://schemas.microsoft.com/office/drawing/2014/main" id="{1F40706C-7782-4AD4-8342-7E6FD4004FC6}"/>
                </a:ext>
              </a:extLst>
            </xdr14:cNvPr>
            <xdr14:cNvContentPartPr/>
          </xdr14:nvContentPartPr>
          <xdr14:nvPr macro=""/>
          <xdr14:xfrm>
            <a:off x="45319860" y="7334100"/>
            <a:ext cx="25560" cy="19260"/>
          </xdr14:xfrm>
        </xdr:contentPart>
      </mc:Choice>
      <mc:Fallback xmlns="">
        <xdr:pic>
          <xdr:nvPicPr>
            <xdr:cNvPr id="3" name="Ink 2">
              <a:extLst>
                <a:ext uri="{FF2B5EF4-FFF2-40B4-BE49-F238E27FC236}">
                  <a16:creationId xmlns:a16="http://schemas.microsoft.com/office/drawing/2014/main" id="{1F40706C-7782-4AD4-8342-7E6FD4004FC6}"/>
                </a:ext>
              </a:extLst>
            </xdr:cNvPr>
            <xdr:cNvPicPr/>
          </xdr:nvPicPr>
          <xdr:blipFill>
            <a:blip xmlns:r="http://schemas.openxmlformats.org/officeDocument/2006/relationships" r:embed="rId2"/>
            <a:stretch>
              <a:fillRect/>
            </a:stretch>
          </xdr:blipFill>
          <xdr:spPr>
            <a:xfrm>
              <a:off x="45313740" y="7328037"/>
              <a:ext cx="36000" cy="30673"/>
            </a:xfrm>
            <a:prstGeom prst="rect">
              <a:avLst/>
            </a:prstGeom>
          </xdr:spPr>
        </xdr:pic>
      </mc:Fallback>
    </mc:AlternateContent>
    <xdr:clientData/>
  </xdr:twoCellAnchor>
  <xdr:twoCellAnchor>
    <xdr:from>
      <xdr:col>52</xdr:col>
      <xdr:colOff>63489</xdr:colOff>
      <xdr:row>35</xdr:row>
      <xdr:rowOff>6200</xdr:rowOff>
    </xdr:from>
    <xdr:to>
      <xdr:col>52</xdr:col>
      <xdr:colOff>89049</xdr:colOff>
      <xdr:row>35</xdr:row>
      <xdr:rowOff>44540</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4" name="Ink 3">
              <a:extLst>
                <a:ext uri="{FF2B5EF4-FFF2-40B4-BE49-F238E27FC236}">
                  <a16:creationId xmlns:a16="http://schemas.microsoft.com/office/drawing/2014/main" id="{0D9F79C1-CF99-4717-9FDF-251B757760B2}"/>
                </a:ext>
              </a:extLst>
            </xdr14:cNvPr>
            <xdr14:cNvContentPartPr/>
          </xdr14:nvContentPartPr>
          <xdr14:nvPr macro=""/>
          <xdr14:xfrm>
            <a:off x="45561240" y="7334100"/>
            <a:ext cx="25560" cy="38340"/>
          </xdr14:xfrm>
        </xdr:contentPart>
      </mc:Choice>
      <mc:Fallback xmlns="">
        <xdr:pic>
          <xdr:nvPicPr>
            <xdr:cNvPr id="4" name="Ink 3">
              <a:extLst>
                <a:ext uri="{FF2B5EF4-FFF2-40B4-BE49-F238E27FC236}">
                  <a16:creationId xmlns:a16="http://schemas.microsoft.com/office/drawing/2014/main" id="{0D9F79C1-CF99-4717-9FDF-251B757760B2}"/>
                </a:ext>
              </a:extLst>
            </xdr:cNvPr>
            <xdr:cNvPicPr/>
          </xdr:nvPicPr>
          <xdr:blipFill>
            <a:blip xmlns:r="http://schemas.openxmlformats.org/officeDocument/2006/relationships" r:embed="rId4"/>
            <a:stretch>
              <a:fillRect/>
            </a:stretch>
          </xdr:blipFill>
          <xdr:spPr>
            <a:xfrm>
              <a:off x="45555205" y="7331592"/>
              <a:ext cx="34080" cy="46940"/>
            </a:xfrm>
            <a:prstGeom prst="rect">
              <a:avLst/>
            </a:prstGeom>
          </xdr:spPr>
        </xdr:pic>
      </mc:Fallback>
    </mc:AlternateContent>
    <xdr:clientData/>
  </xdr:twoCellAnchor>
  <xdr:twoCellAnchor>
    <xdr:from>
      <xdr:col>51</xdr:col>
      <xdr:colOff>1225509</xdr:colOff>
      <xdr:row>34</xdr:row>
      <xdr:rowOff>120540</xdr:rowOff>
    </xdr:from>
    <xdr:to>
      <xdr:col>52</xdr:col>
      <xdr:colOff>12909</xdr:colOff>
      <xdr:row>35</xdr:row>
      <xdr:rowOff>6380</xdr:rowOff>
    </xdr:to>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5" name="Ink 4">
              <a:extLst>
                <a:ext uri="{FF2B5EF4-FFF2-40B4-BE49-F238E27FC236}">
                  <a16:creationId xmlns:a16="http://schemas.microsoft.com/office/drawing/2014/main" id="{D353F87C-83D3-44D4-94C9-17A891956B66}"/>
                </a:ext>
              </a:extLst>
            </xdr14:cNvPr>
            <xdr14:cNvContentPartPr/>
          </xdr14:nvContentPartPr>
          <xdr14:nvPr macro=""/>
          <xdr14:xfrm>
            <a:off x="45427860" y="7283340"/>
            <a:ext cx="82800" cy="50940"/>
          </xdr14:xfrm>
        </xdr:contentPart>
      </mc:Choice>
      <mc:Fallback xmlns="">
        <xdr:pic>
          <xdr:nvPicPr>
            <xdr:cNvPr id="5" name="Ink 4">
              <a:extLst>
                <a:ext uri="{FF2B5EF4-FFF2-40B4-BE49-F238E27FC236}">
                  <a16:creationId xmlns:a16="http://schemas.microsoft.com/office/drawing/2014/main" id="{D353F87C-83D3-44D4-94C9-17A891956B66}"/>
                </a:ext>
              </a:extLst>
            </xdr:cNvPr>
            <xdr:cNvPicPr/>
          </xdr:nvPicPr>
          <xdr:blipFill>
            <a:blip xmlns:r="http://schemas.openxmlformats.org/officeDocument/2006/relationships" r:embed="rId6"/>
            <a:stretch>
              <a:fillRect/>
            </a:stretch>
          </xdr:blipFill>
          <xdr:spPr>
            <a:xfrm>
              <a:off x="45425700" y="7277242"/>
              <a:ext cx="87480" cy="63496"/>
            </a:xfrm>
            <a:prstGeom prst="rect">
              <a:avLst/>
            </a:prstGeom>
          </xdr:spPr>
        </xdr:pic>
      </mc:Fallback>
    </mc:AlternateContent>
    <xdr:clientData/>
  </xdr:twoCellAnchor>
</xdr:wsDr>
</file>

<file path=xl/drawings/drawing17.xml><?xml version="1.0" encoding="utf-8"?>
<xdr:wsDr xmlns:xdr="http://schemas.openxmlformats.org/drawingml/2006/spreadsheetDrawing" xmlns:a="http://schemas.openxmlformats.org/drawingml/2006/main">
  <xdr:twoCellAnchor>
    <xdr:from>
      <xdr:col>13</xdr:col>
      <xdr:colOff>488789</xdr:colOff>
      <xdr:row>30</xdr:row>
      <xdr:rowOff>57149</xdr:rowOff>
    </xdr:from>
    <xdr:to>
      <xdr:col>13</xdr:col>
      <xdr:colOff>578069</xdr:colOff>
      <xdr:row>30</xdr:row>
      <xdr:rowOff>101789</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3" name="Ink 2">
              <a:extLst>
                <a:ext uri="{FF2B5EF4-FFF2-40B4-BE49-F238E27FC236}">
                  <a16:creationId xmlns:a16="http://schemas.microsoft.com/office/drawing/2014/main" id="{EA00709E-65EC-4AA0-BDE0-AD90F922469A}"/>
                </a:ext>
              </a:extLst>
            </xdr14:cNvPr>
            <xdr14:cNvContentPartPr/>
          </xdr14:nvContentPartPr>
          <xdr14:nvPr macro=""/>
          <xdr14:xfrm>
            <a:off x="14033340" y="7315200"/>
            <a:ext cx="89280" cy="44640"/>
          </xdr14:xfrm>
        </xdr:contentPart>
      </mc:Choice>
      <mc:Fallback xmlns="">
        <xdr:pic>
          <xdr:nvPicPr>
            <xdr:cNvPr id="3" name="Ink 2">
              <a:extLst>
                <a:ext uri="{FF2B5EF4-FFF2-40B4-BE49-F238E27FC236}">
                  <a16:creationId xmlns:a16="http://schemas.microsoft.com/office/drawing/2014/main" id="{EA00709E-65EC-4AA0-BDE0-AD90F922469A}"/>
                </a:ext>
              </a:extLst>
            </xdr:cNvPr>
            <xdr:cNvPicPr/>
          </xdr:nvPicPr>
          <xdr:blipFill>
            <a:blip xmlns:r="http://schemas.openxmlformats.org/officeDocument/2006/relationships" r:embed="rId2"/>
            <a:stretch>
              <a:fillRect/>
            </a:stretch>
          </xdr:blipFill>
          <xdr:spPr>
            <a:xfrm>
              <a:off x="14027940" y="7313400"/>
              <a:ext cx="99000" cy="52920"/>
            </a:xfrm>
            <a:prstGeom prst="rect">
              <a:avLst/>
            </a:prstGeom>
          </xdr:spPr>
        </xdr:pic>
      </mc:Fallback>
    </mc:AlternateContent>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12600</xdr:colOff>
      <xdr:row>44</xdr:row>
      <xdr:rowOff>6229</xdr:rowOff>
    </xdr:from>
    <xdr:to>
      <xdr:col>0</xdr:col>
      <xdr:colOff>50940</xdr:colOff>
      <xdr:row>44</xdr:row>
      <xdr:rowOff>12709</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3" name="Ink 2">
              <a:extLst>
                <a:ext uri="{FF2B5EF4-FFF2-40B4-BE49-F238E27FC236}">
                  <a16:creationId xmlns:a16="http://schemas.microsoft.com/office/drawing/2014/main" id="{24D8F408-E4FA-4034-9353-FEC3B92AFCA1}"/>
                </a:ext>
              </a:extLst>
            </xdr14:cNvPr>
            <xdr14:cNvContentPartPr/>
          </xdr14:nvContentPartPr>
          <xdr14:nvPr macro=""/>
          <xdr14:xfrm>
            <a:off x="12600" y="7353180"/>
            <a:ext cx="38340" cy="6480"/>
          </xdr14:xfrm>
        </xdr:contentPart>
      </mc:Choice>
      <mc:Fallback xmlns="">
        <xdr:pic>
          <xdr:nvPicPr>
            <xdr:cNvPr id="3" name="Ink 2">
              <a:extLst>
                <a:ext uri="{FF2B5EF4-FFF2-40B4-BE49-F238E27FC236}">
                  <a16:creationId xmlns:a16="http://schemas.microsoft.com/office/drawing/2014/main" id="{24D8F408-E4FA-4034-9353-FEC3B92AFCA1}"/>
                </a:ext>
              </a:extLst>
            </xdr:cNvPr>
            <xdr:cNvPicPr/>
          </xdr:nvPicPr>
          <xdr:blipFill>
            <a:blip xmlns:r="http://schemas.openxmlformats.org/officeDocument/2006/relationships" r:embed="rId2"/>
            <a:stretch>
              <a:fillRect/>
            </a:stretch>
          </xdr:blipFill>
          <xdr:spPr>
            <a:xfrm>
              <a:off x="7584" y="7349940"/>
              <a:ext cx="45506" cy="14760"/>
            </a:xfrm>
            <a:prstGeom prst="rect">
              <a:avLst/>
            </a:prstGeom>
          </xdr:spPr>
        </xdr:pic>
      </mc:Fallback>
    </mc:AlternateContent>
    <xdr:clientData/>
  </xdr:twoCellAnchor>
  <xdr:twoCellAnchor>
    <xdr:from>
      <xdr:col>2</xdr:col>
      <xdr:colOff>63489</xdr:colOff>
      <xdr:row>43</xdr:row>
      <xdr:rowOff>139649</xdr:rowOff>
    </xdr:from>
    <xdr:to>
      <xdr:col>2</xdr:col>
      <xdr:colOff>184269</xdr:colOff>
      <xdr:row>44</xdr:row>
      <xdr:rowOff>31969</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4" name="Ink 3">
              <a:extLst>
                <a:ext uri="{FF2B5EF4-FFF2-40B4-BE49-F238E27FC236}">
                  <a16:creationId xmlns:a16="http://schemas.microsoft.com/office/drawing/2014/main" id="{560489D1-F482-4910-BFEE-DA141AEF6A18}"/>
                </a:ext>
              </a:extLst>
            </xdr14:cNvPr>
            <xdr14:cNvContentPartPr/>
          </xdr14:nvContentPartPr>
          <xdr14:nvPr macro=""/>
          <xdr14:xfrm>
            <a:off x="2012940" y="7321500"/>
            <a:ext cx="120780" cy="57420"/>
          </xdr14:xfrm>
        </xdr:contentPart>
      </mc:Choice>
      <mc:Fallback xmlns="">
        <xdr:pic>
          <xdr:nvPicPr>
            <xdr:cNvPr id="4" name="Ink 3">
              <a:extLst>
                <a:ext uri="{FF2B5EF4-FFF2-40B4-BE49-F238E27FC236}">
                  <a16:creationId xmlns:a16="http://schemas.microsoft.com/office/drawing/2014/main" id="{560489D1-F482-4910-BFEE-DA141AEF6A18}"/>
                </a:ext>
              </a:extLst>
            </xdr:cNvPr>
            <xdr:cNvPicPr/>
          </xdr:nvPicPr>
          <xdr:blipFill>
            <a:blip xmlns:r="http://schemas.openxmlformats.org/officeDocument/2006/relationships" r:embed="rId4"/>
            <a:stretch>
              <a:fillRect/>
            </a:stretch>
          </xdr:blipFill>
          <xdr:spPr>
            <a:xfrm>
              <a:off x="2007189" y="7318629"/>
              <a:ext cx="129407" cy="64239"/>
            </a:xfrm>
            <a:prstGeom prst="rect">
              <a:avLst/>
            </a:prstGeom>
          </xdr:spPr>
        </xdr:pic>
      </mc:Fallback>
    </mc:AlternateContent>
    <xdr:clientData/>
  </xdr:twoCellAnchor>
</xdr:wsDr>
</file>

<file path=xl/drawings/drawing19.xml><?xml version="1.0" encoding="utf-8"?>
<xdr:wsDr xmlns:xdr="http://schemas.openxmlformats.org/drawingml/2006/spreadsheetDrawing" xmlns:a="http://schemas.openxmlformats.org/drawingml/2006/main">
  <xdr:twoCellAnchor>
    <xdr:from>
      <xdr:col>21</xdr:col>
      <xdr:colOff>619125</xdr:colOff>
      <xdr:row>14</xdr:row>
      <xdr:rowOff>85725</xdr:rowOff>
    </xdr:from>
    <xdr:to>
      <xdr:col>22</xdr:col>
      <xdr:colOff>609600</xdr:colOff>
      <xdr:row>15</xdr:row>
      <xdr:rowOff>85725</xdr:rowOff>
    </xdr:to>
    <xdr:sp macro="" textlink="">
      <xdr:nvSpPr>
        <xdr:cNvPr id="7278" name="Line 1">
          <a:extLst>
            <a:ext uri="{FF2B5EF4-FFF2-40B4-BE49-F238E27FC236}">
              <a16:creationId xmlns:a16="http://schemas.microsoft.com/office/drawing/2014/main" id="{00000000-0008-0000-1800-00006E1C0000}"/>
            </a:ext>
          </a:extLst>
        </xdr:cNvPr>
        <xdr:cNvSpPr>
          <a:spLocks noChangeShapeType="1"/>
        </xdr:cNvSpPr>
      </xdr:nvSpPr>
      <xdr:spPr bwMode="auto">
        <a:xfrm flipH="1" flipV="1">
          <a:off x="23088600" y="2790825"/>
          <a:ext cx="1095375" cy="171450"/>
        </a:xfrm>
        <a:prstGeom prst="line">
          <a:avLst/>
        </a:prstGeom>
        <a:noFill/>
        <a:ln w="57150">
          <a:solidFill>
            <a:srgbClr val="0000FF"/>
          </a:solidFill>
          <a:round/>
          <a:headEnd/>
          <a:tailEnd type="triangle" w="med" len="med"/>
        </a:ln>
      </xdr:spPr>
    </xdr:sp>
    <xdr:clientData/>
  </xdr:twoCellAnchor>
  <xdr:twoCellAnchor>
    <xdr:from>
      <xdr:col>21</xdr:col>
      <xdr:colOff>638175</xdr:colOff>
      <xdr:row>15</xdr:row>
      <xdr:rowOff>85725</xdr:rowOff>
    </xdr:from>
    <xdr:to>
      <xdr:col>23</xdr:col>
      <xdr:colOff>723900</xdr:colOff>
      <xdr:row>18</xdr:row>
      <xdr:rowOff>47625</xdr:rowOff>
    </xdr:to>
    <xdr:sp macro="" textlink="">
      <xdr:nvSpPr>
        <xdr:cNvPr id="7170" name="Text Box 2">
          <a:extLst>
            <a:ext uri="{FF2B5EF4-FFF2-40B4-BE49-F238E27FC236}">
              <a16:creationId xmlns:a16="http://schemas.microsoft.com/office/drawing/2014/main" id="{00000000-0008-0000-1800-0000021C0000}"/>
            </a:ext>
          </a:extLst>
        </xdr:cNvPr>
        <xdr:cNvSpPr txBox="1">
          <a:spLocks noChangeArrowheads="1"/>
        </xdr:cNvSpPr>
      </xdr:nvSpPr>
      <xdr:spPr bwMode="auto">
        <a:xfrm>
          <a:off x="23107650" y="2695575"/>
          <a:ext cx="2438400" cy="5048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Target of service leads is to reduce marketing expenses.  Training techs and proactive tracking required.</a:t>
          </a:r>
        </a:p>
      </xdr:txBody>
    </xdr:sp>
    <xdr:clientData/>
  </xdr:twoCellAnchor>
  <xdr:twoCellAnchor>
    <xdr:from>
      <xdr:col>19</xdr:col>
      <xdr:colOff>861350</xdr:colOff>
      <xdr:row>15</xdr:row>
      <xdr:rowOff>71739</xdr:rowOff>
    </xdr:from>
    <xdr:to>
      <xdr:col>21</xdr:col>
      <xdr:colOff>433207</xdr:colOff>
      <xdr:row>18</xdr:row>
      <xdr:rowOff>71738</xdr:rowOff>
    </xdr:to>
    <xdr:sp macro="" textlink="">
      <xdr:nvSpPr>
        <xdr:cNvPr id="7171" name="Text Box 3">
          <a:extLst>
            <a:ext uri="{FF2B5EF4-FFF2-40B4-BE49-F238E27FC236}">
              <a16:creationId xmlns:a16="http://schemas.microsoft.com/office/drawing/2014/main" id="{00000000-0008-0000-1800-0000031C0000}"/>
            </a:ext>
          </a:extLst>
        </xdr:cNvPr>
        <xdr:cNvSpPr txBox="1">
          <a:spLocks noChangeArrowheads="1"/>
        </xdr:cNvSpPr>
      </xdr:nvSpPr>
      <xdr:spPr bwMode="auto">
        <a:xfrm>
          <a:off x="22389056" y="2856897"/>
          <a:ext cx="2109847" cy="530506"/>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Budget should be 3-5% max - more shows weakness in service and lead training by techs.</a:t>
          </a:r>
        </a:p>
      </xdr:txBody>
    </xdr:sp>
    <xdr:clientData/>
  </xdr:twoCellAnchor>
  <xdr:twoCellAnchor>
    <xdr:from>
      <xdr:col>20</xdr:col>
      <xdr:colOff>946471</xdr:colOff>
      <xdr:row>9</xdr:row>
      <xdr:rowOff>66675</xdr:rowOff>
    </xdr:from>
    <xdr:to>
      <xdr:col>21</xdr:col>
      <xdr:colOff>752475</xdr:colOff>
      <xdr:row>16</xdr:row>
      <xdr:rowOff>6028</xdr:rowOff>
    </xdr:to>
    <xdr:sp macro="" textlink="">
      <xdr:nvSpPr>
        <xdr:cNvPr id="7281" name="Line 4">
          <a:extLst>
            <a:ext uri="{FF2B5EF4-FFF2-40B4-BE49-F238E27FC236}">
              <a16:creationId xmlns:a16="http://schemas.microsoft.com/office/drawing/2014/main" id="{00000000-0008-0000-1800-0000711C0000}"/>
            </a:ext>
          </a:extLst>
        </xdr:cNvPr>
        <xdr:cNvSpPr>
          <a:spLocks noChangeShapeType="1"/>
        </xdr:cNvSpPr>
      </xdr:nvSpPr>
      <xdr:spPr bwMode="auto">
        <a:xfrm flipV="1">
          <a:off x="23595475" y="1814934"/>
          <a:ext cx="1222696" cy="1145050"/>
        </a:xfrm>
        <a:prstGeom prst="line">
          <a:avLst/>
        </a:prstGeom>
        <a:noFill/>
        <a:ln w="57150">
          <a:solidFill>
            <a:srgbClr val="0000FF"/>
          </a:solidFill>
          <a:round/>
          <a:headEnd/>
          <a:tailEnd type="triangle" w="med" len="med"/>
        </a:ln>
      </xdr:spPr>
    </xdr:sp>
    <xdr:clientData/>
  </xdr:twoCellAnchor>
  <xdr:twoCellAnchor>
    <xdr:from>
      <xdr:col>30</xdr:col>
      <xdr:colOff>323850</xdr:colOff>
      <xdr:row>1</xdr:row>
      <xdr:rowOff>0</xdr:rowOff>
    </xdr:from>
    <xdr:to>
      <xdr:col>33</xdr:col>
      <xdr:colOff>571500</xdr:colOff>
      <xdr:row>2</xdr:row>
      <xdr:rowOff>266700</xdr:rowOff>
    </xdr:to>
    <xdr:sp macro="" textlink="">
      <xdr:nvSpPr>
        <xdr:cNvPr id="6" name="TextBox 5">
          <a:extLst>
            <a:ext uri="{FF2B5EF4-FFF2-40B4-BE49-F238E27FC236}">
              <a16:creationId xmlns:a16="http://schemas.microsoft.com/office/drawing/2014/main" id="{00000000-0008-0000-1800-000006000000}"/>
            </a:ext>
          </a:extLst>
        </xdr:cNvPr>
        <xdr:cNvSpPr txBox="1"/>
      </xdr:nvSpPr>
      <xdr:spPr>
        <a:xfrm>
          <a:off x="29698950" y="171450"/>
          <a:ext cx="2514600"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n-US" sz="2000" b="1">
              <a:latin typeface="Arial" pitchFamily="34" charset="0"/>
              <a:cs typeface="Arial" pitchFamily="34" charset="0"/>
            </a:rPr>
            <a:t>January</a:t>
          </a:r>
        </a:p>
      </xdr:txBody>
    </xdr:sp>
    <xdr:clientData/>
  </xdr:twoCellAnchor>
  <xdr:twoCellAnchor>
    <xdr:from>
      <xdr:col>34</xdr:col>
      <xdr:colOff>457200</xdr:colOff>
      <xdr:row>1</xdr:row>
      <xdr:rowOff>0</xdr:rowOff>
    </xdr:from>
    <xdr:to>
      <xdr:col>37</xdr:col>
      <xdr:colOff>609600</xdr:colOff>
      <xdr:row>2</xdr:row>
      <xdr:rowOff>266700</xdr:rowOff>
    </xdr:to>
    <xdr:sp macro="" textlink="">
      <xdr:nvSpPr>
        <xdr:cNvPr id="7" name="TextBox 6">
          <a:extLst>
            <a:ext uri="{FF2B5EF4-FFF2-40B4-BE49-F238E27FC236}">
              <a16:creationId xmlns:a16="http://schemas.microsoft.com/office/drawing/2014/main" id="{00000000-0008-0000-1800-000007000000}"/>
            </a:ext>
          </a:extLst>
        </xdr:cNvPr>
        <xdr:cNvSpPr txBox="1"/>
      </xdr:nvSpPr>
      <xdr:spPr>
        <a:xfrm>
          <a:off x="32899350" y="171450"/>
          <a:ext cx="2514600"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n-US" sz="2000" b="1">
              <a:latin typeface="Arial" pitchFamily="34" charset="0"/>
              <a:cs typeface="Arial" pitchFamily="34" charset="0"/>
            </a:rPr>
            <a:t>February</a:t>
          </a:r>
        </a:p>
      </xdr:txBody>
    </xdr:sp>
    <xdr:clientData/>
  </xdr:twoCellAnchor>
  <xdr:twoCellAnchor>
    <xdr:from>
      <xdr:col>38</xdr:col>
      <xdr:colOff>666750</xdr:colOff>
      <xdr:row>1</xdr:row>
      <xdr:rowOff>0</xdr:rowOff>
    </xdr:from>
    <xdr:to>
      <xdr:col>42</xdr:col>
      <xdr:colOff>19050</xdr:colOff>
      <xdr:row>2</xdr:row>
      <xdr:rowOff>247650</xdr:rowOff>
    </xdr:to>
    <xdr:sp macro="" textlink="">
      <xdr:nvSpPr>
        <xdr:cNvPr id="8" name="TextBox 7">
          <a:extLst>
            <a:ext uri="{FF2B5EF4-FFF2-40B4-BE49-F238E27FC236}">
              <a16:creationId xmlns:a16="http://schemas.microsoft.com/office/drawing/2014/main" id="{00000000-0008-0000-1800-000008000000}"/>
            </a:ext>
          </a:extLst>
        </xdr:cNvPr>
        <xdr:cNvSpPr txBox="1"/>
      </xdr:nvSpPr>
      <xdr:spPr>
        <a:xfrm>
          <a:off x="36271200" y="171450"/>
          <a:ext cx="2514600" cy="419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n-US" sz="2000" b="1">
              <a:latin typeface="Arial" pitchFamily="34" charset="0"/>
              <a:cs typeface="Arial" pitchFamily="34" charset="0"/>
            </a:rPr>
            <a:t>March</a:t>
          </a:r>
        </a:p>
      </xdr:txBody>
    </xdr:sp>
    <xdr:clientData/>
  </xdr:twoCellAnchor>
  <xdr:twoCellAnchor>
    <xdr:from>
      <xdr:col>30</xdr:col>
      <xdr:colOff>323850</xdr:colOff>
      <xdr:row>1</xdr:row>
      <xdr:rowOff>0</xdr:rowOff>
    </xdr:from>
    <xdr:to>
      <xdr:col>33</xdr:col>
      <xdr:colOff>571500</xdr:colOff>
      <xdr:row>2</xdr:row>
      <xdr:rowOff>266700</xdr:rowOff>
    </xdr:to>
    <xdr:sp macro="" textlink="">
      <xdr:nvSpPr>
        <xdr:cNvPr id="9" name="TextBox 8">
          <a:extLst>
            <a:ext uri="{FF2B5EF4-FFF2-40B4-BE49-F238E27FC236}">
              <a16:creationId xmlns:a16="http://schemas.microsoft.com/office/drawing/2014/main" id="{C2E09FEA-22E1-4A52-9CF7-3ED89BF81017}"/>
            </a:ext>
          </a:extLst>
        </xdr:cNvPr>
        <xdr:cNvSpPr txBox="1"/>
      </xdr:nvSpPr>
      <xdr:spPr>
        <a:xfrm>
          <a:off x="33056513" y="171450"/>
          <a:ext cx="3138487" cy="461963"/>
        </a:xfrm>
        <a:prstGeom prst="rect">
          <a:avLst/>
        </a:prstGeom>
        <a:solidFill>
          <a:sysClr val="window" lastClr="FFFFFF"/>
        </a:solidFill>
        <a:ln w="9525" cmpd="sng">
          <a:solidFill>
            <a:sysClr val="window" lastClr="FFFFFF">
              <a:shade val="50000"/>
            </a:sysClr>
          </a:solidFill>
        </a:ln>
        <a:effectLst/>
      </xdr:spPr>
      <xdr:txBody>
        <a:bodyPr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0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January</a:t>
          </a:r>
        </a:p>
      </xdr:txBody>
    </xdr:sp>
    <xdr:clientData/>
  </xdr:twoCellAnchor>
  <xdr:twoCellAnchor>
    <xdr:from>
      <xdr:col>34</xdr:col>
      <xdr:colOff>457200</xdr:colOff>
      <xdr:row>1</xdr:row>
      <xdr:rowOff>0</xdr:rowOff>
    </xdr:from>
    <xdr:to>
      <xdr:col>37</xdr:col>
      <xdr:colOff>609600</xdr:colOff>
      <xdr:row>2</xdr:row>
      <xdr:rowOff>266700</xdr:rowOff>
    </xdr:to>
    <xdr:sp macro="" textlink="">
      <xdr:nvSpPr>
        <xdr:cNvPr id="10" name="TextBox 9">
          <a:extLst>
            <a:ext uri="{FF2B5EF4-FFF2-40B4-BE49-F238E27FC236}">
              <a16:creationId xmlns:a16="http://schemas.microsoft.com/office/drawing/2014/main" id="{D3FD1944-7E0D-4A10-801A-A8049FBF7B29}"/>
            </a:ext>
          </a:extLst>
        </xdr:cNvPr>
        <xdr:cNvSpPr txBox="1"/>
      </xdr:nvSpPr>
      <xdr:spPr>
        <a:xfrm>
          <a:off x="36923663" y="171450"/>
          <a:ext cx="3043237" cy="461963"/>
        </a:xfrm>
        <a:prstGeom prst="rect">
          <a:avLst/>
        </a:prstGeom>
        <a:solidFill>
          <a:sysClr val="window" lastClr="FFFFFF"/>
        </a:solidFill>
        <a:ln w="9525" cmpd="sng">
          <a:solidFill>
            <a:sysClr val="window" lastClr="FFFFFF">
              <a:shade val="50000"/>
            </a:sysClr>
          </a:solidFill>
        </a:ln>
        <a:effectLst/>
      </xdr:spPr>
      <xdr:txBody>
        <a:bodyPr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0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February</a:t>
          </a:r>
        </a:p>
      </xdr:txBody>
    </xdr:sp>
    <xdr:clientData/>
  </xdr:twoCellAnchor>
  <xdr:twoCellAnchor>
    <xdr:from>
      <xdr:col>38</xdr:col>
      <xdr:colOff>666750</xdr:colOff>
      <xdr:row>1</xdr:row>
      <xdr:rowOff>0</xdr:rowOff>
    </xdr:from>
    <xdr:to>
      <xdr:col>42</xdr:col>
      <xdr:colOff>19050</xdr:colOff>
      <xdr:row>2</xdr:row>
      <xdr:rowOff>247650</xdr:rowOff>
    </xdr:to>
    <xdr:sp macro="" textlink="">
      <xdr:nvSpPr>
        <xdr:cNvPr id="11" name="TextBox 10">
          <a:extLst>
            <a:ext uri="{FF2B5EF4-FFF2-40B4-BE49-F238E27FC236}">
              <a16:creationId xmlns:a16="http://schemas.microsoft.com/office/drawing/2014/main" id="{D7C2132C-386E-4DB1-A2C9-A3BF0D57D835}"/>
            </a:ext>
          </a:extLst>
        </xdr:cNvPr>
        <xdr:cNvSpPr txBox="1"/>
      </xdr:nvSpPr>
      <xdr:spPr>
        <a:xfrm>
          <a:off x="40938450" y="171450"/>
          <a:ext cx="3048000" cy="442913"/>
        </a:xfrm>
        <a:prstGeom prst="rect">
          <a:avLst/>
        </a:prstGeom>
        <a:solidFill>
          <a:sysClr val="window" lastClr="FFFFFF"/>
        </a:solidFill>
        <a:ln w="9525" cmpd="sng">
          <a:solidFill>
            <a:sysClr val="window" lastClr="FFFFFF">
              <a:shade val="50000"/>
            </a:sysClr>
          </a:solidFill>
        </a:ln>
        <a:effectLst/>
      </xdr:spPr>
      <xdr:txBody>
        <a:bodyPr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0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March</a:t>
          </a:r>
        </a:p>
      </xdr:txBody>
    </xdr:sp>
    <xdr:clientData/>
  </xdr:twoCellAnchor>
  <xdr:twoCellAnchor>
    <xdr:from>
      <xdr:col>30</xdr:col>
      <xdr:colOff>323850</xdr:colOff>
      <xdr:row>1</xdr:row>
      <xdr:rowOff>0</xdr:rowOff>
    </xdr:from>
    <xdr:to>
      <xdr:col>33</xdr:col>
      <xdr:colOff>571500</xdr:colOff>
      <xdr:row>2</xdr:row>
      <xdr:rowOff>266700</xdr:rowOff>
    </xdr:to>
    <xdr:sp macro="" textlink="">
      <xdr:nvSpPr>
        <xdr:cNvPr id="12" name="TextBox 11">
          <a:extLst>
            <a:ext uri="{FF2B5EF4-FFF2-40B4-BE49-F238E27FC236}">
              <a16:creationId xmlns:a16="http://schemas.microsoft.com/office/drawing/2014/main" id="{4EC5D633-C366-462C-BCB9-15514A5D39D8}"/>
            </a:ext>
          </a:extLst>
        </xdr:cNvPr>
        <xdr:cNvSpPr txBox="1"/>
      </xdr:nvSpPr>
      <xdr:spPr>
        <a:xfrm>
          <a:off x="33056513" y="171450"/>
          <a:ext cx="3138487" cy="461963"/>
        </a:xfrm>
        <a:prstGeom prst="rect">
          <a:avLst/>
        </a:prstGeom>
        <a:solidFill>
          <a:sysClr val="window" lastClr="FFFFFF"/>
        </a:solidFill>
        <a:ln w="9525" cmpd="sng">
          <a:solidFill>
            <a:sysClr val="window" lastClr="FFFFFF">
              <a:shade val="50000"/>
            </a:sysClr>
          </a:solidFill>
        </a:ln>
        <a:effectLst/>
      </xdr:spPr>
      <xdr:txBody>
        <a:bodyPr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0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January</a:t>
          </a:r>
        </a:p>
      </xdr:txBody>
    </xdr:sp>
    <xdr:clientData/>
  </xdr:twoCellAnchor>
  <xdr:twoCellAnchor>
    <xdr:from>
      <xdr:col>34</xdr:col>
      <xdr:colOff>457200</xdr:colOff>
      <xdr:row>1</xdr:row>
      <xdr:rowOff>0</xdr:rowOff>
    </xdr:from>
    <xdr:to>
      <xdr:col>37</xdr:col>
      <xdr:colOff>609600</xdr:colOff>
      <xdr:row>2</xdr:row>
      <xdr:rowOff>266700</xdr:rowOff>
    </xdr:to>
    <xdr:sp macro="" textlink="">
      <xdr:nvSpPr>
        <xdr:cNvPr id="13" name="TextBox 12">
          <a:extLst>
            <a:ext uri="{FF2B5EF4-FFF2-40B4-BE49-F238E27FC236}">
              <a16:creationId xmlns:a16="http://schemas.microsoft.com/office/drawing/2014/main" id="{BBF414EC-5788-4D5F-966F-E289213258C8}"/>
            </a:ext>
          </a:extLst>
        </xdr:cNvPr>
        <xdr:cNvSpPr txBox="1"/>
      </xdr:nvSpPr>
      <xdr:spPr>
        <a:xfrm>
          <a:off x="36923663" y="171450"/>
          <a:ext cx="3043237" cy="461963"/>
        </a:xfrm>
        <a:prstGeom prst="rect">
          <a:avLst/>
        </a:prstGeom>
        <a:solidFill>
          <a:sysClr val="window" lastClr="FFFFFF"/>
        </a:solidFill>
        <a:ln w="9525" cmpd="sng">
          <a:solidFill>
            <a:sysClr val="window" lastClr="FFFFFF">
              <a:shade val="50000"/>
            </a:sysClr>
          </a:solidFill>
        </a:ln>
        <a:effectLst/>
      </xdr:spPr>
      <xdr:txBody>
        <a:bodyPr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0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February</a:t>
          </a:r>
        </a:p>
      </xdr:txBody>
    </xdr:sp>
    <xdr:clientData/>
  </xdr:twoCellAnchor>
  <xdr:twoCellAnchor>
    <xdr:from>
      <xdr:col>38</xdr:col>
      <xdr:colOff>666750</xdr:colOff>
      <xdr:row>1</xdr:row>
      <xdr:rowOff>0</xdr:rowOff>
    </xdr:from>
    <xdr:to>
      <xdr:col>42</xdr:col>
      <xdr:colOff>19050</xdr:colOff>
      <xdr:row>2</xdr:row>
      <xdr:rowOff>247650</xdr:rowOff>
    </xdr:to>
    <xdr:sp macro="" textlink="">
      <xdr:nvSpPr>
        <xdr:cNvPr id="14" name="TextBox 13">
          <a:extLst>
            <a:ext uri="{FF2B5EF4-FFF2-40B4-BE49-F238E27FC236}">
              <a16:creationId xmlns:a16="http://schemas.microsoft.com/office/drawing/2014/main" id="{B11CB4E1-3294-4D87-8A0D-9F7A6848A6AD}"/>
            </a:ext>
          </a:extLst>
        </xdr:cNvPr>
        <xdr:cNvSpPr txBox="1"/>
      </xdr:nvSpPr>
      <xdr:spPr>
        <a:xfrm>
          <a:off x="40938450" y="171450"/>
          <a:ext cx="3048000" cy="442913"/>
        </a:xfrm>
        <a:prstGeom prst="rect">
          <a:avLst/>
        </a:prstGeom>
        <a:solidFill>
          <a:sysClr val="window" lastClr="FFFFFF"/>
        </a:solidFill>
        <a:ln w="9525" cmpd="sng">
          <a:solidFill>
            <a:sysClr val="window" lastClr="FFFFFF">
              <a:shade val="50000"/>
            </a:sysClr>
          </a:solidFill>
        </a:ln>
        <a:effectLst/>
      </xdr:spPr>
      <xdr:txBody>
        <a:bodyPr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0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March</a:t>
          </a:r>
        </a:p>
      </xdr:txBody>
    </xdr:sp>
    <xdr:clientData/>
  </xdr:twoCellAnchor>
  <xdr:twoCellAnchor>
    <xdr:from>
      <xdr:col>30</xdr:col>
      <xdr:colOff>323850</xdr:colOff>
      <xdr:row>1</xdr:row>
      <xdr:rowOff>0</xdr:rowOff>
    </xdr:from>
    <xdr:to>
      <xdr:col>33</xdr:col>
      <xdr:colOff>571500</xdr:colOff>
      <xdr:row>2</xdr:row>
      <xdr:rowOff>266700</xdr:rowOff>
    </xdr:to>
    <xdr:sp macro="" textlink="">
      <xdr:nvSpPr>
        <xdr:cNvPr id="15" name="TextBox 14">
          <a:extLst>
            <a:ext uri="{FF2B5EF4-FFF2-40B4-BE49-F238E27FC236}">
              <a16:creationId xmlns:a16="http://schemas.microsoft.com/office/drawing/2014/main" id="{B773F465-1387-4A17-8636-3444D2DCF97E}"/>
            </a:ext>
          </a:extLst>
        </xdr:cNvPr>
        <xdr:cNvSpPr txBox="1"/>
      </xdr:nvSpPr>
      <xdr:spPr>
        <a:xfrm>
          <a:off x="33056513" y="171450"/>
          <a:ext cx="3138487" cy="461963"/>
        </a:xfrm>
        <a:prstGeom prst="rect">
          <a:avLst/>
        </a:prstGeom>
        <a:solidFill>
          <a:sysClr val="window" lastClr="FFFFFF"/>
        </a:solidFill>
        <a:ln w="9525" cmpd="sng">
          <a:solidFill>
            <a:sysClr val="window" lastClr="FFFFFF">
              <a:shade val="50000"/>
            </a:sysClr>
          </a:solidFill>
        </a:ln>
        <a:effectLst/>
      </xdr:spPr>
      <xdr:txBody>
        <a:bodyPr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0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January</a:t>
          </a:r>
        </a:p>
      </xdr:txBody>
    </xdr:sp>
    <xdr:clientData/>
  </xdr:twoCellAnchor>
  <xdr:twoCellAnchor>
    <xdr:from>
      <xdr:col>34</xdr:col>
      <xdr:colOff>457200</xdr:colOff>
      <xdr:row>1</xdr:row>
      <xdr:rowOff>0</xdr:rowOff>
    </xdr:from>
    <xdr:to>
      <xdr:col>37</xdr:col>
      <xdr:colOff>609600</xdr:colOff>
      <xdr:row>2</xdr:row>
      <xdr:rowOff>266700</xdr:rowOff>
    </xdr:to>
    <xdr:sp macro="" textlink="">
      <xdr:nvSpPr>
        <xdr:cNvPr id="16" name="TextBox 15">
          <a:extLst>
            <a:ext uri="{FF2B5EF4-FFF2-40B4-BE49-F238E27FC236}">
              <a16:creationId xmlns:a16="http://schemas.microsoft.com/office/drawing/2014/main" id="{3FB2C5AB-5290-4381-BB0D-9D26FED527FB}"/>
            </a:ext>
          </a:extLst>
        </xdr:cNvPr>
        <xdr:cNvSpPr txBox="1"/>
      </xdr:nvSpPr>
      <xdr:spPr>
        <a:xfrm>
          <a:off x="36923663" y="171450"/>
          <a:ext cx="3043237" cy="461963"/>
        </a:xfrm>
        <a:prstGeom prst="rect">
          <a:avLst/>
        </a:prstGeom>
        <a:solidFill>
          <a:sysClr val="window" lastClr="FFFFFF"/>
        </a:solidFill>
        <a:ln w="9525" cmpd="sng">
          <a:solidFill>
            <a:sysClr val="window" lastClr="FFFFFF">
              <a:shade val="50000"/>
            </a:sysClr>
          </a:solidFill>
        </a:ln>
        <a:effectLst/>
      </xdr:spPr>
      <xdr:txBody>
        <a:bodyPr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0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February</a:t>
          </a:r>
        </a:p>
      </xdr:txBody>
    </xdr:sp>
    <xdr:clientData/>
  </xdr:twoCellAnchor>
  <xdr:twoCellAnchor>
    <xdr:from>
      <xdr:col>38</xdr:col>
      <xdr:colOff>666750</xdr:colOff>
      <xdr:row>1</xdr:row>
      <xdr:rowOff>0</xdr:rowOff>
    </xdr:from>
    <xdr:to>
      <xdr:col>42</xdr:col>
      <xdr:colOff>19050</xdr:colOff>
      <xdr:row>2</xdr:row>
      <xdr:rowOff>247650</xdr:rowOff>
    </xdr:to>
    <xdr:sp macro="" textlink="">
      <xdr:nvSpPr>
        <xdr:cNvPr id="17" name="TextBox 16">
          <a:extLst>
            <a:ext uri="{FF2B5EF4-FFF2-40B4-BE49-F238E27FC236}">
              <a16:creationId xmlns:a16="http://schemas.microsoft.com/office/drawing/2014/main" id="{18338DDB-C363-4DE1-943B-C268AA1C5A4E}"/>
            </a:ext>
          </a:extLst>
        </xdr:cNvPr>
        <xdr:cNvSpPr txBox="1"/>
      </xdr:nvSpPr>
      <xdr:spPr>
        <a:xfrm>
          <a:off x="40938450" y="171450"/>
          <a:ext cx="3048000" cy="442913"/>
        </a:xfrm>
        <a:prstGeom prst="rect">
          <a:avLst/>
        </a:prstGeom>
        <a:solidFill>
          <a:sysClr val="window" lastClr="FFFFFF"/>
        </a:solidFill>
        <a:ln w="9525" cmpd="sng">
          <a:solidFill>
            <a:sysClr val="window" lastClr="FFFFFF">
              <a:shade val="50000"/>
            </a:sysClr>
          </a:solidFill>
        </a:ln>
        <a:effectLst/>
      </xdr:spPr>
      <xdr:txBody>
        <a:bodyPr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0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March</a:t>
          </a:r>
        </a:p>
      </xdr:txBody>
    </xdr:sp>
    <xdr:clientData/>
  </xdr:twoCellAnchor>
  <xdr:twoCellAnchor>
    <xdr:from>
      <xdr:col>43</xdr:col>
      <xdr:colOff>457200</xdr:colOff>
      <xdr:row>1</xdr:row>
      <xdr:rowOff>0</xdr:rowOff>
    </xdr:from>
    <xdr:to>
      <xdr:col>46</xdr:col>
      <xdr:colOff>609600</xdr:colOff>
      <xdr:row>2</xdr:row>
      <xdr:rowOff>266700</xdr:rowOff>
    </xdr:to>
    <xdr:sp macro="" textlink="">
      <xdr:nvSpPr>
        <xdr:cNvPr id="18" name="TextBox 17">
          <a:extLst>
            <a:ext uri="{FF2B5EF4-FFF2-40B4-BE49-F238E27FC236}">
              <a16:creationId xmlns:a16="http://schemas.microsoft.com/office/drawing/2014/main" id="{70A36C42-1B5A-47E8-B4D9-049A021BD130}"/>
            </a:ext>
          </a:extLst>
        </xdr:cNvPr>
        <xdr:cNvSpPr txBox="1"/>
      </xdr:nvSpPr>
      <xdr:spPr>
        <a:xfrm>
          <a:off x="45472350" y="171450"/>
          <a:ext cx="2933700" cy="461963"/>
        </a:xfrm>
        <a:prstGeom prst="rect">
          <a:avLst/>
        </a:prstGeom>
        <a:solidFill>
          <a:sysClr val="window" lastClr="FFFFFF"/>
        </a:solidFill>
        <a:ln w="9525" cmpd="sng">
          <a:solidFill>
            <a:sysClr val="window" lastClr="FFFFFF">
              <a:shade val="50000"/>
            </a:sysClr>
          </a:solidFill>
        </a:ln>
        <a:effectLst/>
      </xdr:spPr>
      <xdr:txBody>
        <a:bodyPr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0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April</a:t>
          </a:r>
        </a:p>
      </xdr:txBody>
    </xdr:sp>
    <xdr:clientData/>
  </xdr:twoCellAnchor>
  <xdr:twoCellAnchor>
    <xdr:from>
      <xdr:col>47</xdr:col>
      <xdr:colOff>457200</xdr:colOff>
      <xdr:row>1</xdr:row>
      <xdr:rowOff>0</xdr:rowOff>
    </xdr:from>
    <xdr:to>
      <xdr:col>50</xdr:col>
      <xdr:colOff>609600</xdr:colOff>
      <xdr:row>2</xdr:row>
      <xdr:rowOff>266700</xdr:rowOff>
    </xdr:to>
    <xdr:sp macro="" textlink="">
      <xdr:nvSpPr>
        <xdr:cNvPr id="19" name="TextBox 18">
          <a:extLst>
            <a:ext uri="{FF2B5EF4-FFF2-40B4-BE49-F238E27FC236}">
              <a16:creationId xmlns:a16="http://schemas.microsoft.com/office/drawing/2014/main" id="{C347F651-CEEC-4D5C-84F6-1F61CDE5BECA}"/>
            </a:ext>
          </a:extLst>
        </xdr:cNvPr>
        <xdr:cNvSpPr txBox="1"/>
      </xdr:nvSpPr>
      <xdr:spPr>
        <a:xfrm>
          <a:off x="49168050" y="171450"/>
          <a:ext cx="3038475" cy="461963"/>
        </a:xfrm>
        <a:prstGeom prst="rect">
          <a:avLst/>
        </a:prstGeom>
        <a:solidFill>
          <a:sysClr val="window" lastClr="FFFFFF"/>
        </a:solidFill>
        <a:ln w="9525" cmpd="sng">
          <a:solidFill>
            <a:sysClr val="window" lastClr="FFFFFF">
              <a:shade val="50000"/>
            </a:sysClr>
          </a:solidFill>
        </a:ln>
        <a:effectLst/>
      </xdr:spPr>
      <xdr:txBody>
        <a:bodyPr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0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May</a:t>
          </a:r>
        </a:p>
      </xdr:txBody>
    </xdr:sp>
    <xdr:clientData/>
  </xdr:twoCellAnchor>
  <xdr:twoCellAnchor>
    <xdr:from>
      <xdr:col>51</xdr:col>
      <xdr:colOff>457200</xdr:colOff>
      <xdr:row>1</xdr:row>
      <xdr:rowOff>0</xdr:rowOff>
    </xdr:from>
    <xdr:to>
      <xdr:col>54</xdr:col>
      <xdr:colOff>609600</xdr:colOff>
      <xdr:row>2</xdr:row>
      <xdr:rowOff>266700</xdr:rowOff>
    </xdr:to>
    <xdr:sp macro="" textlink="">
      <xdr:nvSpPr>
        <xdr:cNvPr id="20" name="TextBox 19">
          <a:extLst>
            <a:ext uri="{FF2B5EF4-FFF2-40B4-BE49-F238E27FC236}">
              <a16:creationId xmlns:a16="http://schemas.microsoft.com/office/drawing/2014/main" id="{79B28716-A13D-4132-A3EE-F02CCC68D737}"/>
            </a:ext>
          </a:extLst>
        </xdr:cNvPr>
        <xdr:cNvSpPr txBox="1"/>
      </xdr:nvSpPr>
      <xdr:spPr>
        <a:xfrm>
          <a:off x="53016150" y="171450"/>
          <a:ext cx="3038475" cy="461963"/>
        </a:xfrm>
        <a:prstGeom prst="rect">
          <a:avLst/>
        </a:prstGeom>
        <a:solidFill>
          <a:sysClr val="window" lastClr="FFFFFF"/>
        </a:solidFill>
        <a:ln w="9525" cmpd="sng">
          <a:solidFill>
            <a:sysClr val="window" lastClr="FFFFFF">
              <a:shade val="50000"/>
            </a:sysClr>
          </a:solidFill>
        </a:ln>
        <a:effectLst/>
      </xdr:spPr>
      <xdr:txBody>
        <a:bodyPr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0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June</a:t>
          </a:r>
        </a:p>
      </xdr:txBody>
    </xdr:sp>
    <xdr:clientData/>
  </xdr:twoCellAnchor>
  <xdr:twoCellAnchor>
    <xdr:from>
      <xdr:col>55</xdr:col>
      <xdr:colOff>323850</xdr:colOff>
      <xdr:row>1</xdr:row>
      <xdr:rowOff>0</xdr:rowOff>
    </xdr:from>
    <xdr:to>
      <xdr:col>58</xdr:col>
      <xdr:colOff>571500</xdr:colOff>
      <xdr:row>2</xdr:row>
      <xdr:rowOff>266700</xdr:rowOff>
    </xdr:to>
    <xdr:sp macro="" textlink="">
      <xdr:nvSpPr>
        <xdr:cNvPr id="21" name="TextBox 20">
          <a:extLst>
            <a:ext uri="{FF2B5EF4-FFF2-40B4-BE49-F238E27FC236}">
              <a16:creationId xmlns:a16="http://schemas.microsoft.com/office/drawing/2014/main" id="{A13B0376-9AC4-4788-8A53-DC168E4DDD8C}"/>
            </a:ext>
          </a:extLst>
        </xdr:cNvPr>
        <xdr:cNvSpPr txBox="1"/>
      </xdr:nvSpPr>
      <xdr:spPr>
        <a:xfrm>
          <a:off x="56730900" y="171450"/>
          <a:ext cx="3133725" cy="461963"/>
        </a:xfrm>
        <a:prstGeom prst="rect">
          <a:avLst/>
        </a:prstGeom>
        <a:solidFill>
          <a:sysClr val="window" lastClr="FFFFFF"/>
        </a:solidFill>
        <a:ln w="9525" cmpd="sng">
          <a:solidFill>
            <a:sysClr val="window" lastClr="FFFFFF">
              <a:shade val="50000"/>
            </a:sysClr>
          </a:solidFill>
        </a:ln>
        <a:effectLst/>
      </xdr:spPr>
      <xdr:txBody>
        <a:bodyPr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0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July</a:t>
          </a:r>
        </a:p>
      </xdr:txBody>
    </xdr:sp>
    <xdr:clientData/>
  </xdr:twoCellAnchor>
  <xdr:twoCellAnchor>
    <xdr:from>
      <xdr:col>59</xdr:col>
      <xdr:colOff>457200</xdr:colOff>
      <xdr:row>1</xdr:row>
      <xdr:rowOff>0</xdr:rowOff>
    </xdr:from>
    <xdr:to>
      <xdr:col>63</xdr:col>
      <xdr:colOff>609600</xdr:colOff>
      <xdr:row>2</xdr:row>
      <xdr:rowOff>266700</xdr:rowOff>
    </xdr:to>
    <xdr:sp macro="" textlink="">
      <xdr:nvSpPr>
        <xdr:cNvPr id="22" name="TextBox 21">
          <a:extLst>
            <a:ext uri="{FF2B5EF4-FFF2-40B4-BE49-F238E27FC236}">
              <a16:creationId xmlns:a16="http://schemas.microsoft.com/office/drawing/2014/main" id="{5F265F56-1AD5-4408-BE15-AA43FD4B9625}"/>
            </a:ext>
          </a:extLst>
        </xdr:cNvPr>
        <xdr:cNvSpPr txBox="1"/>
      </xdr:nvSpPr>
      <xdr:spPr>
        <a:xfrm>
          <a:off x="60712350" y="171450"/>
          <a:ext cx="4000500" cy="461963"/>
        </a:xfrm>
        <a:prstGeom prst="rect">
          <a:avLst/>
        </a:prstGeom>
        <a:solidFill>
          <a:sysClr val="window" lastClr="FFFFFF"/>
        </a:solidFill>
        <a:ln w="9525" cmpd="sng">
          <a:solidFill>
            <a:sysClr val="window" lastClr="FFFFFF">
              <a:shade val="50000"/>
            </a:sysClr>
          </a:solidFill>
        </a:ln>
        <a:effectLst/>
      </xdr:spPr>
      <xdr:txBody>
        <a:bodyPr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0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Aug</a:t>
          </a:r>
        </a:p>
      </xdr:txBody>
    </xdr:sp>
    <xdr:clientData/>
  </xdr:twoCellAnchor>
  <xdr:twoCellAnchor>
    <xdr:from>
      <xdr:col>64</xdr:col>
      <xdr:colOff>666750</xdr:colOff>
      <xdr:row>1</xdr:row>
      <xdr:rowOff>0</xdr:rowOff>
    </xdr:from>
    <xdr:to>
      <xdr:col>68</xdr:col>
      <xdr:colOff>19050</xdr:colOff>
      <xdr:row>2</xdr:row>
      <xdr:rowOff>247650</xdr:rowOff>
    </xdr:to>
    <xdr:sp macro="" textlink="">
      <xdr:nvSpPr>
        <xdr:cNvPr id="23" name="TextBox 22">
          <a:extLst>
            <a:ext uri="{FF2B5EF4-FFF2-40B4-BE49-F238E27FC236}">
              <a16:creationId xmlns:a16="http://schemas.microsoft.com/office/drawing/2014/main" id="{8F856EC5-7926-4AC3-9326-C229D17337B0}"/>
            </a:ext>
          </a:extLst>
        </xdr:cNvPr>
        <xdr:cNvSpPr txBox="1"/>
      </xdr:nvSpPr>
      <xdr:spPr>
        <a:xfrm>
          <a:off x="65732025" y="171450"/>
          <a:ext cx="3200400" cy="442913"/>
        </a:xfrm>
        <a:prstGeom prst="rect">
          <a:avLst/>
        </a:prstGeom>
        <a:solidFill>
          <a:sysClr val="window" lastClr="FFFFFF"/>
        </a:solidFill>
        <a:ln w="9525" cmpd="sng">
          <a:solidFill>
            <a:sysClr val="window" lastClr="FFFFFF">
              <a:shade val="50000"/>
            </a:sysClr>
          </a:solidFill>
        </a:ln>
        <a:effectLst/>
      </xdr:spPr>
      <xdr:txBody>
        <a:bodyPr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0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Sept</a:t>
          </a:r>
        </a:p>
      </xdr:txBody>
    </xdr:sp>
    <xdr:clientData/>
  </xdr:twoCellAnchor>
  <xdr:twoCellAnchor>
    <xdr:from>
      <xdr:col>69</xdr:col>
      <xdr:colOff>457200</xdr:colOff>
      <xdr:row>1</xdr:row>
      <xdr:rowOff>0</xdr:rowOff>
    </xdr:from>
    <xdr:to>
      <xdr:col>72</xdr:col>
      <xdr:colOff>609600</xdr:colOff>
      <xdr:row>2</xdr:row>
      <xdr:rowOff>266700</xdr:rowOff>
    </xdr:to>
    <xdr:sp macro="" textlink="">
      <xdr:nvSpPr>
        <xdr:cNvPr id="24" name="TextBox 23">
          <a:extLst>
            <a:ext uri="{FF2B5EF4-FFF2-40B4-BE49-F238E27FC236}">
              <a16:creationId xmlns:a16="http://schemas.microsoft.com/office/drawing/2014/main" id="{88226557-09F2-47B6-B93B-FE9D4ACFA06B}"/>
            </a:ext>
          </a:extLst>
        </xdr:cNvPr>
        <xdr:cNvSpPr txBox="1"/>
      </xdr:nvSpPr>
      <xdr:spPr>
        <a:xfrm>
          <a:off x="70332600" y="171450"/>
          <a:ext cx="3038475" cy="461963"/>
        </a:xfrm>
        <a:prstGeom prst="rect">
          <a:avLst/>
        </a:prstGeom>
        <a:solidFill>
          <a:sysClr val="window" lastClr="FFFFFF"/>
        </a:solidFill>
        <a:ln w="9525" cmpd="sng">
          <a:solidFill>
            <a:sysClr val="window" lastClr="FFFFFF">
              <a:shade val="50000"/>
            </a:sysClr>
          </a:solidFill>
        </a:ln>
        <a:effectLst/>
      </xdr:spPr>
      <xdr:txBody>
        <a:bodyPr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0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Oct</a:t>
          </a:r>
        </a:p>
      </xdr:txBody>
    </xdr:sp>
    <xdr:clientData/>
  </xdr:twoCellAnchor>
  <xdr:twoCellAnchor>
    <xdr:from>
      <xdr:col>73</xdr:col>
      <xdr:colOff>457200</xdr:colOff>
      <xdr:row>1</xdr:row>
      <xdr:rowOff>0</xdr:rowOff>
    </xdr:from>
    <xdr:to>
      <xdr:col>76</xdr:col>
      <xdr:colOff>609600</xdr:colOff>
      <xdr:row>2</xdr:row>
      <xdr:rowOff>266700</xdr:rowOff>
    </xdr:to>
    <xdr:sp macro="" textlink="">
      <xdr:nvSpPr>
        <xdr:cNvPr id="25" name="TextBox 24">
          <a:extLst>
            <a:ext uri="{FF2B5EF4-FFF2-40B4-BE49-F238E27FC236}">
              <a16:creationId xmlns:a16="http://schemas.microsoft.com/office/drawing/2014/main" id="{14E2EC31-B6E1-4EF6-A610-5E6B837A9C3F}"/>
            </a:ext>
          </a:extLst>
        </xdr:cNvPr>
        <xdr:cNvSpPr txBox="1"/>
      </xdr:nvSpPr>
      <xdr:spPr>
        <a:xfrm>
          <a:off x="74180700" y="171450"/>
          <a:ext cx="3038475" cy="461963"/>
        </a:xfrm>
        <a:prstGeom prst="rect">
          <a:avLst/>
        </a:prstGeom>
        <a:solidFill>
          <a:sysClr val="window" lastClr="FFFFFF"/>
        </a:solidFill>
        <a:ln w="9525" cmpd="sng">
          <a:solidFill>
            <a:sysClr val="window" lastClr="FFFFFF">
              <a:shade val="50000"/>
            </a:sysClr>
          </a:solidFill>
        </a:ln>
        <a:effectLst/>
      </xdr:spPr>
      <xdr:txBody>
        <a:bodyPr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0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Nov</a:t>
          </a:r>
        </a:p>
      </xdr:txBody>
    </xdr:sp>
    <xdr:clientData/>
  </xdr:twoCellAnchor>
  <xdr:twoCellAnchor>
    <xdr:from>
      <xdr:col>77</xdr:col>
      <xdr:colOff>457200</xdr:colOff>
      <xdr:row>1</xdr:row>
      <xdr:rowOff>0</xdr:rowOff>
    </xdr:from>
    <xdr:to>
      <xdr:col>80</xdr:col>
      <xdr:colOff>609600</xdr:colOff>
      <xdr:row>2</xdr:row>
      <xdr:rowOff>266700</xdr:rowOff>
    </xdr:to>
    <xdr:sp macro="" textlink="">
      <xdr:nvSpPr>
        <xdr:cNvPr id="26" name="TextBox 25">
          <a:extLst>
            <a:ext uri="{FF2B5EF4-FFF2-40B4-BE49-F238E27FC236}">
              <a16:creationId xmlns:a16="http://schemas.microsoft.com/office/drawing/2014/main" id="{30388793-D7F2-4E6B-A99E-E2B129872199}"/>
            </a:ext>
          </a:extLst>
        </xdr:cNvPr>
        <xdr:cNvSpPr txBox="1"/>
      </xdr:nvSpPr>
      <xdr:spPr>
        <a:xfrm>
          <a:off x="78028800" y="171450"/>
          <a:ext cx="3038475" cy="461963"/>
        </a:xfrm>
        <a:prstGeom prst="rect">
          <a:avLst/>
        </a:prstGeom>
        <a:solidFill>
          <a:sysClr val="window" lastClr="FFFFFF"/>
        </a:solidFill>
        <a:ln w="9525" cmpd="sng">
          <a:solidFill>
            <a:sysClr val="window" lastClr="FFFFFF">
              <a:shade val="50000"/>
            </a:sysClr>
          </a:solidFill>
        </a:ln>
        <a:effectLst/>
      </xdr:spPr>
      <xdr:txBody>
        <a:bodyPr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0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Dec</a:t>
          </a:r>
        </a:p>
      </xdr:txBody>
    </xdr:sp>
    <xdr:clientData/>
  </xdr:twoCellAnchor>
  <xdr:twoCellAnchor>
    <xdr:from>
      <xdr:col>80</xdr:col>
      <xdr:colOff>315342</xdr:colOff>
      <xdr:row>5</xdr:row>
      <xdr:rowOff>83519</xdr:rowOff>
    </xdr:from>
    <xdr:to>
      <xdr:col>80</xdr:col>
      <xdr:colOff>729510</xdr:colOff>
      <xdr:row>5</xdr:row>
      <xdr:rowOff>167579</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5" name="Ink 4">
              <a:extLst>
                <a:ext uri="{FF2B5EF4-FFF2-40B4-BE49-F238E27FC236}">
                  <a16:creationId xmlns:a16="http://schemas.microsoft.com/office/drawing/2014/main" id="{B4C94145-0A77-45BE-8BE8-6506EA45EDB0}"/>
                </a:ext>
              </a:extLst>
            </xdr14:cNvPr>
            <xdr14:cNvContentPartPr/>
          </xdr14:nvContentPartPr>
          <xdr14:nvPr macro=""/>
          <xdr14:xfrm>
            <a:off x="70465680" y="1158300"/>
            <a:ext cx="414168" cy="84060"/>
          </xdr14:xfrm>
        </xdr:contentPart>
      </mc:Choice>
      <mc:Fallback xmlns="">
        <xdr:pic>
          <xdr:nvPicPr>
            <xdr:cNvPr id="5" name="Ink 4">
              <a:extLst>
                <a:ext uri="{FF2B5EF4-FFF2-40B4-BE49-F238E27FC236}">
                  <a16:creationId xmlns:a16="http://schemas.microsoft.com/office/drawing/2014/main" id="{B4C94145-0A77-45BE-8BE8-6506EA45EDB0}"/>
                </a:ext>
              </a:extLst>
            </xdr:cNvPr>
            <xdr:cNvPicPr/>
          </xdr:nvPicPr>
          <xdr:blipFill>
            <a:blip xmlns:r="http://schemas.openxmlformats.org/officeDocument/2006/relationships" r:embed="rId2"/>
            <a:stretch>
              <a:fillRect/>
            </a:stretch>
          </xdr:blipFill>
          <xdr:spPr>
            <a:xfrm>
              <a:off x="70461358" y="1156145"/>
              <a:ext cx="420651" cy="88371"/>
            </a:xfrm>
            <a:prstGeom prst="rect">
              <a:avLst/>
            </a:prstGeom>
          </xdr:spPr>
        </xdr:pic>
      </mc:Fallback>
    </mc:AlternateContent>
    <xdr:clientData/>
  </xdr:twoCellAnchor>
  <xdr:twoCellAnchor>
    <xdr:from>
      <xdr:col>21</xdr:col>
      <xdr:colOff>619125</xdr:colOff>
      <xdr:row>34</xdr:row>
      <xdr:rowOff>85725</xdr:rowOff>
    </xdr:from>
    <xdr:to>
      <xdr:col>22</xdr:col>
      <xdr:colOff>609600</xdr:colOff>
      <xdr:row>35</xdr:row>
      <xdr:rowOff>85725</xdr:rowOff>
    </xdr:to>
    <xdr:sp macro="" textlink="">
      <xdr:nvSpPr>
        <xdr:cNvPr id="28" name="Line 1">
          <a:extLst>
            <a:ext uri="{FF2B5EF4-FFF2-40B4-BE49-F238E27FC236}">
              <a16:creationId xmlns:a16="http://schemas.microsoft.com/office/drawing/2014/main" id="{1227F4D5-5054-4B3B-A1ED-106FA02BBC12}"/>
            </a:ext>
          </a:extLst>
        </xdr:cNvPr>
        <xdr:cNvSpPr>
          <a:spLocks noChangeShapeType="1"/>
        </xdr:cNvSpPr>
      </xdr:nvSpPr>
      <xdr:spPr bwMode="auto">
        <a:xfrm flipH="1" flipV="1">
          <a:off x="24684821" y="2702086"/>
          <a:ext cx="1178087" cy="168797"/>
        </a:xfrm>
        <a:prstGeom prst="line">
          <a:avLst/>
        </a:prstGeom>
        <a:noFill/>
        <a:ln w="57150">
          <a:solidFill>
            <a:srgbClr val="0000FF"/>
          </a:solidFill>
          <a:round/>
          <a:headEnd/>
          <a:tailEnd type="triangle" w="med" len="med"/>
        </a:ln>
      </xdr:spPr>
    </xdr:sp>
    <xdr:clientData/>
  </xdr:twoCellAnchor>
  <xdr:twoCellAnchor>
    <xdr:from>
      <xdr:col>21</xdr:col>
      <xdr:colOff>638175</xdr:colOff>
      <xdr:row>35</xdr:row>
      <xdr:rowOff>85725</xdr:rowOff>
    </xdr:from>
    <xdr:to>
      <xdr:col>23</xdr:col>
      <xdr:colOff>723900</xdr:colOff>
      <xdr:row>38</xdr:row>
      <xdr:rowOff>47625</xdr:rowOff>
    </xdr:to>
    <xdr:sp macro="" textlink="">
      <xdr:nvSpPr>
        <xdr:cNvPr id="29" name="Text Box 2">
          <a:extLst>
            <a:ext uri="{FF2B5EF4-FFF2-40B4-BE49-F238E27FC236}">
              <a16:creationId xmlns:a16="http://schemas.microsoft.com/office/drawing/2014/main" id="{342B834D-B131-4606-AAA7-D271BEEBA98B}"/>
            </a:ext>
          </a:extLst>
        </xdr:cNvPr>
        <xdr:cNvSpPr txBox="1">
          <a:spLocks noChangeArrowheads="1"/>
        </xdr:cNvSpPr>
      </xdr:nvSpPr>
      <xdr:spPr bwMode="auto">
        <a:xfrm>
          <a:off x="24703871" y="2870883"/>
          <a:ext cx="2611659" cy="492407"/>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Target of service leads is to reduce marketing expenses.  Training techs and proactive tracking required.</a:t>
          </a:r>
        </a:p>
      </xdr:txBody>
    </xdr:sp>
    <xdr:clientData/>
  </xdr:twoCellAnchor>
  <xdr:twoCellAnchor>
    <xdr:from>
      <xdr:col>19</xdr:col>
      <xdr:colOff>782979</xdr:colOff>
      <xdr:row>35</xdr:row>
      <xdr:rowOff>125996</xdr:rowOff>
    </xdr:from>
    <xdr:to>
      <xdr:col>21</xdr:col>
      <xdr:colOff>354836</xdr:colOff>
      <xdr:row>38</xdr:row>
      <xdr:rowOff>77768</xdr:rowOff>
    </xdr:to>
    <xdr:sp macro="" textlink="">
      <xdr:nvSpPr>
        <xdr:cNvPr id="30" name="Text Box 3">
          <a:extLst>
            <a:ext uri="{FF2B5EF4-FFF2-40B4-BE49-F238E27FC236}">
              <a16:creationId xmlns:a16="http://schemas.microsoft.com/office/drawing/2014/main" id="{52A6ABF6-6500-48DC-A2A7-E3150B2BA454}"/>
            </a:ext>
          </a:extLst>
        </xdr:cNvPr>
        <xdr:cNvSpPr txBox="1">
          <a:spLocks noChangeArrowheads="1"/>
        </xdr:cNvSpPr>
      </xdr:nvSpPr>
      <xdr:spPr bwMode="auto">
        <a:xfrm>
          <a:off x="22310685" y="6335331"/>
          <a:ext cx="2109847" cy="506393"/>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Budget should be 3-5% max - more shows weakness in service and lead training by techs.</a:t>
          </a:r>
        </a:p>
      </xdr:txBody>
    </xdr:sp>
    <xdr:clientData/>
  </xdr:twoCellAnchor>
  <xdr:twoCellAnchor>
    <xdr:from>
      <xdr:col>20</xdr:col>
      <xdr:colOff>1127325</xdr:colOff>
      <xdr:row>29</xdr:row>
      <xdr:rowOff>66674</xdr:rowOff>
    </xdr:from>
    <xdr:to>
      <xdr:col>21</xdr:col>
      <xdr:colOff>752475</xdr:colOff>
      <xdr:row>35</xdr:row>
      <xdr:rowOff>138655</xdr:rowOff>
    </xdr:to>
    <xdr:sp macro="" textlink="">
      <xdr:nvSpPr>
        <xdr:cNvPr id="31" name="Line 4">
          <a:extLst>
            <a:ext uri="{FF2B5EF4-FFF2-40B4-BE49-F238E27FC236}">
              <a16:creationId xmlns:a16="http://schemas.microsoft.com/office/drawing/2014/main" id="{4CD4AC27-0394-4E4D-BA12-E8419C885E8F}"/>
            </a:ext>
          </a:extLst>
        </xdr:cNvPr>
        <xdr:cNvSpPr>
          <a:spLocks noChangeShapeType="1"/>
        </xdr:cNvSpPr>
      </xdr:nvSpPr>
      <xdr:spPr bwMode="auto">
        <a:xfrm flipV="1">
          <a:off x="23776329" y="5263225"/>
          <a:ext cx="1041842" cy="1084765"/>
        </a:xfrm>
        <a:prstGeom prst="line">
          <a:avLst/>
        </a:prstGeom>
        <a:noFill/>
        <a:ln w="57150">
          <a:solidFill>
            <a:srgbClr val="0000FF"/>
          </a:solidFill>
          <a:round/>
          <a:headEnd/>
          <a:tailEnd type="triangle" w="med" len="med"/>
        </a:ln>
      </xdr:spPr>
    </xdr:sp>
    <xdr:clientData/>
  </xdr:twoCellAnchor>
  <xdr:twoCellAnchor>
    <xdr:from>
      <xdr:col>21</xdr:col>
      <xdr:colOff>619125</xdr:colOff>
      <xdr:row>53</xdr:row>
      <xdr:rowOff>85725</xdr:rowOff>
    </xdr:from>
    <xdr:to>
      <xdr:col>22</xdr:col>
      <xdr:colOff>609600</xdr:colOff>
      <xdr:row>54</xdr:row>
      <xdr:rowOff>85725</xdr:rowOff>
    </xdr:to>
    <xdr:sp macro="" textlink="">
      <xdr:nvSpPr>
        <xdr:cNvPr id="32" name="Line 1">
          <a:extLst>
            <a:ext uri="{FF2B5EF4-FFF2-40B4-BE49-F238E27FC236}">
              <a16:creationId xmlns:a16="http://schemas.microsoft.com/office/drawing/2014/main" id="{63B901AD-3E4F-4740-82D7-7891D3893188}"/>
            </a:ext>
          </a:extLst>
        </xdr:cNvPr>
        <xdr:cNvSpPr>
          <a:spLocks noChangeShapeType="1"/>
        </xdr:cNvSpPr>
      </xdr:nvSpPr>
      <xdr:spPr bwMode="auto">
        <a:xfrm flipH="1" flipV="1">
          <a:off x="24684038" y="9539288"/>
          <a:ext cx="1176337" cy="171450"/>
        </a:xfrm>
        <a:prstGeom prst="line">
          <a:avLst/>
        </a:prstGeom>
        <a:noFill/>
        <a:ln w="57150">
          <a:solidFill>
            <a:srgbClr val="0000FF"/>
          </a:solidFill>
          <a:round/>
          <a:headEnd/>
          <a:tailEnd type="triangle" w="med" len="me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9525</xdr:colOff>
      <xdr:row>3</xdr:row>
      <xdr:rowOff>19050</xdr:rowOff>
    </xdr:from>
    <xdr:to>
      <xdr:col>7</xdr:col>
      <xdr:colOff>600075</xdr:colOff>
      <xdr:row>12</xdr:row>
      <xdr:rowOff>66675</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228725" y="504825"/>
          <a:ext cx="3638550" cy="1504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sz="1100"/>
        </a:p>
      </xdr:txBody>
    </xdr:sp>
    <xdr:clientData/>
  </xdr:twoCellAnchor>
  <xdr:twoCellAnchor>
    <xdr:from>
      <xdr:col>3</xdr:col>
      <xdr:colOff>542926</xdr:colOff>
      <xdr:row>15</xdr:row>
      <xdr:rowOff>0</xdr:rowOff>
    </xdr:from>
    <xdr:to>
      <xdr:col>7</xdr:col>
      <xdr:colOff>590550</xdr:colOff>
      <xdr:row>24</xdr:row>
      <xdr:rowOff>47625</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2371726" y="2524125"/>
          <a:ext cx="2486024" cy="1571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sz="1100"/>
        </a:p>
      </xdr:txBody>
    </xdr:sp>
    <xdr:clientData/>
  </xdr:twoCellAnchor>
  <xdr:twoCellAnchor>
    <xdr:from>
      <xdr:col>5</xdr:col>
      <xdr:colOff>342899</xdr:colOff>
      <xdr:row>31</xdr:row>
      <xdr:rowOff>114300</xdr:rowOff>
    </xdr:from>
    <xdr:to>
      <xdr:col>7</xdr:col>
      <xdr:colOff>581024</xdr:colOff>
      <xdr:row>41</xdr:row>
      <xdr:rowOff>19050</xdr:rowOff>
    </xdr:to>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3390899" y="5391150"/>
          <a:ext cx="1457325" cy="1619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sz="1100"/>
        </a:p>
      </xdr:txBody>
    </xdr:sp>
    <xdr:clientData/>
  </xdr:twoCellAnchor>
  <xdr:twoCellAnchor>
    <xdr:from>
      <xdr:col>7</xdr:col>
      <xdr:colOff>95250</xdr:colOff>
      <xdr:row>44</xdr:row>
      <xdr:rowOff>133350</xdr:rowOff>
    </xdr:from>
    <xdr:to>
      <xdr:col>7</xdr:col>
      <xdr:colOff>590550</xdr:colOff>
      <xdr:row>46</xdr:row>
      <xdr:rowOff>123825</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3981450" y="7781925"/>
          <a:ext cx="495300" cy="447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sz="1100"/>
        </a:p>
      </xdr:txBody>
    </xdr:sp>
    <xdr:clientData/>
  </xdr:twoCellAnchor>
  <xdr:twoCellAnchor editAs="oneCell">
    <xdr:from>
      <xdr:col>1</xdr:col>
      <xdr:colOff>590550</xdr:colOff>
      <xdr:row>3</xdr:row>
      <xdr:rowOff>0</xdr:rowOff>
    </xdr:from>
    <xdr:to>
      <xdr:col>7</xdr:col>
      <xdr:colOff>553711</xdr:colOff>
      <xdr:row>12</xdr:row>
      <xdr:rowOff>9525</xdr:rowOff>
    </xdr:to>
    <xdr:pic>
      <xdr:nvPicPr>
        <xdr:cNvPr id="11266" name="Picture 2">
          <a:extLst>
            <a:ext uri="{FF2B5EF4-FFF2-40B4-BE49-F238E27FC236}">
              <a16:creationId xmlns:a16="http://schemas.microsoft.com/office/drawing/2014/main" id="{00000000-0008-0000-0100-0000022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19150" y="628650"/>
          <a:ext cx="3620761" cy="1562100"/>
        </a:xfrm>
        <a:prstGeom prst="rect">
          <a:avLst/>
        </a:prstGeom>
        <a:noFill/>
        <a:ln w="1">
          <a:noFill/>
          <a:miter lim="800000"/>
          <a:headEnd/>
          <a:tailEnd type="none" w="med" len="med"/>
        </a:ln>
        <a:effectLst/>
      </xdr:spPr>
    </xdr:pic>
    <xdr:clientData/>
  </xdr:twoCellAnchor>
  <xdr:twoCellAnchor editAs="oneCell">
    <xdr:from>
      <xdr:col>3</xdr:col>
      <xdr:colOff>542925</xdr:colOff>
      <xdr:row>14</xdr:row>
      <xdr:rowOff>152400</xdr:rowOff>
    </xdr:from>
    <xdr:to>
      <xdr:col>7</xdr:col>
      <xdr:colOff>600074</xdr:colOff>
      <xdr:row>24</xdr:row>
      <xdr:rowOff>9525</xdr:rowOff>
    </xdr:to>
    <xdr:pic>
      <xdr:nvPicPr>
        <xdr:cNvPr id="11267" name="Picture 3">
          <a:extLst>
            <a:ext uri="{FF2B5EF4-FFF2-40B4-BE49-F238E27FC236}">
              <a16:creationId xmlns:a16="http://schemas.microsoft.com/office/drawing/2014/main" id="{00000000-0008-0000-0100-0000032C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90725" y="2657475"/>
          <a:ext cx="2495549" cy="1571625"/>
        </a:xfrm>
        <a:prstGeom prst="rect">
          <a:avLst/>
        </a:prstGeom>
        <a:noFill/>
        <a:ln w="1">
          <a:noFill/>
          <a:miter lim="800000"/>
          <a:headEnd/>
          <a:tailEnd type="none" w="med" len="med"/>
        </a:ln>
        <a:effectLst/>
      </xdr:spPr>
    </xdr:pic>
    <xdr:clientData/>
  </xdr:twoCellAnchor>
  <xdr:twoCellAnchor editAs="oneCell">
    <xdr:from>
      <xdr:col>5</xdr:col>
      <xdr:colOff>342902</xdr:colOff>
      <xdr:row>31</xdr:row>
      <xdr:rowOff>114300</xdr:rowOff>
    </xdr:from>
    <xdr:to>
      <xdr:col>8</xdr:col>
      <xdr:colOff>28576</xdr:colOff>
      <xdr:row>41</xdr:row>
      <xdr:rowOff>38100</xdr:rowOff>
    </xdr:to>
    <xdr:pic>
      <xdr:nvPicPr>
        <xdr:cNvPr id="11268" name="il_fi" descr="http://thomko.squarespace.com/storage/us%20dollar%20bills.jpg">
          <a:extLst>
            <a:ext uri="{FF2B5EF4-FFF2-40B4-BE49-F238E27FC236}">
              <a16:creationId xmlns:a16="http://schemas.microsoft.com/office/drawing/2014/main" id="{00000000-0008-0000-0100-0000042C0000}"/>
            </a:ext>
          </a:extLst>
        </xdr:cNvPr>
        <xdr:cNvPicPr>
          <a:picLocks noChangeAspect="1" noChangeArrowheads="1"/>
        </xdr:cNvPicPr>
      </xdr:nvPicPr>
      <xdr:blipFill>
        <a:blip xmlns:r="http://schemas.openxmlformats.org/officeDocument/2006/relationships" r:embed="rId3"/>
        <a:srcRect/>
        <a:stretch>
          <a:fillRect/>
        </a:stretch>
      </xdr:blipFill>
      <xdr:spPr bwMode="auto">
        <a:xfrm>
          <a:off x="3009902" y="5562600"/>
          <a:ext cx="1514474" cy="1638300"/>
        </a:xfrm>
        <a:prstGeom prst="rect">
          <a:avLst/>
        </a:prstGeom>
        <a:noFill/>
      </xdr:spPr>
    </xdr:pic>
    <xdr:clientData/>
  </xdr:twoCellAnchor>
  <xdr:twoCellAnchor editAs="oneCell">
    <xdr:from>
      <xdr:col>6</xdr:col>
      <xdr:colOff>247650</xdr:colOff>
      <xdr:row>44</xdr:row>
      <xdr:rowOff>57150</xdr:rowOff>
    </xdr:from>
    <xdr:to>
      <xdr:col>8</xdr:col>
      <xdr:colOff>19050</xdr:colOff>
      <xdr:row>47</xdr:row>
      <xdr:rowOff>28575</xdr:rowOff>
    </xdr:to>
    <xdr:pic>
      <xdr:nvPicPr>
        <xdr:cNvPr id="11269" name="Picture 5">
          <a:extLst>
            <a:ext uri="{FF2B5EF4-FFF2-40B4-BE49-F238E27FC236}">
              <a16:creationId xmlns:a16="http://schemas.microsoft.com/office/drawing/2014/main" id="{00000000-0008-0000-0100-0000052C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524250" y="7705725"/>
          <a:ext cx="990600" cy="590550"/>
        </a:xfrm>
        <a:prstGeom prst="rect">
          <a:avLst/>
        </a:prstGeom>
        <a:noFill/>
        <a:ln w="1">
          <a:noFill/>
          <a:miter lim="800000"/>
          <a:headEnd/>
          <a:tailEnd type="none" w="med" len="med"/>
        </a:ln>
        <a:effectLst/>
      </xdr:spPr>
    </xdr:pic>
    <xdr:clientData/>
  </xdr:twoCellAnchor>
  <xdr:twoCellAnchor editAs="oneCell">
    <xdr:from>
      <xdr:col>6</xdr:col>
      <xdr:colOff>295275</xdr:colOff>
      <xdr:row>60</xdr:row>
      <xdr:rowOff>114300</xdr:rowOff>
    </xdr:from>
    <xdr:to>
      <xdr:col>7</xdr:col>
      <xdr:colOff>590551</xdr:colOff>
      <xdr:row>63</xdr:row>
      <xdr:rowOff>104775</xdr:rowOff>
    </xdr:to>
    <xdr:pic>
      <xdr:nvPicPr>
        <xdr:cNvPr id="11270" name="Picture 6">
          <a:extLst>
            <a:ext uri="{FF2B5EF4-FFF2-40B4-BE49-F238E27FC236}">
              <a16:creationId xmlns:a16="http://schemas.microsoft.com/office/drawing/2014/main" id="{00000000-0008-0000-0100-0000062C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3571875" y="10620375"/>
          <a:ext cx="904876" cy="571500"/>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309757</xdr:colOff>
      <xdr:row>32</xdr:row>
      <xdr:rowOff>89227</xdr:rowOff>
    </xdr:from>
    <xdr:to>
      <xdr:col>5</xdr:col>
      <xdr:colOff>329197</xdr:colOff>
      <xdr:row>33</xdr:row>
      <xdr:rowOff>12097</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4E29A038-12E9-4867-B622-F700B5772663}"/>
                </a:ext>
              </a:extLst>
            </xdr14:cNvPr>
            <xdr14:cNvContentPartPr/>
          </xdr14:nvContentPartPr>
          <xdr14:nvPr macro=""/>
          <xdr14:xfrm>
            <a:off x="4124520" y="5599440"/>
            <a:ext cx="19440" cy="94320"/>
          </xdr14:xfrm>
        </xdr:contentPart>
      </mc:Choice>
      <mc:Fallback xmlns="">
        <xdr:pic>
          <xdr:nvPicPr>
            <xdr:cNvPr id="2" name="Ink 1">
              <a:extLst>
                <a:ext uri="{FF2B5EF4-FFF2-40B4-BE49-F238E27FC236}">
                  <a16:creationId xmlns:a16="http://schemas.microsoft.com/office/drawing/2014/main" id="{4E29A038-12E9-4867-B622-F700B5772663}"/>
                </a:ext>
              </a:extLst>
            </xdr:cNvPr>
            <xdr:cNvPicPr/>
          </xdr:nvPicPr>
          <xdr:blipFill>
            <a:blip xmlns:r="http://schemas.openxmlformats.org/officeDocument/2006/relationships" r:embed="rId2"/>
            <a:stretch>
              <a:fillRect/>
            </a:stretch>
          </xdr:blipFill>
          <xdr:spPr>
            <a:xfrm>
              <a:off x="4115520" y="5590440"/>
              <a:ext cx="37080" cy="111960"/>
            </a:xfrm>
            <a:prstGeom prst="rect">
              <a:avLst/>
            </a:prstGeom>
          </xdr:spPr>
        </xdr:pic>
      </mc:Fallback>
    </mc:AlternateContent>
    <xdr:clientData/>
  </xdr:twoCellAnchor>
</xdr:wsDr>
</file>

<file path=xl/drawings/drawing4.xml><?xml version="1.0" encoding="utf-8"?>
<xdr:wsDr xmlns:xdr="http://schemas.openxmlformats.org/drawingml/2006/spreadsheetDrawing" xmlns:a="http://schemas.openxmlformats.org/drawingml/2006/main">
  <xdr:twoCellAnchor>
    <xdr:from>
      <xdr:col>14</xdr:col>
      <xdr:colOff>200025</xdr:colOff>
      <xdr:row>27</xdr:row>
      <xdr:rowOff>19050</xdr:rowOff>
    </xdr:from>
    <xdr:to>
      <xdr:col>14</xdr:col>
      <xdr:colOff>600075</xdr:colOff>
      <xdr:row>27</xdr:row>
      <xdr:rowOff>95250</xdr:rowOff>
    </xdr:to>
    <xdr:sp macro="" textlink="">
      <xdr:nvSpPr>
        <xdr:cNvPr id="2165" name="AutoShape 7">
          <a:extLst>
            <a:ext uri="{FF2B5EF4-FFF2-40B4-BE49-F238E27FC236}">
              <a16:creationId xmlns:a16="http://schemas.microsoft.com/office/drawing/2014/main" id="{00000000-0008-0000-0300-000075080000}"/>
            </a:ext>
          </a:extLst>
        </xdr:cNvPr>
        <xdr:cNvSpPr>
          <a:spLocks noChangeArrowheads="1"/>
        </xdr:cNvSpPr>
      </xdr:nvSpPr>
      <xdr:spPr bwMode="auto">
        <a:xfrm>
          <a:off x="10382250" y="5210175"/>
          <a:ext cx="400050" cy="76200"/>
        </a:xfrm>
        <a:prstGeom prst="leftArrow">
          <a:avLst>
            <a:gd name="adj1" fmla="val 50000"/>
            <a:gd name="adj2" fmla="val 131250"/>
          </a:avLst>
        </a:prstGeom>
        <a:solidFill>
          <a:srgbClr val="FFFFFF"/>
        </a:solidFill>
        <a:ln w="9525">
          <a:solidFill>
            <a:srgbClr val="000000"/>
          </a:solidFill>
          <a:miter lim="800000"/>
          <a:headEnd/>
          <a:tailEnd/>
        </a:ln>
      </xdr:spPr>
    </xdr:sp>
    <xdr:clientData/>
  </xdr:twoCellAnchor>
  <xdr:twoCellAnchor>
    <xdr:from>
      <xdr:col>14</xdr:col>
      <xdr:colOff>200025</xdr:colOff>
      <xdr:row>22</xdr:row>
      <xdr:rowOff>9525</xdr:rowOff>
    </xdr:from>
    <xdr:to>
      <xdr:col>15</xdr:col>
      <xdr:colOff>9525</xdr:colOff>
      <xdr:row>22</xdr:row>
      <xdr:rowOff>85725</xdr:rowOff>
    </xdr:to>
    <xdr:sp macro="" textlink="">
      <xdr:nvSpPr>
        <xdr:cNvPr id="2166" name="AutoShape 8">
          <a:extLst>
            <a:ext uri="{FF2B5EF4-FFF2-40B4-BE49-F238E27FC236}">
              <a16:creationId xmlns:a16="http://schemas.microsoft.com/office/drawing/2014/main" id="{00000000-0008-0000-0300-000076080000}"/>
            </a:ext>
          </a:extLst>
        </xdr:cNvPr>
        <xdr:cNvSpPr>
          <a:spLocks noChangeArrowheads="1"/>
        </xdr:cNvSpPr>
      </xdr:nvSpPr>
      <xdr:spPr bwMode="auto">
        <a:xfrm>
          <a:off x="10382250" y="4352925"/>
          <a:ext cx="419100" cy="76200"/>
        </a:xfrm>
        <a:prstGeom prst="leftArrow">
          <a:avLst>
            <a:gd name="adj1" fmla="val 50000"/>
            <a:gd name="adj2" fmla="val 137500"/>
          </a:avLst>
        </a:prstGeom>
        <a:solidFill>
          <a:srgbClr val="FFFFFF"/>
        </a:solidFill>
        <a:ln w="9525">
          <a:solidFill>
            <a:srgbClr val="000000"/>
          </a:solidFill>
          <a:miter lim="800000"/>
          <a:headEnd/>
          <a:tailEnd/>
        </a:ln>
      </xdr:spPr>
    </xdr:sp>
    <xdr:clientData/>
  </xdr:twoCellAnchor>
  <xdr:twoCellAnchor>
    <xdr:from>
      <xdr:col>14</xdr:col>
      <xdr:colOff>200025</xdr:colOff>
      <xdr:row>19</xdr:row>
      <xdr:rowOff>9525</xdr:rowOff>
    </xdr:from>
    <xdr:to>
      <xdr:col>14</xdr:col>
      <xdr:colOff>600075</xdr:colOff>
      <xdr:row>19</xdr:row>
      <xdr:rowOff>85725</xdr:rowOff>
    </xdr:to>
    <xdr:sp macro="" textlink="">
      <xdr:nvSpPr>
        <xdr:cNvPr id="2167" name="AutoShape 9">
          <a:extLst>
            <a:ext uri="{FF2B5EF4-FFF2-40B4-BE49-F238E27FC236}">
              <a16:creationId xmlns:a16="http://schemas.microsoft.com/office/drawing/2014/main" id="{00000000-0008-0000-0300-000077080000}"/>
            </a:ext>
          </a:extLst>
        </xdr:cNvPr>
        <xdr:cNvSpPr>
          <a:spLocks noChangeArrowheads="1"/>
        </xdr:cNvSpPr>
      </xdr:nvSpPr>
      <xdr:spPr bwMode="auto">
        <a:xfrm>
          <a:off x="10382250" y="3838575"/>
          <a:ext cx="400050" cy="76200"/>
        </a:xfrm>
        <a:prstGeom prst="leftArrow">
          <a:avLst>
            <a:gd name="adj1" fmla="val 50000"/>
            <a:gd name="adj2" fmla="val 131250"/>
          </a:avLst>
        </a:prstGeom>
        <a:solidFill>
          <a:srgbClr val="FFFFFF"/>
        </a:solidFill>
        <a:ln w="9525">
          <a:solidFill>
            <a:srgbClr val="000000"/>
          </a:solidFill>
          <a:miter lim="800000"/>
          <a:headEnd/>
          <a:tailEnd/>
        </a:ln>
      </xdr:spPr>
    </xdr:sp>
    <xdr:clientData/>
  </xdr:twoCellAnchor>
  <xdr:twoCellAnchor>
    <xdr:from>
      <xdr:col>14</xdr:col>
      <xdr:colOff>209550</xdr:colOff>
      <xdr:row>19</xdr:row>
      <xdr:rowOff>47625</xdr:rowOff>
    </xdr:from>
    <xdr:to>
      <xdr:col>14</xdr:col>
      <xdr:colOff>209550</xdr:colOff>
      <xdr:row>27</xdr:row>
      <xdr:rowOff>57150</xdr:rowOff>
    </xdr:to>
    <xdr:sp macro="" textlink="">
      <xdr:nvSpPr>
        <xdr:cNvPr id="2168" name="Line 10">
          <a:extLst>
            <a:ext uri="{FF2B5EF4-FFF2-40B4-BE49-F238E27FC236}">
              <a16:creationId xmlns:a16="http://schemas.microsoft.com/office/drawing/2014/main" id="{00000000-0008-0000-0300-000078080000}"/>
            </a:ext>
          </a:extLst>
        </xdr:cNvPr>
        <xdr:cNvSpPr>
          <a:spLocks noChangeShapeType="1"/>
        </xdr:cNvSpPr>
      </xdr:nvSpPr>
      <xdr:spPr bwMode="auto">
        <a:xfrm>
          <a:off x="10391775" y="3876675"/>
          <a:ext cx="0" cy="1371600"/>
        </a:xfrm>
        <a:prstGeom prst="line">
          <a:avLst/>
        </a:prstGeom>
        <a:noFill/>
        <a:ln w="9525">
          <a:solidFill>
            <a:srgbClr val="000000"/>
          </a:solidFill>
          <a:round/>
          <a:headEnd/>
          <a:tailEnd/>
        </a:ln>
      </xdr:spPr>
    </xdr:sp>
    <xdr:clientData/>
  </xdr:twoCellAnchor>
  <xdr:twoCellAnchor>
    <xdr:from>
      <xdr:col>14</xdr:col>
      <xdr:colOff>0</xdr:colOff>
      <xdr:row>21</xdr:row>
      <xdr:rowOff>9525</xdr:rowOff>
    </xdr:from>
    <xdr:to>
      <xdr:col>14</xdr:col>
      <xdr:colOff>200025</xdr:colOff>
      <xdr:row>21</xdr:row>
      <xdr:rowOff>85725</xdr:rowOff>
    </xdr:to>
    <xdr:sp macro="" textlink="">
      <xdr:nvSpPr>
        <xdr:cNvPr id="2169" name="AutoShape 11">
          <a:extLst>
            <a:ext uri="{FF2B5EF4-FFF2-40B4-BE49-F238E27FC236}">
              <a16:creationId xmlns:a16="http://schemas.microsoft.com/office/drawing/2014/main" id="{00000000-0008-0000-0300-000079080000}"/>
            </a:ext>
          </a:extLst>
        </xdr:cNvPr>
        <xdr:cNvSpPr>
          <a:spLocks noChangeArrowheads="1"/>
        </xdr:cNvSpPr>
      </xdr:nvSpPr>
      <xdr:spPr bwMode="auto">
        <a:xfrm>
          <a:off x="10182225" y="4181475"/>
          <a:ext cx="200025" cy="76200"/>
        </a:xfrm>
        <a:prstGeom prst="leftArrow">
          <a:avLst>
            <a:gd name="adj1" fmla="val 50000"/>
            <a:gd name="adj2" fmla="val 65625"/>
          </a:avLst>
        </a:prstGeom>
        <a:solidFill>
          <a:srgbClr val="FFFFFF"/>
        </a:solidFill>
        <a:ln w="9525">
          <a:solidFill>
            <a:srgbClr val="000000"/>
          </a:solidFill>
          <a:miter lim="800000"/>
          <a:headEnd/>
          <a:tailEnd/>
        </a:ln>
      </xdr:spPr>
    </xdr:sp>
    <xdr:clientData/>
  </xdr:twoCellAnchor>
  <xdr:twoCellAnchor>
    <xdr:from>
      <xdr:col>8</xdr:col>
      <xdr:colOff>9525</xdr:colOff>
      <xdr:row>16</xdr:row>
      <xdr:rowOff>142875</xdr:rowOff>
    </xdr:from>
    <xdr:to>
      <xdr:col>16</xdr:col>
      <xdr:colOff>95250</xdr:colOff>
      <xdr:row>16</xdr:row>
      <xdr:rowOff>142875</xdr:rowOff>
    </xdr:to>
    <xdr:sp macro="" textlink="">
      <xdr:nvSpPr>
        <xdr:cNvPr id="2170" name="Line 14">
          <a:extLst>
            <a:ext uri="{FF2B5EF4-FFF2-40B4-BE49-F238E27FC236}">
              <a16:creationId xmlns:a16="http://schemas.microsoft.com/office/drawing/2014/main" id="{00000000-0008-0000-0300-00007A080000}"/>
            </a:ext>
          </a:extLst>
        </xdr:cNvPr>
        <xdr:cNvSpPr>
          <a:spLocks noChangeShapeType="1"/>
        </xdr:cNvSpPr>
      </xdr:nvSpPr>
      <xdr:spPr bwMode="auto">
        <a:xfrm>
          <a:off x="6029325" y="3457575"/>
          <a:ext cx="5762625" cy="0"/>
        </a:xfrm>
        <a:prstGeom prst="line">
          <a:avLst/>
        </a:prstGeom>
        <a:noFill/>
        <a:ln w="57150" cmpd="thinThick">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66675</xdr:colOff>
      <xdr:row>0</xdr:row>
      <xdr:rowOff>152400</xdr:rowOff>
    </xdr:from>
    <xdr:to>
      <xdr:col>14</xdr:col>
      <xdr:colOff>600075</xdr:colOff>
      <xdr:row>0</xdr:row>
      <xdr:rowOff>2000250</xdr:rowOff>
    </xdr:to>
    <xdr:sp macro="" textlink="">
      <xdr:nvSpPr>
        <xdr:cNvPr id="4097" name="Text Box 1">
          <a:extLst>
            <a:ext uri="{FF2B5EF4-FFF2-40B4-BE49-F238E27FC236}">
              <a16:creationId xmlns:a16="http://schemas.microsoft.com/office/drawing/2014/main" id="{00000000-0008-0000-0400-000001100000}"/>
            </a:ext>
          </a:extLst>
        </xdr:cNvPr>
        <xdr:cNvSpPr txBox="1">
          <a:spLocks noChangeArrowheads="1"/>
        </xdr:cNvSpPr>
      </xdr:nvSpPr>
      <xdr:spPr bwMode="auto">
        <a:xfrm>
          <a:off x="66675" y="152400"/>
          <a:ext cx="13154025" cy="1847850"/>
        </a:xfrm>
        <a:prstGeom prst="rect">
          <a:avLst/>
        </a:prstGeom>
        <a:solidFill>
          <a:srgbClr val="FFFF99"/>
        </a:solidFill>
        <a:ln w="9525">
          <a:solidFill>
            <a:srgbClr val="000000"/>
          </a:solidFill>
          <a:miter lim="800000"/>
          <a:headEnd/>
          <a:tailEnd/>
        </a:ln>
      </xdr:spPr>
      <xdr:txBody>
        <a:bodyPr vertOverflow="clip" wrap="square" lIns="36576" tIns="27432" rIns="0" bIns="0" anchor="t" upright="1"/>
        <a:lstStyle/>
        <a:p>
          <a:pPr algn="l" rtl="0">
            <a:defRPr sz="1000"/>
          </a:pPr>
          <a:r>
            <a:rPr lang="en-US" sz="1200" b="1" i="0" strike="noStrike">
              <a:solidFill>
                <a:srgbClr val="000000"/>
              </a:solidFill>
              <a:latin typeface="Arial"/>
              <a:cs typeface="Arial"/>
            </a:rPr>
            <a:t>Enter each departments sales and cost of sales  for the previous year in the yellow highlighted area.  Compare results to the Key Performance Indicators listed for each business segment.  Always keep in mind that the Gross Margin percentage only tells part of the story for departments such as Residential Replacement.  The Gross Profit dollars per man day is much more critical.  GROSS PROFIT DOLLARS PAY THE BILLS AND PERCENTAGES DO NOT.</a:t>
          </a:r>
        </a:p>
        <a:p>
          <a:pPr algn="l" rtl="0">
            <a:defRPr sz="1000"/>
          </a:pPr>
          <a:endParaRPr lang="en-US" sz="1200" b="1" i="0" strike="noStrike">
            <a:solidFill>
              <a:srgbClr val="000000"/>
            </a:solidFill>
            <a:latin typeface="Arial"/>
            <a:cs typeface="Arial"/>
          </a:endParaRPr>
        </a:p>
        <a:p>
          <a:pPr algn="l" rtl="0">
            <a:defRPr sz="1000"/>
          </a:pPr>
          <a:r>
            <a:rPr lang="en-US" sz="1200" b="1" i="0" strike="noStrike">
              <a:solidFill>
                <a:srgbClr val="000000"/>
              </a:solidFill>
              <a:latin typeface="Arial"/>
              <a:cs typeface="Arial"/>
            </a:rPr>
            <a:t>Enter company overhead data.  If you departmentalize overhead, enter overhead by department.  If you do not departmentalize overhead, allocate overhead to departments (use direct expense, manager discretion, % of labor by segment to the total company labor - we do not recommend using % of sales volume method). </a:t>
          </a:r>
        </a:p>
        <a:p>
          <a:pPr algn="l" rtl="0">
            <a:defRPr sz="1000"/>
          </a:pPr>
          <a:endParaRPr lang="en-US" sz="1200" b="1" i="0" strike="noStrike">
            <a:solidFill>
              <a:srgbClr val="000000"/>
            </a:solidFill>
            <a:latin typeface="Arial"/>
            <a:cs typeface="Arial"/>
          </a:endParaRPr>
        </a:p>
        <a:p>
          <a:pPr algn="l" rtl="0">
            <a:defRPr sz="1000"/>
          </a:pPr>
          <a:r>
            <a:rPr lang="en-US" sz="1200" b="1" i="0" strike="noStrike">
              <a:solidFill>
                <a:srgbClr val="000000"/>
              </a:solidFill>
              <a:latin typeface="Arial"/>
              <a:cs typeface="Arial"/>
            </a:rPr>
            <a:t>Analyze the Operating Profit for each department. </a:t>
          </a:r>
        </a:p>
        <a:p>
          <a:pPr algn="l" rtl="0">
            <a:defRPr sz="1000"/>
          </a:pPr>
          <a:r>
            <a:rPr lang="en-US" sz="1200" b="1" i="0" strike="noStrike">
              <a:solidFill>
                <a:srgbClr val="000000"/>
              </a:solidFill>
              <a:latin typeface="Arial"/>
              <a:cs typeface="Arial"/>
            </a:rPr>
            <a:t>Fixed and Variable costs have been assigned and are used in your budget later, and those are pre-programmed.  This helps in pricing strategy.</a:t>
          </a:r>
        </a:p>
        <a:p>
          <a:pPr algn="l" rtl="0">
            <a:defRPr sz="1000"/>
          </a:pPr>
          <a:endParaRPr lang="en-US" sz="1200" b="1" i="0" strike="noStrike">
            <a:solidFill>
              <a:srgbClr val="000000"/>
            </a:solidFill>
            <a:latin typeface="Arial"/>
            <a:cs typeface="Arial"/>
          </a:endParaRPr>
        </a:p>
        <a:p>
          <a:pPr algn="l" rtl="0">
            <a:defRPr sz="1000"/>
          </a:pPr>
          <a:r>
            <a:rPr lang="en-US" sz="1200" b="1" i="0" strike="noStrike">
              <a:solidFill>
                <a:srgbClr val="000000"/>
              </a:solidFill>
              <a:latin typeface="Arial"/>
              <a:cs typeface="Arial"/>
            </a:rPr>
            <a:t> </a:t>
          </a:r>
        </a:p>
      </xdr:txBody>
    </xdr:sp>
    <xdr:clientData/>
  </xdr:twoCellAnchor>
  <xdr:twoCellAnchor>
    <xdr:from>
      <xdr:col>0</xdr:col>
      <xdr:colOff>1590675</xdr:colOff>
      <xdr:row>22</xdr:row>
      <xdr:rowOff>123825</xdr:rowOff>
    </xdr:from>
    <xdr:to>
      <xdr:col>0</xdr:col>
      <xdr:colOff>3352800</xdr:colOff>
      <xdr:row>25</xdr:row>
      <xdr:rowOff>47625</xdr:rowOff>
    </xdr:to>
    <xdr:sp macro="" textlink="">
      <xdr:nvSpPr>
        <xdr:cNvPr id="4099" name="Text Box 3">
          <a:extLst>
            <a:ext uri="{FF2B5EF4-FFF2-40B4-BE49-F238E27FC236}">
              <a16:creationId xmlns:a16="http://schemas.microsoft.com/office/drawing/2014/main" id="{00000000-0008-0000-0400-000003100000}"/>
            </a:ext>
          </a:extLst>
        </xdr:cNvPr>
        <xdr:cNvSpPr txBox="1">
          <a:spLocks noChangeArrowheads="1"/>
        </xdr:cNvSpPr>
      </xdr:nvSpPr>
      <xdr:spPr bwMode="auto">
        <a:xfrm>
          <a:off x="1590675" y="6419850"/>
          <a:ext cx="1762125" cy="49530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strike="noStrike">
              <a:solidFill>
                <a:srgbClr val="FFFFFF"/>
              </a:solidFill>
              <a:latin typeface="Arial"/>
              <a:cs typeface="Arial"/>
            </a:rPr>
            <a:t>Enter Total Overhead, or departmental overhead.  Formulas are in total to sum.</a:t>
          </a:r>
        </a:p>
      </xdr:txBody>
    </xdr:sp>
    <xdr:clientData/>
  </xdr:twoCellAnchor>
  <xdr:twoCellAnchor>
    <xdr:from>
      <xdr:col>5</xdr:col>
      <xdr:colOff>374594</xdr:colOff>
      <xdr:row>27</xdr:row>
      <xdr:rowOff>349</xdr:rowOff>
    </xdr:from>
    <xdr:to>
      <xdr:col>5</xdr:col>
      <xdr:colOff>400154</xdr:colOff>
      <xdr:row>27</xdr:row>
      <xdr:rowOff>8629</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98947C7F-A8AD-4124-AF95-F392A3313E24}"/>
                </a:ext>
              </a:extLst>
            </xdr14:cNvPr>
            <xdr14:cNvContentPartPr/>
          </xdr14:nvContentPartPr>
          <xdr14:nvPr macro=""/>
          <xdr14:xfrm>
            <a:off x="7413482" y="7122253"/>
            <a:ext cx="25560" cy="8280"/>
          </xdr14:xfrm>
        </xdr:contentPart>
      </mc:Choice>
      <mc:Fallback xmlns="">
        <xdr:pic>
          <xdr:nvPicPr>
            <xdr:cNvPr id="2" name="Ink 1">
              <a:extLst>
                <a:ext uri="{FF2B5EF4-FFF2-40B4-BE49-F238E27FC236}">
                  <a16:creationId xmlns:a16="http://schemas.microsoft.com/office/drawing/2014/main" id="{98947C7F-A8AD-4124-AF95-F392A3313E24}"/>
                </a:ext>
              </a:extLst>
            </xdr:cNvPr>
            <xdr:cNvPicPr/>
          </xdr:nvPicPr>
          <xdr:blipFill>
            <a:blip xmlns:r="http://schemas.openxmlformats.org/officeDocument/2006/relationships" r:embed="rId2"/>
            <a:stretch>
              <a:fillRect/>
            </a:stretch>
          </xdr:blipFill>
          <xdr:spPr>
            <a:xfrm>
              <a:off x="7409162" y="7117933"/>
              <a:ext cx="34200" cy="16920"/>
            </a:xfrm>
            <a:prstGeom prst="rect">
              <a:avLst/>
            </a:prstGeom>
          </xdr:spPr>
        </xdr:pic>
      </mc:Fallback>
    </mc:AlternateContent>
    <xdr:clientData/>
  </xdr:twoCellAnchor>
  <xdr:twoCellAnchor>
    <xdr:from>
      <xdr:col>5</xdr:col>
      <xdr:colOff>306554</xdr:colOff>
      <xdr:row>26</xdr:row>
      <xdr:rowOff>144372</xdr:rowOff>
    </xdr:from>
    <xdr:to>
      <xdr:col>5</xdr:col>
      <xdr:colOff>345074</xdr:colOff>
      <xdr:row>27</xdr:row>
      <xdr:rowOff>24829</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7BB3F348-949A-4DC0-B2D3-AD715D546217}"/>
                </a:ext>
              </a:extLst>
            </xdr14:cNvPr>
            <xdr14:cNvContentPartPr/>
          </xdr14:nvContentPartPr>
          <xdr14:nvPr macro=""/>
          <xdr14:xfrm>
            <a:off x="7345442" y="7104613"/>
            <a:ext cx="38520" cy="42120"/>
          </xdr14:xfrm>
        </xdr:contentPart>
      </mc:Choice>
      <mc:Fallback xmlns="">
        <xdr:pic>
          <xdr:nvPicPr>
            <xdr:cNvPr id="3" name="Ink 2">
              <a:extLst>
                <a:ext uri="{FF2B5EF4-FFF2-40B4-BE49-F238E27FC236}">
                  <a16:creationId xmlns:a16="http://schemas.microsoft.com/office/drawing/2014/main" id="{7BB3F348-949A-4DC0-B2D3-AD715D546217}"/>
                </a:ext>
              </a:extLst>
            </xdr:cNvPr>
            <xdr:cNvPicPr/>
          </xdr:nvPicPr>
          <xdr:blipFill>
            <a:blip xmlns:r="http://schemas.openxmlformats.org/officeDocument/2006/relationships" r:embed="rId4"/>
            <a:stretch>
              <a:fillRect/>
            </a:stretch>
          </xdr:blipFill>
          <xdr:spPr>
            <a:xfrm>
              <a:off x="7336802" y="7095613"/>
              <a:ext cx="56160" cy="59760"/>
            </a:xfrm>
            <a:prstGeom prst="rect">
              <a:avLst/>
            </a:prstGeom>
          </xdr:spPr>
        </xdr:pic>
      </mc:Fallback>
    </mc:AlternateContent>
    <xdr:clientData/>
  </xdr:twoCellAnchor>
  <xdr:twoCellAnchor>
    <xdr:from>
      <xdr:col>4</xdr:col>
      <xdr:colOff>551445</xdr:colOff>
      <xdr:row>26</xdr:row>
      <xdr:rowOff>137892</xdr:rowOff>
    </xdr:from>
    <xdr:to>
      <xdr:col>4</xdr:col>
      <xdr:colOff>566205</xdr:colOff>
      <xdr:row>27</xdr:row>
      <xdr:rowOff>12949</xdr:rowOff>
    </xdr:to>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4" name="Ink 3">
              <a:extLst>
                <a:ext uri="{FF2B5EF4-FFF2-40B4-BE49-F238E27FC236}">
                  <a16:creationId xmlns:a16="http://schemas.microsoft.com/office/drawing/2014/main" id="{0CBCA060-14C7-4DBF-8942-4345CB3E837F}"/>
                </a:ext>
              </a:extLst>
            </xdr14:cNvPr>
            <xdr14:cNvContentPartPr/>
          </xdr14:nvContentPartPr>
          <xdr14:nvPr macro=""/>
          <xdr14:xfrm>
            <a:off x="6943682" y="7098133"/>
            <a:ext cx="14760" cy="36720"/>
          </xdr14:xfrm>
        </xdr:contentPart>
      </mc:Choice>
      <mc:Fallback xmlns="">
        <xdr:pic>
          <xdr:nvPicPr>
            <xdr:cNvPr id="4" name="Ink 3">
              <a:extLst>
                <a:ext uri="{FF2B5EF4-FFF2-40B4-BE49-F238E27FC236}">
                  <a16:creationId xmlns:a16="http://schemas.microsoft.com/office/drawing/2014/main" id="{0CBCA060-14C7-4DBF-8942-4345CB3E837F}"/>
                </a:ext>
              </a:extLst>
            </xdr:cNvPr>
            <xdr:cNvPicPr/>
          </xdr:nvPicPr>
          <xdr:blipFill>
            <a:blip xmlns:r="http://schemas.openxmlformats.org/officeDocument/2006/relationships" r:embed="rId6"/>
            <a:stretch>
              <a:fillRect/>
            </a:stretch>
          </xdr:blipFill>
          <xdr:spPr>
            <a:xfrm>
              <a:off x="6934682" y="7089133"/>
              <a:ext cx="32400" cy="54360"/>
            </a:xfrm>
            <a:prstGeom prst="rect">
              <a:avLst/>
            </a:prstGeom>
          </xdr:spPr>
        </xdr:pic>
      </mc:Fallback>
    </mc:AlternateContent>
    <xdr:clientData/>
  </xdr:twoCellAnchor>
  <xdr:twoCellAnchor>
    <xdr:from>
      <xdr:col>1</xdr:col>
      <xdr:colOff>931319</xdr:colOff>
      <xdr:row>27</xdr:row>
      <xdr:rowOff>50389</xdr:rowOff>
    </xdr:from>
    <xdr:to>
      <xdr:col>1</xdr:col>
      <xdr:colOff>969119</xdr:colOff>
      <xdr:row>27</xdr:row>
      <xdr:rowOff>84949</xdr:rowOff>
    </xdr:to>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5" name="Ink 4">
              <a:extLst>
                <a:ext uri="{FF2B5EF4-FFF2-40B4-BE49-F238E27FC236}">
                  <a16:creationId xmlns:a16="http://schemas.microsoft.com/office/drawing/2014/main" id="{EE12988E-3DA8-49FE-ACD7-31CB1C771DDA}"/>
                </a:ext>
              </a:extLst>
            </xdr14:cNvPr>
            <xdr14:cNvContentPartPr/>
          </xdr14:nvContentPartPr>
          <xdr14:nvPr macro=""/>
          <xdr14:xfrm>
            <a:off x="4667042" y="7172293"/>
            <a:ext cx="37800" cy="34560"/>
          </xdr14:xfrm>
        </xdr:contentPart>
      </mc:Choice>
      <mc:Fallback xmlns="">
        <xdr:pic>
          <xdr:nvPicPr>
            <xdr:cNvPr id="5" name="Ink 4">
              <a:extLst>
                <a:ext uri="{FF2B5EF4-FFF2-40B4-BE49-F238E27FC236}">
                  <a16:creationId xmlns:a16="http://schemas.microsoft.com/office/drawing/2014/main" id="{EE12988E-3DA8-49FE-ACD7-31CB1C771DDA}"/>
                </a:ext>
              </a:extLst>
            </xdr:cNvPr>
            <xdr:cNvPicPr/>
          </xdr:nvPicPr>
          <xdr:blipFill>
            <a:blip xmlns:r="http://schemas.openxmlformats.org/officeDocument/2006/relationships" r:embed="rId8"/>
            <a:stretch>
              <a:fillRect/>
            </a:stretch>
          </xdr:blipFill>
          <xdr:spPr>
            <a:xfrm>
              <a:off x="4658402" y="7163293"/>
              <a:ext cx="55440" cy="52200"/>
            </a:xfrm>
            <a:prstGeom prst="rect">
              <a:avLst/>
            </a:prstGeom>
          </xdr:spPr>
        </xdr:pic>
      </mc:Fallback>
    </mc:AlternateContent>
    <xdr:clientData/>
  </xdr:twoCellAnchor>
  <xdr:twoCellAnchor>
    <xdr:from>
      <xdr:col>2</xdr:col>
      <xdr:colOff>59179</xdr:colOff>
      <xdr:row>26</xdr:row>
      <xdr:rowOff>132852</xdr:rowOff>
    </xdr:from>
    <xdr:to>
      <xdr:col>2</xdr:col>
      <xdr:colOff>98059</xdr:colOff>
      <xdr:row>26</xdr:row>
      <xdr:rowOff>156612</xdr:rowOff>
    </xdr:to>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6" name="Ink 5">
              <a:extLst>
                <a:ext uri="{FF2B5EF4-FFF2-40B4-BE49-F238E27FC236}">
                  <a16:creationId xmlns:a16="http://schemas.microsoft.com/office/drawing/2014/main" id="{915CF2A1-6081-4101-AFA8-B0AE659E0C4E}"/>
                </a:ext>
              </a:extLst>
            </xdr14:cNvPr>
            <xdr14:cNvContentPartPr/>
          </xdr14:nvContentPartPr>
          <xdr14:nvPr macro=""/>
          <xdr14:xfrm>
            <a:off x="4804202" y="7093093"/>
            <a:ext cx="38880" cy="23760"/>
          </xdr14:xfrm>
        </xdr:contentPart>
      </mc:Choice>
      <mc:Fallback xmlns="">
        <xdr:pic>
          <xdr:nvPicPr>
            <xdr:cNvPr id="6" name="Ink 5">
              <a:extLst>
                <a:ext uri="{FF2B5EF4-FFF2-40B4-BE49-F238E27FC236}">
                  <a16:creationId xmlns:a16="http://schemas.microsoft.com/office/drawing/2014/main" id="{915CF2A1-6081-4101-AFA8-B0AE659E0C4E}"/>
                </a:ext>
              </a:extLst>
            </xdr:cNvPr>
            <xdr:cNvPicPr/>
          </xdr:nvPicPr>
          <xdr:blipFill>
            <a:blip xmlns:r="http://schemas.openxmlformats.org/officeDocument/2006/relationships" r:embed="rId10"/>
            <a:stretch>
              <a:fillRect/>
            </a:stretch>
          </xdr:blipFill>
          <xdr:spPr>
            <a:xfrm>
              <a:off x="4795562" y="7084453"/>
              <a:ext cx="56520" cy="41400"/>
            </a:xfrm>
            <a:prstGeom prst="rect">
              <a:avLst/>
            </a:prstGeom>
          </xdr:spPr>
        </xdr:pic>
      </mc:Fallback>
    </mc:AlternateContent>
    <xdr:clientData/>
  </xdr:twoCellAnchor>
</xdr:wsDr>
</file>

<file path=xl/drawings/drawing6.xml><?xml version="1.0" encoding="utf-8"?>
<xdr:wsDr xmlns:xdr="http://schemas.openxmlformats.org/drawingml/2006/spreadsheetDrawing" xmlns:a="http://schemas.openxmlformats.org/drawingml/2006/main">
  <xdr:twoCellAnchor>
    <xdr:from>
      <xdr:col>8</xdr:col>
      <xdr:colOff>867806</xdr:colOff>
      <xdr:row>40</xdr:row>
      <xdr:rowOff>67662</xdr:rowOff>
    </xdr:from>
    <xdr:to>
      <xdr:col>8</xdr:col>
      <xdr:colOff>893366</xdr:colOff>
      <xdr:row>40</xdr:row>
      <xdr:rowOff>83862</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8200B6D9-8221-4190-997F-6CA6A1668C24}"/>
                </a:ext>
              </a:extLst>
            </xdr14:cNvPr>
            <xdr14:cNvContentPartPr/>
          </xdr14:nvContentPartPr>
          <xdr14:nvPr macro=""/>
          <xdr14:xfrm>
            <a:off x="9357480" y="6947404"/>
            <a:ext cx="25560" cy="16200"/>
          </xdr14:xfrm>
        </xdr:contentPart>
      </mc:Choice>
      <mc:Fallback xmlns="">
        <xdr:pic>
          <xdr:nvPicPr>
            <xdr:cNvPr id="2" name="Ink 1">
              <a:extLst>
                <a:ext uri="{FF2B5EF4-FFF2-40B4-BE49-F238E27FC236}">
                  <a16:creationId xmlns:a16="http://schemas.microsoft.com/office/drawing/2014/main" id="{8200B6D9-8221-4190-997F-6CA6A1668C24}"/>
                </a:ext>
              </a:extLst>
            </xdr:cNvPr>
            <xdr:cNvPicPr/>
          </xdr:nvPicPr>
          <xdr:blipFill>
            <a:blip xmlns:r="http://schemas.openxmlformats.org/officeDocument/2006/relationships" r:embed="rId2"/>
            <a:stretch>
              <a:fillRect/>
            </a:stretch>
          </xdr:blipFill>
          <xdr:spPr>
            <a:xfrm>
              <a:off x="9348840" y="6938404"/>
              <a:ext cx="43200" cy="33840"/>
            </a:xfrm>
            <a:prstGeom prst="rect">
              <a:avLst/>
            </a:prstGeom>
          </xdr:spPr>
        </xdr:pic>
      </mc:Fallback>
    </mc:AlternateContent>
    <xdr:clientData/>
  </xdr:twoCellAnchor>
</xdr:wsDr>
</file>

<file path=xl/drawings/drawing7.xml><?xml version="1.0" encoding="utf-8"?>
<xdr:wsDr xmlns:xdr="http://schemas.openxmlformats.org/drawingml/2006/spreadsheetDrawing" xmlns:a="http://schemas.openxmlformats.org/drawingml/2006/main">
  <xdr:twoCellAnchor>
    <xdr:from>
      <xdr:col>3</xdr:col>
      <xdr:colOff>323850</xdr:colOff>
      <xdr:row>14</xdr:row>
      <xdr:rowOff>95250</xdr:rowOff>
    </xdr:from>
    <xdr:to>
      <xdr:col>3</xdr:col>
      <xdr:colOff>323850</xdr:colOff>
      <xdr:row>18</xdr:row>
      <xdr:rowOff>85725</xdr:rowOff>
    </xdr:to>
    <xdr:sp macro="" textlink="">
      <xdr:nvSpPr>
        <xdr:cNvPr id="8229" name="Line 1">
          <a:extLst>
            <a:ext uri="{FF2B5EF4-FFF2-40B4-BE49-F238E27FC236}">
              <a16:creationId xmlns:a16="http://schemas.microsoft.com/office/drawing/2014/main" id="{00000000-0008-0000-0600-000025200000}"/>
            </a:ext>
          </a:extLst>
        </xdr:cNvPr>
        <xdr:cNvSpPr>
          <a:spLocks noChangeShapeType="1"/>
        </xdr:cNvSpPr>
      </xdr:nvSpPr>
      <xdr:spPr bwMode="auto">
        <a:xfrm>
          <a:off x="2381250" y="3333750"/>
          <a:ext cx="0" cy="1019175"/>
        </a:xfrm>
        <a:prstGeom prst="line">
          <a:avLst/>
        </a:prstGeom>
        <a:noFill/>
        <a:ln w="76200">
          <a:solidFill>
            <a:srgbClr val="FF0000"/>
          </a:solidFill>
          <a:round/>
          <a:headEnd/>
          <a:tailEnd type="triangle" w="med" len="med"/>
        </a:ln>
      </xdr:spPr>
    </xdr:sp>
    <xdr:clientData/>
  </xdr:twoCellAnchor>
  <xdr:twoCellAnchor>
    <xdr:from>
      <xdr:col>3</xdr:col>
      <xdr:colOff>352425</xdr:colOff>
      <xdr:row>2</xdr:row>
      <xdr:rowOff>257175</xdr:rowOff>
    </xdr:from>
    <xdr:to>
      <xdr:col>3</xdr:col>
      <xdr:colOff>352425</xdr:colOff>
      <xdr:row>5</xdr:row>
      <xdr:rowOff>161925</xdr:rowOff>
    </xdr:to>
    <xdr:sp macro="" textlink="">
      <xdr:nvSpPr>
        <xdr:cNvPr id="8230" name="Line 2">
          <a:extLst>
            <a:ext uri="{FF2B5EF4-FFF2-40B4-BE49-F238E27FC236}">
              <a16:creationId xmlns:a16="http://schemas.microsoft.com/office/drawing/2014/main" id="{00000000-0008-0000-0600-000026200000}"/>
            </a:ext>
          </a:extLst>
        </xdr:cNvPr>
        <xdr:cNvSpPr>
          <a:spLocks noChangeShapeType="1"/>
        </xdr:cNvSpPr>
      </xdr:nvSpPr>
      <xdr:spPr bwMode="auto">
        <a:xfrm>
          <a:off x="2409825" y="771525"/>
          <a:ext cx="0" cy="638175"/>
        </a:xfrm>
        <a:prstGeom prst="line">
          <a:avLst/>
        </a:prstGeom>
        <a:noFill/>
        <a:ln w="76200">
          <a:solidFill>
            <a:srgbClr val="FF0000"/>
          </a:solidFill>
          <a:round/>
          <a:headEnd/>
          <a:tailEnd type="triangle" w="med" len="med"/>
        </a:ln>
      </xdr:spPr>
    </xdr:sp>
    <xdr:clientData/>
  </xdr:twoCellAnchor>
  <xdr:twoCellAnchor>
    <xdr:from>
      <xdr:col>3</xdr:col>
      <xdr:colOff>463512</xdr:colOff>
      <xdr:row>29</xdr:row>
      <xdr:rowOff>135470</xdr:rowOff>
    </xdr:from>
    <xdr:to>
      <xdr:col>3</xdr:col>
      <xdr:colOff>586812</xdr:colOff>
      <xdr:row>29</xdr:row>
      <xdr:rowOff>167150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3" name="Ink 2">
              <a:extLst>
                <a:ext uri="{FF2B5EF4-FFF2-40B4-BE49-F238E27FC236}">
                  <a16:creationId xmlns:a16="http://schemas.microsoft.com/office/drawing/2014/main" id="{974A843E-CEFC-46E5-8F62-C26A052CC0FF}"/>
                </a:ext>
              </a:extLst>
            </xdr14:cNvPr>
            <xdr14:cNvContentPartPr/>
          </xdr14:nvContentPartPr>
          <xdr14:nvPr macro=""/>
          <xdr14:xfrm>
            <a:off x="2668140" y="7048980"/>
            <a:ext cx="123300" cy="31680"/>
          </xdr14:xfrm>
        </xdr:contentPart>
      </mc:Choice>
      <mc:Fallback xmlns="">
        <xdr:pic>
          <xdr:nvPicPr>
            <xdr:cNvPr id="3" name="Ink 2">
              <a:extLst>
                <a:ext uri="{FF2B5EF4-FFF2-40B4-BE49-F238E27FC236}">
                  <a16:creationId xmlns:a16="http://schemas.microsoft.com/office/drawing/2014/main" id="{974A843E-CEFC-46E5-8F62-C26A052CC0FF}"/>
                </a:ext>
              </a:extLst>
            </xdr:cNvPr>
            <xdr:cNvPicPr/>
          </xdr:nvPicPr>
          <xdr:blipFill>
            <a:blip xmlns:r="http://schemas.openxmlformats.org/officeDocument/2006/relationships" r:embed="rId2"/>
            <a:stretch>
              <a:fillRect/>
            </a:stretch>
          </xdr:blipFill>
          <xdr:spPr>
            <a:xfrm>
              <a:off x="2664197" y="7046488"/>
              <a:ext cx="130110" cy="37019"/>
            </a:xfrm>
            <a:prstGeom prst="rect">
              <a:avLst/>
            </a:prstGeom>
          </xdr:spPr>
        </xdr:pic>
      </mc:Fallback>
    </mc:AlternateContent>
    <xdr:clientData/>
  </xdr:twoCellAnchor>
</xdr:wsDr>
</file>

<file path=xl/drawings/drawing8.xml><?xml version="1.0" encoding="utf-8"?>
<xdr:wsDr xmlns:xdr="http://schemas.openxmlformats.org/drawingml/2006/spreadsheetDrawing" xmlns:a="http://schemas.openxmlformats.org/drawingml/2006/main">
  <xdr:twoCellAnchor>
    <xdr:from>
      <xdr:col>0</xdr:col>
      <xdr:colOff>66675</xdr:colOff>
      <xdr:row>0</xdr:row>
      <xdr:rowOff>152400</xdr:rowOff>
    </xdr:from>
    <xdr:to>
      <xdr:col>9</xdr:col>
      <xdr:colOff>190500</xdr:colOff>
      <xdr:row>0</xdr:row>
      <xdr:rowOff>1419225</xdr:rowOff>
    </xdr:to>
    <xdr:sp macro="" textlink="">
      <xdr:nvSpPr>
        <xdr:cNvPr id="3073" name="Text Box 1">
          <a:extLst>
            <a:ext uri="{FF2B5EF4-FFF2-40B4-BE49-F238E27FC236}">
              <a16:creationId xmlns:a16="http://schemas.microsoft.com/office/drawing/2014/main" id="{00000000-0008-0000-0700-0000010C0000}"/>
            </a:ext>
          </a:extLst>
        </xdr:cNvPr>
        <xdr:cNvSpPr txBox="1">
          <a:spLocks noChangeArrowheads="1"/>
        </xdr:cNvSpPr>
      </xdr:nvSpPr>
      <xdr:spPr bwMode="auto">
        <a:xfrm>
          <a:off x="66675" y="152400"/>
          <a:ext cx="11401425" cy="1266825"/>
        </a:xfrm>
        <a:prstGeom prst="rect">
          <a:avLst/>
        </a:prstGeom>
        <a:solidFill>
          <a:srgbClr val="FFFF99"/>
        </a:solidFill>
        <a:ln w="9525">
          <a:solidFill>
            <a:srgbClr val="000000"/>
          </a:solidFill>
          <a:miter lim="800000"/>
          <a:headEnd/>
          <a:tailEnd/>
        </a:ln>
      </xdr:spPr>
      <xdr:txBody>
        <a:bodyPr vertOverflow="clip" wrap="square" lIns="36576" tIns="27432" rIns="0" bIns="0" anchor="t" upright="1"/>
        <a:lstStyle/>
        <a:p>
          <a:pPr algn="l" rtl="0">
            <a:defRPr sz="1000"/>
          </a:pPr>
          <a:r>
            <a:rPr lang="en-US" sz="1200" b="1" i="0" strike="noStrike">
              <a:solidFill>
                <a:srgbClr val="000000"/>
              </a:solidFill>
              <a:latin typeface="Arial"/>
              <a:cs typeface="Arial"/>
            </a:rPr>
            <a:t>Enter in the historical sales dollars for previous years.  This will create a three year average history.  It is not madatory you make this step.   You can change a department's historical sales curve if you support the change with action steps in your planning BY SIMPLY ENTERING IN THE BRIGHT YELLOW. </a:t>
          </a:r>
        </a:p>
        <a:p>
          <a:pPr algn="l" rtl="0">
            <a:defRPr sz="1000"/>
          </a:pPr>
          <a:endParaRPr lang="en-US" sz="1200" b="1" i="0" strike="noStrike">
            <a:solidFill>
              <a:srgbClr val="000000"/>
            </a:solidFill>
            <a:latin typeface="Arial"/>
            <a:cs typeface="Arial"/>
          </a:endParaRPr>
        </a:p>
        <a:p>
          <a:pPr algn="l" rtl="0">
            <a:defRPr sz="1000"/>
          </a:pPr>
          <a:r>
            <a:rPr lang="en-US" sz="1200" b="1" i="0" strike="noStrike">
              <a:solidFill>
                <a:srgbClr val="000000"/>
              </a:solidFill>
              <a:latin typeface="Arial"/>
              <a:cs typeface="Arial"/>
            </a:rPr>
            <a:t>Enter the monthly seasonal percentages into the actual sales curve row highlighted in yellow.  This will be used to help formulate the budget. </a:t>
          </a:r>
        </a:p>
      </xdr:txBody>
    </xdr:sp>
    <xdr:clientData/>
  </xdr:twoCellAnchor>
  <xdr:twoCellAnchor>
    <xdr:from>
      <xdr:col>0</xdr:col>
      <xdr:colOff>2219325</xdr:colOff>
      <xdr:row>26</xdr:row>
      <xdr:rowOff>114300</xdr:rowOff>
    </xdr:from>
    <xdr:to>
      <xdr:col>0</xdr:col>
      <xdr:colOff>3295650</xdr:colOff>
      <xdr:row>31</xdr:row>
      <xdr:rowOff>152400</xdr:rowOff>
    </xdr:to>
    <xdr:sp macro="" textlink="">
      <xdr:nvSpPr>
        <xdr:cNvPr id="3074" name="Oval 2">
          <a:extLst>
            <a:ext uri="{FF2B5EF4-FFF2-40B4-BE49-F238E27FC236}">
              <a16:creationId xmlns:a16="http://schemas.microsoft.com/office/drawing/2014/main" id="{00000000-0008-0000-0700-0000020C0000}"/>
            </a:ext>
          </a:extLst>
        </xdr:cNvPr>
        <xdr:cNvSpPr>
          <a:spLocks noChangeArrowheads="1"/>
        </xdr:cNvSpPr>
      </xdr:nvSpPr>
      <xdr:spPr bwMode="auto">
        <a:xfrm>
          <a:off x="2219325" y="9248775"/>
          <a:ext cx="1076325" cy="866775"/>
        </a:xfrm>
        <a:prstGeom prst="ellipse">
          <a:avLst/>
        </a:prstGeom>
        <a:solidFill>
          <a:srgbClr val="00FF00"/>
        </a:solidFill>
        <a:ln w="9525">
          <a:solidFill>
            <a:srgbClr val="000000"/>
          </a:solidFill>
          <a:round/>
          <a:headEnd/>
          <a:tailEnd/>
        </a:ln>
      </xdr:spPr>
      <xdr:txBody>
        <a:bodyPr vertOverflow="clip" wrap="square" lIns="36576" tIns="27432" rIns="36576" bIns="0" anchor="t" upright="1"/>
        <a:lstStyle/>
        <a:p>
          <a:pPr algn="ctr" rtl="0">
            <a:defRPr sz="1000"/>
          </a:pPr>
          <a:r>
            <a:rPr lang="en-US" sz="1200" b="1" i="0" strike="noStrike">
              <a:solidFill>
                <a:srgbClr val="FFFFFF"/>
              </a:solidFill>
              <a:latin typeface="Arial"/>
              <a:cs typeface="Arial"/>
            </a:rPr>
            <a:t>Enter Sales %</a:t>
          </a:r>
        </a:p>
        <a:p>
          <a:pPr algn="ctr" rtl="0">
            <a:defRPr sz="1000"/>
          </a:pPr>
          <a:r>
            <a:rPr lang="en-US" sz="1200" b="1" i="0" strike="noStrike">
              <a:solidFill>
                <a:srgbClr val="FFFFFF"/>
              </a:solidFill>
              <a:latin typeface="Arial"/>
              <a:cs typeface="Arial"/>
            </a:rPr>
            <a:t>in Yellow</a:t>
          </a:r>
        </a:p>
      </xdr:txBody>
    </xdr:sp>
    <xdr:clientData/>
  </xdr:twoCellAnchor>
  <xdr:twoCellAnchor>
    <xdr:from>
      <xdr:col>0</xdr:col>
      <xdr:colOff>3267075</xdr:colOff>
      <xdr:row>29</xdr:row>
      <xdr:rowOff>114300</xdr:rowOff>
    </xdr:from>
    <xdr:to>
      <xdr:col>1</xdr:col>
      <xdr:colOff>514350</xdr:colOff>
      <xdr:row>30</xdr:row>
      <xdr:rowOff>57150</xdr:rowOff>
    </xdr:to>
    <xdr:sp macro="" textlink="">
      <xdr:nvSpPr>
        <xdr:cNvPr id="3131" name="Line 4">
          <a:extLst>
            <a:ext uri="{FF2B5EF4-FFF2-40B4-BE49-F238E27FC236}">
              <a16:creationId xmlns:a16="http://schemas.microsoft.com/office/drawing/2014/main" id="{00000000-0008-0000-0700-00003B0C0000}"/>
            </a:ext>
          </a:extLst>
        </xdr:cNvPr>
        <xdr:cNvSpPr>
          <a:spLocks noChangeShapeType="1"/>
        </xdr:cNvSpPr>
      </xdr:nvSpPr>
      <xdr:spPr bwMode="auto">
        <a:xfrm>
          <a:off x="3267075" y="9734550"/>
          <a:ext cx="561975" cy="114300"/>
        </a:xfrm>
        <a:prstGeom prst="line">
          <a:avLst/>
        </a:prstGeom>
        <a:noFill/>
        <a:ln w="57150">
          <a:solidFill>
            <a:srgbClr val="FF0000"/>
          </a:solidFill>
          <a:round/>
          <a:headEnd/>
          <a:tailEnd type="triangle" w="med" len="med"/>
        </a:ln>
      </xdr:spPr>
    </xdr:sp>
    <xdr:clientData/>
  </xdr:twoCellAnchor>
  <xdr:twoCellAnchor>
    <xdr:from>
      <xdr:col>2</xdr:col>
      <xdr:colOff>693359</xdr:colOff>
      <xdr:row>60</xdr:row>
      <xdr:rowOff>104291</xdr:rowOff>
    </xdr:from>
    <xdr:to>
      <xdr:col>2</xdr:col>
      <xdr:colOff>727019</xdr:colOff>
      <xdr:row>60</xdr:row>
      <xdr:rowOff>121211</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6" name="Ink 5">
              <a:extLst>
                <a:ext uri="{FF2B5EF4-FFF2-40B4-BE49-F238E27FC236}">
                  <a16:creationId xmlns:a16="http://schemas.microsoft.com/office/drawing/2014/main" id="{F1C5C214-F696-498B-97A3-3EBC8DEA8CCC}"/>
                </a:ext>
              </a:extLst>
            </xdr14:cNvPr>
            <xdr14:cNvContentPartPr/>
          </xdr14:nvContentPartPr>
          <xdr14:nvPr macro=""/>
          <xdr14:xfrm>
            <a:off x="5489280" y="9967680"/>
            <a:ext cx="33660" cy="16920"/>
          </xdr14:xfrm>
        </xdr:contentPart>
      </mc:Choice>
      <mc:Fallback xmlns="">
        <xdr:pic>
          <xdr:nvPicPr>
            <xdr:cNvPr id="2" name="Ink 1">
              <a:extLst>
                <a:ext uri="{FF2B5EF4-FFF2-40B4-BE49-F238E27FC236}">
                  <a16:creationId xmlns:a16="http://schemas.microsoft.com/office/drawing/2014/main" id="{4AB82A0A-33D7-4F44-84AA-17CA6E29634A}"/>
                </a:ext>
              </a:extLst>
            </xdr:cNvPr>
            <xdr:cNvPicPr/>
          </xdr:nvPicPr>
          <xdr:blipFill>
            <a:blip xmlns:r="http://schemas.openxmlformats.org/officeDocument/2006/relationships" r:embed="rId2"/>
            <a:stretch>
              <a:fillRect/>
            </a:stretch>
          </xdr:blipFill>
          <xdr:spPr>
            <a:xfrm>
              <a:off x="5483551" y="9963097"/>
              <a:ext cx="43328" cy="26438"/>
            </a:xfrm>
            <a:prstGeom prst="rect">
              <a:avLst/>
            </a:prstGeom>
          </xdr:spPr>
        </xdr:pic>
      </mc:Fallback>
    </mc:AlternateContent>
    <xdr:clientData/>
  </xdr:twoCellAnchor>
  <xdr:twoCellAnchor>
    <xdr:from>
      <xdr:col>2</xdr:col>
      <xdr:colOff>693359</xdr:colOff>
      <xdr:row>131</xdr:row>
      <xdr:rowOff>104291</xdr:rowOff>
    </xdr:from>
    <xdr:to>
      <xdr:col>2</xdr:col>
      <xdr:colOff>727019</xdr:colOff>
      <xdr:row>131</xdr:row>
      <xdr:rowOff>121211</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7" name="Ink 6">
              <a:extLst>
                <a:ext uri="{FF2B5EF4-FFF2-40B4-BE49-F238E27FC236}">
                  <a16:creationId xmlns:a16="http://schemas.microsoft.com/office/drawing/2014/main" id="{3BCF81A4-74B4-4135-99F0-34844B6F6511}"/>
                </a:ext>
              </a:extLst>
            </xdr14:cNvPr>
            <xdr14:cNvContentPartPr/>
          </xdr14:nvContentPartPr>
          <xdr14:nvPr macro=""/>
          <xdr14:xfrm>
            <a:off x="5489280" y="9967680"/>
            <a:ext cx="33660" cy="16920"/>
          </xdr14:xfrm>
        </xdr:contentPart>
      </mc:Choice>
      <mc:Fallback xmlns="">
        <xdr:pic>
          <xdr:nvPicPr>
            <xdr:cNvPr id="2" name="Ink 1">
              <a:extLst>
                <a:ext uri="{FF2B5EF4-FFF2-40B4-BE49-F238E27FC236}">
                  <a16:creationId xmlns:a16="http://schemas.microsoft.com/office/drawing/2014/main" id="{4AB82A0A-33D7-4F44-84AA-17CA6E29634A}"/>
                </a:ext>
              </a:extLst>
            </xdr:cNvPr>
            <xdr:cNvPicPr/>
          </xdr:nvPicPr>
          <xdr:blipFill>
            <a:blip xmlns:r="http://schemas.openxmlformats.org/officeDocument/2006/relationships" r:embed="rId2"/>
            <a:stretch>
              <a:fillRect/>
            </a:stretch>
          </xdr:blipFill>
          <xdr:spPr>
            <a:xfrm>
              <a:off x="5483551" y="9963097"/>
              <a:ext cx="43328" cy="26438"/>
            </a:xfrm>
            <a:prstGeom prst="rect">
              <a:avLst/>
            </a:prstGeom>
          </xdr:spPr>
        </xdr:pic>
      </mc:Fallback>
    </mc:AlternateContent>
    <xdr:clientData/>
  </xdr:twoCellAnchor>
  <xdr:twoCellAnchor>
    <xdr:from>
      <xdr:col>2</xdr:col>
      <xdr:colOff>693359</xdr:colOff>
      <xdr:row>50</xdr:row>
      <xdr:rowOff>104291</xdr:rowOff>
    </xdr:from>
    <xdr:to>
      <xdr:col>2</xdr:col>
      <xdr:colOff>727019</xdr:colOff>
      <xdr:row>50</xdr:row>
      <xdr:rowOff>121211</xdr:rowOff>
    </xdr:to>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10" name="Ink 9">
              <a:extLst>
                <a:ext uri="{FF2B5EF4-FFF2-40B4-BE49-F238E27FC236}">
                  <a16:creationId xmlns:a16="http://schemas.microsoft.com/office/drawing/2014/main" id="{08BD3DA6-025D-479A-B874-2BD1ED921C1B}"/>
                </a:ext>
              </a:extLst>
            </xdr14:cNvPr>
            <xdr14:cNvContentPartPr/>
          </xdr14:nvContentPartPr>
          <xdr14:nvPr macro=""/>
          <xdr14:xfrm>
            <a:off x="5489280" y="9967680"/>
            <a:ext cx="33660" cy="16920"/>
          </xdr14:xfrm>
        </xdr:contentPart>
      </mc:Choice>
      <mc:Fallback xmlns="">
        <xdr:pic>
          <xdr:nvPicPr>
            <xdr:cNvPr id="2" name="Ink 1">
              <a:extLst>
                <a:ext uri="{FF2B5EF4-FFF2-40B4-BE49-F238E27FC236}">
                  <a16:creationId xmlns:a16="http://schemas.microsoft.com/office/drawing/2014/main" id="{4AB82A0A-33D7-4F44-84AA-17CA6E29634A}"/>
                </a:ext>
              </a:extLst>
            </xdr:cNvPr>
            <xdr:cNvPicPr/>
          </xdr:nvPicPr>
          <xdr:blipFill>
            <a:blip xmlns:r="http://schemas.openxmlformats.org/officeDocument/2006/relationships" r:embed="rId2"/>
            <a:stretch>
              <a:fillRect/>
            </a:stretch>
          </xdr:blipFill>
          <xdr:spPr>
            <a:xfrm>
              <a:off x="5483551" y="9963097"/>
              <a:ext cx="43328" cy="26438"/>
            </a:xfrm>
            <a:prstGeom prst="rect">
              <a:avLst/>
            </a:prstGeom>
          </xdr:spPr>
        </xdr:pic>
      </mc:Fallback>
    </mc:AlternateContent>
    <xdr:clientData/>
  </xdr:twoCellAnchor>
  <xdr:twoCellAnchor>
    <xdr:from>
      <xdr:col>2</xdr:col>
      <xdr:colOff>693359</xdr:colOff>
      <xdr:row>60</xdr:row>
      <xdr:rowOff>104291</xdr:rowOff>
    </xdr:from>
    <xdr:to>
      <xdr:col>2</xdr:col>
      <xdr:colOff>727019</xdr:colOff>
      <xdr:row>60</xdr:row>
      <xdr:rowOff>121211</xdr:rowOff>
    </xdr:to>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11" name="Ink 10">
              <a:extLst>
                <a:ext uri="{FF2B5EF4-FFF2-40B4-BE49-F238E27FC236}">
                  <a16:creationId xmlns:a16="http://schemas.microsoft.com/office/drawing/2014/main" id="{7FCF8B86-1F07-42BA-BA87-6CE1A9DB8D3A}"/>
                </a:ext>
              </a:extLst>
            </xdr14:cNvPr>
            <xdr14:cNvContentPartPr/>
          </xdr14:nvContentPartPr>
          <xdr14:nvPr macro=""/>
          <xdr14:xfrm>
            <a:off x="5489280" y="9967680"/>
            <a:ext cx="33660" cy="16920"/>
          </xdr14:xfrm>
        </xdr:contentPart>
      </mc:Choice>
      <mc:Fallback xmlns="">
        <xdr:pic>
          <xdr:nvPicPr>
            <xdr:cNvPr id="2" name="Ink 1">
              <a:extLst>
                <a:ext uri="{FF2B5EF4-FFF2-40B4-BE49-F238E27FC236}">
                  <a16:creationId xmlns:a16="http://schemas.microsoft.com/office/drawing/2014/main" id="{4AB82A0A-33D7-4F44-84AA-17CA6E29634A}"/>
                </a:ext>
              </a:extLst>
            </xdr:cNvPr>
            <xdr:cNvPicPr/>
          </xdr:nvPicPr>
          <xdr:blipFill>
            <a:blip xmlns:r="http://schemas.openxmlformats.org/officeDocument/2006/relationships" r:embed="rId2"/>
            <a:stretch>
              <a:fillRect/>
            </a:stretch>
          </xdr:blipFill>
          <xdr:spPr>
            <a:xfrm>
              <a:off x="5483551" y="9963097"/>
              <a:ext cx="43328" cy="26438"/>
            </a:xfrm>
            <a:prstGeom prst="rect">
              <a:avLst/>
            </a:prstGeom>
          </xdr:spPr>
        </xdr:pic>
      </mc:Fallback>
    </mc:AlternateContent>
    <xdr:clientData/>
  </xdr:twoCellAnchor>
  <xdr:twoCellAnchor>
    <xdr:from>
      <xdr:col>2</xdr:col>
      <xdr:colOff>693359</xdr:colOff>
      <xdr:row>81</xdr:row>
      <xdr:rowOff>104291</xdr:rowOff>
    </xdr:from>
    <xdr:to>
      <xdr:col>2</xdr:col>
      <xdr:colOff>727019</xdr:colOff>
      <xdr:row>81</xdr:row>
      <xdr:rowOff>121211</xdr:rowOff>
    </xdr:to>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13" name="Ink 12">
              <a:extLst>
                <a:ext uri="{FF2B5EF4-FFF2-40B4-BE49-F238E27FC236}">
                  <a16:creationId xmlns:a16="http://schemas.microsoft.com/office/drawing/2014/main" id="{3B1D2A12-C732-4E98-A59C-674DA7820BA2}"/>
                </a:ext>
              </a:extLst>
            </xdr14:cNvPr>
            <xdr14:cNvContentPartPr/>
          </xdr14:nvContentPartPr>
          <xdr14:nvPr macro=""/>
          <xdr14:xfrm>
            <a:off x="5489280" y="9967680"/>
            <a:ext cx="33660" cy="16920"/>
          </xdr14:xfrm>
        </xdr:contentPart>
      </mc:Choice>
      <mc:Fallback xmlns="">
        <xdr:pic>
          <xdr:nvPicPr>
            <xdr:cNvPr id="2" name="Ink 1">
              <a:extLst>
                <a:ext uri="{FF2B5EF4-FFF2-40B4-BE49-F238E27FC236}">
                  <a16:creationId xmlns:a16="http://schemas.microsoft.com/office/drawing/2014/main" id="{4AB82A0A-33D7-4F44-84AA-17CA6E29634A}"/>
                </a:ext>
              </a:extLst>
            </xdr:cNvPr>
            <xdr:cNvPicPr/>
          </xdr:nvPicPr>
          <xdr:blipFill>
            <a:blip xmlns:r="http://schemas.openxmlformats.org/officeDocument/2006/relationships" r:embed="rId2"/>
            <a:stretch>
              <a:fillRect/>
            </a:stretch>
          </xdr:blipFill>
          <xdr:spPr>
            <a:xfrm>
              <a:off x="5483551" y="9963097"/>
              <a:ext cx="43328" cy="26438"/>
            </a:xfrm>
            <a:prstGeom prst="rect">
              <a:avLst/>
            </a:prstGeom>
          </xdr:spPr>
        </xdr:pic>
      </mc:Fallback>
    </mc:AlternateContent>
    <xdr:clientData/>
  </xdr:twoCellAnchor>
  <xdr:twoCellAnchor>
    <xdr:from>
      <xdr:col>2</xdr:col>
      <xdr:colOff>693359</xdr:colOff>
      <xdr:row>91</xdr:row>
      <xdr:rowOff>104291</xdr:rowOff>
    </xdr:from>
    <xdr:to>
      <xdr:col>2</xdr:col>
      <xdr:colOff>727019</xdr:colOff>
      <xdr:row>91</xdr:row>
      <xdr:rowOff>121211</xdr:rowOff>
    </xdr:to>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14" name="Ink 13">
              <a:extLst>
                <a:ext uri="{FF2B5EF4-FFF2-40B4-BE49-F238E27FC236}">
                  <a16:creationId xmlns:a16="http://schemas.microsoft.com/office/drawing/2014/main" id="{674D06A5-D9CE-4B9A-BB6B-CA88C1C278AE}"/>
                </a:ext>
              </a:extLst>
            </xdr14:cNvPr>
            <xdr14:cNvContentPartPr/>
          </xdr14:nvContentPartPr>
          <xdr14:nvPr macro=""/>
          <xdr14:xfrm>
            <a:off x="5489280" y="9967680"/>
            <a:ext cx="33660" cy="16920"/>
          </xdr14:xfrm>
        </xdr:contentPart>
      </mc:Choice>
      <mc:Fallback xmlns="">
        <xdr:pic>
          <xdr:nvPicPr>
            <xdr:cNvPr id="2" name="Ink 1">
              <a:extLst>
                <a:ext uri="{FF2B5EF4-FFF2-40B4-BE49-F238E27FC236}">
                  <a16:creationId xmlns:a16="http://schemas.microsoft.com/office/drawing/2014/main" id="{4AB82A0A-33D7-4F44-84AA-17CA6E29634A}"/>
                </a:ext>
              </a:extLst>
            </xdr:cNvPr>
            <xdr:cNvPicPr/>
          </xdr:nvPicPr>
          <xdr:blipFill>
            <a:blip xmlns:r="http://schemas.openxmlformats.org/officeDocument/2006/relationships" r:embed="rId2"/>
            <a:stretch>
              <a:fillRect/>
            </a:stretch>
          </xdr:blipFill>
          <xdr:spPr>
            <a:xfrm>
              <a:off x="5483551" y="9963097"/>
              <a:ext cx="43328" cy="26438"/>
            </a:xfrm>
            <a:prstGeom prst="rect">
              <a:avLst/>
            </a:prstGeom>
          </xdr:spPr>
        </xdr:pic>
      </mc:Fallback>
    </mc:AlternateContent>
    <xdr:clientData/>
  </xdr:twoCellAnchor>
  <xdr:twoCellAnchor>
    <xdr:from>
      <xdr:col>2</xdr:col>
      <xdr:colOff>693359</xdr:colOff>
      <xdr:row>101</xdr:row>
      <xdr:rowOff>104291</xdr:rowOff>
    </xdr:from>
    <xdr:to>
      <xdr:col>2</xdr:col>
      <xdr:colOff>727019</xdr:colOff>
      <xdr:row>101</xdr:row>
      <xdr:rowOff>121211</xdr:rowOff>
    </xdr:to>
    <mc:AlternateContent xmlns:mc="http://schemas.openxmlformats.org/markup-compatibility/2006" xmlns:xdr14="http://schemas.microsoft.com/office/excel/2010/spreadsheetDrawing">
      <mc:Choice Requires="xdr14">
        <xdr:contentPart xmlns:r="http://schemas.openxmlformats.org/officeDocument/2006/relationships" r:id="rId8">
          <xdr14:nvContentPartPr>
            <xdr14:cNvPr id="15" name="Ink 14">
              <a:extLst>
                <a:ext uri="{FF2B5EF4-FFF2-40B4-BE49-F238E27FC236}">
                  <a16:creationId xmlns:a16="http://schemas.microsoft.com/office/drawing/2014/main" id="{5011DD3B-ECD9-4340-9D14-D5CDAE4BE9A6}"/>
                </a:ext>
              </a:extLst>
            </xdr14:cNvPr>
            <xdr14:cNvContentPartPr/>
          </xdr14:nvContentPartPr>
          <xdr14:nvPr macro=""/>
          <xdr14:xfrm>
            <a:off x="5489280" y="9967680"/>
            <a:ext cx="33660" cy="16920"/>
          </xdr14:xfrm>
        </xdr:contentPart>
      </mc:Choice>
      <mc:Fallback xmlns="">
        <xdr:pic>
          <xdr:nvPicPr>
            <xdr:cNvPr id="2" name="Ink 1">
              <a:extLst>
                <a:ext uri="{FF2B5EF4-FFF2-40B4-BE49-F238E27FC236}">
                  <a16:creationId xmlns:a16="http://schemas.microsoft.com/office/drawing/2014/main" id="{4AB82A0A-33D7-4F44-84AA-17CA6E29634A}"/>
                </a:ext>
              </a:extLst>
            </xdr:cNvPr>
            <xdr:cNvPicPr/>
          </xdr:nvPicPr>
          <xdr:blipFill>
            <a:blip xmlns:r="http://schemas.openxmlformats.org/officeDocument/2006/relationships" r:embed="rId2"/>
            <a:stretch>
              <a:fillRect/>
            </a:stretch>
          </xdr:blipFill>
          <xdr:spPr>
            <a:xfrm>
              <a:off x="5483551" y="9963097"/>
              <a:ext cx="43328" cy="26438"/>
            </a:xfrm>
            <a:prstGeom prst="rect">
              <a:avLst/>
            </a:prstGeom>
          </xdr:spPr>
        </xdr:pic>
      </mc:Fallback>
    </mc:AlternateContent>
    <xdr:clientData/>
  </xdr:twoCellAnchor>
  <xdr:twoCellAnchor>
    <xdr:from>
      <xdr:col>2</xdr:col>
      <xdr:colOff>693359</xdr:colOff>
      <xdr:row>111</xdr:row>
      <xdr:rowOff>104291</xdr:rowOff>
    </xdr:from>
    <xdr:to>
      <xdr:col>2</xdr:col>
      <xdr:colOff>727019</xdr:colOff>
      <xdr:row>111</xdr:row>
      <xdr:rowOff>121211</xdr:rowOff>
    </xdr:to>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16" name="Ink 15">
              <a:extLst>
                <a:ext uri="{FF2B5EF4-FFF2-40B4-BE49-F238E27FC236}">
                  <a16:creationId xmlns:a16="http://schemas.microsoft.com/office/drawing/2014/main" id="{779955DB-3A3E-4B5C-AF9C-463910246A16}"/>
                </a:ext>
              </a:extLst>
            </xdr14:cNvPr>
            <xdr14:cNvContentPartPr/>
          </xdr14:nvContentPartPr>
          <xdr14:nvPr macro=""/>
          <xdr14:xfrm>
            <a:off x="5489280" y="9967680"/>
            <a:ext cx="33660" cy="16920"/>
          </xdr14:xfrm>
        </xdr:contentPart>
      </mc:Choice>
      <mc:Fallback xmlns="">
        <xdr:pic>
          <xdr:nvPicPr>
            <xdr:cNvPr id="2" name="Ink 1">
              <a:extLst>
                <a:ext uri="{FF2B5EF4-FFF2-40B4-BE49-F238E27FC236}">
                  <a16:creationId xmlns:a16="http://schemas.microsoft.com/office/drawing/2014/main" id="{4AB82A0A-33D7-4F44-84AA-17CA6E29634A}"/>
                </a:ext>
              </a:extLst>
            </xdr:cNvPr>
            <xdr:cNvPicPr/>
          </xdr:nvPicPr>
          <xdr:blipFill>
            <a:blip xmlns:r="http://schemas.openxmlformats.org/officeDocument/2006/relationships" r:embed="rId2"/>
            <a:stretch>
              <a:fillRect/>
            </a:stretch>
          </xdr:blipFill>
          <xdr:spPr>
            <a:xfrm>
              <a:off x="5483551" y="9963097"/>
              <a:ext cx="43328" cy="26438"/>
            </a:xfrm>
            <a:prstGeom prst="rect">
              <a:avLst/>
            </a:prstGeom>
          </xdr:spPr>
        </xdr:pic>
      </mc:Fallback>
    </mc:AlternateContent>
    <xdr:clientData/>
  </xdr:twoCellAnchor>
  <xdr:twoCellAnchor>
    <xdr:from>
      <xdr:col>2</xdr:col>
      <xdr:colOff>693359</xdr:colOff>
      <xdr:row>131</xdr:row>
      <xdr:rowOff>104291</xdr:rowOff>
    </xdr:from>
    <xdr:to>
      <xdr:col>2</xdr:col>
      <xdr:colOff>727019</xdr:colOff>
      <xdr:row>131</xdr:row>
      <xdr:rowOff>121211</xdr:rowOff>
    </xdr:to>
    <mc:AlternateContent xmlns:mc="http://schemas.openxmlformats.org/markup-compatibility/2006" xmlns:xdr14="http://schemas.microsoft.com/office/excel/2010/spreadsheetDrawing">
      <mc:Choice Requires="xdr14">
        <xdr:contentPart xmlns:r="http://schemas.openxmlformats.org/officeDocument/2006/relationships" r:id="rId10">
          <xdr14:nvContentPartPr>
            <xdr14:cNvPr id="17" name="Ink 16">
              <a:extLst>
                <a:ext uri="{FF2B5EF4-FFF2-40B4-BE49-F238E27FC236}">
                  <a16:creationId xmlns:a16="http://schemas.microsoft.com/office/drawing/2014/main" id="{8D8AB7C6-41B7-43D0-93B2-366E749F1587}"/>
                </a:ext>
              </a:extLst>
            </xdr14:cNvPr>
            <xdr14:cNvContentPartPr/>
          </xdr14:nvContentPartPr>
          <xdr14:nvPr macro=""/>
          <xdr14:xfrm>
            <a:off x="5489280" y="9967680"/>
            <a:ext cx="33660" cy="16920"/>
          </xdr14:xfrm>
        </xdr:contentPart>
      </mc:Choice>
      <mc:Fallback xmlns="">
        <xdr:pic>
          <xdr:nvPicPr>
            <xdr:cNvPr id="2" name="Ink 1">
              <a:extLst>
                <a:ext uri="{FF2B5EF4-FFF2-40B4-BE49-F238E27FC236}">
                  <a16:creationId xmlns:a16="http://schemas.microsoft.com/office/drawing/2014/main" id="{4AB82A0A-33D7-4F44-84AA-17CA6E29634A}"/>
                </a:ext>
              </a:extLst>
            </xdr:cNvPr>
            <xdr:cNvPicPr/>
          </xdr:nvPicPr>
          <xdr:blipFill>
            <a:blip xmlns:r="http://schemas.openxmlformats.org/officeDocument/2006/relationships" r:embed="rId2"/>
            <a:stretch>
              <a:fillRect/>
            </a:stretch>
          </xdr:blipFill>
          <xdr:spPr>
            <a:xfrm>
              <a:off x="5483551" y="9963097"/>
              <a:ext cx="43328" cy="26438"/>
            </a:xfrm>
            <a:prstGeom prst="rect">
              <a:avLst/>
            </a:prstGeom>
          </xdr:spPr>
        </xdr:pic>
      </mc:Fallback>
    </mc:AlternateContent>
    <xdr:clientData/>
  </xdr:twoCellAnchor>
  <xdr:twoCellAnchor>
    <xdr:from>
      <xdr:col>2</xdr:col>
      <xdr:colOff>693359</xdr:colOff>
      <xdr:row>141</xdr:row>
      <xdr:rowOff>104291</xdr:rowOff>
    </xdr:from>
    <xdr:to>
      <xdr:col>2</xdr:col>
      <xdr:colOff>727019</xdr:colOff>
      <xdr:row>141</xdr:row>
      <xdr:rowOff>121211</xdr:rowOff>
    </xdr:to>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18" name="Ink 17">
              <a:extLst>
                <a:ext uri="{FF2B5EF4-FFF2-40B4-BE49-F238E27FC236}">
                  <a16:creationId xmlns:a16="http://schemas.microsoft.com/office/drawing/2014/main" id="{B8AA1DA4-20A8-4864-933A-7C1EA46E83F1}"/>
                </a:ext>
              </a:extLst>
            </xdr14:cNvPr>
            <xdr14:cNvContentPartPr/>
          </xdr14:nvContentPartPr>
          <xdr14:nvPr macro=""/>
          <xdr14:xfrm>
            <a:off x="5489280" y="9967680"/>
            <a:ext cx="33660" cy="16920"/>
          </xdr14:xfrm>
        </xdr:contentPart>
      </mc:Choice>
      <mc:Fallback xmlns="">
        <xdr:pic>
          <xdr:nvPicPr>
            <xdr:cNvPr id="2" name="Ink 1">
              <a:extLst>
                <a:ext uri="{FF2B5EF4-FFF2-40B4-BE49-F238E27FC236}">
                  <a16:creationId xmlns:a16="http://schemas.microsoft.com/office/drawing/2014/main" id="{4AB82A0A-33D7-4F44-84AA-17CA6E29634A}"/>
                </a:ext>
              </a:extLst>
            </xdr:cNvPr>
            <xdr:cNvPicPr/>
          </xdr:nvPicPr>
          <xdr:blipFill>
            <a:blip xmlns:r="http://schemas.openxmlformats.org/officeDocument/2006/relationships" r:embed="rId2"/>
            <a:stretch>
              <a:fillRect/>
            </a:stretch>
          </xdr:blipFill>
          <xdr:spPr>
            <a:xfrm>
              <a:off x="5483551" y="9963097"/>
              <a:ext cx="43328" cy="26438"/>
            </a:xfrm>
            <a:prstGeom prst="rect">
              <a:avLst/>
            </a:prstGeom>
          </xdr:spPr>
        </xdr:pic>
      </mc:Fallback>
    </mc:AlternateContent>
    <xdr:clientData/>
  </xdr:twoCellAnchor>
  <xdr:twoCellAnchor>
    <xdr:from>
      <xdr:col>2</xdr:col>
      <xdr:colOff>693359</xdr:colOff>
      <xdr:row>81</xdr:row>
      <xdr:rowOff>104291</xdr:rowOff>
    </xdr:from>
    <xdr:to>
      <xdr:col>2</xdr:col>
      <xdr:colOff>727019</xdr:colOff>
      <xdr:row>81</xdr:row>
      <xdr:rowOff>121211</xdr:rowOff>
    </xdr:to>
    <mc:AlternateContent xmlns:mc="http://schemas.openxmlformats.org/markup-compatibility/2006" xmlns:xdr14="http://schemas.microsoft.com/office/excel/2010/spreadsheetDrawing">
      <mc:Choice Requires="xdr14">
        <xdr:contentPart xmlns:r="http://schemas.openxmlformats.org/officeDocument/2006/relationships" r:id="rId12">
          <xdr14:nvContentPartPr>
            <xdr14:cNvPr id="19" name="Ink 18">
              <a:extLst>
                <a:ext uri="{FF2B5EF4-FFF2-40B4-BE49-F238E27FC236}">
                  <a16:creationId xmlns:a16="http://schemas.microsoft.com/office/drawing/2014/main" id="{475022D7-6A09-4B54-A2BA-431E311A310B}"/>
                </a:ext>
              </a:extLst>
            </xdr14:cNvPr>
            <xdr14:cNvContentPartPr/>
          </xdr14:nvContentPartPr>
          <xdr14:nvPr macro=""/>
          <xdr14:xfrm>
            <a:off x="5489280" y="9967680"/>
            <a:ext cx="33660" cy="16920"/>
          </xdr14:xfrm>
        </xdr:contentPart>
      </mc:Choice>
      <mc:Fallback xmlns="">
        <xdr:pic>
          <xdr:nvPicPr>
            <xdr:cNvPr id="2" name="Ink 1">
              <a:extLst>
                <a:ext uri="{FF2B5EF4-FFF2-40B4-BE49-F238E27FC236}">
                  <a16:creationId xmlns:a16="http://schemas.microsoft.com/office/drawing/2014/main" id="{4AB82A0A-33D7-4F44-84AA-17CA6E29634A}"/>
                </a:ext>
              </a:extLst>
            </xdr:cNvPr>
            <xdr:cNvPicPr/>
          </xdr:nvPicPr>
          <xdr:blipFill>
            <a:blip xmlns:r="http://schemas.openxmlformats.org/officeDocument/2006/relationships" r:embed="rId2"/>
            <a:stretch>
              <a:fillRect/>
            </a:stretch>
          </xdr:blipFill>
          <xdr:spPr>
            <a:xfrm>
              <a:off x="5483551" y="9963097"/>
              <a:ext cx="43328" cy="26438"/>
            </a:xfrm>
            <a:prstGeom prst="rect">
              <a:avLst/>
            </a:prstGeom>
          </xdr:spPr>
        </xdr:pic>
      </mc:Fallback>
    </mc:AlternateContent>
    <xdr:clientData/>
  </xdr:twoCellAnchor>
  <xdr:twoCellAnchor>
    <xdr:from>
      <xdr:col>2</xdr:col>
      <xdr:colOff>693359</xdr:colOff>
      <xdr:row>50</xdr:row>
      <xdr:rowOff>104291</xdr:rowOff>
    </xdr:from>
    <xdr:to>
      <xdr:col>2</xdr:col>
      <xdr:colOff>727019</xdr:colOff>
      <xdr:row>50</xdr:row>
      <xdr:rowOff>121211</xdr:rowOff>
    </xdr:to>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20" name="Ink 19">
              <a:extLst>
                <a:ext uri="{FF2B5EF4-FFF2-40B4-BE49-F238E27FC236}">
                  <a16:creationId xmlns:a16="http://schemas.microsoft.com/office/drawing/2014/main" id="{AAC0084D-660A-47FC-9F55-B35AE1F15EA9}"/>
                </a:ext>
              </a:extLst>
            </xdr14:cNvPr>
            <xdr14:cNvContentPartPr/>
          </xdr14:nvContentPartPr>
          <xdr14:nvPr macro=""/>
          <xdr14:xfrm>
            <a:off x="5489280" y="9967680"/>
            <a:ext cx="33660" cy="16920"/>
          </xdr14:xfrm>
        </xdr:contentPart>
      </mc:Choice>
      <mc:Fallback xmlns="">
        <xdr:pic>
          <xdr:nvPicPr>
            <xdr:cNvPr id="2" name="Ink 1">
              <a:extLst>
                <a:ext uri="{FF2B5EF4-FFF2-40B4-BE49-F238E27FC236}">
                  <a16:creationId xmlns:a16="http://schemas.microsoft.com/office/drawing/2014/main" id="{4AB82A0A-33D7-4F44-84AA-17CA6E29634A}"/>
                </a:ext>
              </a:extLst>
            </xdr:cNvPr>
            <xdr:cNvPicPr/>
          </xdr:nvPicPr>
          <xdr:blipFill>
            <a:blip xmlns:r="http://schemas.openxmlformats.org/officeDocument/2006/relationships" r:embed="rId2"/>
            <a:stretch>
              <a:fillRect/>
            </a:stretch>
          </xdr:blipFill>
          <xdr:spPr>
            <a:xfrm>
              <a:off x="5483551" y="9963097"/>
              <a:ext cx="43328" cy="26438"/>
            </a:xfrm>
            <a:prstGeom prst="rect">
              <a:avLst/>
            </a:prstGeom>
          </xdr:spPr>
        </xdr:pic>
      </mc:Fallback>
    </mc:AlternateContent>
    <xdr:clientData/>
  </xdr:twoCellAnchor>
  <xdr:twoCellAnchor>
    <xdr:from>
      <xdr:col>2</xdr:col>
      <xdr:colOff>693359</xdr:colOff>
      <xdr:row>60</xdr:row>
      <xdr:rowOff>104291</xdr:rowOff>
    </xdr:from>
    <xdr:to>
      <xdr:col>2</xdr:col>
      <xdr:colOff>727019</xdr:colOff>
      <xdr:row>60</xdr:row>
      <xdr:rowOff>121211</xdr:rowOff>
    </xdr:to>
    <mc:AlternateContent xmlns:mc="http://schemas.openxmlformats.org/markup-compatibility/2006" xmlns:xdr14="http://schemas.microsoft.com/office/excel/2010/spreadsheetDrawing">
      <mc:Choice Requires="xdr14">
        <xdr:contentPart xmlns:r="http://schemas.openxmlformats.org/officeDocument/2006/relationships" r:id="rId14">
          <xdr14:nvContentPartPr>
            <xdr14:cNvPr id="21" name="Ink 20">
              <a:extLst>
                <a:ext uri="{FF2B5EF4-FFF2-40B4-BE49-F238E27FC236}">
                  <a16:creationId xmlns:a16="http://schemas.microsoft.com/office/drawing/2014/main" id="{FECD46CF-A067-4163-934C-66C21912AF5D}"/>
                </a:ext>
              </a:extLst>
            </xdr14:cNvPr>
            <xdr14:cNvContentPartPr/>
          </xdr14:nvContentPartPr>
          <xdr14:nvPr macro=""/>
          <xdr14:xfrm>
            <a:off x="5489280" y="9967680"/>
            <a:ext cx="33660" cy="16920"/>
          </xdr14:xfrm>
        </xdr:contentPart>
      </mc:Choice>
      <mc:Fallback xmlns="">
        <xdr:pic>
          <xdr:nvPicPr>
            <xdr:cNvPr id="2" name="Ink 1">
              <a:extLst>
                <a:ext uri="{FF2B5EF4-FFF2-40B4-BE49-F238E27FC236}">
                  <a16:creationId xmlns:a16="http://schemas.microsoft.com/office/drawing/2014/main" id="{4AB82A0A-33D7-4F44-84AA-17CA6E29634A}"/>
                </a:ext>
              </a:extLst>
            </xdr:cNvPr>
            <xdr:cNvPicPr/>
          </xdr:nvPicPr>
          <xdr:blipFill>
            <a:blip xmlns:r="http://schemas.openxmlformats.org/officeDocument/2006/relationships" r:embed="rId2"/>
            <a:stretch>
              <a:fillRect/>
            </a:stretch>
          </xdr:blipFill>
          <xdr:spPr>
            <a:xfrm>
              <a:off x="5483551" y="9963097"/>
              <a:ext cx="43328" cy="26438"/>
            </a:xfrm>
            <a:prstGeom prst="rect">
              <a:avLst/>
            </a:prstGeom>
          </xdr:spPr>
        </xdr:pic>
      </mc:Fallback>
    </mc:AlternateContent>
    <xdr:clientData/>
  </xdr:twoCellAnchor>
  <xdr:twoCellAnchor>
    <xdr:from>
      <xdr:col>2</xdr:col>
      <xdr:colOff>693359</xdr:colOff>
      <xdr:row>71</xdr:row>
      <xdr:rowOff>104291</xdr:rowOff>
    </xdr:from>
    <xdr:to>
      <xdr:col>2</xdr:col>
      <xdr:colOff>727019</xdr:colOff>
      <xdr:row>71</xdr:row>
      <xdr:rowOff>121211</xdr:rowOff>
    </xdr:to>
    <mc:AlternateContent xmlns:mc="http://schemas.openxmlformats.org/markup-compatibility/2006" xmlns:xdr14="http://schemas.microsoft.com/office/excel/2010/spreadsheetDrawing">
      <mc:Choice Requires="xdr14">
        <xdr:contentPart xmlns:r="http://schemas.openxmlformats.org/officeDocument/2006/relationships" r:id="rId15">
          <xdr14:nvContentPartPr>
            <xdr14:cNvPr id="22" name="Ink 21">
              <a:extLst>
                <a:ext uri="{FF2B5EF4-FFF2-40B4-BE49-F238E27FC236}">
                  <a16:creationId xmlns:a16="http://schemas.microsoft.com/office/drawing/2014/main" id="{35B7C6B9-51C5-45A4-AAC6-AA5B78923128}"/>
                </a:ext>
              </a:extLst>
            </xdr14:cNvPr>
            <xdr14:cNvContentPartPr/>
          </xdr14:nvContentPartPr>
          <xdr14:nvPr macro=""/>
          <xdr14:xfrm>
            <a:off x="5489280" y="9967680"/>
            <a:ext cx="33660" cy="16920"/>
          </xdr14:xfrm>
        </xdr:contentPart>
      </mc:Choice>
      <mc:Fallback xmlns="">
        <xdr:pic>
          <xdr:nvPicPr>
            <xdr:cNvPr id="2" name="Ink 1">
              <a:extLst>
                <a:ext uri="{FF2B5EF4-FFF2-40B4-BE49-F238E27FC236}">
                  <a16:creationId xmlns:a16="http://schemas.microsoft.com/office/drawing/2014/main" id="{4AB82A0A-33D7-4F44-84AA-17CA6E29634A}"/>
                </a:ext>
              </a:extLst>
            </xdr:cNvPr>
            <xdr:cNvPicPr/>
          </xdr:nvPicPr>
          <xdr:blipFill>
            <a:blip xmlns:r="http://schemas.openxmlformats.org/officeDocument/2006/relationships" r:embed="rId2"/>
            <a:stretch>
              <a:fillRect/>
            </a:stretch>
          </xdr:blipFill>
          <xdr:spPr>
            <a:xfrm>
              <a:off x="5483551" y="9963097"/>
              <a:ext cx="43328" cy="26438"/>
            </a:xfrm>
            <a:prstGeom prst="rect">
              <a:avLst/>
            </a:prstGeom>
          </xdr:spPr>
        </xdr:pic>
      </mc:Fallback>
    </mc:AlternateContent>
    <xdr:clientData/>
  </xdr:twoCellAnchor>
  <xdr:twoCellAnchor>
    <xdr:from>
      <xdr:col>2</xdr:col>
      <xdr:colOff>693359</xdr:colOff>
      <xdr:row>81</xdr:row>
      <xdr:rowOff>104291</xdr:rowOff>
    </xdr:from>
    <xdr:to>
      <xdr:col>2</xdr:col>
      <xdr:colOff>727019</xdr:colOff>
      <xdr:row>81</xdr:row>
      <xdr:rowOff>121211</xdr:rowOff>
    </xdr:to>
    <mc:AlternateContent xmlns:mc="http://schemas.openxmlformats.org/markup-compatibility/2006" xmlns:xdr14="http://schemas.microsoft.com/office/excel/2010/spreadsheetDrawing">
      <mc:Choice Requires="xdr14">
        <xdr:contentPart xmlns:r="http://schemas.openxmlformats.org/officeDocument/2006/relationships" r:id="rId16">
          <xdr14:nvContentPartPr>
            <xdr14:cNvPr id="23" name="Ink 22">
              <a:extLst>
                <a:ext uri="{FF2B5EF4-FFF2-40B4-BE49-F238E27FC236}">
                  <a16:creationId xmlns:a16="http://schemas.microsoft.com/office/drawing/2014/main" id="{C3453C4C-CC67-4F30-8513-ACDB5FBF31F8}"/>
                </a:ext>
              </a:extLst>
            </xdr14:cNvPr>
            <xdr14:cNvContentPartPr/>
          </xdr14:nvContentPartPr>
          <xdr14:nvPr macro=""/>
          <xdr14:xfrm>
            <a:off x="5489280" y="9967680"/>
            <a:ext cx="33660" cy="16920"/>
          </xdr14:xfrm>
        </xdr:contentPart>
      </mc:Choice>
      <mc:Fallback xmlns="">
        <xdr:pic>
          <xdr:nvPicPr>
            <xdr:cNvPr id="2" name="Ink 1">
              <a:extLst>
                <a:ext uri="{FF2B5EF4-FFF2-40B4-BE49-F238E27FC236}">
                  <a16:creationId xmlns:a16="http://schemas.microsoft.com/office/drawing/2014/main" id="{4AB82A0A-33D7-4F44-84AA-17CA6E29634A}"/>
                </a:ext>
              </a:extLst>
            </xdr:cNvPr>
            <xdr:cNvPicPr/>
          </xdr:nvPicPr>
          <xdr:blipFill>
            <a:blip xmlns:r="http://schemas.openxmlformats.org/officeDocument/2006/relationships" r:embed="rId2"/>
            <a:stretch>
              <a:fillRect/>
            </a:stretch>
          </xdr:blipFill>
          <xdr:spPr>
            <a:xfrm>
              <a:off x="5483551" y="9963097"/>
              <a:ext cx="43328" cy="26438"/>
            </a:xfrm>
            <a:prstGeom prst="rect">
              <a:avLst/>
            </a:prstGeom>
          </xdr:spPr>
        </xdr:pic>
      </mc:Fallback>
    </mc:AlternateContent>
    <xdr:clientData/>
  </xdr:twoCellAnchor>
  <xdr:twoCellAnchor>
    <xdr:from>
      <xdr:col>2</xdr:col>
      <xdr:colOff>693359</xdr:colOff>
      <xdr:row>91</xdr:row>
      <xdr:rowOff>104291</xdr:rowOff>
    </xdr:from>
    <xdr:to>
      <xdr:col>2</xdr:col>
      <xdr:colOff>727019</xdr:colOff>
      <xdr:row>91</xdr:row>
      <xdr:rowOff>121211</xdr:rowOff>
    </xdr:to>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24" name="Ink 23">
              <a:extLst>
                <a:ext uri="{FF2B5EF4-FFF2-40B4-BE49-F238E27FC236}">
                  <a16:creationId xmlns:a16="http://schemas.microsoft.com/office/drawing/2014/main" id="{122916CA-8B74-4E84-B7B4-22D06DCF971F}"/>
                </a:ext>
              </a:extLst>
            </xdr14:cNvPr>
            <xdr14:cNvContentPartPr/>
          </xdr14:nvContentPartPr>
          <xdr14:nvPr macro=""/>
          <xdr14:xfrm>
            <a:off x="5489280" y="9967680"/>
            <a:ext cx="33660" cy="16920"/>
          </xdr14:xfrm>
        </xdr:contentPart>
      </mc:Choice>
      <mc:Fallback xmlns="">
        <xdr:pic>
          <xdr:nvPicPr>
            <xdr:cNvPr id="2" name="Ink 1">
              <a:extLst>
                <a:ext uri="{FF2B5EF4-FFF2-40B4-BE49-F238E27FC236}">
                  <a16:creationId xmlns:a16="http://schemas.microsoft.com/office/drawing/2014/main" id="{4AB82A0A-33D7-4F44-84AA-17CA6E29634A}"/>
                </a:ext>
              </a:extLst>
            </xdr:cNvPr>
            <xdr:cNvPicPr/>
          </xdr:nvPicPr>
          <xdr:blipFill>
            <a:blip xmlns:r="http://schemas.openxmlformats.org/officeDocument/2006/relationships" r:embed="rId2"/>
            <a:stretch>
              <a:fillRect/>
            </a:stretch>
          </xdr:blipFill>
          <xdr:spPr>
            <a:xfrm>
              <a:off x="5483551" y="9963097"/>
              <a:ext cx="43328" cy="26438"/>
            </a:xfrm>
            <a:prstGeom prst="rect">
              <a:avLst/>
            </a:prstGeom>
          </xdr:spPr>
        </xdr:pic>
      </mc:Fallback>
    </mc:AlternateContent>
    <xdr:clientData/>
  </xdr:twoCellAnchor>
  <xdr:twoCellAnchor>
    <xdr:from>
      <xdr:col>2</xdr:col>
      <xdr:colOff>693359</xdr:colOff>
      <xdr:row>111</xdr:row>
      <xdr:rowOff>104291</xdr:rowOff>
    </xdr:from>
    <xdr:to>
      <xdr:col>2</xdr:col>
      <xdr:colOff>727019</xdr:colOff>
      <xdr:row>111</xdr:row>
      <xdr:rowOff>121211</xdr:rowOff>
    </xdr:to>
    <mc:AlternateContent xmlns:mc="http://schemas.openxmlformats.org/markup-compatibility/2006" xmlns:xdr14="http://schemas.microsoft.com/office/excel/2010/spreadsheetDrawing">
      <mc:Choice Requires="xdr14">
        <xdr:contentPart xmlns:r="http://schemas.openxmlformats.org/officeDocument/2006/relationships" r:id="rId18">
          <xdr14:nvContentPartPr>
            <xdr14:cNvPr id="25" name="Ink 24">
              <a:extLst>
                <a:ext uri="{FF2B5EF4-FFF2-40B4-BE49-F238E27FC236}">
                  <a16:creationId xmlns:a16="http://schemas.microsoft.com/office/drawing/2014/main" id="{35DBEB88-A1DE-49A9-961A-E1DA03EDD011}"/>
                </a:ext>
              </a:extLst>
            </xdr14:cNvPr>
            <xdr14:cNvContentPartPr/>
          </xdr14:nvContentPartPr>
          <xdr14:nvPr macro=""/>
          <xdr14:xfrm>
            <a:off x="5489280" y="9967680"/>
            <a:ext cx="33660" cy="16920"/>
          </xdr14:xfrm>
        </xdr:contentPart>
      </mc:Choice>
      <mc:Fallback xmlns="">
        <xdr:pic>
          <xdr:nvPicPr>
            <xdr:cNvPr id="2" name="Ink 1">
              <a:extLst>
                <a:ext uri="{FF2B5EF4-FFF2-40B4-BE49-F238E27FC236}">
                  <a16:creationId xmlns:a16="http://schemas.microsoft.com/office/drawing/2014/main" id="{4AB82A0A-33D7-4F44-84AA-17CA6E29634A}"/>
                </a:ext>
              </a:extLst>
            </xdr:cNvPr>
            <xdr:cNvPicPr/>
          </xdr:nvPicPr>
          <xdr:blipFill>
            <a:blip xmlns:r="http://schemas.openxmlformats.org/officeDocument/2006/relationships" r:embed="rId2"/>
            <a:stretch>
              <a:fillRect/>
            </a:stretch>
          </xdr:blipFill>
          <xdr:spPr>
            <a:xfrm>
              <a:off x="5483551" y="9963097"/>
              <a:ext cx="43328" cy="26438"/>
            </a:xfrm>
            <a:prstGeom prst="rect">
              <a:avLst/>
            </a:prstGeom>
          </xdr:spPr>
        </xdr:pic>
      </mc:Fallback>
    </mc:AlternateContent>
    <xdr:clientData/>
  </xdr:twoCellAnchor>
</xdr:wsDr>
</file>

<file path=xl/drawings/drawing9.xml><?xml version="1.0" encoding="utf-8"?>
<xdr:wsDr xmlns:xdr="http://schemas.openxmlformats.org/drawingml/2006/spreadsheetDrawing" xmlns:a="http://schemas.openxmlformats.org/drawingml/2006/main">
  <xdr:twoCellAnchor>
    <xdr:from>
      <xdr:col>1</xdr:col>
      <xdr:colOff>6823</xdr:colOff>
      <xdr:row>220</xdr:row>
      <xdr:rowOff>92248</xdr:rowOff>
    </xdr:from>
    <xdr:to>
      <xdr:col>1</xdr:col>
      <xdr:colOff>68023</xdr:colOff>
      <xdr:row>222</xdr:row>
      <xdr:rowOff>4455</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4" name="Ink 3">
              <a:extLst>
                <a:ext uri="{FF2B5EF4-FFF2-40B4-BE49-F238E27FC236}">
                  <a16:creationId xmlns:a16="http://schemas.microsoft.com/office/drawing/2014/main" id="{795C04F4-2909-4EDE-9D23-49CC4AB42FBF}"/>
                </a:ext>
              </a:extLst>
            </xdr14:cNvPr>
            <xdr14:cNvContentPartPr/>
          </xdr14:nvContentPartPr>
          <xdr14:nvPr macro=""/>
          <xdr14:xfrm>
            <a:off x="99000" y="43792027"/>
            <a:ext cx="61200" cy="296280"/>
          </xdr14:xfrm>
        </xdr:contentPart>
      </mc:Choice>
      <mc:Fallback xmlns="">
        <xdr:pic>
          <xdr:nvPicPr>
            <xdr:cNvPr id="4" name="Ink 3">
              <a:extLst>
                <a:ext uri="{FF2B5EF4-FFF2-40B4-BE49-F238E27FC236}">
                  <a16:creationId xmlns:a16="http://schemas.microsoft.com/office/drawing/2014/main" id="{795C04F4-2909-4EDE-9D23-49CC4AB42FBF}"/>
                </a:ext>
              </a:extLst>
            </xdr:cNvPr>
            <xdr:cNvPicPr/>
          </xdr:nvPicPr>
          <xdr:blipFill>
            <a:blip xmlns:r="http://schemas.openxmlformats.org/officeDocument/2006/relationships" r:embed="rId2"/>
            <a:stretch>
              <a:fillRect/>
            </a:stretch>
          </xdr:blipFill>
          <xdr:spPr>
            <a:xfrm>
              <a:off x="90360" y="43783027"/>
              <a:ext cx="78840" cy="313920"/>
            </a:xfrm>
            <a:prstGeom prst="rect">
              <a:avLst/>
            </a:prstGeom>
          </xdr:spPr>
        </xdr:pic>
      </mc:Fallback>
    </mc:AlternateContent>
    <xdr:clientData/>
  </xdr:twoCellAnchor>
  <xdr:twoCellAnchor>
    <xdr:from>
      <xdr:col>1</xdr:col>
      <xdr:colOff>183943</xdr:colOff>
      <xdr:row>220</xdr:row>
      <xdr:rowOff>83968</xdr:rowOff>
    </xdr:from>
    <xdr:to>
      <xdr:col>1</xdr:col>
      <xdr:colOff>295903</xdr:colOff>
      <xdr:row>221</xdr:row>
      <xdr:rowOff>49972</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5" name="Ink 4">
              <a:extLst>
                <a:ext uri="{FF2B5EF4-FFF2-40B4-BE49-F238E27FC236}">
                  <a16:creationId xmlns:a16="http://schemas.microsoft.com/office/drawing/2014/main" id="{E0210405-140B-4014-856E-5B6352E7DEAA}"/>
                </a:ext>
              </a:extLst>
            </xdr14:cNvPr>
            <xdr14:cNvContentPartPr/>
          </xdr14:nvContentPartPr>
          <xdr14:nvPr macro=""/>
          <xdr14:xfrm>
            <a:off x="276120" y="43783747"/>
            <a:ext cx="111960" cy="158040"/>
          </xdr14:xfrm>
        </xdr:contentPart>
      </mc:Choice>
      <mc:Fallback xmlns="">
        <xdr:pic>
          <xdr:nvPicPr>
            <xdr:cNvPr id="5" name="Ink 4">
              <a:extLst>
                <a:ext uri="{FF2B5EF4-FFF2-40B4-BE49-F238E27FC236}">
                  <a16:creationId xmlns:a16="http://schemas.microsoft.com/office/drawing/2014/main" id="{E0210405-140B-4014-856E-5B6352E7DEAA}"/>
                </a:ext>
              </a:extLst>
            </xdr:cNvPr>
            <xdr:cNvPicPr/>
          </xdr:nvPicPr>
          <xdr:blipFill>
            <a:blip xmlns:r="http://schemas.openxmlformats.org/officeDocument/2006/relationships" r:embed="rId4"/>
            <a:stretch>
              <a:fillRect/>
            </a:stretch>
          </xdr:blipFill>
          <xdr:spPr>
            <a:xfrm>
              <a:off x="267480" y="43775107"/>
              <a:ext cx="129600" cy="175680"/>
            </a:xfrm>
            <a:prstGeom prst="rect">
              <a:avLst/>
            </a:prstGeom>
          </xdr:spPr>
        </xdr:pic>
      </mc:Fallback>
    </mc:AlternateContent>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hared%20Folders/Documents%20and%20Settings/Gary%20Elekes/My%20Documents/Master%20Contractor%20Files/Accounting%20&amp;%20Finance%20Mgt/Forecasting%20Tools/2008%20Financials%20Forecast%20to%20Actual%20Monthly%20Projection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gary%20elekes/Desktop/2018%20HVAC-Plumbing%20budget%20and%20lead%20forecast%20(version%202%20May%20201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0%20AOR%20GP%20per%20Man%20Day%205%20Position%20Pricing%20Too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arly Recap"/>
      <sheetName val="Jan 2008 Budget"/>
      <sheetName val="Feb 2008 Budget"/>
      <sheetName val="Mar 2008 Budget"/>
      <sheetName val="April 2008 Budget"/>
      <sheetName val="May 2008 Budget"/>
      <sheetName val="June 2008 Budget"/>
      <sheetName val="July 2008 Budget"/>
      <sheetName val="Aug 2008 Budget"/>
      <sheetName val="Sept 2008 Budget"/>
      <sheetName val="Oct 2008 Budget"/>
      <sheetName val="Nov 2008 Budget"/>
      <sheetName val="Dec 2008 Budget"/>
      <sheetName val="Yearly Recap - Months"/>
      <sheetName val="Cash Flow Forecast"/>
      <sheetName val="Capitalization"/>
      <sheetName val="Slowest 3 Months Model"/>
    </sheetNames>
    <sheetDataSet>
      <sheetData sheetId="0" refreshError="1"/>
      <sheetData sheetId="1">
        <row r="29">
          <cell r="B29" t="e">
            <v>#DIV/0!</v>
          </cell>
        </row>
      </sheetData>
      <sheetData sheetId="2">
        <row r="29">
          <cell r="B29" t="e">
            <v>#DIV/0!</v>
          </cell>
        </row>
      </sheetData>
      <sheetData sheetId="3">
        <row r="29">
          <cell r="B29" t="e">
            <v>#DIV/0!</v>
          </cell>
        </row>
      </sheetData>
      <sheetData sheetId="4">
        <row r="29">
          <cell r="B29" t="e">
            <v>#DIV/0!</v>
          </cell>
        </row>
      </sheetData>
      <sheetData sheetId="5">
        <row r="29">
          <cell r="B29" t="e">
            <v>#DIV/0!</v>
          </cell>
        </row>
      </sheetData>
      <sheetData sheetId="6">
        <row r="29">
          <cell r="B29" t="e">
            <v>#DIV/0!</v>
          </cell>
        </row>
      </sheetData>
      <sheetData sheetId="7">
        <row r="29">
          <cell r="B29" t="e">
            <v>#DIV/0!</v>
          </cell>
        </row>
      </sheetData>
      <sheetData sheetId="8">
        <row r="29">
          <cell r="B29" t="e">
            <v>#DIV/0!</v>
          </cell>
        </row>
      </sheetData>
      <sheetData sheetId="9">
        <row r="29">
          <cell r="B29" t="e">
            <v>#DIV/0!</v>
          </cell>
        </row>
      </sheetData>
      <sheetData sheetId="10">
        <row r="29">
          <cell r="B29" t="e">
            <v>#DIV/0!</v>
          </cell>
        </row>
      </sheetData>
      <sheetData sheetId="11">
        <row r="29">
          <cell r="B29" t="e">
            <v>#DIV/0!</v>
          </cell>
        </row>
      </sheetData>
      <sheetData sheetId="12">
        <row r="29">
          <cell r="B29" t="e">
            <v>#DIV/0!</v>
          </cell>
        </row>
      </sheetData>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amp;L TRAINING"/>
      <sheetName val="Company Ratios &amp; Analysis"/>
      <sheetName val="DuPont Profit Model"/>
      <sheetName val="Historical P&amp;L Analysis"/>
      <sheetName val="Benefit Burden Calculator"/>
      <sheetName val="What if Sales-mix"/>
      <sheetName val="Set Goals &amp; Sales Curves"/>
      <sheetName val="Marketing Budget Plan"/>
      <sheetName val="Next Years Budget - Set Goals"/>
      <sheetName val="January Budget"/>
      <sheetName val="February Budget"/>
      <sheetName val="March Budget"/>
      <sheetName val="April Budget"/>
      <sheetName val="May Budget"/>
      <sheetName val="June Budget"/>
      <sheetName val="July Budget"/>
      <sheetName val="August Budget"/>
      <sheetName val="September Budget"/>
      <sheetName val="October Budget"/>
      <sheetName val="November Budget"/>
      <sheetName val="December Budget"/>
      <sheetName val="Report - Mix Changes"/>
      <sheetName val="Sum Forecast-Actual"/>
      <sheetName val="Lead Plan by Month"/>
      <sheetName val="Summary Reports"/>
    </sheetNames>
    <sheetDataSet>
      <sheetData sheetId="0"/>
      <sheetData sheetId="1"/>
      <sheetData sheetId="2"/>
      <sheetData sheetId="3"/>
      <sheetData sheetId="4"/>
      <sheetData sheetId="5"/>
      <sheetData sheetId="6"/>
      <sheetData sheetId="7"/>
      <sheetData sheetId="8"/>
      <sheetData sheetId="9"/>
      <sheetData sheetId="10">
        <row r="8">
          <cell r="BG8">
            <v>40000</v>
          </cell>
        </row>
      </sheetData>
      <sheetData sheetId="11">
        <row r="8">
          <cell r="BG8">
            <v>35000</v>
          </cell>
        </row>
        <row r="15">
          <cell r="BG15">
            <v>21</v>
          </cell>
        </row>
      </sheetData>
      <sheetData sheetId="12">
        <row r="8">
          <cell r="BG8">
            <v>35000</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bor Rate"/>
      <sheetName val="System Variables"/>
      <sheetName val="Equipment Costs"/>
      <sheetName val="Pricing-GP-Margin"/>
      <sheetName val="Retail Prices-breakeven"/>
    </sheetNames>
    <sheetDataSet>
      <sheetData sheetId="0"/>
      <sheetData sheetId="1">
        <row r="49">
          <cell r="B49">
            <v>0.3</v>
          </cell>
        </row>
        <row r="50">
          <cell r="B50">
            <v>28</v>
          </cell>
        </row>
      </sheetData>
      <sheetData sheetId="2">
        <row r="3">
          <cell r="C3" t="str">
            <v>The Value Line</v>
          </cell>
          <cell r="H3" t="str">
            <v>The Prestige</v>
          </cell>
          <cell r="M3" t="str">
            <v>The Supreme</v>
          </cell>
          <cell r="R3" t="str">
            <v>The Optimum</v>
          </cell>
          <cell r="W3" t="str">
            <v>The Ultimate</v>
          </cell>
        </row>
      </sheetData>
      <sheetData sheetId="3"/>
      <sheetData sheetId="4"/>
    </sheetDataSet>
  </externalBook>
</externalLink>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18-10-13T00:50:49.480"/>
    </inkml:context>
    <inkml:brush xml:id="br0">
      <inkml:brushProperty name="width" value="0.05" units="cm"/>
      <inkml:brushProperty name="height" value="0.05" units="cm"/>
    </inkml:brush>
  </inkml:definitions>
  <inkml:trace contextRef="#ctx0" brushRef="#br0">53 0 9984,'-26'20'3680,"21"-6"-2848,-1 5-192,1-5-192,1 3-416,0 2-32,1 5-768,3 0-320,3 2 576,5 2-800,-1 1-288,2-2-1632</inkml:trace>
</inkml:ink>
</file>

<file path=xl/ink/ink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17-11-22T00:25:59.658"/>
    </inkml:context>
    <inkml:brush xml:id="br0">
      <inkml:brushProperty name="width" value="0.025" units="cm"/>
      <inkml:brushProperty name="height" value="0.025" units="cm"/>
    </inkml:brush>
  </inkml:definitions>
  <inkml:trace contextRef="#ctx0" brushRef="#br0">15342 27736 14464,'-34'0'5343,"10"-12"-2879,1 12-2720,23 0 832,0 0-448,-12 0-32,12-12-800,0 12-352,0 0 544,0-12-1152,12 1-448,-1 11-3071</inkml:trace>
</inkml:ink>
</file>

<file path=xl/ink/ink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11-01T14:24:45.206"/>
    </inkml:context>
    <inkml:brush xml:id="br0">
      <inkml:brushProperty name="width" value="0.025" units="cm"/>
      <inkml:brushProperty name="height" value="0.025" units="cm"/>
    </inkml:brush>
  </inkml:definitions>
  <inkml:trace contextRef="#ctx0" brushRef="#br0">15342 27736 14464,'-34'0'5343,"10"-12"-2879,1 12-2720,23 0 832,0 0-448,-12 0-32,12-12-800,0 12-352,0 0 544,0-12-1152,12 1-448,-1 11-3071</inkml:trace>
</inkml:ink>
</file>

<file path=xl/ink/ink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11-01T14:24:51.532"/>
    </inkml:context>
    <inkml:brush xml:id="br0">
      <inkml:brushProperty name="width" value="0.025" units="cm"/>
      <inkml:brushProperty name="height" value="0.025" units="cm"/>
    </inkml:brush>
  </inkml:definitions>
  <inkml:trace contextRef="#ctx0" brushRef="#br0">15342 27736 14464,'-34'0'5343,"10"-12"-2879,1 12-2720,23 0 832,0 0-448,-12 0-32,12-12-800,0 12-352,0 0 544,0-12-1152,12 1-448,-1 11-3071</inkml:trace>
</inkml:ink>
</file>

<file path=xl/ink/ink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11-01T14:25:11.150"/>
    </inkml:context>
    <inkml:brush xml:id="br0">
      <inkml:brushProperty name="width" value="0.025" units="cm"/>
      <inkml:brushProperty name="height" value="0.025" units="cm"/>
    </inkml:brush>
  </inkml:definitions>
  <inkml:trace contextRef="#ctx0" brushRef="#br0">15342 27736 14464,'-34'0'5343,"10"-12"-2879,1 12-2720,23 0 832,0 0-448,-12 0-32,12-12-800,0 12-352,0 0 544,0-12-1152,12 1-448,-1 11-3071</inkml:trace>
</inkml:ink>
</file>

<file path=xl/ink/ink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11-01T14:25:21.683"/>
    </inkml:context>
    <inkml:brush xml:id="br0">
      <inkml:brushProperty name="width" value="0.025" units="cm"/>
      <inkml:brushProperty name="height" value="0.025" units="cm"/>
    </inkml:brush>
  </inkml:definitions>
  <inkml:trace contextRef="#ctx0" brushRef="#br0">15342 27736 14464,'-34'0'5343,"10"-12"-2879,1 12-2720,23 0 832,0 0-448,-12 0-32,12-12-800,0 12-352,0 0 544,0-12-1152,12 1-448,-1 11-3071</inkml:trace>
</inkml:ink>
</file>

<file path=xl/ink/ink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11-01T14:25:27.111"/>
    </inkml:context>
    <inkml:brush xml:id="br0">
      <inkml:brushProperty name="width" value="0.025" units="cm"/>
      <inkml:brushProperty name="height" value="0.025" units="cm"/>
    </inkml:brush>
  </inkml:definitions>
  <inkml:trace contextRef="#ctx0" brushRef="#br0">15342 27736 14464,'-34'0'5343,"10"-12"-2879,1 12-2720,23 0 832,0 0-448,-12 0-32,12-12-800,0 12-352,0 0 544,0-12-1152,12 1-448,-1 11-3071</inkml:trace>
</inkml:ink>
</file>

<file path=xl/ink/ink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11-01T14:25:54.295"/>
    </inkml:context>
    <inkml:brush xml:id="br0">
      <inkml:brushProperty name="width" value="0.025" units="cm"/>
      <inkml:brushProperty name="height" value="0.025" units="cm"/>
    </inkml:brush>
  </inkml:definitions>
  <inkml:trace contextRef="#ctx0" brushRef="#br0">15342 27736 14464,'-34'0'5343,"10"-12"-2879,1 12-2720,23 0 832,0 0-448,-12 0-32,12-12-800,0 12-352,0 0 544,0-12-1152,12 1-448,-1 11-3071</inkml:trace>
</inkml:ink>
</file>

<file path=xl/ink/ink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11-01T14:26:01.614"/>
    </inkml:context>
    <inkml:brush xml:id="br0">
      <inkml:brushProperty name="width" value="0.025" units="cm"/>
      <inkml:brushProperty name="height" value="0.025" units="cm"/>
    </inkml:brush>
  </inkml:definitions>
  <inkml:trace contextRef="#ctx0" brushRef="#br0">15342 27736 14464,'-34'0'5343,"10"-12"-2879,1 12-2720,23 0 832,0 0-448,-12 0-32,12-12-800,0 12-352,0 0 544,0-12-1152,12 1-448,-1 11-3071</inkml:trace>
</inkml:ink>
</file>

<file path=xl/ink/ink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11-01T14:26:07.093"/>
    </inkml:context>
    <inkml:brush xml:id="br0">
      <inkml:brushProperty name="width" value="0.025" units="cm"/>
      <inkml:brushProperty name="height" value="0.025" units="cm"/>
    </inkml:brush>
  </inkml:definitions>
  <inkml:trace contextRef="#ctx0" brushRef="#br0">15342 27736 14464,'-34'0'5343,"10"-12"-2879,1 12-2720,23 0 832,0 0-448,-12 0-32,12-12-800,0 12-352,0 0 544,0-12-1152,12 1-448,-1 11-3071</inkml:trace>
</inkml:ink>
</file>

<file path=xl/ink/ink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11-12T22:01:08.967"/>
    </inkml:context>
    <inkml:brush xml:id="br0">
      <inkml:brushProperty name="width" value="0.025" units="cm"/>
      <inkml:brushProperty name="height" value="0.025" units="cm"/>
    </inkml:brush>
  </inkml:definitions>
  <inkml:trace contextRef="#ctx0" brushRef="#br0">15342 27736 14464,'-34'0'5343,"10"-12"-2879,1 12-2720,23 0 832,0 0-448,-12 0-32,12-12-800,0 12-352,0 0 544,0-12-1152,12 1-448,-1 11-3071</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18-11-06T16:09:16.048"/>
    </inkml:context>
    <inkml:brush xml:id="br0">
      <inkml:brushProperty name="width" value="0.025" units="cm"/>
      <inkml:brushProperty name="height" value="0.025" units="cm"/>
      <inkml:brushProperty name="color" value="#5B2D90"/>
    </inkml:brush>
  </inkml:definitions>
  <inkml:trace contextRef="#ctx0" brushRef="#br0">71 22 13696,'-59'0'5183,"48"-3"-4031,11 3-480,0-4-480,0 2-1792,8-1-576,8-1-2783,8-2-1153</inkml:trace>
</inkml:ink>
</file>

<file path=xl/ink/ink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11-30T13:42:00.742"/>
    </inkml:context>
    <inkml:brush xml:id="br0">
      <inkml:brushProperty name="width" value="0.025" units="cm"/>
      <inkml:brushProperty name="height" value="0.025" units="cm"/>
    </inkml:brush>
  </inkml:definitions>
  <inkml:trace contextRef="#ctx0" brushRef="#br0">15342 27736 14464,'-34'0'5343,"10"-12"-2879,1 12-2720,23 0 832,0 0-448,-12 0-32,12-12-800,0 12-352,0 0 544,0-12-1152,12 1-448,-1 11-3071</inkml:trace>
</inkml:ink>
</file>

<file path=xl/ink/ink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11-30T13:42:05.425"/>
    </inkml:context>
    <inkml:brush xml:id="br0">
      <inkml:brushProperty name="width" value="0.025" units="cm"/>
      <inkml:brushProperty name="height" value="0.025" units="cm"/>
    </inkml:brush>
  </inkml:definitions>
  <inkml:trace contextRef="#ctx0" brushRef="#br0">15342 27736 14464,'-34'0'5343,"10"-12"-2879,1 12-2720,23 0 832,0 0-448,-12 0-32,12-12-800,0 12-352,0 0 544,0-12-1152,12 1-448,-1 11-3071</inkml:trace>
</inkml:ink>
</file>

<file path=xl/ink/ink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11-30T13:42:09.688"/>
    </inkml:context>
    <inkml:brush xml:id="br0">
      <inkml:brushProperty name="width" value="0.025" units="cm"/>
      <inkml:brushProperty name="height" value="0.025" units="cm"/>
    </inkml:brush>
  </inkml:definitions>
  <inkml:trace contextRef="#ctx0" brushRef="#br0">15342 27736 14464,'-34'0'5343,"10"-12"-2879,1 12-2720,23 0 832,0 0-448,-12 0-32,12-12-800,0 12-352,0 0 544,0-12-1152,12 1-448,-1 11-3071</inkml:trace>
</inkml:ink>
</file>

<file path=xl/ink/ink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11-30T13:42:13.943"/>
    </inkml:context>
    <inkml:brush xml:id="br0">
      <inkml:brushProperty name="width" value="0.025" units="cm"/>
      <inkml:brushProperty name="height" value="0.025" units="cm"/>
    </inkml:brush>
  </inkml:definitions>
  <inkml:trace contextRef="#ctx0" brushRef="#br0">15342 27736 14464,'-34'0'5343,"10"-12"-2879,1 12-2720,23 0 832,0 0-448,-12 0-32,12-12-800,0 12-352,0 0 544,0-12-1152,12 1-448,-1 11-3071</inkml:trace>
</inkml:ink>
</file>

<file path=xl/ink/ink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11-30T13:42:18.083"/>
    </inkml:context>
    <inkml:brush xml:id="br0">
      <inkml:brushProperty name="width" value="0.025" units="cm"/>
      <inkml:brushProperty name="height" value="0.025" units="cm"/>
    </inkml:brush>
  </inkml:definitions>
  <inkml:trace contextRef="#ctx0" brushRef="#br0">15342 27736 14464,'-34'0'5343,"10"-12"-2879,1 12-2720,23 0 832,0 0-448,-12 0-32,12-12-800,0 12-352,0 0 544,0-12-1152,12 1-448,-1 11-3071</inkml:trace>
</inkml:ink>
</file>

<file path=xl/ink/ink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11-30T13:42:25.649"/>
    </inkml:context>
    <inkml:brush xml:id="br0">
      <inkml:brushProperty name="width" value="0.025" units="cm"/>
      <inkml:brushProperty name="height" value="0.025" units="cm"/>
    </inkml:brush>
  </inkml:definitions>
  <inkml:trace contextRef="#ctx0" brushRef="#br0">15342 27736 14464,'-34'0'5343,"10"-12"-2879,1 12-2720,23 0 832,0 0-448,-12 0-32,12-12-800,0 12-352,0 0 544,0-12-1152,12 1-448,-1 11-3071</inkml:trace>
</inkml:ink>
</file>

<file path=xl/ink/ink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18-10-13T01:16:53.268"/>
    </inkml:context>
    <inkml:brush xml:id="br0">
      <inkml:brushProperty name="width" value="0.05" units="cm"/>
      <inkml:brushProperty name="height" value="0.05" units="cm"/>
    </inkml:brush>
  </inkml:definitions>
  <inkml:trace contextRef="#ctx0" brushRef="#br0">169 0 6656,'-54'38'2528,"43"-15"-1952,-7 8-32,11-15-160,0 11-352,1 11 0,1 16-32,-1 16 0,-1 11 0,2 6-640,-8 5-224,2 5-480,4-9-192,-4-7-576</inkml:trace>
</inkml:ink>
</file>

<file path=xl/ink/ink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18-10-13T01:16:56.164"/>
    </inkml:context>
    <inkml:brush xml:id="br0">
      <inkml:brushProperty name="width" value="0.05" units="cm"/>
      <inkml:brushProperty name="height" value="0.05" units="cm"/>
    </inkml:brush>
  </inkml:definitions>
  <inkml:trace contextRef="#ctx0" brushRef="#br0">7 7 6016,'-6'-6'2272,"12"6"-1760,-6 6 0,0-6-160,5 12-224,13 3-32,0 12-96,7 12-96,6 8 64,5 7-416,7 6-128,-1-1-1440,1 6-1184,0-11 1184</inkml:trace>
</inkml:ink>
</file>

<file path=xl/ink/ink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19-05-13T21:27:52.022"/>
    </inkml:context>
    <inkml:brush xml:id="br0">
      <inkml:brushProperty name="width" value="0.05" units="cm"/>
      <inkml:brushProperty name="height" value="0.05" units="cm"/>
      <inkml:brushProperty name="color" value="#AB008B"/>
    </inkml:brush>
  </inkml:definitions>
  <inkml:trace contextRef="#ctx0" brushRef="#br0">11333 473 2304,'22'-3'3972,"-17"2"-3867,1 0 1,0 0-1,0-1 0,-1 0 0,1 0 1,-1 0-1,4-3-105,-9 5-3,0 0 1,0 0-1,0 0 0,0 0 0,0 0 1,0 0-1,0 0 0,0 0 0,1 0 1,-1-1-1,0 1 0,0 0 0,0 0 1,0 0-1,0 0 0,0 0 0,0 0 1,0 0-1,0 0 0,0 0 1,0 0-1,0-1 0,0 1 0,0 0 1,0 0-1,0 0 0,-1 0 0,1 0 1,0 0-1,0 0 0,0 0 0,0 0 1,0 0-1,0 0 0,0 0 0,0-1 1,0 1-1,0 0 0,0 0 0,0 0 1,0 0-1,0 0 0,0 0 0,0 0 1,-1 0-1,1 0 0,0 0 0,0 0 1,0 0-1,0 0 0,0 0 1,0 0-1,0 0 0,0 0 0,0 0 3,-10-3-34,-9 0 22,-11 2-186,12-1 12</inkml:trace>
</inkml:ink>
</file>

<file path=xl/ink/ink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18-07-03T11:42:47.413"/>
    </inkml:context>
    <inkml:brush xml:id="br0">
      <inkml:brushProperty name="width" value="0.05" units="cm"/>
      <inkml:brushProperty name="height" value="0.05" units="cm"/>
      <inkml:brushProperty name="color" value="#5B2D90"/>
    </inkml:brush>
  </inkml:definitions>
  <inkml:trace contextRef="#ctx0" brushRef="#br0">24 116 10624,'-8'0'1127,"1"-1"-90,2-1-104,2-1-117,2 2-456,1-1-34,0 0-35,1-1-38,1 0-39,0 0-41,1 0-42,0-1-43,2-1 196,-1-1-46,0 0-42,0-1-41,0 0-38,-1 0-34,4-7-9,-1 0-117,-5 13 236,-1 0-53,0 0-49,1 0-47,-1 0-45,0 0-41,0-1-41,1 1-37,-1-2-221,0 1-119,0-1-99,0 1-79,0 0-498,0 1-674,0 2 931,0 1 64,0 1 324,0 0 54,0 2-939,0 3-789</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18-11-06T16:09:16.980"/>
    </inkml:context>
    <inkml:brush xml:id="br0">
      <inkml:brushProperty name="width" value="0.05" units="cm"/>
      <inkml:brushProperty name="height" value="0.05" units="cm"/>
      <inkml:brushProperty name="color" value="#5B2D90"/>
    </inkml:brush>
  </inkml:definitions>
  <inkml:trace contextRef="#ctx0" brushRef="#br0">84 92 13568,'-39'13'5087,"19"-10"-3967,6 3-224,6-3-352,6-3-512,2-3-96,2 1-1312,9-9-544,6-6 992,4-8-895,7-5-225,-1 1-1888</inkml:trace>
</inkml:ink>
</file>

<file path=xl/ink/ink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17-11-22T20:42:19.144"/>
    </inkml:context>
    <inkml:brush xml:id="br0">
      <inkml:brushProperty name="width" value="0.025" units="cm"/>
      <inkml:brushProperty name="height" value="0.025" units="cm"/>
    </inkml:brush>
  </inkml:definitions>
  <inkml:trace contextRef="#ctx0" brushRef="#br0">31525-2 11392,'0'-15'1184,"0"-14"64,36-2 32,0 1 0,-1 1-449,1-1-159,36 15-256,-36-16-32,0 17 64,36 14 96,0-15 128,-1 0 64,1 15-256,0 15-64,-1 0 192,1-1 64,0 1-128,-37 1-64,2 14-288,-2-15-64,2-1-64,-2 1-64,-35 0 32,36 0 32,-1 1-32,-35-16 64,37 0 0,-2 0 32,-35 0 0,0 0 0,37 0-160,-2 0 32,0 0 0,2 0 0,-2-16-160,36 16 160,1 0 64,1 0-96,-2 0-32,37 0 32,-36 0 64,35-15-64,1 15-64,-36 0-1088,0-15-384,-1 15-512,1-15-64,-36 1-959,-2-1-353,3-15-608</inkml:trace>
</inkml:ink>
</file>

<file path=xl/ink/ink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17-11-22T20:42:56.512"/>
    </inkml:context>
    <inkml:brush xml:id="br0">
      <inkml:brushProperty name="width" value="0.025" units="cm"/>
      <inkml:brushProperty name="height" value="0.025" units="cm"/>
    </inkml:brush>
  </inkml:definitions>
  <inkml:trace contextRef="#ctx0" brushRef="#br0">36759 0 4608,'0'17'1760,"0"-17"-960,0 0-448,0 0 576,0-17-128,0 17 96,18-18-96,-18 0 64,0 1-480,0-1-64,0 0-96,0-17 96,0 17 128,0 1-64,0-1 32,0 0 192,0 1 64,0-1 96,0 1-1,0 17-223,18-18 0,-18 18-256,0-18-32,0 18-128,0-17-96,18 17 0,-18-18-32,0 18-96,0-18 64,0 1-1248,0 17-479,0 0-1889,-18-18-1984,18 0 1856</inkml:trace>
</inkml:ink>
</file>

<file path=xl/ink/ink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19-05-07T17:17:17.396"/>
    </inkml:context>
    <inkml:brush xml:id="br0">
      <inkml:brushProperty name="width" value="0.05" units="cm"/>
      <inkml:brushProperty name="height" value="0.05" units="cm"/>
      <inkml:brushProperty name="color" value="#AB008B"/>
    </inkml:brush>
  </inkml:definitions>
  <inkml:trace contextRef="#ctx0" brushRef="#br0">1335 514 6528,'-15'-20'2190,"0"-2"-401,-1 2-1,-4-3-1788,13 15 158,-1 1 0,0 0 1,0 1-1,0 0 0,-1 0 0,1 1 0,-5-2-158,1 2 215,0 1 0,0 0-1,-1 0 1,1 1 0,-1 1 0,0 0-1,1 1 1,-1 0 0,0 1-1,-4 1-214,-6 1 158,0 0-1,0 2 0,0 1 0,0 1 0,-5 3-157,-6 4 170,0 2-1,1 2 0,-21 14-169,-11 6 260,6-6 229,1 3-1,-13 13-488,50-31 93,1 0 0,1 1 0,1 1 0,0 0-1,1 2 1,1 0 0,-7 12-93,10-12 100,1 1 0,0 1-1,2 0 1,0 0 0,2 1 0,-5 18-100,10-27 69,1 0 0,0 0 1,1 0-1,0 0 0,1 0 0,0 0 0,1 0 1,1 0-1,1 0 0,0-1 0,0 1 0,4 6-69,1 1 86,2-1-1,0 0 1,1-1-1,1 0 1,1-1-1,1 0 1,0-1-1,2 0 1,-1-2-1,4 2-85,10 8 80,1-1 0,2-2-1,0-1 1,1-2 0,19 8-80,4-2 158,1-2 0,1-3 1,0-2-1,2-3 1,0-2-1,0-3 0,1-3 1,0-3-1,0-2 1,38-4-159,-46-3 90,0-2 0,-1-3 0,0-1 0,-1-3 0,0-3 0,-1-1 1,-1-3-1,-1-1 0,-1-3 0,7-7-90,-26 14 109,-1-2 1,0 0-1,-1-2 0,-2-1 1,0-1-1,-1-1 0,-2-1 1,-1-1-1,-1-1 0,1-4-109,-14 21 62,0-1-1,0 0 1,-2 0-1,0 0 1,0-1 0,-1 0-1,0 1 1,-1-1-1,-1 0 1,0 0-1,-1 0 1,0 0 0,-2-10-62,0 9 65,-1 0 1,0 0 0,-1 0 0,-1 0-1,0 1 1,-1 0 0,0 0 0,-1 0-1,-1 1 1,0 0 0,0 0 0,-2-1-66,-4-3 80,0 0 0,-1 1 0,0 0 0,-2 1 0,1 1 0,-17-10-80,-1 2 18,0 2 1,-2 1 0,-1 2-1,0 1 1,0 2 0,-2 1-1,1 3 1,-16-2-19,-6 2-148,-1 4-1,1 1 1,-1 4 0,0 2 0,-13 4 148,-95 17-582,2 6 1,-5 10 581,31-3-2487,-45 22 2487,82-20-3285,2 4 1,-9 11 3284,1 6-4922</inkml:trace>
  <inkml:trace contextRef="#ctx0" brushRef="#br0" timeOffset="1215.58">1813 1151 9728,'11'-5'920,"0"1"0,0 1 1,0-1-1,0 2 0,1 0 0,9-1-920,-11 1 383,256-46 3976,-93 6-4173,-1-7-1,75-37-185,-107 27-343,13-15 343,40-17-4254,-134 65 1545</inkml:trace>
  <inkml:trace contextRef="#ctx0" brushRef="#br0" timeOffset="3442.82">3535 647 5888,'-3'9'2348,"3"-9"-2286,0 0-1,0 1 1,0-1-1,0 0 0,0 0 1,0 0-1,0 1 1,0-1-1,0 0 0,0 0 1,0 0-1,0 1 1,0-1-1,0 0 1,0 0-1,0 0 0,0 0 1,0 1-1,1-1 1,-1 0-1,0 0 0,0 0 1,0 0-1,0 1 1,0-1-1,1 0 0,-1 0 1,0 0-1,0 0 1,0 0-1,0 0 1,1 0-1,-1 0 0,0 0 1,0 1-1,0-1 1,1 0-1,-1 0 0,0 0 1,0 0-1,0 0 1,1 0-62,-1 0 234,14-6 321,-11 4-372,0-1-1,0 0 1,0 0 0,0 0 0,-1 0-1,1 0 1,-1-1 0,0 1-1,0-1 1,0 1 0,0-1-1,-1 0 1,1 0 0,-1 0 0,0 0-1,0 0 1,0-2-183,1-11 734,0 0 1,-1-1-1,-1-7-734,0 21 24,0-23 301,-1 9-252,1 0-1,1 0 1,0 0 0,2 0-1,4-17-72,-7 34-7,0 0 0,1 0-1,-1 1 1,0-1 0,1 0 0,-1 0 0,1 0-1,0 0 1,-1 0 0,1 1 0,0-1-1,-1 0 1,1 0 0,0 1 0,0-1 0,0 1-1,-1-1 1,1 1 0,0-1 0,0 1-1,0-1 1,0 1 0,0 0 0,0-1 0,0 1-1,0 0 1,0 0 0,0 0 0,0 0-1,0 0 1,0 0 0,1 0 7,4 1 5,0 0 1,0 0-1,0 1 0,0-1 0,2 2-5,7 2-14,7-2 131,0-1-1,0-1 0,0 0 0,0-2 0,0-1 0,15-2-116,16-2 354,1 0-80,-36 3-176,0 1 0,0 0-1,0 2 1,0 0 0,11 2-98,-27-2 30,0 1 0,0-1 0,0 1 1,-1-1-1,1 1 0,0 0 0,0 0 1,-1 0-1,1 0 0,-1 0 0,1 0 1,-1 1-1,1-1 0,-1 0 0,0 1 1,1-1-1,-1 1 0,0 0 0,0-1 1,0 1-1,0 0 0,-1-1 0,1 1 1,0 0-1,-1 0 0,1 0 0,-1 0 1,1 0-31,0 8 131,0-1 0,0 1 0,-1 0 0,0 0 1,-1 1-132,1-3 75,-18 186 1421,1-29-1040,10 65-578,7-227 67,-1 17-360,1-19 292,0 0 0,0 0 0,-1 0 0,1 0 0,0-1 0,0 1 0,-1 0 0,1 0 1,0 0-1,-1-1 0,1 1 0,-1 0 0,1 0 0,-1-1 0,0 1 0,1 0 0,-1-1 0,1 1 0,-2 0 123,2-1-163,-1 0 0,1 0 0,-1 0 0,1 0-1,-1 0 1,1 0 0,-1 0 0,1-1-1,0 1 1,-1 0 0,1 0 0,-1 0 0,1 0-1,-1-1 1,1 1 0,0 0 0,-1-1-1,1 1 1,-1 0 0,1-1 0,0 1-1,0 0 1,-1-1 0,1 1 0,0-1 0,-1 1-1,1 0 1,0-1 0,0 1 0,0-1-1,0 1 1,-1-1 0,1 1 0,0-1 0,0 1-1,0-1 1,0 1 0,0-1 163,3-7-4117</inkml:trace>
  <inkml:trace contextRef="#ctx0" brushRef="#br0" timeOffset="4457.64">4361 365 8320,'-1'-1'208,"-1"1"0,1-1 0,0 1 0,-1 0 0,1 0 0,0-1 0,-1 1 1,1 0-1,0 0 0,-1 0 0,1 1 0,0-1 0,-1 0 0,1 0 0,-1 1-208,2 0 166,-1 0 0,0 0 0,1 0 0,-1 0 0,1 0 1,-1 0-1,1 0 0,-1 0 0,1 0 0,0 0 0,0 1 0,-1-1 0,1 0 0,0 0 0,0 1-166,-2 11 73,-3 10 211,2-10-137,0 0 0,1 0 0,0 0 0,2 0 0,-1 11-147,2-21 45,-1-1 1,1 1 0,0 0 0,0-1 0,0 1 0,0-1 0,0 0-1,1 1 1,-1-1 0,1 0 0,-1 0 0,1 0 0,0 0 0,0 0 0,0 0-1,0 0 1,0-1 0,0 1 0,0-1 0,1 1 0,-1-1 0,1 0-1,-1 0 1,2 0-46,9 4 266,0 0-1,0-2 0,1 1 1,2-2-266,-7 0 115,137 19 1407,-92-15-926,-1 2 0,44 13-596,-88-18 54,22 6 317,1 1 1,5 5-372,-28-12 151,-1 1 0,1 1-1,-1 0 1,0 0 0,-1 1 0,1 0 0,-1 0 0,0 0 0,6 8-151,-11-11 61,0-1-1,-1 0 1,1 1 0,-1-1-1,1 1 1,-1-1 0,0 1-1,0 0 1,0 0 0,0-1 0,0 1-1,-1 0 1,1 0 0,-1 0-1,0 0 1,0 0 0,0 0-1,0 0 1,-1 0 0,1 0-1,-1-1 1,1 1 0,-2 1-61,0 2 105,0-1 0,-1-1 0,0 1 0,0 0 0,-1-1 0,1 1 0,-1-1 0,0 0 0,0 0 0,0-1 0,0 1 0,-2 0-105,-5 3 94,-1 0 0,1-1 1,-1 0-1,0-1 0,-1 0 0,1-1 1,-1-1-1,-11 3-94,-10-1 124,0-1 1,-29-1-125,18-2-236,0-2 0,0-2 0,0-3 0,1-1 0,-1-2 0,2-2 0,-1-2 0,-6-4 236,43 14-371,1 0 1,-1 0-1,0 0 1,1-1-1,0 0 1,-1-1-1,2 1 1,-4-4 370,7 6-378,0 0 0,0 0 0,1 0 0,-1 0 0,1 0-1,-1-1 1,1 1 0,0 0 0,0-1 0,0 1 0,0-1 0,1 1 0,-1-1 0,0 0 0,1 1 0,0-1 0,0 1 0,0-1-1,0 0 1,0 1 0,0-1 0,1 0 0,-1 1 0,1-1 0,0 0 378,5-22-3877</inkml:trace>
  <inkml:trace contextRef="#ctx0" brushRef="#br0" timeOffset="5156.85">4394 379 12800,'25'0'4831,"-2"3"-3775,17-14 928,-21 2 96,11-5-1120,16-10-352,17-8-416,8-3-160,11-3 0,3 6-544,-2 0-128,-5 3-896,-3-4-288,1 4-448,-1-2-127,1-2-2433</inkml:trace>
</inkml:ink>
</file>

<file path=xl/ink/ink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19-05-07T17:17:34.804"/>
    </inkml:context>
    <inkml:brush xml:id="br0">
      <inkml:brushProperty name="width" value="0.05" units="cm"/>
      <inkml:brushProperty name="height" value="0.05" units="cm"/>
      <inkml:brushProperty name="color" value="#AB008B"/>
    </inkml:brush>
  </inkml:definitions>
  <inkml:trace contextRef="#ctx0" brushRef="#br0">1802 53 6016,'0'-2'102,"0"0"0,1 1 0,-1-1 0,0 0-1,0 0 1,0 1 0,0-1 0,-1 0 0,1 1 0,0-1 0,-1 0 0,1 1 0,-1-1 0,0 0 0,0 1 0,1-1-1,-1 1 1,0-1 0,0 1 0,0 0 0,0-1 0,-1 1 0,1 0 0,0 0 0,0 0 0,-1 0 0,1 0 0,-1 0 0,1 0-1,-1 0 1,1 0 0,-1 1 0,0-1 0,1 1 0,-1-1 0,-1 1-102,-5-2 32,1 1 0,-1 0 0,1 1 0,-1-1 0,1 2 0,-1-1 0,1 1 0,-4 1-32,-183 29 2668,-230 45-339,299-47-2180,-373 82 49,445-100 86,0 2 1,1 3-1,-9 5-284,27-7 27,0 1 0,1 1-1,-7 7-26,35-20 25,0 1 1,1 0-1,-1 0 0,1 1 0,0-1 0,0 1 0,1 0 1,-1 0-1,1 0 0,0 1 0,0-1 0,0 4-25,-5 10 111,2 1-1,-5 19-110,4-3 90,1 0 1,1 1-1,2 18-90,2 113 636,3-78-333,3 158 385,-4-226-364,2 0 0,0-1-1,1 4-323,-2-15 74,-1-1 0,-1 1 0,1 0 1,-2 0-1,1-1 0,-1 2-74,-1 1 91,2-1 1,0 0-1,0 1 1,1 2-92,0-10 80,0 1 1,1-1-1,-1 1 1,1-1 0,0 0-1,1 1 1,-1-1-1,1 0 1,-1-1 0,4 5-81,4 2 168,-1 0 1,1 0 0,1 0-169,-6-7 38,-1 0 0,0-1 1,1 1-1,-1-1 1,1 0-1,0 0 0,0 0 1,0-1-1,4 1-38,48 7 341,-43-8-307,14 2-29,37 5 150,45-2-155,188-2 698,-199-2-327,-26 0 10,21-4-381,-13-3 51,162-7 165,-138 11 97,1-5 0,-1-4 0,62-16-313,-52 6 306,-50 9-238,-1-2 0,18-8-68,-57 15-14,1 0 0,-1 1 0,27 0 14,-7 3 357,6 3-357,-6-1 523,-43 0-510,-1 0 0,0 0 0,0 0 0,0-1 0,0 1 0,0 0 0,0-1 0,0 1 0,0-1 1,0 1-1,0-1 0,0 0 0,-1 1 0,1-1 0,0 0 0,0 0 0,0 1 0,-1-1 0,1 0 0,0 0 1,-1 0-1,1 0 0,-1 0 0,1 0 0,-1 0 0,0 0 0,1 0 0,-1 0 0,0 0 0,0 0 1,1-1-14,0-5 21,0-1 0,-1 1 0,1-1 0,-1-2-21,-1 5-21,6-112 79,18-97-58,-22 201 38,19-190 26,-20 152 69,-1-1-1,-3 1 1,-4-16-133,-7-17-179,-15-48 179,26 121-22,-1 0 0,0 1 0,0 0 0,-1 0 0,0 1 0,-1-1 0,0 1 0,-5-5 22,7 9-5,-2-1 0,1 1 0,-1-1 1,0 2-1,0-1 0,0 1 1,0 0-1,-1 1 0,0 0 0,0 0 1,0 0-1,0 1 0,0 0 1,0 1-1,-1 0 0,1 0 1,-7 1 4,-135 9-6,80-6 49,0 3 0,-5 4-43,6-1-24,-1-2 0,-5-4 24,-31-5 14,39 0-88,-1 3 0,-23 4 74,-31 5-2981,-77-5 2981,57 1-13155,-39 10 13155,173-15-407,-64 5-3401</inkml:trace>
</inkml:ink>
</file>

<file path=xl/ink/ink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19-05-07T17:17:48.189"/>
    </inkml:context>
    <inkml:brush xml:id="br0">
      <inkml:brushProperty name="width" value="0.05" units="cm"/>
      <inkml:brushProperty name="height" value="0.05" units="cm"/>
      <inkml:brushProperty name="color" value="#AB008B"/>
    </inkml:brush>
  </inkml:definitions>
  <inkml:trace contextRef="#ctx0" brushRef="#br0">118 525 4736,'-6'11'4366,"-4"19"-3458,9-28-890,-17 58 1959,-16 32-1977,-12 19 2208,46-110-2156,0-1 0,-1 1 0,1 0 0,0 0 0,-1 0 0,1 0 0,0 0 0,0 0 1,0 0-1,0 0 0,0 0 0,0 0 0,0 0 0,0 0 0,0 0 0,1-1 0,-1 1 0,0 1-52,1-1 37,-1-1-1,1 1 1,-1-1-1,1 1 1,-1-1-1,1 1 1,-1-1-1,1 1 1,0-1-1,-1 0 0,1 1 1,0-1-1,-1 0 1,1 1-1,0-1 1,-1 0-1,1 0 1,0 0-1,0 0-36,5 1 144,-1-1 0,1 0 0,0 0 0,0-1 0,5-1-144,4 0 61,34 1 63,0 1 0,21 4-124,-49-1-7,0 0-1,0 1 0,0 1 1,-1 1-1,0 1 0,17 8 8,-27-10 27,-1 0-1,0 0 1,-1 1 0,1 0-1,-1 0 1,0 1 0,-1 0-1,0 0 1,0 1 0,0 0-1,-1 0 1,0 1 0,-1 0-1,0 0 1,3 6-27,-6-10 18,2 6 119,0 1-1,0-1 1,1 11-137,-5-19 20,1 1 1,-1-1-1,0 1 1,0-1 0,0 0-1,0 1 1,-1-1-1,1 1 1,-1-1-1,0 0 1,0 0-1,0 1 1,-1-1 0,1 0-1,-2 3-20,-2 0 60,0 0 0,0 0 0,-1 0 1,0 0-1,0-1 0,0 0 0,0 0 0,-1-1 0,0 0 0,0 0 0,0 0 0,0-1 0,-1 0 1,-7 1-61,-15 4 349,0-1 1,0-2 0,-9 0-350,19-2 40,-3 0-226,-101 12-1,42-11-5627,72-6 3868,3 2-118</inkml:trace>
  <inkml:trace contextRef="#ctx0" brushRef="#br0" timeOffset="432.84">39 732 10624,'9'-13'2168,"-4"5"-1246,1 1-1,0-1 1,5-4-922,10-5 620,1 0 1,1 2 0,0 0-1,14-5-620,11-7 456,93-54 248,113-46-704,-69 55-123,-133 54-954,-49 16 271,0 1-1,0-1 1,1 0-1,-1 0 0,0 0 1,0 0-1,0 0 0,-1-1 1,1 1-1,-1-1 0,1 0 1,1-2 806,6-11-3104</inkml:trace>
  <inkml:trace contextRef="#ctx0" brushRef="#br0" timeOffset="1254.33">983 367 7296,'3'-2'1268,"11"-6"1706,-14 9-2940,1-1 0,-1 0 1,1 0-1,-1 0 0,0 0 1,1 0-1,-1 0 0,1 0 1,-1 1-1,0-1 0,1 0 1,-1 0-1,0 0 0,1 1 1,-1-1-1,0 0 0,0 1 1,1-1-1,-1 0 0,0 1 1,0-1-1,1 0 0,-1 1 1,0-1-1,0 0 0,0 1 1,1-1-1,-1 0 0,0 1 1,0-1-1,0 1 0,0-1 1,0 1-1,0-1 0,0 0 1,0 1-1,0-1 0,0 1-34,0 5 89,0-1 0,0 1-1,0 0 1,-1 3-89,-1 7 168,-8 63 681,-4-2 0,-8 22-849,4-18 1495,3 0 0,3 4-1495,10-64 795,1 0 0,2 16-795,-1-30 179,1-1 0,0 0 0,0 0-1,0-1 1,1 1 0,0 0 0,0 0 0,0-1-1,1 1 1,-1-1 0,3 3-179,-3-6 60,0 0 0,0 0 0,0 0 0,0 0 0,0-1 0,0 1 0,1-1 0,-1 1 0,0-1 0,1 0 0,-1 0 0,1 0 0,-1 0 0,1-1 0,0 1-1,-1-1 1,1 1 0,0-1 0,-1 0 0,1 0 0,2 0-60,7-1 108,0-1 0,-1 0 0,1-1 0,4-1-108,68-20-377,0-4 0,-2-3 0,76-42 377,-148 68-688,-1-1-1,1 0 1,-1 0-1,-1-1 1,1 0-1,-1-1 1,6-7 688,-9 9-947,0-1 0,0 0 0,-1 0 0,0-1 1,0 1-1,-1-1 0,0 0 0,0 0 0,-1 0 0,1-6 947,4-29-3114</inkml:trace>
  <inkml:trace contextRef="#ctx0" brushRef="#br0" timeOffset="1610.43">1845 196 9216,'3'-4'460,"-2"2"-138,1 0 0,-1 0-1,0 0 1,1 0 0,-1 0-1,1 0 1,0 1 0,1-2-322,-3 3 86,1-1 0,0 1 0,0 0 0,-1 0 0,1-1 0,0 1 0,0 0 0,0 0 0,-1 0-1,1 0 1,0 0 0,0 0 0,0 0 0,0 0 0,-1 0 0,1 0 0,0 1 0,0-1 0,0 0 0,-1 1 0,1-1 0,0 0 0,0 1 0,-1-1 0,1 1 0,0 0-86,0 0 74,1 1 1,-1 0-1,0-1 0,0 1 1,0 0-1,0 0 0,0 0 1,0 0-1,0 0 1,-1 0-1,1 0 0,-1 0 1,1 0-1,-1 0 0,0 0 1,0 0-1,0 0 0,0 0 1,0 2-75,0 0 64,0 17 143,-1-1-1,-1-1 1,0 1-1,-2 2-206,-20 79 392,18-75-314,-38 128 322,-40 89-400,81-234-45,0 0-134,0 0 0,-1 0 0,-1 0 0,1 0 0,-7 7 179,10-14-146,0 0-1,-1 0 1,1-1-1,-1 1 1,0-1 0,0 1-1,1-1 1,-1 0-1,0 1 1,0-1-1,0 0 1,0 0 0,-1 0-1,1-1 1,0 1-1,0 0 1,0-1-1,-1 0 1,1 1 0,0-1-1,-1 0 1,1 0-1,0 0 1,0 0 0,-1-1-1,1 1 1,0-1-1,-1 0 147,-26-9-3562</inkml:trace>
  <inkml:trace contextRef="#ctx0" brushRef="#br0" timeOffset="1611.43">1307 359 9472,'37'-3'3584,"-14"-3"-2784,6-6 640,-12 7 31,6-7-639,6-2-128,11-9-448,6-6-96,10-7-96,9-2-608,-3 4-288,-6-1-703,-4 6-289,-3 2 384,-3 6 288,-3 4-256,-3 5-32,-2 6-1280</inkml:trace>
  <inkml:trace contextRef="#ctx0" brushRef="#br0" timeOffset="2424.12">2226 196 7296,'-45'187'7263,"36"-135"-6433,1 0-1,1 34-829,7-73 69,0 0-1,0-1 1,1 1 0,1 0-1,0-1 1,1 1 0,0-1-1,1 0 1,4 8-69,-6-15 78,0 0-1,1 0 1,0-1 0,0 1 0,0-1-1,1 0 1,-1 0 0,1 0-1,0-1 1,0 1 0,0-1 0,1 0-1,-1 0 1,1 0 0,0 0-1,-1-1 1,1 0 0,0 0 0,1-1-1,-1 1 1,0-1 0,0 0-1,4 0-77,-1 0 82,1-1 0,0 0-1,-1-1 1,1 0-1,-1 0 1,0-1-1,1 0 1,-1 0-1,0-1 1,0 0-1,0-1 1,-1 1 0,3-3-82,14-9 68,0-1 0,-2-1 1,7-7-69,-20 17 25,11-10 223,-1 0 0,-1-1 0,0-1-1,-2-1 1,0 0 0,12-21-248,-22 32 156,-1-1 1,0 0-1,0-1 1,-1 1-1,-1-1 0,0 0 1,0 0-1,-1 0 1,0 0-1,-1 0 0,0-1 1,-1 1-1,0 0 0,-1-1 1,0 1-1,-3-8-156,1 7 75,0 1-1,-1 0 1,0-1-1,-1 2 1,0-1 0,-1 1-1,0-1 1,-5-5-75,6 9 4,-1 1 1,1 0-1,-1 0 1,0 1 0,-1-1-1,1 1 1,-1 1-1,0-1 1,0 1 0,-1 1-1,1-1 1,-1 1-1,-1 0-4,-6-1-37,-1 0 0,1 2 0,-1 0-1,0 0 1,0 2 0,1 0 0,-1 1 0,0 0-1,0 1 1,-10 3 37,-26 8-418,1 3 0,-27 12 418,16-6-184,-161 54-1725,222-75 1812,0-1 0,0 1 0,0-1-1,1 0 1,-1 1 0,0-1 0,0 0 0,0 0-1,0 0 1,0 0 0,0 1 0,0-1 0,0 0 0,1-1-1,-1 1 1,0 0 0,0 0 0,0 0 0,0 0 97,0-1-312,1 0-1,-1 0 1,1 0 0,0 0-1,-1 0 1,1-1 0,0 1 0,0 0-1,-1 0 1,1 0 0,0 0 0,0 0-1,0 0 1,0 0 0,0 0 0,1-1 312,-1-7-2160</inkml:trace>
</inkml:ink>
</file>

<file path=xl/ink/ink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19-05-07T17:17:52.287"/>
    </inkml:context>
    <inkml:brush xml:id="br0">
      <inkml:brushProperty name="width" value="0.05" units="cm"/>
      <inkml:brushProperty name="height" value="0.05" units="cm"/>
      <inkml:brushProperty name="color" value="#AB008B"/>
    </inkml:brush>
  </inkml:definitions>
  <inkml:trace contextRef="#ctx0" brushRef="#br0">1 172 9344,'3'-7'538,"0"2"0,1-1 1,0 0-1,0 1 1,0-1-1,0 1 0,1 0 1,0 1-1,4-4-538,-1 2 214,1 1-1,-1-1 1,1 2-1,0-1 1,0 1-1,3 0-213,17-5-31,0 2 1,0 1-1,0 2 0,1 1 31,-10 0 423,0 0-298,44-3 265,-57 5-324,0 2 0,0-1 0,0 0 0,0 1 0,0 1-1,-1-1 1,6 3-66,-10-4 34,0 1 0,0 0 1,0 0-1,0 0 0,0 1 0,0-1 0,0 0 0,0 1 1,-1-1-1,1 1 0,-1 0 0,1-1 0,-1 1 0,1 0 1,-1 0-1,0 0 0,0 0 0,0 0 0,0 0 0,0 0 1,-1 1-1,1-1 0,-1 0 0,1 0 0,-1 0 0,0 1-34,0 6 90,0-1-1,0 0 0,-1 0 1,0 1-1,0-1 0,-3 7-89,-3 7 174,0-2 0,-1 1 0,-1-1 1,-7 11-175,-49 77 1028,42-74-402,2 1 0,1 1 0,2 1 0,-4 13-626,19-42 146,1-1 0,0 0-1,1 1 1,-1-1 0,1 1-1,0-1 1,1 1 0,0-1 0,0 1-1,2 6-145,-1-11 47,-1 1-1,1-1 1,0 0-1,0 0 1,1 0-1,-1-1 1,1 1-1,-1 0 1,1 0-1,0-1 1,0 1 0,0-1-1,1 0 1,-1 1-1,0-1 1,1 0-1,-1 0 1,1-1-1,0 1 1,0 0-1,0-1 1,0 0-1,0 0 1,0 0-1,0 0 1,2 1-47,6 0 52,-1-1 1,1 0-1,0 0 1,-1-1-1,1 0 1,-1-1 0,1 0-1,1-1-52,25-6 67,24-8-67,-49 13-7,64-20-1025,40-19 1032,-78 26-2193,0-2 0,-2-2 0,30-20 2193,-55 33-1270,-1-1 0,0 1 0,-1-2 0,0 1 0,0-1-1,6-9 1271,12-25-3914</inkml:trace>
  <inkml:trace contextRef="#ctx0" brushRef="#br0" timeOffset="497.66">1453 6 13952,'1'-1'336,"0"0"0,1 1 1,-1-1-1,0 1 1,0-1-1,0 1 1,0-1-1,0 1 0,0 0 1,1-1-1,-1 1 1,0 0-1,0 0 1,1 0-1,-1 0 0,0 0 1,0 0-1,0 1 1,1-1-1,-1 0 1,0 1-1,1-1-336,0 1 244,0 0-1,-1 1 1,1-1 0,0 0 0,0 1 0,-1 0-1,1-1 1,-1 1 0,1 0 0,-1-1-1,0 1 1,1 0 0,-1 1-244,3 5 98,0 0 0,-1 1 0,0-1 0,0 1 1,-1 0-1,0-1 0,0 10-98,1 17-42,-1 14 42,-1-36 27,-2 57-521,-2 0 0,-6 24 494,-28 136-2436,29-184 978,-3-1 1,-1 1-1,-3-1 1458,14-41-366,-1 0 0,0 0 1,0 0-1,0 0 0,0 0 1,0-1-1,-2 2 366,1-2-718,0-1-1,0 1 1,0-1 0,0 0 0,0 0 0,-4 2 718</inkml:trace>
</inkml:ink>
</file>

<file path=xl/ink/ink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16-11-11T18:51:17.287"/>
    </inkml:context>
    <inkml:brush xml:id="br0">
      <inkml:brushProperty name="width" value="0.02252" units="cm"/>
      <inkml:brushProperty name="height" value="0.02252" units="cm"/>
      <inkml:brushProperty name="color" value="#FF0000"/>
    </inkml:brush>
  </inkml:definitions>
  <inkml:traceGroup>
    <inkml:annotationXML>
      <emma:emma xmlns:emma="http://www.w3.org/2003/04/emma" version="1.0">
        <emma:interpretation id="{EFCB1FCD-C5F9-4037-B74D-2A4012DA8E90}" emma:medium="tactile" emma:mode="ink">
          <msink:context xmlns:msink="http://schemas.microsoft.com/ink/2010/main" type="writingRegion" rotatedBoundingBox="61523,17695 61585,17695 61585,17757 61523,17757"/>
        </emma:interpretation>
      </emma:emma>
    </inkml:annotationXML>
    <inkml:traceGroup>
      <inkml:annotationXML>
        <emma:emma xmlns:emma="http://www.w3.org/2003/04/emma" version="1.0">
          <emma:interpretation id="{3C2FF575-47B1-4FEA-845A-C319B2C9F0EE}" emma:medium="tactile" emma:mode="ink">
            <msink:context xmlns:msink="http://schemas.microsoft.com/ink/2010/main" type="paragraph" rotatedBoundingBox="61523,17695 61585,17695 61585,17757 61523,17757" alignmentLevel="1"/>
          </emma:interpretation>
        </emma:emma>
      </inkml:annotationXML>
      <inkml:traceGroup>
        <inkml:annotationXML>
          <emma:emma xmlns:emma="http://www.w3.org/2003/04/emma" version="1.0">
            <emma:interpretation id="{4718ADCC-F6CC-424B-B800-092F515ECC1B}" emma:medium="tactile" emma:mode="ink">
              <msink:context xmlns:msink="http://schemas.microsoft.com/ink/2010/main" type="line" rotatedBoundingBox="61523,17695 61585,17695 61585,17757 61523,17757"/>
            </emma:interpretation>
          </emma:emma>
        </inkml:annotationXML>
        <inkml:traceGroup>
          <inkml:annotationXML>
            <emma:emma xmlns:emma="http://www.w3.org/2003/04/emma" version="1.0">
              <emma:interpretation id="{82625F5B-1E57-4DE1-BE1E-3C3AA8AD88E2}" emma:medium="tactile" emma:mode="ink">
                <msink:context xmlns:msink="http://schemas.microsoft.com/ink/2010/main" type="inkWord" rotatedBoundingBox="61523,17695 61585,17695 61585,17757 61523,17757"/>
              </emma:interpretation>
              <emma:one-of disjunction-type="recognition" id="oneOf0">
                <emma:interpretation id="interp0" emma:lang="en-US" emma:confidence="0">
                  <emma:literal>r</emma:literal>
                </emma:interpretation>
                <emma:interpretation id="interp1" emma:lang="en-US" emma:confidence="0">
                  <emma:literal>•</emma:literal>
                </emma:interpretation>
                <emma:interpretation id="interp2" emma:lang="en-US" emma:confidence="0">
                  <emma:literal>.</emma:literal>
                </emma:interpretation>
                <emma:interpretation id="interp3" emma:lang="en-US" emma:confidence="0">
                  <emma:literal>/</emma:literal>
                </emma:interpretation>
                <emma:interpretation id="interp4" emma:lang="en-US" emma:confidence="0">
                  <emma:literal>-</emma:literal>
                </emma:interpretation>
              </emma:one-of>
            </emma:emma>
          </inkml:annotationXML>
          <inkml:trace contextRef="#ctx0" brushRef="#br0">61540 17759 22911,'0'0'0,"-16"-15"0,16 15 64,0 0-32,0-16-32,0 16-608,16 0-320,-16 0 480,15-15-1632,-15 15-639,16-16-1217,-16 16-448,15 0 2432</inkml:trace>
        </inkml:traceGroup>
      </inkml:traceGroup>
    </inkml:traceGroup>
  </inkml:traceGroup>
</inkml:ink>
</file>

<file path=xl/ink/ink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16-11-11T18:39:42.977"/>
    </inkml:context>
    <inkml:brush xml:id="br0">
      <inkml:brushProperty name="width" value="0.025" units="cm"/>
      <inkml:brushProperty name="height" value="0.025" units="cm"/>
    </inkml:brush>
  </inkml:definitions>
  <inkml:trace contextRef="#ctx0" brushRef="#br0">125925 20409 4224,'17'-17'1664,"-17"17"-896,0-18-896,0 18 4896,0 0 2111,-17 0-3199,0 0-1664,17 0-1408,-18 18-608,18-18-32,0 0 32,0 0 0,18 17-512,-18-17-128,17 0-1024,0 18-448,1-18-1983,-36-18-897</inkml:trace>
</inkml:ink>
</file>

<file path=xl/ink/ink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16-11-11T18:39:42.096"/>
    </inkml:context>
    <inkml:brush xml:id="br0">
      <inkml:brushProperty name="width" value="0.025" units="cm"/>
      <inkml:brushProperty name="height" value="0.025" units="cm"/>
    </inkml:brush>
  </inkml:definitions>
  <inkml:traceGroup>
    <inkml:annotationXML>
      <emma:emma xmlns:emma="http://www.w3.org/2003/04/emma" version="1.0">
        <emma:interpretation id="{03C07DD8-756D-4C41-863F-1E2318918DB8}" emma:medium="tactile" emma:mode="ink">
          <msink:context xmlns:msink="http://schemas.microsoft.com/ink/2010/main" type="writingRegion" rotatedBoundingBox="126559,20372 126630,20372 126630,20478 126559,20478"/>
        </emma:interpretation>
      </emma:emma>
    </inkml:annotationXML>
    <inkml:traceGroup>
      <inkml:annotationXML>
        <emma:emma xmlns:emma="http://www.w3.org/2003/04/emma" version="1.0">
          <emma:interpretation id="{25630A85-3AAE-471A-B3B9-D42779CA66FA}" emma:medium="tactile" emma:mode="ink">
            <msink:context xmlns:msink="http://schemas.microsoft.com/ink/2010/main" type="paragraph" rotatedBoundingBox="126559,20372 126630,20372 126630,20478 126559,20478" alignmentLevel="1"/>
          </emma:interpretation>
        </emma:emma>
      </inkml:annotationXML>
      <inkml:traceGroup>
        <inkml:annotationXML>
          <emma:emma xmlns:emma="http://www.w3.org/2003/04/emma" version="1.0">
            <emma:interpretation id="{7702300E-20BA-4BEB-819F-22E5FA260415}" emma:medium="tactile" emma:mode="ink">
              <msink:context xmlns:msink="http://schemas.microsoft.com/ink/2010/main" type="line" rotatedBoundingBox="126559,20372 126630,20372 126630,20478 126559,20478"/>
            </emma:interpretation>
          </emma:emma>
        </inkml:annotationXML>
        <inkml:traceGroup>
          <inkml:annotationXML>
            <emma:emma xmlns:emma="http://www.w3.org/2003/04/emma" version="1.0">
              <emma:interpretation id="{0820577A-18D9-47A3-9059-FF377AB9B3A6}" emma:medium="tactile" emma:mode="ink">
                <msink:context xmlns:msink="http://schemas.microsoft.com/ink/2010/main" type="inkWord" rotatedBoundingBox="126559,20372 126630,20372 126630,20478 126559,20478"/>
              </emma:interpretation>
              <emma:one-of disjunction-type="recognition" id="oneOf0">
                <emma:interpretation id="interp0" emma:lang="en-US" emma:confidence="1">
                  <emma:literal>E</emma:literal>
                </emma:interpretation>
                <emma:interpretation id="interp1" emma:lang="en-US" emma:confidence="0">
                  <emma:literal>e</emma:literal>
                </emma:interpretation>
                <emma:interpretation id="interp2" emma:lang="en-US" emma:confidence="0">
                  <emma:literal>j</emma:literal>
                </emma:interpretation>
                <emma:interpretation id="interp3" emma:lang="en-US" emma:confidence="0">
                  <emma:literal>J</emma:literal>
                </emma:interpretation>
                <emma:interpretation id="interp4" emma:lang="en-US" emma:confidence="0">
                  <emma:literal>8</emma:literal>
                </emma:interpretation>
              </emma:one-of>
            </emma:emma>
          </inkml:annotationXML>
          <inkml:trace contextRef="#ctx0" brushRef="#br0">126559 20374 4096,'53'71'1568,"-35"-54"-832,-54 1 4768,18-18 2815,1 0-4799,17 0-2208,0-18-2048,0 18-672,0-17 768,17-1-3904,-17 0-1599,0 1 3103,0-1 1504</inkml:trace>
        </inkml:traceGroup>
      </inkml:traceGroup>
    </inkml:traceGroup>
  </inkml:traceGroup>
</inkml:ink>
</file>

<file path=xl/ink/ink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16-11-11T18:39:43.960"/>
    </inkml:context>
    <inkml:brush xml:id="br0">
      <inkml:brushProperty name="width" value="0.025" units="cm"/>
      <inkml:brushProperty name="height" value="0.025" units="cm"/>
    </inkml:brush>
  </inkml:definitions>
  <inkml:trace contextRef="#ctx0" brushRef="#br0">126189 20233 4224,'35'78'1568,"1"-37"-832,-18-1-736,-18-40 416,17-40 3168,-17 40 1568,0-41-2401,0 41-1087,0-38-1152,17 38-224,-17 0 128,18-40 64,-18 40 96,18 0-32,-18 0 32,0 40 128,0-2-192,0 3-320,0-1-128,0-2-64,0 2 64,0 1-32,0-41-32,0 38 96,0-38 0,0 0-256,0 0-128,0 0-768,0-38-288,18 38-3328,-18-41-1471,35 1 3071,-18 2 1600</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18-11-06T16:09:18.202"/>
    </inkml:context>
    <inkml:brush xml:id="br0">
      <inkml:brushProperty name="width" value="0.05" units="cm"/>
      <inkml:brushProperty name="height" value="0.05" units="cm"/>
      <inkml:brushProperty name="color" value="#5B2D90"/>
    </inkml:brush>
  </inkml:definitions>
  <inkml:trace contextRef="#ctx0" brushRef="#br0">16 6 10368,'3'-4'6049,"-3"3"-64,-9 1-3046,9 0-2937,-1-1-83,1 1 0,0 0 0,-1 0 0,1 0 1,-1 0-1,1 0 0,0 0 0,-1 0 0,1 0 0,0 0 0,-1 1 0,1-1 0,-1 0 0,1 0 0,0 0 0,-1 0 0,1 0 0,0 1 0,-1-1 1,1 0-1,0 0 0,0 0 0,-1 1 0,1-1 0,0 0 0,0 1 0,-1-1 81,4 13-3345,27 47-5706,-22-35 5265</inkml:trace>
</inkml:ink>
</file>

<file path=xl/ink/ink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16-11-11T18:39:49.432"/>
    </inkml:context>
    <inkml:brush xml:id="br0">
      <inkml:brushProperty name="width" value="0.025" units="cm"/>
      <inkml:brushProperty name="height" value="0.025" units="cm"/>
    </inkml:brush>
  </inkml:definitions>
  <inkml:traceGroup>
    <inkml:annotationXML>
      <emma:emma xmlns:emma="http://www.w3.org/2003/04/emma" version="1.0">
        <emma:interpretation id="{1ABE8CE3-69D2-445C-9D44-3C8395D4FB44}" emma:medium="tactile" emma:mode="ink">
          <msink:context xmlns:msink="http://schemas.microsoft.com/ink/2010/main" type="writingRegion" rotatedBoundingBox="39217,20454 38976,20425 38990,20308 39231,20337"/>
        </emma:interpretation>
      </emma:emma>
    </inkml:annotationXML>
    <inkml:traceGroup>
      <inkml:annotationXML>
        <emma:emma xmlns:emma="http://www.w3.org/2003/04/emma" version="1.0">
          <emma:interpretation id="{BDBB4F2A-9EAC-4B8C-929E-7FE1E4D393FE}" emma:medium="tactile" emma:mode="ink">
            <msink:context xmlns:msink="http://schemas.microsoft.com/ink/2010/main" type="paragraph" rotatedBoundingBox="39217,20454 38976,20425 38990,20308 39231,20337" alignmentLevel="1"/>
          </emma:interpretation>
        </emma:emma>
      </inkml:annotationXML>
      <inkml:traceGroup>
        <inkml:annotationXML>
          <emma:emma xmlns:emma="http://www.w3.org/2003/04/emma" version="1.0">
            <emma:interpretation id="{9A6FCA64-C1A4-4828-AACF-C3A0B87ECDD1}" emma:medium="tactile" emma:mode="ink">
              <msink:context xmlns:msink="http://schemas.microsoft.com/ink/2010/main" type="line" rotatedBoundingBox="39217,20454 38976,20425 38990,20308 39231,20337"/>
            </emma:interpretation>
          </emma:emma>
        </inkml:annotationXML>
        <inkml:traceGroup>
          <inkml:annotationXML>
            <emma:emma xmlns:emma="http://www.w3.org/2003/04/emma" version="1.0">
              <emma:interpretation id="{D7FEB17D-2E9F-4273-BD27-4C6ABAA0D5E8}" emma:medium="tactile" emma:mode="ink">
                <msink:context xmlns:msink="http://schemas.microsoft.com/ink/2010/main" type="inkWord" rotatedBoundingBox="39217,20454 38976,20425 38990,20308 39231,20337"/>
              </emma:interpretation>
              <emma:one-of disjunction-type="recognition" id="oneOf0">
                <emma:interpretation id="interp0" emma:lang="en-US" emma:confidence="0">
                  <emma:literal>f</emma:literal>
                </emma:interpretation>
                <emma:interpretation id="interp1" emma:lang="en-US" emma:confidence="0">
                  <emma:literal>g</emma:literal>
                </emma:interpretation>
                <emma:interpretation id="interp2" emma:lang="en-US" emma:confidence="0">
                  <emma:literal>5</emma:literal>
                </emma:interpretation>
                <emma:interpretation id="interp3" emma:lang="en-US" emma:confidence="0">
                  <emma:literal>3</emma:literal>
                </emma:interpretation>
                <emma:interpretation id="interp4" emma:lang="en-US" emma:confidence="0">
                  <emma:literal>N</emma:literal>
                </emma:interpretation>
              </emma:one-of>
            </emma:emma>
          </inkml:annotationXML>
          <inkml:trace contextRef="#ctx0" brushRef="#br0">39176 20391 4224,'0'18'1568,"18"-18"-832,0 35 3936,-18-35 2463,-18 0-3487,0 0-1600,1 0-1472,-1 0-512,18 0-32,-18 0-128,18-17 64,18 17 32,-18-18 0,18 18-224,-18-18-96,17 18-320,1-17-160,-18 17-1184,18-18-480,-1 18-1407,-17-18-513,0 18 2336,0 0 1088</inkml:trace>
          <inkml:trace contextRef="#ctx0" brushRef="#br0" timeOffset="1812">39088 20321 4096,'0'35'1568,"-18"-35"-832,18 18-864,0 0 320,-35-18 3712,17 0 1728,1 0-2721,-1 0-1407,18 0-832,18 0-160,-18-18-320,0 18-192,0 0 0,17 0 32,-17 0 0,18 0-32,-18 0 32,0 0-896,0 0-288,18 0-2879,-18 0-1217,0 0 2656,17 0 1312</inkml:trace>
        </inkml:traceGroup>
      </inkml:traceGroup>
    </inkml:traceGroup>
  </inkml:traceGroup>
</inkml:ink>
</file>

<file path=xl/ink/ink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16-10-27T15:08:59.998"/>
    </inkml:context>
    <inkml:brush xml:id="br0">
      <inkml:brushProperty name="width" value="0.025" units="cm"/>
      <inkml:brushProperty name="height" value="0.025" units="cm"/>
    </inkml:brush>
  </inkml:definitions>
  <inkml:traceGroup>
    <inkml:annotationXML>
      <emma:emma xmlns:emma="http://www.w3.org/2003/04/emma" version="1.0">
        <emma:interpretation id="{C448A0CA-C064-496F-A94B-A5D6CBB6FBE8}" emma:medium="tactile" emma:mode="ink">
          <msink:context xmlns:msink="http://schemas.microsoft.com/ink/2010/main" type="writingRegion" rotatedBoundingBox="35,20425 141,20425 141,20442 35,20442"/>
        </emma:interpretation>
      </emma:emma>
    </inkml:annotationXML>
    <inkml:traceGroup>
      <inkml:annotationXML>
        <emma:emma xmlns:emma="http://www.w3.org/2003/04/emma" version="1.0">
          <emma:interpretation id="{43FC4C4E-EB48-4D22-8B10-F6D8198F51D1}" emma:medium="tactile" emma:mode="ink">
            <msink:context xmlns:msink="http://schemas.microsoft.com/ink/2010/main" type="paragraph" rotatedBoundingBox="35,20425 141,20425 141,20442 35,20442" alignmentLevel="1"/>
          </emma:interpretation>
        </emma:emma>
      </inkml:annotationXML>
      <inkml:traceGroup>
        <inkml:annotationXML>
          <emma:emma xmlns:emma="http://www.w3.org/2003/04/emma" version="1.0">
            <emma:interpretation id="{9BDB0F20-182C-406D-8DF4-35A81F381958}" emma:medium="tactile" emma:mode="ink">
              <msink:context xmlns:msink="http://schemas.microsoft.com/ink/2010/main" type="line" rotatedBoundingBox="35,20425 141,20425 141,20442 35,20442"/>
            </emma:interpretation>
          </emma:emma>
        </inkml:annotationXML>
        <inkml:traceGroup>
          <inkml:annotationXML>
            <emma:emma xmlns:emma="http://www.w3.org/2003/04/emma" version="1.0">
              <emma:interpretation id="{40C527E9-3938-4789-AA2B-C7F086BC985F}" emma:medium="tactile" emma:mode="ink">
                <msink:context xmlns:msink="http://schemas.microsoft.com/ink/2010/main" type="inkWord" rotatedBoundingBox="35,20425 141,20425 141,20442 35,20442"/>
              </emma:interpretation>
              <emma:one-of disjunction-type="recognition" id="oneOf0">
                <emma:interpretation id="interp0" emma:lang="en-US" emma:confidence="0">
                  <emma:literal>•</emma:literal>
                </emma:interpretation>
                <emma:interpretation id="interp1" emma:lang="en-US" emma:confidence="0">
                  <emma:literal>-</emma:literal>
                </emma:interpretation>
                <emma:interpretation id="interp2" emma:lang="en-US" emma:confidence="0">
                  <emma:literal>.</emma:literal>
                </emma:interpretation>
                <emma:interpretation id="interp3" emma:lang="en-US" emma:confidence="0">
                  <emma:literal>_</emma:literal>
                </emma:interpretation>
                <emma:interpretation id="interp4" emma:lang="en-US" emma:confidence="0">
                  <emma:literal>&lt;</emma:literal>
                </emma:interpretation>
              </emma:one-of>
            </emma:emma>
          </inkml:annotationXML>
          <inkml:trace contextRef="#ctx0" brushRef="#br0">107 20444 11776,'-53'0'4480,"35"0"-2433,18 0-2591,0 0 544,18 0-1407,-1 0-449,1-17-2624,35 17-1120</inkml:trace>
        </inkml:traceGroup>
      </inkml:traceGroup>
    </inkml:traceGroup>
  </inkml:traceGroup>
</inkml:ink>
</file>

<file path=xl/ink/ink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16-10-27T15:09:05.624"/>
    </inkml:context>
    <inkml:brush xml:id="br0">
      <inkml:brushProperty name="width" value="0.025" units="cm"/>
      <inkml:brushProperty name="height" value="0.025" units="cm"/>
    </inkml:brush>
  </inkml:definitions>
  <inkml:trace contextRef="#ctx0" brushRef="#br0">5663 20497 14336,'-71'-70'5343,"71"70"-2879,0-18-2880,0 18 832,18 0-512,0 0 64,17-18-736,0 1-320,18 17 576,18-18-2080,-18 18-863,-1-18-1185</inkml:trace>
</inkml:ink>
</file>

<file path=xl/ink/ink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16-11-11T18:46:47.325"/>
    </inkml:context>
    <inkml:brush xml:id="br0">
      <inkml:brushProperty name="width" value="0.025" units="cm"/>
      <inkml:brushProperty name="height" value="0.025" units="cm"/>
    </inkml:brush>
  </inkml:definitions>
  <inkml:traceGroup>
    <inkml:annotationXML>
      <emma:emma xmlns:emma="http://www.w3.org/2003/04/emma" version="1.0">
        <emma:interpretation id="{894613AD-3F76-42CC-8155-85998BCE53E0}" emma:medium="tactile" emma:mode="ink">
          <msink:context xmlns:msink="http://schemas.microsoft.com/ink/2010/main" type="writingRegion" rotatedBoundingBox="195738,3217 196902,3217 196902,3450 195738,3450"/>
        </emma:interpretation>
      </emma:emma>
    </inkml:annotationXML>
    <inkml:traceGroup>
      <inkml:annotationXML>
        <emma:emma xmlns:emma="http://www.w3.org/2003/04/emma" version="1.0">
          <emma:interpretation id="{EAA14099-F93E-4CB5-AAD9-207342F57A98}" emma:medium="tactile" emma:mode="ink">
            <msink:context xmlns:msink="http://schemas.microsoft.com/ink/2010/main" type="paragraph" rotatedBoundingBox="195738,3217 196902,3217 196902,3450 195738,3450" alignmentLevel="1"/>
          </emma:interpretation>
        </emma:emma>
      </inkml:annotationXML>
      <inkml:traceGroup>
        <inkml:annotationXML>
          <emma:emma xmlns:emma="http://www.w3.org/2003/04/emma" version="1.0">
            <emma:interpretation id="{8EA045CC-A783-48F5-85A9-CC373390C817}" emma:medium="tactile" emma:mode="ink">
              <msink:context xmlns:msink="http://schemas.microsoft.com/ink/2010/main" type="line" rotatedBoundingBox="195738,3217 196902,3217 196902,3450 195738,3450"/>
            </emma:interpretation>
          </emma:emma>
        </inkml:annotationXML>
        <inkml:traceGroup>
          <inkml:annotationXML>
            <emma:emma xmlns:emma="http://www.w3.org/2003/04/emma" version="1.0">
              <emma:interpretation id="{30BA27F7-AA6C-4873-B165-31228CB78C46}" emma:medium="tactile" emma:mode="ink">
                <msink:context xmlns:msink="http://schemas.microsoft.com/ink/2010/main" type="inkWord" rotatedBoundingBox="195715,3293 195922,3199 195945,3251 195739,3345"/>
              </emma:interpretation>
              <emma:one-of disjunction-type="recognition" id="oneOf0">
                <emma:interpretation id="interp0" emma:lang="en-US" emma:confidence="0">
                  <emma:literal>•</emma:literal>
                </emma:interpretation>
                <emma:interpretation id="interp1" emma:lang="en-US" emma:confidence="0">
                  <emma:literal>.</emma:literal>
                </emma:interpretation>
                <emma:interpretation id="interp2" emma:lang="en-US" emma:confidence="0">
                  <emma:literal>s</emma:literal>
                </emma:interpretation>
                <emma:interpretation id="interp3" emma:lang="en-US" emma:confidence="0">
                  <emma:literal>€</emma:literal>
                </emma:interpretation>
                <emma:interpretation id="interp4" emma:lang="en-US" emma:confidence="0">
                  <emma:literal>:</emma:literal>
                </emma:interpretation>
              </emma:one-of>
            </emma:emma>
          </inkml:annotationXML>
          <inkml:trace contextRef="#ctx0" brushRef="#br0">195932 3218 3456,'-27'0'1408,"27"0"-768,0 18-768,27-18 256,-27 18 1696,-27 0 832,0-18 160,27 0 64,0 0-1249,0-18-511,-28 18-672,28 0-320,-28 0-64,28 0-64,-27 18 64,0-18-320,27 18-128,-28 17-3135,28-17-1377,0-18 2240,0 0 1216,28-18 1024</inkml:trace>
        </inkml:traceGroup>
        <inkml:traceGroup>
          <inkml:annotationXML>
            <emma:emma xmlns:emma="http://www.w3.org/2003/04/emma" version="1.0">
              <emma:interpretation id="{12F60DE5-C783-49BE-9DF7-52EB05ABDA2A}" emma:medium="tactile" emma:mode="ink">
                <msink:context xmlns:msink="http://schemas.microsoft.com/ink/2010/main" type="inkWord" rotatedBoundingBox="196902,3432 196902,3450 196887,3450 196887,3432"/>
              </emma:interpretation>
              <emma:one-of disjunction-type="recognition" id="oneOf1">
                <emma:interpretation id="interp5" emma:lang="en-US" emma:confidence="1">
                  <emma:literal>~</emma:literal>
                </emma:interpretation>
                <emma:interpretation id="interp6" emma:lang="en-US" emma:confidence="0">
                  <emma:literal>•</emma:literal>
                </emma:interpretation>
                <emma:interpretation id="interp7" emma:lang="en-US" emma:confidence="0">
                  <emma:literal>:</emma:literal>
                </emma:interpretation>
                <emma:interpretation id="interp8" emma:lang="en-US" emma:confidence="0">
                  <emma:literal>i</emma:literal>
                </emma:interpretation>
                <emma:interpretation id="interp9" emma:lang="en-US" emma:confidence="0">
                  <emma:literal>r</emma:literal>
                </emma:interpretation>
              </emma:one-of>
            </emma:emma>
          </inkml:annotationXML>
          <inkml:trace contextRef="#ctx0" brushRef="#br0" timeOffset="-1696">196889 3451 3712,'0'0'1408,"0"0"-768,0 0-768,0 0 256,0 0-224,0 0 0,0 0 64,0 0 0,0 0 32,0 0 0,0 0 0,0-18 0</inkml:trace>
        </inkml:traceGroup>
      </inkml:traceGroup>
    </inkml:traceGroup>
  </inkml:traceGroup>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18-11-06T16:09:19.482"/>
    </inkml:context>
    <inkml:brush xml:id="br0">
      <inkml:brushProperty name="width" value="0.05" units="cm"/>
      <inkml:brushProperty name="height" value="0.05" units="cm"/>
      <inkml:brushProperty name="color" value="#5B2D90"/>
    </inkml:brush>
  </inkml:definitions>
  <inkml:trace contextRef="#ctx0" brushRef="#br0">104 53 13312,'-41'11'4927,"17"-13"-3839,4-2 256,16 1-96,0 1-864,0-5-192,1 1-672,3-3-224,-3 0 352,3-1-608,3 3-224,0 2-352,1 10-1087,0 12 575,2 4 64,2 4 128,2 2-960</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18-11-06T16:09:20.554"/>
    </inkml:context>
    <inkml:brush xml:id="br0">
      <inkml:brushProperty name="width" value="0.05" units="cm"/>
      <inkml:brushProperty name="height" value="0.05" units="cm"/>
      <inkml:brushProperty name="color" value="#5B2D90"/>
    </inkml:brush>
  </inkml:definitions>
  <inkml:trace contextRef="#ctx0" brushRef="#br0">108 63 12800,'-16'-5'1504,"12"4"-1077,0-1 0,0 1 0,0-1 1,0 0-1,1 0 0,-1 0 0,0 0 0,1-1 0,0 1 0,-3-3-427,4 3 232,-2-2 48,0 1-1,0-1 1,0 0 0,1 0-1,0 0 1,0 0-280,2 3 12,1 1 1,0 0-1,0-1 1,0 1-1,-1 0 1,1 0 0,0 0-1,0-1 1,-1 1-1,1 0 1,0 0-1,0 0 1,-1 0-1,1-1 1,0 1 0,-1 0-1,1 0 1,0 0-1,-1 0 1,1 0-1,0 0 1,-1 0 0,1 0-1,0 0 1,0 0-1,-1 0 1,1 0-1,0 0 1,-1 0-1,1 0 1,0 0 0,-1 0-1,1 1 1,0-1-1,-1 0 1,1 0-1,0 0 1,0 0-1,-1 1 1,1-1 0,0 0-1,0 0 1,-1 1-1,1-1 1,0 0-1,0 0 1,0 1-1,0-1 1,-1 0 0,1 0-1,0 1 1,0-1-1,0 0 1,0 1-1,0-1-12,-1 2 160,0 0 0,0-1-1,0 1 1,0 0 0,0 0-1,1 0 1,-1 0 0,1 2-160,0-4 53,0 0-96,7 9-4287,-1-6 2327,0 0 1,0 0-1,-1 1 0,5 3 2003,1 4-3466</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18-10-13T00:51:11.331"/>
    </inkml:context>
    <inkml:brush xml:id="br0">
      <inkml:brushProperty name="width" value="0.05" units="cm"/>
      <inkml:brushProperty name="height" value="0.05" units="cm"/>
    </inkml:brush>
  </inkml:definitions>
  <inkml:trace contextRef="#ctx0" brushRef="#br0">63 0 10624,'-29'21'4032,"17"-13"-3136,-5-1-32,13-4-193,4-3-543,0 5-160,0-5-416,0 0-95,0-5 255,4 2-352,4-1-32,1-2-512,-1 1-128,4 2-1056,4-1-1760,-3 4 928</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16-10-28T13:05:21.591"/>
    </inkml:context>
    <inkml:brush xml:id="br0">
      <inkml:brushProperty name="width" value="0.025" units="cm"/>
      <inkml:brushProperty name="height" value="0.025" units="cm"/>
    </inkml:brush>
  </inkml:definitions>
  <inkml:traceGroup>
    <inkml:annotationXML>
      <emma:emma xmlns:emma="http://www.w3.org/2003/04/emma" version="1.0">
        <emma:interpretation id="{3A8F97B0-7165-460E-B686-689B23C8F815}" emma:medium="tactile" emma:mode="ink">
          <msink:context xmlns:msink="http://schemas.microsoft.com/ink/2010/main" type="writingRegion" rotatedBoundingBox="7411,19580 7754,19580 7754,19668 7411,19668"/>
        </emma:interpretation>
      </emma:emma>
    </inkml:annotationXML>
    <inkml:traceGroup>
      <inkml:annotationXML>
        <emma:emma xmlns:emma="http://www.w3.org/2003/04/emma" version="1.0">
          <emma:interpretation id="{5F1CD918-FA68-49C6-A223-3ACE1F878216}" emma:medium="tactile" emma:mode="ink">
            <msink:context xmlns:msink="http://schemas.microsoft.com/ink/2010/main" type="paragraph" rotatedBoundingBox="7411,19580 7754,19580 7754,19668 7411,19668" alignmentLevel="1"/>
          </emma:interpretation>
        </emma:emma>
      </inkml:annotationXML>
      <inkml:traceGroup>
        <inkml:annotationXML>
          <emma:emma xmlns:emma="http://www.w3.org/2003/04/emma" version="1.0">
            <emma:interpretation id="{63A7A4F8-FD89-4D17-8F42-0DC9549C073A}" emma:medium="tactile" emma:mode="ink">
              <msink:context xmlns:msink="http://schemas.microsoft.com/ink/2010/main" type="line" rotatedBoundingBox="7411,19580 7754,19580 7754,19668 7411,19668"/>
            </emma:interpretation>
          </emma:emma>
        </inkml:annotationXML>
        <inkml:traceGroup>
          <inkml:annotationXML>
            <emma:emma xmlns:emma="http://www.w3.org/2003/04/emma" version="1.0">
              <emma:interpretation id="{99E50E79-6BD9-4883-BAB8-8E8BA02B058F}" emma:medium="tactile" emma:mode="ink">
                <msink:context xmlns:msink="http://schemas.microsoft.com/ink/2010/main" type="inkWord" rotatedBoundingBox="7446,19580 7478,19662 7439,19677 7406,19595"/>
              </emma:interpretation>
              <emma:one-of disjunction-type="recognition" id="oneOf0">
                <emma:interpretation id="interp0" emma:lang="en-US" emma:confidence="0">
                  <emma:literal>•</emma:literal>
                </emma:interpretation>
                <emma:interpretation id="interp1" emma:lang="en-US" emma:confidence="0">
                  <emma:literal>C</emma:literal>
                </emma:interpretation>
                <emma:interpretation id="interp2" emma:lang="en-US" emma:confidence="0">
                  <emma:literal>.</emma:literal>
                </emma:interpretation>
                <emma:interpretation id="interp3" emma:lang="en-US" emma:confidence="0">
                  <emma:literal>G</emma:literal>
                </emma:interpretation>
                <emma:interpretation id="interp4" emma:lang="en-US" emma:confidence="0">
                  <emma:literal>e</emma:literal>
                </emma:interpretation>
              </emma:one-of>
            </emma:emma>
          </inkml:annotationXML>
          <inkml:trace contextRef="#ctx0" brushRef="#br0">7466 19670 7680,'-10'-9'2880,"2"9"-1536,8-9-928,0 0 704,-9 9-576,9 0-160,0-9-288,-9 9-96,9-8 0,0 8 0,0-9 0,-8 9-160,8 0 32,0 0-160,-9-9 32,9 9-96,0 0 0,0-8-320,9 8-32,-1-10-352,1 10-128,0-8-1696</inkml:trace>
        </inkml:traceGroup>
        <inkml:traceGroup>
          <inkml:annotationXML>
            <emma:emma xmlns:emma="http://www.w3.org/2003/04/emma" version="1.0">
              <emma:interpretation id="{E857CDEA-4E27-4586-A5EA-BC8CE60D54AF}" emma:medium="tactile" emma:mode="ink">
                <msink:context xmlns:msink="http://schemas.microsoft.com/ink/2010/main" type="inkWord" rotatedBoundingBox="7725,19602 7753,19595 7756,19606 7728,19613"/>
              </emma:interpretation>
              <emma:one-of disjunction-type="recognition" id="oneOf1">
                <emma:interpretation id="interp5" emma:lang="en-US" emma:confidence="0">
                  <emma:literal>+</emma:literal>
                </emma:interpretation>
                <emma:interpretation id="interp6" emma:lang="en-US" emma:confidence="0">
                  <emma:literal>t</emma:literal>
                </emma:interpretation>
                <emma:interpretation id="interp7" emma:lang="en-US" emma:confidence="0">
                  <emma:literal>4</emma:literal>
                </emma:interpretation>
                <emma:interpretation id="interp8" emma:lang="en-US" emma:confidence="0">
                  <emma:literal>&lt;</emma:literal>
                </emma:interpretation>
                <emma:interpretation id="interp9" emma:lang="en-US" emma:confidence="0">
                  <emma:literal>•</emma:literal>
                </emma:interpretation>
              </emma:one-of>
            </emma:emma>
          </inkml:annotationXML>
          <inkml:trace contextRef="#ctx0" brushRef="#br0" timeOffset="1201">7756 19609 8320,'-9'0'3168,"0"0"-1728,0 0-1248,9 0 640,0 0-512,0 0-96</inkml:trace>
          <inkml:trace contextRef="#ctx0" brushRef="#br0" timeOffset="1362">7729 19609 14560,'9'0'-256,"-9"0"-96,0 0 32,0 0 32,0 0 32,0 0 0,0 0-352,9 0-96,-9-9-480,0 9-128,9 0-1472</inkml:trace>
        </inkml:traceGroup>
      </inkml:traceGroup>
    </inkml:traceGroup>
  </inkml:traceGroup>
</inkml:ink>
</file>

<file path=xl/ink/ink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17-11-21T23:49:20.323"/>
    </inkml:context>
    <inkml:brush xml:id="br0">
      <inkml:brushProperty name="width" value="0.025" units="cm"/>
      <inkml:brushProperty name="height" value="0.025" units="cm"/>
    </inkml:brush>
  </inkml:definitions>
  <inkml:trace contextRef="#ctx0" brushRef="#br0">15342 27736 14464,'-34'0'5343,"10"-12"-2879,1 12-2720,23 0 832,0 0-448,-12 0-32,12-12-800,0 12-352,0 0 544,0-12-1152,12 1-448,-1 11-3071</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0.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8.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41"/>
  <sheetViews>
    <sheetView topLeftCell="A12" workbookViewId="0">
      <selection activeCell="A28" sqref="A28"/>
    </sheetView>
  </sheetViews>
  <sheetFormatPr defaultRowHeight="12.75" x14ac:dyDescent="0.35"/>
  <sheetData>
    <row r="1" spans="1:3" ht="17.25" x14ac:dyDescent="0.45">
      <c r="A1" s="274" t="s">
        <v>383</v>
      </c>
    </row>
    <row r="3" spans="1:3" ht="20.25" x14ac:dyDescent="0.55000000000000004">
      <c r="B3" s="273" t="s">
        <v>377</v>
      </c>
    </row>
    <row r="4" spans="1:3" x14ac:dyDescent="0.35">
      <c r="C4" t="s">
        <v>378</v>
      </c>
    </row>
    <row r="6" spans="1:3" x14ac:dyDescent="0.35">
      <c r="C6" t="s">
        <v>379</v>
      </c>
    </row>
    <row r="7" spans="1:3" x14ac:dyDescent="0.35">
      <c r="C7" t="s">
        <v>380</v>
      </c>
    </row>
    <row r="8" spans="1:3" x14ac:dyDescent="0.35">
      <c r="C8" t="s">
        <v>381</v>
      </c>
    </row>
    <row r="9" spans="1:3" x14ac:dyDescent="0.35">
      <c r="C9" t="s">
        <v>382</v>
      </c>
    </row>
    <row r="11" spans="1:3" x14ac:dyDescent="0.35">
      <c r="C11" t="s">
        <v>388</v>
      </c>
    </row>
    <row r="16" spans="1:3" ht="20.25" x14ac:dyDescent="0.55000000000000004">
      <c r="B16" s="273" t="s">
        <v>384</v>
      </c>
    </row>
    <row r="18" spans="2:3" x14ac:dyDescent="0.35">
      <c r="C18" t="s">
        <v>385</v>
      </c>
    </row>
    <row r="20" spans="2:3" x14ac:dyDescent="0.35">
      <c r="C20" t="s">
        <v>386</v>
      </c>
    </row>
    <row r="21" spans="2:3" x14ac:dyDescent="0.35">
      <c r="C21" t="s">
        <v>387</v>
      </c>
    </row>
    <row r="23" spans="2:3" ht="20.25" x14ac:dyDescent="0.55000000000000004">
      <c r="B23" s="273" t="s">
        <v>402</v>
      </c>
    </row>
    <row r="24" spans="2:3" ht="13.15" x14ac:dyDescent="0.4">
      <c r="C24" s="13" t="s">
        <v>816</v>
      </c>
    </row>
    <row r="25" spans="2:3" x14ac:dyDescent="0.35">
      <c r="C25" s="615" t="s">
        <v>817</v>
      </c>
    </row>
    <row r="26" spans="2:3" x14ac:dyDescent="0.35">
      <c r="C26" s="615" t="s">
        <v>818</v>
      </c>
    </row>
    <row r="27" spans="2:3" x14ac:dyDescent="0.35">
      <c r="C27" s="615" t="s">
        <v>819</v>
      </c>
    </row>
    <row r="28" spans="2:3" x14ac:dyDescent="0.35">
      <c r="C28" t="s">
        <v>394</v>
      </c>
    </row>
    <row r="29" spans="2:3" x14ac:dyDescent="0.35">
      <c r="C29" s="615" t="s">
        <v>820</v>
      </c>
    </row>
    <row r="30" spans="2:3" x14ac:dyDescent="0.35">
      <c r="C30" s="615" t="s">
        <v>821</v>
      </c>
    </row>
    <row r="31" spans="2:3" x14ac:dyDescent="0.35">
      <c r="C31" s="615" t="s">
        <v>822</v>
      </c>
    </row>
    <row r="32" spans="2:3" x14ac:dyDescent="0.35">
      <c r="C32" s="615" t="s">
        <v>823</v>
      </c>
    </row>
    <row r="33" spans="3:3" x14ac:dyDescent="0.35">
      <c r="C33" s="615" t="s">
        <v>824</v>
      </c>
    </row>
    <row r="34" spans="3:3" x14ac:dyDescent="0.35">
      <c r="C34" s="615" t="s">
        <v>825</v>
      </c>
    </row>
    <row r="35" spans="3:3" x14ac:dyDescent="0.35">
      <c r="C35" s="615" t="s">
        <v>826</v>
      </c>
    </row>
    <row r="36" spans="3:3" x14ac:dyDescent="0.35">
      <c r="C36" s="615" t="s">
        <v>827</v>
      </c>
    </row>
    <row r="37" spans="3:3" x14ac:dyDescent="0.35">
      <c r="C37" s="615" t="s">
        <v>829</v>
      </c>
    </row>
    <row r="38" spans="3:3" x14ac:dyDescent="0.35">
      <c r="C38" s="615" t="s">
        <v>830</v>
      </c>
    </row>
    <row r="41" spans="3:3" x14ac:dyDescent="0.35">
      <c r="C41" s="615" t="s">
        <v>828</v>
      </c>
    </row>
  </sheetData>
  <phoneticPr fontId="0" type="noConversion"/>
  <pageMargins left="0.75" right="0.75" top="1" bottom="1" header="0.5" footer="0.5"/>
  <pageSetup paperSize="131" orientation="portrait"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CI321"/>
  <sheetViews>
    <sheetView tabSelected="1" zoomScale="71" zoomScaleNormal="91" workbookViewId="0">
      <selection activeCell="B26" sqref="B26"/>
    </sheetView>
  </sheetViews>
  <sheetFormatPr defaultRowHeight="12.75" x14ac:dyDescent="0.35"/>
  <cols>
    <col min="1" max="1" width="1.265625" customWidth="1"/>
    <col min="2" max="2" width="27.86328125" customWidth="1"/>
    <col min="3" max="3" width="30.3984375" customWidth="1"/>
    <col min="4" max="4" width="14.265625" customWidth="1"/>
    <col min="5" max="5" width="11.86328125" customWidth="1"/>
    <col min="6" max="6" width="10.86328125" customWidth="1"/>
    <col min="7" max="7" width="11.3984375" customWidth="1"/>
    <col min="8" max="8" width="10.86328125" customWidth="1"/>
    <col min="9" max="9" width="11" customWidth="1"/>
    <col min="10" max="10" width="11.3984375" customWidth="1"/>
    <col min="11" max="11" width="10.86328125" customWidth="1"/>
    <col min="12" max="12" width="12.265625" customWidth="1"/>
    <col min="13" max="13" width="11" bestFit="1" customWidth="1"/>
    <col min="14" max="14" width="11.73046875" customWidth="1"/>
    <col min="15" max="15" width="10.86328125" customWidth="1"/>
    <col min="16" max="16" width="17.3984375" customWidth="1"/>
    <col min="17" max="17" width="12.265625" customWidth="1"/>
    <col min="18" max="18" width="3.3984375" customWidth="1"/>
    <col min="19" max="19" width="2.86328125" customWidth="1"/>
    <col min="20" max="20" width="25.265625" customWidth="1"/>
    <col min="21" max="21" width="8.1328125" bestFit="1" customWidth="1"/>
    <col min="22" max="22" width="10.59765625" bestFit="1" customWidth="1"/>
    <col min="23" max="23" width="9.3984375" bestFit="1" customWidth="1"/>
    <col min="24" max="24" width="9.265625" customWidth="1"/>
    <col min="25" max="25" width="8.265625" customWidth="1"/>
    <col min="26" max="26" width="6.59765625" bestFit="1" customWidth="1"/>
    <col min="27" max="27" width="11.3984375" bestFit="1" customWidth="1"/>
    <col min="28" max="28" width="9.3984375" bestFit="1" customWidth="1"/>
    <col min="29" max="29" width="15.86328125" bestFit="1" customWidth="1"/>
    <col min="30" max="31" width="9.3984375" bestFit="1" customWidth="1"/>
    <col min="32" max="32" width="11.265625" customWidth="1"/>
    <col min="34" max="34" width="18.3984375" customWidth="1"/>
    <col min="35" max="35" width="71.59765625" bestFit="1" customWidth="1"/>
  </cols>
  <sheetData>
    <row r="1" spans="2:87" ht="24.75" x14ac:dyDescent="0.65">
      <c r="B1" s="845"/>
      <c r="C1" s="9"/>
      <c r="D1" s="779" t="s">
        <v>596</v>
      </c>
      <c r="E1" s="27">
        <v>1</v>
      </c>
      <c r="F1" s="9" t="s">
        <v>967</v>
      </c>
      <c r="G1" s="9"/>
      <c r="H1" s="9"/>
      <c r="I1" s="9"/>
      <c r="J1" s="9"/>
      <c r="K1" s="9"/>
      <c r="L1" s="9"/>
      <c r="M1" s="9"/>
      <c r="N1" s="9"/>
      <c r="O1" s="9"/>
      <c r="P1" s="9"/>
      <c r="Q1" s="10"/>
    </row>
    <row r="2" spans="2:87" ht="16.5" x14ac:dyDescent="0.6">
      <c r="B2" s="780"/>
      <c r="C2" s="1"/>
      <c r="D2" s="1"/>
      <c r="E2" s="29">
        <v>2</v>
      </c>
      <c r="F2" s="1250" t="s">
        <v>1240</v>
      </c>
      <c r="G2" s="1"/>
      <c r="H2" s="1"/>
      <c r="I2" s="1"/>
      <c r="J2" s="1"/>
      <c r="K2" s="1"/>
      <c r="L2" s="1"/>
      <c r="M2" s="1"/>
      <c r="N2" s="1"/>
      <c r="O2" s="1"/>
      <c r="P2" s="1"/>
      <c r="Q2" s="3"/>
      <c r="AI2" s="18" t="s">
        <v>1241</v>
      </c>
    </row>
    <row r="3" spans="2:87" ht="18" thickBot="1" x14ac:dyDescent="0.55000000000000004">
      <c r="B3" s="781" t="s">
        <v>1225</v>
      </c>
      <c r="C3" s="2"/>
      <c r="D3" s="2"/>
      <c r="E3" s="31">
        <v>3</v>
      </c>
      <c r="F3" s="2" t="s">
        <v>1221</v>
      </c>
      <c r="G3" s="2"/>
      <c r="H3" s="2"/>
      <c r="I3" s="2"/>
      <c r="J3" s="2"/>
      <c r="K3" s="2"/>
      <c r="L3" s="2"/>
      <c r="M3" s="2"/>
      <c r="N3" s="2"/>
      <c r="O3" s="2"/>
      <c r="P3" s="2"/>
      <c r="Q3" s="7"/>
    </row>
    <row r="4" spans="2:87" ht="18" thickBot="1" x14ac:dyDescent="0.55000000000000004">
      <c r="B4" s="782" t="s">
        <v>597</v>
      </c>
      <c r="C4" s="783"/>
      <c r="D4" s="784" t="s">
        <v>598</v>
      </c>
      <c r="E4" s="785" t="s">
        <v>194</v>
      </c>
      <c r="F4" s="786" t="s">
        <v>195</v>
      </c>
      <c r="G4" s="787" t="s">
        <v>196</v>
      </c>
      <c r="H4" s="786" t="s">
        <v>197</v>
      </c>
      <c r="I4" s="787" t="s">
        <v>198</v>
      </c>
      <c r="J4" s="786" t="s">
        <v>199</v>
      </c>
      <c r="K4" s="787" t="s">
        <v>200</v>
      </c>
      <c r="L4" s="786" t="s">
        <v>201</v>
      </c>
      <c r="M4" s="787" t="s">
        <v>202</v>
      </c>
      <c r="N4" s="786" t="s">
        <v>203</v>
      </c>
      <c r="O4" s="787" t="s">
        <v>204</v>
      </c>
      <c r="P4" s="788" t="s">
        <v>205</v>
      </c>
      <c r="Q4" s="784" t="s">
        <v>599</v>
      </c>
      <c r="T4" s="953" t="s">
        <v>718</v>
      </c>
      <c r="U4" s="952"/>
      <c r="AI4" s="1025"/>
      <c r="AJ4" s="978"/>
      <c r="AK4" s="979" t="s">
        <v>445</v>
      </c>
      <c r="AL4" s="979"/>
      <c r="AM4" s="979"/>
      <c r="AN4" s="983"/>
      <c r="AO4" s="980" t="s">
        <v>446</v>
      </c>
      <c r="AP4" s="980"/>
      <c r="AQ4" s="984"/>
      <c r="AR4" s="985"/>
      <c r="AS4" s="981"/>
      <c r="AT4" s="981" t="s">
        <v>419</v>
      </c>
      <c r="AU4" s="981"/>
      <c r="AV4" s="982"/>
      <c r="AW4" s="978"/>
      <c r="AX4" s="979" t="s">
        <v>420</v>
      </c>
      <c r="AY4" s="979"/>
      <c r="AZ4" s="986"/>
      <c r="BA4" s="983"/>
      <c r="BB4" s="980" t="s">
        <v>198</v>
      </c>
      <c r="BC4" s="980"/>
      <c r="BD4" s="984"/>
      <c r="BE4" s="985"/>
      <c r="BF4" s="981"/>
      <c r="BG4" s="981" t="s">
        <v>421</v>
      </c>
      <c r="BH4" s="981"/>
      <c r="BI4" s="982"/>
      <c r="BJ4" s="978"/>
      <c r="BK4" s="979"/>
      <c r="BL4" s="979" t="s">
        <v>422</v>
      </c>
      <c r="BM4" s="986"/>
      <c r="BN4" s="983"/>
      <c r="BO4" s="980"/>
      <c r="BP4" s="980" t="s">
        <v>449</v>
      </c>
      <c r="BQ4" s="984"/>
      <c r="BR4" s="985"/>
      <c r="BS4" s="981"/>
      <c r="BT4" s="981" t="s">
        <v>450</v>
      </c>
      <c r="BU4" s="981"/>
      <c r="BV4" s="982"/>
      <c r="BW4" s="978"/>
      <c r="BX4" s="979"/>
      <c r="BY4" s="979" t="s">
        <v>452</v>
      </c>
      <c r="BZ4" s="986"/>
      <c r="CA4" s="983"/>
      <c r="CB4" s="980"/>
      <c r="CC4" s="980" t="s">
        <v>453</v>
      </c>
      <c r="CD4" s="984"/>
      <c r="CE4" s="985"/>
      <c r="CF4" s="981"/>
      <c r="CG4" s="981" t="s">
        <v>454</v>
      </c>
      <c r="CH4" s="981"/>
      <c r="CI4" s="982"/>
    </row>
    <row r="5" spans="2:87" ht="18" thickBot="1" x14ac:dyDescent="0.55000000000000004">
      <c r="B5" s="789"/>
      <c r="C5" s="9"/>
      <c r="D5" s="352"/>
      <c r="E5" s="193"/>
      <c r="F5" s="9"/>
      <c r="G5" s="74"/>
      <c r="H5" s="9"/>
      <c r="I5" s="74"/>
      <c r="J5" s="9"/>
      <c r="K5" s="74"/>
      <c r="L5" s="9"/>
      <c r="M5" s="74"/>
      <c r="N5" s="9"/>
      <c r="O5" s="74"/>
      <c r="P5" s="10"/>
      <c r="Q5" s="344"/>
      <c r="T5" s="150" t="s">
        <v>697</v>
      </c>
      <c r="AI5" s="1026"/>
      <c r="AJ5" s="6" t="s">
        <v>722</v>
      </c>
      <c r="AK5" s="2" t="s">
        <v>723</v>
      </c>
      <c r="AL5" s="2" t="s">
        <v>726</v>
      </c>
      <c r="AM5" s="2" t="s">
        <v>725</v>
      </c>
      <c r="AN5" s="658" t="s">
        <v>727</v>
      </c>
      <c r="AO5" s="651" t="s">
        <v>845</v>
      </c>
      <c r="AP5" s="651" t="s">
        <v>846</v>
      </c>
      <c r="AQ5" s="1021" t="s">
        <v>847</v>
      </c>
      <c r="AR5" s="658" t="s">
        <v>848</v>
      </c>
      <c r="AS5" s="651" t="s">
        <v>849</v>
      </c>
      <c r="AT5" s="651" t="s">
        <v>850</v>
      </c>
      <c r="AU5" s="651" t="s">
        <v>851</v>
      </c>
      <c r="AV5" s="1021" t="s">
        <v>852</v>
      </c>
      <c r="AW5" s="6" t="s">
        <v>853</v>
      </c>
      <c r="AX5" s="2" t="s">
        <v>854</v>
      </c>
      <c r="AY5" s="2" t="s">
        <v>855</v>
      </c>
      <c r="AZ5" s="7" t="s">
        <v>856</v>
      </c>
      <c r="BA5" s="6" t="s">
        <v>857</v>
      </c>
      <c r="BB5" s="2" t="s">
        <v>858</v>
      </c>
      <c r="BC5" s="2" t="s">
        <v>859</v>
      </c>
      <c r="BD5" s="7" t="s">
        <v>860</v>
      </c>
      <c r="BE5" s="6" t="s">
        <v>861</v>
      </c>
      <c r="BF5" s="2" t="s">
        <v>862</v>
      </c>
      <c r="BG5" s="2" t="s">
        <v>863</v>
      </c>
      <c r="BH5" s="2" t="s">
        <v>864</v>
      </c>
      <c r="BI5" s="7" t="s">
        <v>865</v>
      </c>
      <c r="BJ5" s="6" t="s">
        <v>866</v>
      </c>
      <c r="BK5" s="2" t="s">
        <v>867</v>
      </c>
      <c r="BL5" s="2" t="s">
        <v>868</v>
      </c>
      <c r="BM5" s="7" t="s">
        <v>869</v>
      </c>
      <c r="BN5" s="6" t="s">
        <v>870</v>
      </c>
      <c r="BO5" s="2" t="s">
        <v>871</v>
      </c>
      <c r="BP5" s="2" t="s">
        <v>872</v>
      </c>
      <c r="BQ5" s="7" t="s">
        <v>873</v>
      </c>
      <c r="BR5" s="6" t="s">
        <v>874</v>
      </c>
      <c r="BS5" s="2" t="s">
        <v>875</v>
      </c>
      <c r="BT5" s="2" t="s">
        <v>876</v>
      </c>
      <c r="BU5" s="2" t="s">
        <v>877</v>
      </c>
      <c r="BV5" s="7" t="s">
        <v>878</v>
      </c>
      <c r="BW5" s="6" t="s">
        <v>879</v>
      </c>
      <c r="BX5" s="2" t="s">
        <v>880</v>
      </c>
      <c r="BY5" s="2" t="s">
        <v>881</v>
      </c>
      <c r="BZ5" s="7" t="s">
        <v>882</v>
      </c>
      <c r="CA5" s="6" t="s">
        <v>883</v>
      </c>
      <c r="CB5" s="2" t="s">
        <v>884</v>
      </c>
      <c r="CC5" s="2" t="s">
        <v>885</v>
      </c>
      <c r="CD5" s="7" t="s">
        <v>886</v>
      </c>
      <c r="CE5" s="6" t="s">
        <v>887</v>
      </c>
      <c r="CF5" s="2" t="s">
        <v>888</v>
      </c>
      <c r="CG5" s="2" t="s">
        <v>889</v>
      </c>
      <c r="CH5" s="2" t="s">
        <v>890</v>
      </c>
      <c r="CI5" s="7" t="s">
        <v>891</v>
      </c>
    </row>
    <row r="6" spans="2:87" ht="15.4" thickBot="1" x14ac:dyDescent="0.45">
      <c r="B6" s="790" t="s">
        <v>600</v>
      </c>
      <c r="C6" s="1"/>
      <c r="D6" s="344"/>
      <c r="E6" s="192"/>
      <c r="F6" s="1"/>
      <c r="G6" s="73"/>
      <c r="H6" s="1"/>
      <c r="I6" s="73"/>
      <c r="J6" s="1"/>
      <c r="K6" s="73"/>
      <c r="L6" s="1"/>
      <c r="M6" s="73"/>
      <c r="N6" s="1"/>
      <c r="O6" s="73"/>
      <c r="P6" s="3"/>
      <c r="Q6" s="791"/>
      <c r="AI6" s="1027" t="s">
        <v>600</v>
      </c>
      <c r="AJ6" s="4"/>
      <c r="AK6" s="1"/>
      <c r="AL6" s="1"/>
      <c r="AM6" s="3"/>
      <c r="AN6" s="4"/>
      <c r="AO6" s="1"/>
      <c r="AP6" s="1"/>
      <c r="AQ6" s="3"/>
      <c r="AR6" s="8"/>
      <c r="AS6" s="9"/>
      <c r="AT6" s="9"/>
      <c r="AU6" s="9"/>
      <c r="AV6" s="10"/>
      <c r="AW6" s="8"/>
      <c r="AX6" s="9"/>
      <c r="AY6" s="9"/>
      <c r="AZ6" s="10"/>
      <c r="BA6" s="8"/>
      <c r="BB6" s="9"/>
      <c r="BC6" s="9"/>
      <c r="BD6" s="10"/>
      <c r="BE6" s="8"/>
      <c r="BF6" s="9"/>
      <c r="BG6" s="9"/>
      <c r="BH6" s="9"/>
      <c r="BI6" s="10"/>
      <c r="BJ6" s="8"/>
      <c r="BK6" s="9"/>
      <c r="BL6" s="9"/>
      <c r="BM6" s="10"/>
      <c r="BN6" s="8"/>
      <c r="BO6" s="9"/>
      <c r="BP6" s="9"/>
      <c r="BQ6" s="10"/>
      <c r="BR6" s="8"/>
      <c r="BS6" s="9"/>
      <c r="BT6" s="9"/>
      <c r="BU6" s="9"/>
      <c r="BV6" s="10"/>
      <c r="BW6" s="8"/>
      <c r="BX6" s="9"/>
      <c r="BY6" s="9"/>
      <c r="BZ6" s="10"/>
      <c r="CA6" s="8"/>
      <c r="CB6" s="9"/>
      <c r="CC6" s="9"/>
      <c r="CD6" s="10"/>
      <c r="CE6" s="8"/>
      <c r="CF6" s="9"/>
      <c r="CG6" s="9"/>
      <c r="CH6" s="9"/>
      <c r="CI6" s="10"/>
    </row>
    <row r="7" spans="2:87" ht="15.75" thickBot="1" x14ac:dyDescent="0.5">
      <c r="B7" s="792" t="s">
        <v>601</v>
      </c>
      <c r="C7" s="1"/>
      <c r="D7" s="793">
        <f t="shared" ref="D7:D22" si="0">SUM(Q7/$Q$103)</f>
        <v>0</v>
      </c>
      <c r="E7" s="794">
        <v>0</v>
      </c>
      <c r="F7" s="794">
        <v>0</v>
      </c>
      <c r="G7" s="794">
        <v>0</v>
      </c>
      <c r="H7" s="794">
        <v>0</v>
      </c>
      <c r="I7" s="794">
        <v>0</v>
      </c>
      <c r="J7" s="794">
        <v>0</v>
      </c>
      <c r="K7" s="794">
        <v>0</v>
      </c>
      <c r="L7" s="794">
        <v>0</v>
      </c>
      <c r="M7" s="794">
        <v>0</v>
      </c>
      <c r="N7" s="794">
        <v>0</v>
      </c>
      <c r="O7" s="794">
        <v>0</v>
      </c>
      <c r="P7" s="794">
        <v>0</v>
      </c>
      <c r="Q7" s="791">
        <f>SUM(E7:P7)</f>
        <v>0</v>
      </c>
      <c r="T7" s="618"/>
      <c r="U7" s="619" t="s">
        <v>194</v>
      </c>
      <c r="V7" s="619" t="s">
        <v>195</v>
      </c>
      <c r="W7" s="619" t="s">
        <v>196</v>
      </c>
      <c r="X7" s="619" t="s">
        <v>197</v>
      </c>
      <c r="Y7" s="619" t="s">
        <v>198</v>
      </c>
      <c r="Z7" s="619" t="s">
        <v>421</v>
      </c>
      <c r="AA7" s="619" t="s">
        <v>422</v>
      </c>
      <c r="AB7" s="619" t="s">
        <v>201</v>
      </c>
      <c r="AC7" s="619" t="s">
        <v>698</v>
      </c>
      <c r="AD7" s="619" t="s">
        <v>203</v>
      </c>
      <c r="AE7" s="619" t="s">
        <v>204</v>
      </c>
      <c r="AF7" s="920" t="s">
        <v>205</v>
      </c>
      <c r="AG7" s="921" t="s">
        <v>208</v>
      </c>
      <c r="AI7" s="1028" t="s">
        <v>601</v>
      </c>
      <c r="AJ7" s="4"/>
      <c r="AK7" s="1"/>
      <c r="AL7" s="1"/>
      <c r="AM7" s="3"/>
      <c r="AN7" s="4"/>
      <c r="AO7" s="1"/>
      <c r="AP7" s="1"/>
      <c r="AQ7" s="3"/>
      <c r="AR7" s="4"/>
      <c r="AS7" s="1"/>
      <c r="AT7" s="1"/>
      <c r="AU7" s="1"/>
      <c r="AV7" s="3"/>
      <c r="AW7" s="4"/>
      <c r="AX7" s="1"/>
      <c r="AY7" s="1"/>
      <c r="AZ7" s="3"/>
      <c r="BA7" s="4"/>
      <c r="BB7" s="1"/>
      <c r="BC7" s="1"/>
      <c r="BD7" s="3"/>
      <c r="BE7" s="4"/>
      <c r="BF7" s="1"/>
      <c r="BG7" s="1"/>
      <c r="BH7" s="1"/>
      <c r="BI7" s="3"/>
      <c r="BJ7" s="4"/>
      <c r="BK7" s="1"/>
      <c r="BL7" s="1"/>
      <c r="BM7" s="3"/>
      <c r="BN7" s="4"/>
      <c r="BO7" s="1"/>
      <c r="BP7" s="1"/>
      <c r="BQ7" s="3"/>
      <c r="BR7" s="4"/>
      <c r="BS7" s="1"/>
      <c r="BT7" s="1"/>
      <c r="BU7" s="1"/>
      <c r="BV7" s="3"/>
      <c r="BW7" s="4"/>
      <c r="BX7" s="1"/>
      <c r="BY7" s="1"/>
      <c r="BZ7" s="3"/>
      <c r="CA7" s="4"/>
      <c r="CB7" s="1"/>
      <c r="CC7" s="1"/>
      <c r="CD7" s="3"/>
      <c r="CE7" s="4"/>
      <c r="CF7" s="1"/>
      <c r="CG7" s="1"/>
      <c r="CH7" s="1"/>
      <c r="CI7" s="3"/>
    </row>
    <row r="8" spans="2:87" ht="15.4" x14ac:dyDescent="0.45">
      <c r="B8" s="792" t="s">
        <v>1219</v>
      </c>
      <c r="C8" s="1"/>
      <c r="D8" s="793">
        <f t="shared" si="0"/>
        <v>0</v>
      </c>
      <c r="E8" s="794">
        <v>0</v>
      </c>
      <c r="F8" s="795">
        <v>0</v>
      </c>
      <c r="G8" s="796">
        <v>0</v>
      </c>
      <c r="H8" s="795">
        <v>0</v>
      </c>
      <c r="I8" s="796">
        <v>0</v>
      </c>
      <c r="J8" s="796">
        <v>0</v>
      </c>
      <c r="K8" s="796">
        <v>0</v>
      </c>
      <c r="L8" s="795">
        <v>0</v>
      </c>
      <c r="M8" s="796">
        <v>0</v>
      </c>
      <c r="N8" s="795">
        <v>0</v>
      </c>
      <c r="O8" s="796">
        <v>0</v>
      </c>
      <c r="P8" s="797">
        <v>0</v>
      </c>
      <c r="Q8" s="791">
        <f>SUM(E8:P8)</f>
        <v>0</v>
      </c>
      <c r="T8" s="922" t="s">
        <v>699</v>
      </c>
      <c r="U8" s="923">
        <v>0</v>
      </c>
      <c r="V8" s="923">
        <v>0</v>
      </c>
      <c r="W8" s="923">
        <v>0</v>
      </c>
      <c r="X8" s="923">
        <v>0</v>
      </c>
      <c r="Y8" s="923">
        <v>0</v>
      </c>
      <c r="Z8" s="923">
        <v>0</v>
      </c>
      <c r="AA8" s="923">
        <v>0</v>
      </c>
      <c r="AB8" s="923">
        <v>0</v>
      </c>
      <c r="AC8" s="923">
        <v>0</v>
      </c>
      <c r="AD8" s="923">
        <v>0</v>
      </c>
      <c r="AE8" s="923">
        <v>0</v>
      </c>
      <c r="AF8" s="923">
        <v>0</v>
      </c>
      <c r="AG8" s="3">
        <f>SUM(U8:AF8)</f>
        <v>0</v>
      </c>
      <c r="AI8" s="1028" t="s">
        <v>602</v>
      </c>
      <c r="AJ8" s="4"/>
      <c r="AK8" s="1"/>
      <c r="AL8" s="1"/>
      <c r="AM8" s="3"/>
      <c r="AN8" s="4"/>
      <c r="AO8" s="1"/>
      <c r="AP8" s="1"/>
      <c r="AQ8" s="3"/>
      <c r="AR8" s="4"/>
      <c r="AS8" s="1"/>
      <c r="AT8" s="1"/>
      <c r="AU8" s="1"/>
      <c r="AV8" s="3"/>
      <c r="AW8" s="4"/>
      <c r="AX8" s="1"/>
      <c r="AY8" s="1"/>
      <c r="AZ8" s="3"/>
      <c r="BA8" s="4"/>
      <c r="BB8" s="1"/>
      <c r="BC8" s="1"/>
      <c r="BD8" s="3"/>
      <c r="BE8" s="4"/>
      <c r="BF8" s="1"/>
      <c r="BG8" s="1"/>
      <c r="BH8" s="1"/>
      <c r="BI8" s="3"/>
      <c r="BJ8" s="4"/>
      <c r="BK8" s="1"/>
      <c r="BL8" s="1"/>
      <c r="BM8" s="3"/>
      <c r="BN8" s="4"/>
      <c r="BO8" s="1"/>
      <c r="BP8" s="1"/>
      <c r="BQ8" s="3"/>
      <c r="BR8" s="4"/>
      <c r="BS8" s="1"/>
      <c r="BT8" s="1"/>
      <c r="BU8" s="1"/>
      <c r="BV8" s="3"/>
      <c r="BW8" s="4"/>
      <c r="BX8" s="1"/>
      <c r="BY8" s="1"/>
      <c r="BZ8" s="3"/>
      <c r="CA8" s="4"/>
      <c r="CB8" s="1"/>
      <c r="CC8" s="1"/>
      <c r="CD8" s="3"/>
      <c r="CE8" s="4"/>
      <c r="CF8" s="1"/>
      <c r="CG8" s="1"/>
      <c r="CH8" s="1"/>
      <c r="CI8" s="3"/>
    </row>
    <row r="9" spans="2:87" ht="17.649999999999999" thickBot="1" x14ac:dyDescent="0.5">
      <c r="B9" s="860" t="s">
        <v>1220</v>
      </c>
      <c r="C9" s="1"/>
      <c r="D9" s="793">
        <f t="shared" si="0"/>
        <v>0</v>
      </c>
      <c r="E9" s="798">
        <v>0</v>
      </c>
      <c r="F9" s="798">
        <v>0</v>
      </c>
      <c r="G9" s="798">
        <v>0</v>
      </c>
      <c r="H9" s="798">
        <v>0</v>
      </c>
      <c r="I9" s="798">
        <v>0</v>
      </c>
      <c r="J9" s="796">
        <v>0</v>
      </c>
      <c r="K9" s="796">
        <v>0</v>
      </c>
      <c r="L9" s="795">
        <v>0</v>
      </c>
      <c r="M9" s="798">
        <v>0</v>
      </c>
      <c r="N9" s="798">
        <v>0</v>
      </c>
      <c r="O9" s="796">
        <v>0</v>
      </c>
      <c r="P9" s="797">
        <v>0</v>
      </c>
      <c r="Q9" s="791">
        <f>SUM(E9:P9)</f>
        <v>0</v>
      </c>
      <c r="T9" s="922" t="s">
        <v>700</v>
      </c>
      <c r="U9" s="1"/>
      <c r="V9" s="1"/>
      <c r="W9" s="1"/>
      <c r="X9" s="1"/>
      <c r="Y9" s="1"/>
      <c r="Z9" s="1"/>
      <c r="AA9" s="1"/>
      <c r="AB9" s="1"/>
      <c r="AC9" s="1"/>
      <c r="AD9" s="1"/>
      <c r="AE9" s="1"/>
      <c r="AF9" s="1"/>
      <c r="AG9" s="3"/>
      <c r="AI9" s="1029" t="s">
        <v>681</v>
      </c>
      <c r="AJ9" s="1044"/>
      <c r="AK9" s="1024"/>
      <c r="AL9" s="1024"/>
      <c r="AM9" s="1043"/>
      <c r="AN9" s="1044"/>
      <c r="AO9" s="1024"/>
      <c r="AP9" s="1010" t="s">
        <v>1215</v>
      </c>
      <c r="AQ9" s="1006"/>
      <c r="AR9" s="1004"/>
      <c r="AS9" s="1005"/>
      <c r="AT9" s="1005"/>
      <c r="AU9" s="1005"/>
      <c r="AV9" s="1006"/>
      <c r="AW9" s="1004"/>
      <c r="AX9" s="1005"/>
      <c r="AY9" s="1005"/>
      <c r="AZ9" s="1236"/>
      <c r="BA9" s="4"/>
      <c r="BB9" s="1"/>
      <c r="BC9" s="1"/>
      <c r="BD9" s="3"/>
      <c r="BE9" s="4"/>
      <c r="BF9" s="1"/>
      <c r="BG9" s="1"/>
      <c r="BH9" s="1"/>
      <c r="BI9" s="3"/>
      <c r="BJ9" s="4"/>
      <c r="BK9" s="1"/>
      <c r="BL9" s="1"/>
      <c r="BM9" s="3"/>
      <c r="BN9" s="4"/>
      <c r="BO9" s="1"/>
      <c r="BP9" s="1"/>
      <c r="BQ9" s="3"/>
      <c r="BR9" s="4"/>
      <c r="BS9" s="1"/>
      <c r="BT9" s="1"/>
      <c r="BU9" s="1"/>
      <c r="BV9" s="3"/>
      <c r="BW9" s="4"/>
      <c r="BX9" s="1"/>
      <c r="BY9" s="1"/>
      <c r="BZ9" s="3"/>
      <c r="CA9" s="4"/>
      <c r="CB9" s="1"/>
      <c r="CC9" s="1"/>
      <c r="CD9" s="3"/>
      <c r="CE9" s="4"/>
      <c r="CF9" s="1"/>
      <c r="CG9" s="1"/>
      <c r="CH9" s="1"/>
      <c r="CI9" s="3"/>
    </row>
    <row r="10" spans="2:87" ht="15.4" thickBot="1" x14ac:dyDescent="0.45">
      <c r="B10" s="799" t="s">
        <v>603</v>
      </c>
      <c r="C10" s="800"/>
      <c r="D10" s="801">
        <f t="shared" si="0"/>
        <v>0</v>
      </c>
      <c r="E10" s="802">
        <f t="shared" ref="E10:P10" si="1">SUM(E7:E9)</f>
        <v>0</v>
      </c>
      <c r="F10" s="802">
        <f t="shared" si="1"/>
        <v>0</v>
      </c>
      <c r="G10" s="802">
        <f t="shared" si="1"/>
        <v>0</v>
      </c>
      <c r="H10" s="802">
        <f t="shared" si="1"/>
        <v>0</v>
      </c>
      <c r="I10" s="802">
        <f t="shared" si="1"/>
        <v>0</v>
      </c>
      <c r="J10" s="802">
        <f t="shared" si="1"/>
        <v>0</v>
      </c>
      <c r="K10" s="802">
        <f t="shared" si="1"/>
        <v>0</v>
      </c>
      <c r="L10" s="802">
        <f t="shared" si="1"/>
        <v>0</v>
      </c>
      <c r="M10" s="802">
        <f t="shared" si="1"/>
        <v>0</v>
      </c>
      <c r="N10" s="802">
        <f t="shared" si="1"/>
        <v>0</v>
      </c>
      <c r="O10" s="802">
        <f t="shared" si="1"/>
        <v>0</v>
      </c>
      <c r="P10" s="802">
        <f t="shared" si="1"/>
        <v>0</v>
      </c>
      <c r="Q10" s="803">
        <f>SUM(E10:P10)</f>
        <v>0</v>
      </c>
      <c r="T10" s="922" t="s">
        <v>716</v>
      </c>
      <c r="U10" s="923">
        <v>9000</v>
      </c>
      <c r="V10" s="923">
        <v>15000</v>
      </c>
      <c r="W10" s="923">
        <v>12000</v>
      </c>
      <c r="X10" s="923"/>
      <c r="Y10" s="923"/>
      <c r="Z10" s="923"/>
      <c r="AA10" s="923"/>
      <c r="AB10" s="923">
        <v>14000</v>
      </c>
      <c r="AC10" s="923">
        <v>20000</v>
      </c>
      <c r="AD10" s="923">
        <v>15000</v>
      </c>
      <c r="AE10" s="923">
        <v>16000</v>
      </c>
      <c r="AF10" s="923">
        <v>0</v>
      </c>
      <c r="AG10" s="3">
        <f>SUM(U10:AF10)</f>
        <v>101000</v>
      </c>
      <c r="AI10" s="1030" t="s">
        <v>603</v>
      </c>
      <c r="AJ10" s="1000"/>
      <c r="AK10" s="957"/>
      <c r="AL10" s="957"/>
      <c r="AM10" s="967"/>
      <c r="AN10" s="1000"/>
      <c r="AO10" s="957"/>
      <c r="AP10" s="957"/>
      <c r="AQ10" s="967"/>
      <c r="AR10" s="1000"/>
      <c r="AS10" s="957"/>
      <c r="AT10" s="957"/>
      <c r="AU10" s="957"/>
      <c r="AV10" s="967"/>
      <c r="AW10" s="1000"/>
      <c r="AX10" s="957"/>
      <c r="AY10" s="957"/>
      <c r="AZ10" s="967"/>
      <c r="BA10" s="1000"/>
      <c r="BB10" s="957"/>
      <c r="BC10" s="957"/>
      <c r="BD10" s="967"/>
      <c r="BE10" s="1000"/>
      <c r="BF10" s="957"/>
      <c r="BG10" s="957"/>
      <c r="BH10" s="957"/>
      <c r="BI10" s="967"/>
      <c r="BJ10" s="1000"/>
      <c r="BK10" s="957"/>
      <c r="BL10" s="957"/>
      <c r="BM10" s="967"/>
      <c r="BN10" s="1000"/>
      <c r="BO10" s="957"/>
      <c r="BP10" s="957"/>
      <c r="BQ10" s="967"/>
      <c r="BR10" s="1000"/>
      <c r="BS10" s="957"/>
      <c r="BT10" s="957"/>
      <c r="BU10" s="957"/>
      <c r="BV10" s="967"/>
      <c r="BW10" s="1000"/>
      <c r="BX10" s="957"/>
      <c r="BY10" s="957"/>
      <c r="BZ10" s="967"/>
      <c r="CA10" s="1000"/>
      <c r="CB10" s="957"/>
      <c r="CC10" s="957"/>
      <c r="CD10" s="967"/>
      <c r="CE10" s="1000"/>
      <c r="CF10" s="957"/>
      <c r="CG10" s="957"/>
      <c r="CH10" s="957"/>
      <c r="CI10" s="967"/>
    </row>
    <row r="11" spans="2:87" ht="15" x14ac:dyDescent="0.4">
      <c r="B11" s="790" t="s">
        <v>604</v>
      </c>
      <c r="C11" s="1"/>
      <c r="D11" s="793">
        <f t="shared" si="0"/>
        <v>0</v>
      </c>
      <c r="E11" s="804"/>
      <c r="F11" s="155"/>
      <c r="G11" s="805"/>
      <c r="H11" s="155"/>
      <c r="I11" s="805"/>
      <c r="J11" s="155"/>
      <c r="K11" s="805"/>
      <c r="L11" s="155"/>
      <c r="M11" s="805"/>
      <c r="N11" s="155"/>
      <c r="O11" s="805"/>
      <c r="P11" s="806"/>
      <c r="Q11" s="791"/>
      <c r="T11" s="922" t="s">
        <v>701</v>
      </c>
      <c r="U11" s="923">
        <v>0.45</v>
      </c>
      <c r="V11" s="923">
        <v>0.45</v>
      </c>
      <c r="W11" s="923">
        <v>0.45</v>
      </c>
      <c r="X11" s="923"/>
      <c r="Y11" s="923"/>
      <c r="Z11" s="923"/>
      <c r="AA11" s="923"/>
      <c r="AB11" s="923">
        <v>0.6</v>
      </c>
      <c r="AC11" s="923">
        <v>0.6</v>
      </c>
      <c r="AD11" s="923">
        <v>0.6</v>
      </c>
      <c r="AE11" s="923">
        <v>0.6</v>
      </c>
      <c r="AF11" s="923">
        <v>0</v>
      </c>
      <c r="AG11" s="3"/>
      <c r="AI11" s="1027" t="s">
        <v>604</v>
      </c>
      <c r="AJ11" s="4"/>
      <c r="AK11" s="1"/>
      <c r="AL11" s="1"/>
      <c r="AM11" s="3"/>
      <c r="AN11" s="4"/>
      <c r="AO11" s="1"/>
      <c r="AP11" s="1"/>
      <c r="AQ11" s="3"/>
      <c r="AR11" s="4"/>
      <c r="AS11" s="1"/>
      <c r="AT11" s="1"/>
      <c r="AU11" s="1"/>
      <c r="AV11" s="3"/>
      <c r="AW11" s="4"/>
      <c r="AX11" s="1"/>
      <c r="AY11" s="1"/>
      <c r="AZ11" s="3"/>
      <c r="BA11" s="4"/>
      <c r="BB11" s="1"/>
      <c r="BC11" s="1"/>
      <c r="BD11" s="3"/>
      <c r="BE11" s="4"/>
      <c r="BF11" s="1"/>
      <c r="BG11" s="1"/>
      <c r="BH11" s="1"/>
      <c r="BI11" s="3"/>
      <c r="BJ11" s="4"/>
      <c r="BK11" s="1"/>
      <c r="BL11" s="1"/>
      <c r="BM11" s="3"/>
      <c r="BN11" s="4"/>
      <c r="BO11" s="1"/>
      <c r="BP11" s="1"/>
      <c r="BQ11" s="3"/>
      <c r="BR11" s="4"/>
      <c r="BS11" s="1"/>
      <c r="BT11" s="1"/>
      <c r="BU11" s="1"/>
      <c r="BV11" s="3"/>
      <c r="BW11" s="4"/>
      <c r="BX11" s="1"/>
      <c r="BY11" s="1"/>
      <c r="BZ11" s="3"/>
      <c r="CA11" s="4"/>
      <c r="CB11" s="1"/>
      <c r="CC11" s="1"/>
      <c r="CD11" s="3"/>
      <c r="CE11" s="4"/>
      <c r="CF11" s="1"/>
      <c r="CG11" s="1"/>
      <c r="CH11" s="1"/>
      <c r="CI11" s="3"/>
    </row>
    <row r="12" spans="2:87" ht="18" thickBot="1" x14ac:dyDescent="0.55000000000000004">
      <c r="B12" s="860" t="s">
        <v>682</v>
      </c>
      <c r="C12" s="155"/>
      <c r="D12" s="793">
        <f t="shared" si="0"/>
        <v>0</v>
      </c>
      <c r="E12" s="794">
        <v>0</v>
      </c>
      <c r="F12" s="794">
        <v>0</v>
      </c>
      <c r="G12" s="794">
        <v>0</v>
      </c>
      <c r="H12" s="794">
        <v>0</v>
      </c>
      <c r="I12" s="796">
        <v>0</v>
      </c>
      <c r="J12" s="796">
        <v>0</v>
      </c>
      <c r="K12" s="796">
        <v>0</v>
      </c>
      <c r="L12" s="796">
        <v>0</v>
      </c>
      <c r="M12" s="794">
        <v>0</v>
      </c>
      <c r="N12" s="794">
        <v>0</v>
      </c>
      <c r="O12" s="796">
        <v>0</v>
      </c>
      <c r="P12" s="797">
        <v>0</v>
      </c>
      <c r="Q12" s="791">
        <f>SUM(E12:P12)</f>
        <v>0</v>
      </c>
      <c r="T12" s="922" t="s">
        <v>322</v>
      </c>
      <c r="U12" s="923">
        <v>0.37</v>
      </c>
      <c r="V12" s="923">
        <v>0.37</v>
      </c>
      <c r="W12" s="923">
        <v>0.37</v>
      </c>
      <c r="X12" s="923"/>
      <c r="Y12" s="923"/>
      <c r="Z12" s="923"/>
      <c r="AA12" s="923"/>
      <c r="AB12" s="923">
        <v>0.37</v>
      </c>
      <c r="AC12" s="923">
        <v>0.37</v>
      </c>
      <c r="AD12" s="923">
        <v>0.37</v>
      </c>
      <c r="AE12" s="923">
        <v>0.37</v>
      </c>
      <c r="AF12" s="923">
        <v>0</v>
      </c>
      <c r="AG12" s="3"/>
      <c r="AI12" s="1029" t="s">
        <v>682</v>
      </c>
      <c r="AJ12" s="4"/>
      <c r="AK12" s="1"/>
      <c r="AL12" s="1"/>
      <c r="AM12" s="3"/>
      <c r="AN12" s="1237"/>
      <c r="AO12" s="1238"/>
      <c r="AP12" s="1238"/>
      <c r="AQ12" s="1239"/>
      <c r="AR12" s="1240"/>
      <c r="AS12" s="1238"/>
      <c r="AT12" s="1238"/>
      <c r="AU12" s="1238"/>
      <c r="AV12" s="1241" t="s">
        <v>1213</v>
      </c>
      <c r="AW12" s="1007"/>
      <c r="AX12" s="1008"/>
      <c r="AY12" s="1008"/>
      <c r="AZ12" s="1009"/>
      <c r="BA12" s="4"/>
      <c r="BB12" s="1"/>
      <c r="BC12" s="1"/>
      <c r="BD12" s="3"/>
      <c r="BE12" s="4"/>
      <c r="BF12" s="1"/>
      <c r="BG12" s="1"/>
      <c r="BH12" s="1"/>
      <c r="BI12" s="3"/>
      <c r="BJ12" s="4"/>
      <c r="BK12" s="1"/>
      <c r="BL12" s="1"/>
      <c r="BM12" s="3"/>
      <c r="BN12" s="4"/>
      <c r="BO12" s="1"/>
      <c r="BP12" s="1"/>
      <c r="BQ12" s="3"/>
      <c r="BR12" s="4"/>
      <c r="BS12" s="1"/>
      <c r="BT12" s="1"/>
      <c r="BU12" s="1"/>
      <c r="BV12" s="3"/>
      <c r="BW12" s="4"/>
      <c r="BX12" s="1"/>
      <c r="BY12" s="1"/>
      <c r="BZ12" s="3"/>
      <c r="CA12" s="4"/>
      <c r="CB12" s="1"/>
      <c r="CC12" s="1"/>
      <c r="CD12" s="3"/>
      <c r="CE12" s="4"/>
      <c r="CF12" s="1"/>
      <c r="CG12" s="1"/>
      <c r="CH12" s="1"/>
      <c r="CI12" s="3"/>
    </row>
    <row r="13" spans="2:87" ht="15.75" thickBot="1" x14ac:dyDescent="0.5">
      <c r="B13" s="792" t="s">
        <v>1222</v>
      </c>
      <c r="C13" s="1"/>
      <c r="D13" s="793">
        <f t="shared" si="0"/>
        <v>0</v>
      </c>
      <c r="E13" s="794">
        <v>0</v>
      </c>
      <c r="F13" s="794">
        <v>0</v>
      </c>
      <c r="G13" s="794">
        <v>0</v>
      </c>
      <c r="H13" s="794">
        <v>0</v>
      </c>
      <c r="I13" s="794">
        <v>0</v>
      </c>
      <c r="J13" s="794">
        <v>0</v>
      </c>
      <c r="K13" s="794">
        <v>0</v>
      </c>
      <c r="L13" s="794">
        <v>0</v>
      </c>
      <c r="M13" s="794">
        <v>0</v>
      </c>
      <c r="N13" s="794">
        <v>0</v>
      </c>
      <c r="O13" s="794">
        <v>0</v>
      </c>
      <c r="P13" s="794">
        <v>0</v>
      </c>
      <c r="Q13" s="791">
        <f>SUM(E13:P13)</f>
        <v>0</v>
      </c>
      <c r="T13" s="924" t="s">
        <v>702</v>
      </c>
      <c r="U13" s="925">
        <f>+((U10*(U11+U12)))</f>
        <v>7380.0000000000009</v>
      </c>
      <c r="V13" s="925">
        <f t="shared" ref="V13:AF13" si="2">+((V10*(V11+V12)))</f>
        <v>12300.000000000002</v>
      </c>
      <c r="W13" s="925">
        <f t="shared" si="2"/>
        <v>9840</v>
      </c>
      <c r="X13" s="925">
        <f t="shared" si="2"/>
        <v>0</v>
      </c>
      <c r="Y13" s="925">
        <f t="shared" si="2"/>
        <v>0</v>
      </c>
      <c r="Z13" s="925">
        <f t="shared" si="2"/>
        <v>0</v>
      </c>
      <c r="AA13" s="925">
        <f t="shared" si="2"/>
        <v>0</v>
      </c>
      <c r="AB13" s="925">
        <f t="shared" si="2"/>
        <v>13580</v>
      </c>
      <c r="AC13" s="925">
        <f t="shared" si="2"/>
        <v>19400</v>
      </c>
      <c r="AD13" s="925">
        <f t="shared" si="2"/>
        <v>14550</v>
      </c>
      <c r="AE13" s="925">
        <f t="shared" si="2"/>
        <v>15520</v>
      </c>
      <c r="AF13" s="925">
        <f t="shared" si="2"/>
        <v>0</v>
      </c>
      <c r="AG13" s="926">
        <f>SUM(U13:AF13)</f>
        <v>92570</v>
      </c>
      <c r="AI13" s="1028" t="s">
        <v>605</v>
      </c>
      <c r="AJ13" s="4"/>
      <c r="AK13" s="1"/>
      <c r="AL13" s="1"/>
      <c r="AM13" s="3"/>
      <c r="AN13" s="4"/>
      <c r="AO13" s="1"/>
      <c r="AP13" s="1"/>
      <c r="AQ13" s="3"/>
      <c r="AR13" s="4"/>
      <c r="AS13" s="1"/>
      <c r="AT13" s="1"/>
      <c r="AU13" s="1"/>
      <c r="AV13" s="3"/>
      <c r="AW13" s="4"/>
      <c r="AX13" s="1"/>
      <c r="AY13" s="1"/>
      <c r="AZ13" s="3"/>
      <c r="BA13" s="4"/>
      <c r="BB13" s="1"/>
      <c r="BC13" s="1"/>
      <c r="BD13" s="3"/>
      <c r="BE13" s="4"/>
      <c r="BF13" s="1"/>
      <c r="BG13" s="1"/>
      <c r="BH13" s="1"/>
      <c r="BI13" s="3"/>
      <c r="BJ13" s="4"/>
      <c r="BK13" s="1"/>
      <c r="BL13" s="1"/>
      <c r="BM13" s="3"/>
      <c r="BN13" s="4"/>
      <c r="BO13" s="1"/>
      <c r="BP13" s="1"/>
      <c r="BQ13" s="3"/>
      <c r="BR13" s="4"/>
      <c r="BS13" s="1"/>
      <c r="BT13" s="1"/>
      <c r="BU13" s="1"/>
      <c r="BV13" s="3"/>
      <c r="BW13" s="4"/>
      <c r="BX13" s="1"/>
      <c r="BY13" s="1"/>
      <c r="BZ13" s="3"/>
      <c r="CA13" s="4"/>
      <c r="CB13" s="1"/>
      <c r="CC13" s="1"/>
      <c r="CD13" s="3"/>
      <c r="CE13" s="4"/>
      <c r="CF13" s="1"/>
      <c r="CG13" s="1"/>
      <c r="CH13" s="1"/>
      <c r="CI13" s="3"/>
    </row>
    <row r="14" spans="2:87" ht="15.75" thickBot="1" x14ac:dyDescent="0.5">
      <c r="B14" s="792" t="s">
        <v>1229</v>
      </c>
      <c r="C14" s="1"/>
      <c r="D14" s="793">
        <f t="shared" si="0"/>
        <v>0</v>
      </c>
      <c r="E14" s="794">
        <v>0</v>
      </c>
      <c r="F14" s="795">
        <v>0</v>
      </c>
      <c r="G14" s="796">
        <v>0</v>
      </c>
      <c r="H14" s="795">
        <v>0</v>
      </c>
      <c r="I14" s="796">
        <v>0</v>
      </c>
      <c r="J14" s="796">
        <v>0</v>
      </c>
      <c r="K14" s="796">
        <v>0</v>
      </c>
      <c r="L14" s="795">
        <v>0</v>
      </c>
      <c r="M14" s="796">
        <v>0</v>
      </c>
      <c r="N14" s="795">
        <v>0</v>
      </c>
      <c r="O14" s="796">
        <v>0</v>
      </c>
      <c r="P14" s="797">
        <v>0</v>
      </c>
      <c r="Q14" s="791">
        <f>SUM(E14:P14)</f>
        <v>0</v>
      </c>
      <c r="T14" s="924" t="s">
        <v>1239</v>
      </c>
      <c r="U14" s="950">
        <f>+(U10*0.0025)</f>
        <v>22.5</v>
      </c>
      <c r="V14" s="950">
        <f t="shared" ref="V14:AF14" si="3">+(V10*0.0025)</f>
        <v>37.5</v>
      </c>
      <c r="W14" s="950">
        <f t="shared" si="3"/>
        <v>30</v>
      </c>
      <c r="X14" s="950">
        <f t="shared" si="3"/>
        <v>0</v>
      </c>
      <c r="Y14" s="950">
        <f t="shared" si="3"/>
        <v>0</v>
      </c>
      <c r="Z14" s="950">
        <f t="shared" si="3"/>
        <v>0</v>
      </c>
      <c r="AA14" s="950">
        <f t="shared" si="3"/>
        <v>0</v>
      </c>
      <c r="AB14" s="950">
        <f t="shared" si="3"/>
        <v>35</v>
      </c>
      <c r="AC14" s="950">
        <f t="shared" si="3"/>
        <v>50</v>
      </c>
      <c r="AD14" s="950">
        <f t="shared" si="3"/>
        <v>37.5</v>
      </c>
      <c r="AE14" s="950">
        <f t="shared" si="3"/>
        <v>40</v>
      </c>
      <c r="AF14" s="950">
        <f t="shared" si="3"/>
        <v>0</v>
      </c>
      <c r="AG14" s="951">
        <f>SUM(U14:AF14)</f>
        <v>252.5</v>
      </c>
      <c r="AI14" s="1028" t="s">
        <v>606</v>
      </c>
      <c r="AJ14" s="4"/>
      <c r="AK14" s="1"/>
      <c r="AL14" s="1"/>
      <c r="AM14" s="3"/>
      <c r="AN14" s="4"/>
      <c r="AO14" s="1"/>
      <c r="AP14" s="1"/>
      <c r="AQ14" s="3"/>
      <c r="AR14" s="4"/>
      <c r="AS14" s="1"/>
      <c r="AT14" s="1"/>
      <c r="AU14" s="1"/>
      <c r="AV14" s="3"/>
      <c r="AW14" s="4"/>
      <c r="AX14" s="1"/>
      <c r="AY14" s="1"/>
      <c r="AZ14" s="3"/>
      <c r="BA14" s="4"/>
      <c r="BB14" s="1"/>
      <c r="BC14" s="1"/>
      <c r="BD14" s="3"/>
      <c r="BE14" s="4"/>
      <c r="BF14" s="1"/>
      <c r="BG14" s="1"/>
      <c r="BH14" s="1"/>
      <c r="BI14" s="3"/>
      <c r="BJ14" s="4"/>
      <c r="BK14" s="1"/>
      <c r="BL14" s="1"/>
      <c r="BM14" s="3"/>
      <c r="BN14" s="4"/>
      <c r="BO14" s="1"/>
      <c r="BP14" s="1"/>
      <c r="BQ14" s="3"/>
      <c r="BR14" s="4"/>
      <c r="BS14" s="1"/>
      <c r="BT14" s="1"/>
      <c r="BU14" s="1"/>
      <c r="BV14" s="3"/>
      <c r="BW14" s="4"/>
      <c r="BX14" s="1"/>
      <c r="BY14" s="1"/>
      <c r="BZ14" s="3"/>
      <c r="CA14" s="4"/>
      <c r="CB14" s="1"/>
      <c r="CC14" s="1"/>
      <c r="CD14" s="3"/>
      <c r="CE14" s="4"/>
      <c r="CF14" s="1"/>
      <c r="CG14" s="1"/>
      <c r="CH14" s="1"/>
      <c r="CI14" s="3"/>
    </row>
    <row r="15" spans="2:87" ht="15.4" thickBot="1" x14ac:dyDescent="0.45">
      <c r="B15" s="799" t="s">
        <v>607</v>
      </c>
      <c r="C15" s="800"/>
      <c r="D15" s="801">
        <f t="shared" si="0"/>
        <v>0</v>
      </c>
      <c r="E15" s="802">
        <f t="shared" ref="E15:P15" si="4">SUM(E12:E14)</f>
        <v>0</v>
      </c>
      <c r="F15" s="802">
        <f t="shared" si="4"/>
        <v>0</v>
      </c>
      <c r="G15" s="802">
        <f t="shared" si="4"/>
        <v>0</v>
      </c>
      <c r="H15" s="802">
        <f t="shared" si="4"/>
        <v>0</v>
      </c>
      <c r="I15" s="802">
        <f t="shared" si="4"/>
        <v>0</v>
      </c>
      <c r="J15" s="802">
        <f t="shared" si="4"/>
        <v>0</v>
      </c>
      <c r="K15" s="802">
        <f t="shared" si="4"/>
        <v>0</v>
      </c>
      <c r="L15" s="802">
        <f t="shared" si="4"/>
        <v>0</v>
      </c>
      <c r="M15" s="802">
        <f t="shared" si="4"/>
        <v>0</v>
      </c>
      <c r="N15" s="802">
        <f t="shared" si="4"/>
        <v>0</v>
      </c>
      <c r="O15" s="802">
        <f t="shared" si="4"/>
        <v>0</v>
      </c>
      <c r="P15" s="802">
        <f t="shared" si="4"/>
        <v>0</v>
      </c>
      <c r="Q15" s="803">
        <f>SUM(E15:P15)</f>
        <v>0</v>
      </c>
      <c r="T15" s="938" t="s">
        <v>717</v>
      </c>
      <c r="U15" s="2"/>
      <c r="V15" s="2">
        <f>+($AG14)</f>
        <v>252.5</v>
      </c>
      <c r="W15" s="2"/>
      <c r="X15" s="2"/>
      <c r="Y15" s="941" t="s">
        <v>703</v>
      </c>
      <c r="Z15" s="2"/>
      <c r="AA15" s="2"/>
      <c r="AB15" s="949">
        <v>0.3</v>
      </c>
      <c r="AC15" s="1"/>
      <c r="AD15" s="1"/>
      <c r="AE15" s="1"/>
      <c r="AI15" s="1030" t="s">
        <v>607</v>
      </c>
      <c r="AJ15" s="1000"/>
      <c r="AK15" s="957"/>
      <c r="AL15" s="957"/>
      <c r="AM15" s="967"/>
      <c r="AN15" s="1000"/>
      <c r="AO15" s="957"/>
      <c r="AP15" s="957"/>
      <c r="AQ15" s="967"/>
      <c r="AR15" s="1000"/>
      <c r="AS15" s="957"/>
      <c r="AT15" s="957"/>
      <c r="AU15" s="957"/>
      <c r="AV15" s="967"/>
      <c r="AW15" s="1000"/>
      <c r="AX15" s="957"/>
      <c r="AY15" s="957"/>
      <c r="AZ15" s="967"/>
      <c r="BA15" s="1000"/>
      <c r="BB15" s="957"/>
      <c r="BC15" s="957"/>
      <c r="BD15" s="967"/>
      <c r="BE15" s="1000"/>
      <c r="BF15" s="957"/>
      <c r="BG15" s="957"/>
      <c r="BH15" s="957"/>
      <c r="BI15" s="967"/>
      <c r="BJ15" s="1000"/>
      <c r="BK15" s="957"/>
      <c r="BL15" s="957"/>
      <c r="BM15" s="967"/>
      <c r="BN15" s="1000"/>
      <c r="BO15" s="957"/>
      <c r="BP15" s="957"/>
      <c r="BQ15" s="967"/>
      <c r="BR15" s="1000"/>
      <c r="BS15" s="957"/>
      <c r="BT15" s="957"/>
      <c r="BU15" s="957"/>
      <c r="BV15" s="967"/>
      <c r="BW15" s="1000"/>
      <c r="BX15" s="957"/>
      <c r="BY15" s="957"/>
      <c r="BZ15" s="967"/>
      <c r="CA15" s="1000"/>
      <c r="CB15" s="957"/>
      <c r="CC15" s="957"/>
      <c r="CD15" s="967"/>
      <c r="CE15" s="1000"/>
      <c r="CF15" s="957"/>
      <c r="CG15" s="957"/>
      <c r="CH15" s="957"/>
      <c r="CI15" s="967"/>
    </row>
    <row r="16" spans="2:87" ht="15" x14ac:dyDescent="0.4">
      <c r="B16" s="807" t="s">
        <v>608</v>
      </c>
      <c r="C16" s="9"/>
      <c r="D16" s="793">
        <f t="shared" si="0"/>
        <v>0</v>
      </c>
      <c r="E16" s="808"/>
      <c r="F16" s="154"/>
      <c r="G16" s="809"/>
      <c r="H16" s="154"/>
      <c r="I16" s="809"/>
      <c r="J16" s="154"/>
      <c r="K16" s="809"/>
      <c r="L16" s="154"/>
      <c r="M16" s="809"/>
      <c r="N16" s="154"/>
      <c r="O16" s="809"/>
      <c r="P16" s="810"/>
      <c r="Q16" s="791"/>
      <c r="T16" s="927"/>
      <c r="U16" s="1"/>
      <c r="V16" s="1"/>
      <c r="W16" s="1"/>
      <c r="X16" s="1"/>
      <c r="Y16" s="927"/>
      <c r="Z16" s="1"/>
      <c r="AB16" s="928"/>
      <c r="AC16" s="1"/>
      <c r="AD16" s="1"/>
      <c r="AE16" s="1"/>
      <c r="AI16" s="1027" t="s">
        <v>608</v>
      </c>
      <c r="AJ16" s="4"/>
      <c r="AK16" s="1"/>
      <c r="AL16" s="1"/>
      <c r="AM16" s="3"/>
      <c r="AN16" s="4"/>
      <c r="AO16" s="1"/>
      <c r="AP16" s="1"/>
      <c r="AQ16" s="3"/>
      <c r="AR16" s="4"/>
      <c r="AS16" s="1"/>
      <c r="AT16" s="1"/>
      <c r="AU16" s="1"/>
      <c r="AV16" s="3"/>
      <c r="AW16" s="4"/>
      <c r="AX16" s="1"/>
      <c r="AY16" s="1"/>
      <c r="AZ16" s="3"/>
      <c r="BA16" s="4"/>
      <c r="BB16" s="1"/>
      <c r="BC16" s="1"/>
      <c r="BD16" s="3"/>
      <c r="BE16" s="4"/>
      <c r="BF16" s="1"/>
      <c r="BG16" s="1"/>
      <c r="BH16" s="1"/>
      <c r="BI16" s="3"/>
      <c r="BJ16" s="4"/>
      <c r="BK16" s="1"/>
      <c r="BL16" s="1"/>
      <c r="BM16" s="3"/>
      <c r="BN16" s="4"/>
      <c r="BO16" s="1"/>
      <c r="BP16" s="1"/>
      <c r="BQ16" s="3"/>
      <c r="BR16" s="4"/>
      <c r="BS16" s="1"/>
      <c r="BT16" s="1"/>
      <c r="BU16" s="1"/>
      <c r="BV16" s="3"/>
      <c r="BW16" s="4"/>
      <c r="BX16" s="1"/>
      <c r="BY16" s="1"/>
      <c r="BZ16" s="3"/>
      <c r="CA16" s="4"/>
      <c r="CB16" s="1"/>
      <c r="CC16" s="1"/>
      <c r="CD16" s="3"/>
      <c r="CE16" s="4"/>
      <c r="CF16" s="1"/>
      <c r="CG16" s="1"/>
      <c r="CH16" s="1"/>
      <c r="CI16" s="3"/>
    </row>
    <row r="17" spans="2:87" ht="18" thickBot="1" x14ac:dyDescent="0.55000000000000004">
      <c r="B17" s="792" t="s">
        <v>609</v>
      </c>
      <c r="C17" s="1"/>
      <c r="D17" s="793">
        <f t="shared" si="0"/>
        <v>0</v>
      </c>
      <c r="E17" s="804"/>
      <c r="F17" s="805"/>
      <c r="G17" s="155"/>
      <c r="H17" s="805"/>
      <c r="I17" s="805"/>
      <c r="J17" s="155"/>
      <c r="K17" s="805"/>
      <c r="L17" s="155"/>
      <c r="M17" s="805"/>
      <c r="N17" s="155"/>
      <c r="O17" s="805"/>
      <c r="P17" s="806"/>
      <c r="Q17" s="791"/>
      <c r="T17" s="150" t="s">
        <v>704</v>
      </c>
      <c r="U17" s="1"/>
      <c r="V17" s="1"/>
      <c r="W17" s="1"/>
      <c r="X17" s="1"/>
      <c r="Y17" s="1"/>
      <c r="Z17" s="1"/>
      <c r="AA17" s="1"/>
      <c r="AB17" s="1"/>
      <c r="AC17" s="1"/>
      <c r="AD17" s="1"/>
      <c r="AE17" s="1"/>
      <c r="AI17" s="1028" t="s">
        <v>609</v>
      </c>
      <c r="AJ17" s="4"/>
      <c r="AK17" s="1"/>
      <c r="AL17" s="1"/>
      <c r="AM17" s="3"/>
      <c r="AN17" s="4"/>
      <c r="AO17" s="1"/>
      <c r="AP17" s="1"/>
      <c r="AQ17" s="3"/>
      <c r="AR17" s="4"/>
      <c r="AS17" s="1"/>
      <c r="AT17" s="1"/>
      <c r="AU17" s="1"/>
      <c r="AV17" s="3"/>
      <c r="AW17" s="4"/>
      <c r="AX17" s="1"/>
      <c r="AY17" s="1"/>
      <c r="AZ17" s="3"/>
      <c r="BA17" s="4"/>
      <c r="BB17" s="1"/>
      <c r="BC17" s="1"/>
      <c r="BD17" s="3"/>
      <c r="BE17" s="4"/>
      <c r="BF17" s="1"/>
      <c r="BG17" s="1"/>
      <c r="BH17" s="1"/>
      <c r="BI17" s="3"/>
      <c r="BJ17" s="4"/>
      <c r="BK17" s="1"/>
      <c r="BL17" s="1"/>
      <c r="BM17" s="3"/>
      <c r="BN17" s="4"/>
      <c r="BO17" s="1"/>
      <c r="BP17" s="1"/>
      <c r="BQ17" s="3"/>
      <c r="BR17" s="4"/>
      <c r="BS17" s="1"/>
      <c r="BT17" s="1"/>
      <c r="BU17" s="1"/>
      <c r="BV17" s="3"/>
      <c r="BW17" s="4"/>
      <c r="BX17" s="1"/>
      <c r="BY17" s="1"/>
      <c r="BZ17" s="3"/>
      <c r="CA17" s="4"/>
      <c r="CB17" s="1"/>
      <c r="CC17" s="1"/>
      <c r="CD17" s="3"/>
      <c r="CE17" s="4"/>
      <c r="CF17" s="1"/>
      <c r="CG17" s="1"/>
      <c r="CH17" s="1"/>
      <c r="CI17" s="3"/>
    </row>
    <row r="18" spans="2:87" ht="20.25" x14ac:dyDescent="0.55000000000000004">
      <c r="B18" s="792" t="s">
        <v>610</v>
      </c>
      <c r="C18" s="1"/>
      <c r="D18" s="793">
        <f t="shared" si="0"/>
        <v>0</v>
      </c>
      <c r="E18" s="794">
        <v>0</v>
      </c>
      <c r="F18" s="795">
        <v>0</v>
      </c>
      <c r="G18" s="796">
        <v>0</v>
      </c>
      <c r="H18" s="795">
        <v>0</v>
      </c>
      <c r="I18" s="796">
        <v>0</v>
      </c>
      <c r="J18" s="796">
        <v>0</v>
      </c>
      <c r="K18" s="796">
        <v>0</v>
      </c>
      <c r="L18" s="795">
        <v>0</v>
      </c>
      <c r="M18" s="796">
        <v>0</v>
      </c>
      <c r="N18" s="796">
        <v>0</v>
      </c>
      <c r="O18" s="796">
        <v>0</v>
      </c>
      <c r="P18" s="811">
        <v>0</v>
      </c>
      <c r="Q18" s="791">
        <f t="shared" ref="Q18:Q30" si="5">SUM(E18:P18)</f>
        <v>0</v>
      </c>
      <c r="T18" s="929" t="s">
        <v>705</v>
      </c>
      <c r="U18" s="9"/>
      <c r="V18" s="9">
        <f>+(V15*AB15)</f>
        <v>75.75</v>
      </c>
      <c r="W18" s="930" t="s">
        <v>706</v>
      </c>
      <c r="X18" s="931" t="s">
        <v>707</v>
      </c>
      <c r="Y18" s="9"/>
      <c r="Z18" s="9"/>
      <c r="AA18" s="932">
        <v>6300</v>
      </c>
      <c r="AB18" s="930" t="s">
        <v>708</v>
      </c>
      <c r="AC18" s="9" t="s">
        <v>0</v>
      </c>
      <c r="AD18" s="9"/>
      <c r="AE18" s="9"/>
      <c r="AF18" s="932">
        <f>SUM(V18*AA18)</f>
        <v>477225</v>
      </c>
      <c r="AG18" s="10"/>
      <c r="AH18" s="792"/>
      <c r="AI18" s="1028" t="s">
        <v>610</v>
      </c>
      <c r="AJ18" s="4"/>
      <c r="AK18" s="1"/>
      <c r="AL18" s="1036" t="s">
        <v>898</v>
      </c>
      <c r="AM18" s="1037"/>
      <c r="AN18" s="1038"/>
      <c r="AO18" s="1"/>
      <c r="AP18" s="1"/>
      <c r="AQ18" s="1036" t="s">
        <v>898</v>
      </c>
      <c r="AR18" s="1037"/>
      <c r="AS18" s="1038"/>
      <c r="AT18" s="1"/>
      <c r="AU18" s="1"/>
      <c r="AV18" s="1036" t="s">
        <v>898</v>
      </c>
      <c r="AW18" s="1037"/>
      <c r="AX18" s="1038"/>
      <c r="AY18" s="1"/>
      <c r="AZ18" s="3"/>
      <c r="BA18" s="1036" t="s">
        <v>898</v>
      </c>
      <c r="BB18" s="1037"/>
      <c r="BC18" s="1038"/>
      <c r="BD18" s="3"/>
      <c r="BE18" s="4"/>
      <c r="BF18" s="1036" t="s">
        <v>898</v>
      </c>
      <c r="BG18" s="1037"/>
      <c r="BH18" s="1038"/>
      <c r="BI18" s="3"/>
      <c r="BJ18" s="4"/>
      <c r="BK18" s="1036" t="s">
        <v>898</v>
      </c>
      <c r="BL18" s="1037"/>
      <c r="BM18" s="1038"/>
      <c r="BN18" s="4"/>
      <c r="BO18" s="1"/>
      <c r="BP18" s="1036" t="s">
        <v>898</v>
      </c>
      <c r="BQ18" s="1037"/>
      <c r="BR18" s="1038"/>
      <c r="BS18" s="1"/>
      <c r="BT18" s="1"/>
      <c r="BU18" s="1036" t="s">
        <v>898</v>
      </c>
      <c r="BV18" s="1037"/>
      <c r="BW18" s="1038"/>
      <c r="BX18" s="1"/>
      <c r="BY18" s="1"/>
      <c r="BZ18" s="1036" t="s">
        <v>898</v>
      </c>
      <c r="CA18" s="1037"/>
      <c r="CB18" s="1038"/>
      <c r="CC18" s="1"/>
      <c r="CD18" s="3"/>
      <c r="CE18" s="4"/>
      <c r="CF18" s="1"/>
      <c r="CG18" s="1"/>
      <c r="CH18" s="1"/>
      <c r="CI18" s="3"/>
    </row>
    <row r="19" spans="2:87" ht="15.4" x14ac:dyDescent="0.45">
      <c r="B19" s="860" t="s">
        <v>611</v>
      </c>
      <c r="C19" s="155"/>
      <c r="D19" s="793">
        <f t="shared" si="0"/>
        <v>0</v>
      </c>
      <c r="E19" s="794">
        <v>0</v>
      </c>
      <c r="F19" s="795">
        <v>0</v>
      </c>
      <c r="G19" s="796">
        <v>0</v>
      </c>
      <c r="H19" s="795">
        <v>0</v>
      </c>
      <c r="I19" s="796">
        <v>0</v>
      </c>
      <c r="J19" s="796">
        <v>0</v>
      </c>
      <c r="K19" s="796">
        <v>0</v>
      </c>
      <c r="L19" s="795">
        <v>0</v>
      </c>
      <c r="M19" s="796">
        <v>0</v>
      </c>
      <c r="N19" s="795">
        <v>0</v>
      </c>
      <c r="O19" s="796">
        <v>0</v>
      </c>
      <c r="P19" s="811">
        <v>0</v>
      </c>
      <c r="Q19" s="791">
        <f t="shared" si="5"/>
        <v>0</v>
      </c>
      <c r="T19" s="933" t="s">
        <v>709</v>
      </c>
      <c r="U19" s="1"/>
      <c r="V19" s="934">
        <f>+(AG13)</f>
        <v>92570</v>
      </c>
      <c r="W19" s="935" t="s">
        <v>710</v>
      </c>
      <c r="X19" s="927" t="s">
        <v>711</v>
      </c>
      <c r="Y19" s="1"/>
      <c r="Z19" s="1"/>
      <c r="AA19" s="1">
        <f>+(V15)</f>
        <v>252.5</v>
      </c>
      <c r="AB19" s="936" t="s">
        <v>708</v>
      </c>
      <c r="AC19" s="1" t="s">
        <v>712</v>
      </c>
      <c r="AD19" s="1"/>
      <c r="AE19" s="1"/>
      <c r="AF19" s="937">
        <f>SUM(V19/AA19)</f>
        <v>366.61386138613864</v>
      </c>
      <c r="AG19" s="3"/>
      <c r="AH19" s="860"/>
      <c r="AI19" s="1029" t="s">
        <v>611</v>
      </c>
      <c r="AJ19" s="4"/>
      <c r="AK19" s="1"/>
      <c r="AL19" s="1"/>
      <c r="AM19" s="3"/>
      <c r="AN19" s="4"/>
      <c r="AO19" s="1"/>
      <c r="AP19" s="1"/>
      <c r="AQ19" s="3"/>
      <c r="AR19" s="4"/>
      <c r="AS19" s="1"/>
      <c r="AT19" s="1"/>
      <c r="AU19" s="1"/>
      <c r="AV19" s="3"/>
      <c r="AW19" s="4"/>
      <c r="AX19" s="1"/>
      <c r="AY19" s="1"/>
      <c r="AZ19" s="3"/>
      <c r="BA19" s="4"/>
      <c r="BB19" s="1"/>
      <c r="BC19" s="1"/>
      <c r="BD19" s="3"/>
      <c r="BE19" s="4"/>
      <c r="BF19" s="1"/>
      <c r="BG19" s="1"/>
      <c r="BH19" s="1"/>
      <c r="BI19" s="3"/>
      <c r="BJ19" s="4"/>
      <c r="BK19" s="1"/>
      <c r="BL19" s="1"/>
      <c r="BM19" s="3"/>
      <c r="BN19" s="4"/>
      <c r="BO19" s="1"/>
      <c r="BP19" s="1"/>
      <c r="BQ19" s="3"/>
      <c r="BR19" s="4"/>
      <c r="BS19" s="1"/>
      <c r="BT19" s="1"/>
      <c r="BU19" s="1"/>
      <c r="BV19" s="3"/>
      <c r="BW19" s="4"/>
      <c r="BX19" s="1"/>
      <c r="BY19" s="1"/>
      <c r="BZ19" s="3"/>
      <c r="CA19" s="4"/>
      <c r="CB19" s="1"/>
      <c r="CC19" s="1"/>
      <c r="CD19" s="3"/>
      <c r="CE19" s="4"/>
      <c r="CF19" s="1"/>
      <c r="CG19" s="1"/>
      <c r="CH19" s="1"/>
      <c r="CI19" s="3"/>
    </row>
    <row r="20" spans="2:87" ht="15.75" thickBot="1" x14ac:dyDescent="0.5">
      <c r="B20" s="860" t="s">
        <v>612</v>
      </c>
      <c r="C20" s="155"/>
      <c r="D20" s="793">
        <f t="shared" si="0"/>
        <v>0</v>
      </c>
      <c r="E20" s="794">
        <v>0</v>
      </c>
      <c r="F20" s="795">
        <v>0</v>
      </c>
      <c r="G20" s="796">
        <v>0</v>
      </c>
      <c r="H20" s="796">
        <v>0</v>
      </c>
      <c r="I20" s="796">
        <v>0</v>
      </c>
      <c r="J20" s="796">
        <v>0</v>
      </c>
      <c r="K20" s="796">
        <v>0</v>
      </c>
      <c r="L20" s="795">
        <v>0</v>
      </c>
      <c r="M20" s="796">
        <v>0</v>
      </c>
      <c r="N20" s="795">
        <v>0</v>
      </c>
      <c r="O20" s="796">
        <v>0</v>
      </c>
      <c r="P20" s="811">
        <v>0</v>
      </c>
      <c r="Q20" s="791">
        <f t="shared" si="5"/>
        <v>0</v>
      </c>
      <c r="T20" s="938" t="s">
        <v>709</v>
      </c>
      <c r="U20" s="2"/>
      <c r="V20" s="939">
        <f>+(AG13)</f>
        <v>92570</v>
      </c>
      <c r="W20" s="940" t="s">
        <v>710</v>
      </c>
      <c r="X20" s="941" t="s">
        <v>713</v>
      </c>
      <c r="Y20" s="2"/>
      <c r="Z20" s="2"/>
      <c r="AA20" s="942">
        <f>+(AF18)</f>
        <v>477225</v>
      </c>
      <c r="AB20" s="943" t="s">
        <v>708</v>
      </c>
      <c r="AC20" s="2" t="s">
        <v>714</v>
      </c>
      <c r="AD20" s="2"/>
      <c r="AE20" s="2"/>
      <c r="AF20" s="944">
        <f>SUM(V20/AA20)</f>
        <v>0.19397558803499398</v>
      </c>
      <c r="AG20" s="7"/>
      <c r="AH20" s="860"/>
      <c r="AI20" s="1029" t="s">
        <v>892</v>
      </c>
      <c r="AJ20" s="4"/>
      <c r="AK20" s="1"/>
      <c r="AL20" s="1"/>
      <c r="AM20" s="3"/>
      <c r="AN20" s="4"/>
      <c r="AO20" s="1"/>
      <c r="AP20" s="1"/>
      <c r="AQ20" s="3"/>
      <c r="AR20" s="4"/>
      <c r="AS20" s="1"/>
      <c r="AT20" s="1"/>
      <c r="AU20" s="1"/>
      <c r="AV20" s="3"/>
      <c r="AW20" s="4"/>
      <c r="AX20" s="1"/>
      <c r="AY20" s="1"/>
      <c r="AZ20" s="3"/>
      <c r="BA20" s="4"/>
      <c r="BB20" s="1"/>
      <c r="BC20" s="1"/>
      <c r="BD20" s="3"/>
      <c r="BE20" s="4"/>
      <c r="BF20" s="1"/>
      <c r="BG20" s="1"/>
      <c r="BH20" s="1"/>
      <c r="BI20" s="3"/>
      <c r="BJ20" s="4"/>
      <c r="BK20" s="1"/>
      <c r="BL20" s="1"/>
      <c r="BM20" s="3"/>
      <c r="BN20" s="4"/>
      <c r="BO20" s="1"/>
      <c r="BP20" s="1"/>
      <c r="BQ20" s="3"/>
      <c r="BR20" s="4"/>
      <c r="BS20" s="1"/>
      <c r="BT20" s="1"/>
      <c r="BU20" s="1"/>
      <c r="BV20" s="3"/>
      <c r="BW20" s="4"/>
      <c r="BX20" s="1"/>
      <c r="BY20" s="1"/>
      <c r="BZ20" s="3"/>
      <c r="CA20" s="4"/>
      <c r="CB20" s="1"/>
      <c r="CC20" s="1"/>
      <c r="CD20" s="3"/>
      <c r="CE20" s="4"/>
      <c r="CF20" s="1"/>
      <c r="CG20" s="1"/>
      <c r="CH20" s="1"/>
      <c r="CI20" s="3"/>
    </row>
    <row r="21" spans="2:87" ht="15.4" x14ac:dyDescent="0.45">
      <c r="B21" s="860" t="s">
        <v>613</v>
      </c>
      <c r="C21" s="155"/>
      <c r="D21" s="793">
        <f t="shared" si="0"/>
        <v>0</v>
      </c>
      <c r="E21" s="796">
        <v>0</v>
      </c>
      <c r="F21" s="796">
        <v>0</v>
      </c>
      <c r="G21" s="796">
        <v>0</v>
      </c>
      <c r="H21" s="796">
        <v>0</v>
      </c>
      <c r="I21" s="796">
        <v>0</v>
      </c>
      <c r="J21" s="796">
        <v>0</v>
      </c>
      <c r="K21" s="796">
        <v>0</v>
      </c>
      <c r="L21" s="796">
        <v>0</v>
      </c>
      <c r="M21" s="796">
        <v>0</v>
      </c>
      <c r="N21" s="796">
        <v>0</v>
      </c>
      <c r="O21" s="796">
        <v>0</v>
      </c>
      <c r="P21" s="811">
        <v>0</v>
      </c>
      <c r="Q21" s="791">
        <f t="shared" si="5"/>
        <v>0</v>
      </c>
      <c r="U21" s="1"/>
      <c r="V21" s="1"/>
      <c r="W21" s="1"/>
      <c r="X21" s="1"/>
      <c r="Y21" s="1"/>
      <c r="Z21" s="1"/>
      <c r="AA21" s="1"/>
      <c r="AB21" s="1"/>
      <c r="AC21" s="1"/>
      <c r="AD21" s="1"/>
      <c r="AE21" s="1"/>
      <c r="AH21" s="860"/>
      <c r="AI21" s="1029" t="s">
        <v>613</v>
      </c>
      <c r="AJ21" s="4"/>
      <c r="AK21" s="1"/>
      <c r="AL21" s="1"/>
      <c r="AM21" s="3"/>
      <c r="AN21" s="4"/>
      <c r="AO21" s="1"/>
      <c r="AP21" s="1"/>
      <c r="AQ21" s="3"/>
      <c r="AR21" s="4"/>
      <c r="AS21" s="1"/>
      <c r="AT21" s="1"/>
      <c r="AU21" s="1"/>
      <c r="AV21" s="3"/>
      <c r="AW21" s="4"/>
      <c r="AX21" s="1"/>
      <c r="AY21" s="1"/>
      <c r="AZ21" s="3"/>
      <c r="BA21" s="4"/>
      <c r="BB21" s="1"/>
      <c r="BC21" s="1"/>
      <c r="BD21" s="3"/>
      <c r="BE21" s="4"/>
      <c r="BF21" s="1"/>
      <c r="BG21" s="1"/>
      <c r="BH21" s="1"/>
      <c r="BI21" s="3"/>
      <c r="BJ21" s="4"/>
      <c r="BK21" s="1"/>
      <c r="BL21" s="1"/>
      <c r="BM21" s="3"/>
      <c r="BN21" s="4"/>
      <c r="BO21" s="1"/>
      <c r="BP21" s="1"/>
      <c r="BQ21" s="3"/>
      <c r="BR21" s="4"/>
      <c r="BS21" s="1"/>
      <c r="BT21" s="1"/>
      <c r="BU21" s="1"/>
      <c r="BV21" s="3"/>
      <c r="BW21" s="4"/>
      <c r="BX21" s="1"/>
      <c r="BY21" s="1"/>
      <c r="BZ21" s="3"/>
      <c r="CA21" s="4"/>
      <c r="CB21" s="1"/>
      <c r="CC21" s="1"/>
      <c r="CD21" s="3"/>
      <c r="CE21" s="4"/>
      <c r="CF21" s="1"/>
      <c r="CG21" s="1"/>
      <c r="CH21" s="1"/>
      <c r="CI21" s="3"/>
    </row>
    <row r="22" spans="2:87" ht="22.5" x14ac:dyDescent="0.6">
      <c r="B22" s="860" t="s">
        <v>614</v>
      </c>
      <c r="C22" s="155"/>
      <c r="D22" s="793">
        <f t="shared" si="0"/>
        <v>0</v>
      </c>
      <c r="E22" s="794">
        <v>0</v>
      </c>
      <c r="F22" s="794">
        <v>0</v>
      </c>
      <c r="G22" s="794">
        <v>0</v>
      </c>
      <c r="H22" s="794">
        <v>0</v>
      </c>
      <c r="I22" s="794">
        <v>0</v>
      </c>
      <c r="J22" s="796">
        <v>0</v>
      </c>
      <c r="K22" s="796">
        <v>0</v>
      </c>
      <c r="L22" s="795">
        <v>0</v>
      </c>
      <c r="M22" s="794">
        <v>0</v>
      </c>
      <c r="N22" s="794">
        <v>0</v>
      </c>
      <c r="O22" s="794">
        <v>0</v>
      </c>
      <c r="P22" s="811">
        <v>0</v>
      </c>
      <c r="Q22" s="791">
        <f t="shared" si="5"/>
        <v>0</v>
      </c>
      <c r="T22" s="150" t="s">
        <v>715</v>
      </c>
      <c r="U22" s="1"/>
      <c r="V22" s="1"/>
      <c r="W22" s="1"/>
      <c r="X22" s="1"/>
      <c r="Y22" s="1"/>
      <c r="Z22" s="1"/>
      <c r="AA22" s="1"/>
      <c r="AB22" s="1"/>
      <c r="AC22" s="1"/>
      <c r="AD22" s="1"/>
      <c r="AE22" s="1"/>
      <c r="AH22" s="860"/>
      <c r="AI22" s="1029" t="s">
        <v>893</v>
      </c>
      <c r="AJ22" s="4"/>
      <c r="AK22" s="1"/>
      <c r="AL22" s="1"/>
      <c r="AM22" s="3"/>
      <c r="AN22" s="4"/>
      <c r="AO22" s="1"/>
      <c r="AP22" s="1"/>
      <c r="AQ22" s="3"/>
      <c r="AR22" s="1039" t="s">
        <v>899</v>
      </c>
      <c r="AS22" s="1040"/>
      <c r="AT22" s="1040"/>
      <c r="AU22" s="1040"/>
      <c r="AV22" s="1041"/>
      <c r="AW22" s="955"/>
      <c r="AX22" s="1042"/>
      <c r="AY22" s="1024"/>
      <c r="AZ22" s="1043"/>
      <c r="BA22" s="1044"/>
      <c r="BB22" s="1"/>
      <c r="BC22" s="1"/>
      <c r="BD22" s="3"/>
      <c r="BE22" s="4"/>
      <c r="BF22" s="1"/>
      <c r="BG22" s="1"/>
      <c r="BH22" s="1"/>
      <c r="BI22" s="3"/>
      <c r="BJ22" s="4"/>
      <c r="BK22" s="1"/>
      <c r="BL22" s="1"/>
      <c r="BM22" s="3"/>
      <c r="BN22" s="4"/>
      <c r="BO22" s="1"/>
      <c r="BP22" s="1"/>
      <c r="BQ22" s="3"/>
      <c r="BR22" s="4"/>
      <c r="BS22" s="1"/>
      <c r="BT22" s="1"/>
      <c r="BU22" s="1"/>
      <c r="BV22" s="3"/>
      <c r="BW22" s="4"/>
      <c r="BX22" s="1"/>
      <c r="BY22" s="1"/>
      <c r="BZ22" s="3"/>
      <c r="CA22" s="4"/>
      <c r="CB22" s="1"/>
      <c r="CC22" s="1"/>
      <c r="CD22" s="3"/>
      <c r="CE22" s="4"/>
      <c r="CF22" s="1"/>
      <c r="CG22" s="1"/>
      <c r="CH22" s="1"/>
      <c r="CI22" s="3"/>
    </row>
    <row r="23" spans="2:87" ht="20.65" thickBot="1" x14ac:dyDescent="0.6">
      <c r="B23" s="860"/>
      <c r="C23" s="155"/>
      <c r="D23" s="793"/>
      <c r="E23" s="794"/>
      <c r="F23" s="794"/>
      <c r="G23" s="794"/>
      <c r="H23" s="794"/>
      <c r="I23" s="794"/>
      <c r="J23" s="796"/>
      <c r="K23" s="796"/>
      <c r="L23" s="795"/>
      <c r="M23" s="794"/>
      <c r="N23" s="795"/>
      <c r="O23" s="794"/>
      <c r="P23" s="811"/>
      <c r="Q23" s="791"/>
      <c r="T23" s="150"/>
      <c r="U23" s="1"/>
      <c r="V23" s="1"/>
      <c r="W23" s="1"/>
      <c r="X23" s="1"/>
      <c r="Y23" s="1"/>
      <c r="Z23" s="1"/>
      <c r="AA23" s="1"/>
      <c r="AB23" s="1"/>
      <c r="AC23" s="1"/>
      <c r="AD23" s="1"/>
      <c r="AE23" s="1"/>
      <c r="AH23" s="860"/>
      <c r="AI23" s="1029" t="s">
        <v>894</v>
      </c>
      <c r="AJ23" s="1045"/>
      <c r="AK23" s="977"/>
      <c r="AL23" s="977"/>
      <c r="AM23" s="993"/>
      <c r="AN23" s="992"/>
      <c r="AO23" s="1003" t="s">
        <v>1214</v>
      </c>
      <c r="AP23" s="977"/>
      <c r="AQ23" s="993"/>
      <c r="AR23" s="992"/>
      <c r="AS23" s="977"/>
      <c r="AT23" s="977"/>
      <c r="AU23" s="977"/>
      <c r="AV23" s="993"/>
      <c r="AW23" s="992"/>
      <c r="AX23" s="977"/>
      <c r="AY23" s="977"/>
      <c r="AZ23" s="993"/>
      <c r="BA23" s="992"/>
      <c r="BB23" s="977"/>
      <c r="BC23" s="1"/>
      <c r="BD23" s="3"/>
      <c r="BE23" s="4"/>
      <c r="BF23" s="1"/>
      <c r="BG23" s="1"/>
      <c r="BH23" s="1"/>
      <c r="BI23" s="3"/>
      <c r="BJ23" s="4"/>
      <c r="BK23" s="1"/>
      <c r="BL23" s="1"/>
      <c r="BM23" s="3"/>
      <c r="BN23" s="4"/>
      <c r="BO23" s="1"/>
      <c r="BP23" s="1"/>
      <c r="BQ23" s="3"/>
      <c r="BR23" s="4"/>
      <c r="BS23" s="1"/>
      <c r="BT23" s="1"/>
      <c r="BU23" s="1"/>
      <c r="BV23" s="3"/>
      <c r="BW23" s="4"/>
      <c r="BX23" s="1"/>
      <c r="BY23" s="1"/>
      <c r="BZ23" s="3"/>
      <c r="CA23" s="4"/>
      <c r="CB23" s="1"/>
      <c r="CC23" s="1"/>
      <c r="CD23" s="3"/>
      <c r="CE23" s="4"/>
      <c r="CF23" s="1"/>
      <c r="CG23" s="1"/>
      <c r="CH23" s="1"/>
      <c r="CI23" s="3"/>
    </row>
    <row r="24" spans="2:87" ht="20.25" x14ac:dyDescent="0.55000000000000004">
      <c r="B24" s="860" t="s">
        <v>615</v>
      </c>
      <c r="C24" s="155"/>
      <c r="D24" s="793">
        <f t="shared" ref="D24:D55" si="6">SUM(Q24/$Q$103)</f>
        <v>0</v>
      </c>
      <c r="E24" s="794">
        <v>0</v>
      </c>
      <c r="F24" s="794">
        <v>0</v>
      </c>
      <c r="G24" s="794">
        <v>0</v>
      </c>
      <c r="H24" s="794">
        <v>0</v>
      </c>
      <c r="I24" s="796">
        <v>0</v>
      </c>
      <c r="J24" s="796">
        <v>0</v>
      </c>
      <c r="K24" s="796">
        <v>0</v>
      </c>
      <c r="L24" s="795">
        <v>0</v>
      </c>
      <c r="M24" s="796">
        <v>0</v>
      </c>
      <c r="N24" s="795">
        <v>0</v>
      </c>
      <c r="O24" s="796">
        <v>0</v>
      </c>
      <c r="P24" s="811">
        <v>0</v>
      </c>
      <c r="Q24" s="791">
        <f t="shared" si="5"/>
        <v>0</v>
      </c>
      <c r="T24" s="929" t="s">
        <v>705</v>
      </c>
      <c r="U24" s="9"/>
      <c r="V24" s="945">
        <v>0</v>
      </c>
      <c r="W24" s="930" t="s">
        <v>706</v>
      </c>
      <c r="X24" s="931" t="s">
        <v>707</v>
      </c>
      <c r="Y24" s="9"/>
      <c r="Z24" s="9"/>
      <c r="AA24" s="946">
        <v>0</v>
      </c>
      <c r="AB24" s="930" t="s">
        <v>708</v>
      </c>
      <c r="AC24" s="9" t="s">
        <v>0</v>
      </c>
      <c r="AD24" s="9"/>
      <c r="AE24" s="9"/>
      <c r="AF24" s="932">
        <f>SUM(V24*AA24)</f>
        <v>0</v>
      </c>
      <c r="AG24" s="10"/>
      <c r="AH24" s="860"/>
      <c r="AI24" s="1029" t="s">
        <v>615</v>
      </c>
      <c r="AJ24" s="4"/>
      <c r="AK24" s="1046" t="s">
        <v>1216</v>
      </c>
      <c r="AL24" s="1047"/>
      <c r="AM24" s="1048"/>
      <c r="AN24" s="1049"/>
      <c r="AO24" s="1047"/>
      <c r="AP24" s="1047"/>
      <c r="AQ24" s="1048"/>
      <c r="AR24" s="1049"/>
      <c r="AS24" s="1047"/>
      <c r="AT24" s="1047"/>
      <c r="AU24" s="1047"/>
      <c r="AV24" s="1048"/>
      <c r="AW24" s="1049"/>
      <c r="AX24" s="1047"/>
      <c r="AY24" s="1"/>
      <c r="AZ24" s="3"/>
      <c r="BA24" s="4"/>
      <c r="BB24" s="1"/>
      <c r="BC24" s="1"/>
      <c r="BD24" s="3"/>
      <c r="BE24" s="4"/>
      <c r="BF24" s="1"/>
      <c r="BG24" s="1"/>
      <c r="BH24" s="1"/>
      <c r="BI24" s="3"/>
      <c r="BJ24" s="4"/>
      <c r="BK24" s="1"/>
      <c r="BL24" s="1"/>
      <c r="BM24" s="3"/>
      <c r="BN24" s="4"/>
      <c r="BO24" s="1"/>
      <c r="BP24" s="1"/>
      <c r="BQ24" s="3"/>
      <c r="BR24" s="4"/>
      <c r="BS24" s="1046" t="s">
        <v>900</v>
      </c>
      <c r="BT24" s="1047"/>
      <c r="BU24" s="1047"/>
      <c r="BV24" s="1048"/>
      <c r="BW24" s="1049"/>
      <c r="BX24" s="1047"/>
      <c r="BY24" s="1047"/>
      <c r="BZ24" s="1048"/>
      <c r="CA24" s="1049"/>
      <c r="CB24" s="1047"/>
      <c r="CC24" s="1047"/>
      <c r="CD24" s="1048"/>
      <c r="CE24" s="1049"/>
      <c r="CF24" s="1047"/>
      <c r="CG24" s="1"/>
      <c r="CH24" s="1"/>
      <c r="CI24" s="3"/>
    </row>
    <row r="25" spans="2:87" ht="15.4" x14ac:dyDescent="0.45">
      <c r="B25" s="860" t="s">
        <v>1531</v>
      </c>
      <c r="C25" s="155"/>
      <c r="D25" s="793">
        <f t="shared" si="6"/>
        <v>0</v>
      </c>
      <c r="E25" s="794">
        <v>0</v>
      </c>
      <c r="F25" s="794">
        <v>0</v>
      </c>
      <c r="G25" s="794">
        <v>0</v>
      </c>
      <c r="H25" s="794">
        <v>0</v>
      </c>
      <c r="I25" s="794">
        <v>0</v>
      </c>
      <c r="J25" s="794">
        <v>0</v>
      </c>
      <c r="K25" s="794">
        <v>0</v>
      </c>
      <c r="L25" s="794">
        <v>0</v>
      </c>
      <c r="M25" s="794">
        <v>0</v>
      </c>
      <c r="N25" s="794">
        <v>0</v>
      </c>
      <c r="O25" s="794">
        <v>0</v>
      </c>
      <c r="P25" s="794">
        <v>0</v>
      </c>
      <c r="Q25" s="791">
        <f t="shared" si="5"/>
        <v>0</v>
      </c>
      <c r="T25" s="933" t="s">
        <v>709</v>
      </c>
      <c r="U25" s="1"/>
      <c r="V25" s="947">
        <v>0</v>
      </c>
      <c r="W25" s="935" t="s">
        <v>710</v>
      </c>
      <c r="X25" s="927" t="s">
        <v>711</v>
      </c>
      <c r="Y25" s="1"/>
      <c r="Z25" s="1"/>
      <c r="AA25" s="923">
        <v>0</v>
      </c>
      <c r="AB25" s="936" t="s">
        <v>708</v>
      </c>
      <c r="AC25" s="1" t="s">
        <v>712</v>
      </c>
      <c r="AD25" s="1"/>
      <c r="AE25" s="1"/>
      <c r="AF25" s="937" t="e">
        <f>SUM(V25/AA25)</f>
        <v>#DIV/0!</v>
      </c>
      <c r="AG25" s="3"/>
      <c r="AH25" s="860"/>
      <c r="AI25" s="1029" t="s">
        <v>616</v>
      </c>
      <c r="AJ25" s="4"/>
      <c r="AK25" s="1"/>
      <c r="AL25" s="1"/>
      <c r="AM25" s="3"/>
      <c r="AN25" s="4"/>
      <c r="AO25" s="1"/>
      <c r="AP25" s="1"/>
      <c r="AQ25" s="3"/>
      <c r="AR25" s="4"/>
      <c r="AS25" s="1"/>
      <c r="AT25" s="1"/>
      <c r="AU25" s="1"/>
      <c r="AV25" s="3"/>
      <c r="AW25" s="4"/>
      <c r="AX25" s="1"/>
      <c r="AY25" s="1"/>
      <c r="AZ25" s="3"/>
      <c r="BA25" s="4"/>
      <c r="BB25" s="1"/>
      <c r="BC25" s="1"/>
      <c r="BD25" s="3"/>
      <c r="BE25" s="4"/>
      <c r="BF25" s="1"/>
      <c r="BG25" s="1"/>
      <c r="BH25" s="1"/>
      <c r="BI25" s="3"/>
      <c r="BJ25" s="4"/>
      <c r="BK25" s="1"/>
      <c r="BL25" s="1"/>
      <c r="BM25" s="3"/>
      <c r="BN25" s="4"/>
      <c r="BO25" s="1"/>
      <c r="BP25" s="1"/>
      <c r="BQ25" s="3"/>
      <c r="BR25" s="4"/>
      <c r="BS25" s="1"/>
      <c r="BT25" s="1"/>
      <c r="BU25" s="1"/>
      <c r="BV25" s="3"/>
      <c r="BW25" s="4"/>
      <c r="BX25" s="1"/>
      <c r="BY25" s="1"/>
      <c r="BZ25" s="3"/>
      <c r="CA25" s="4"/>
      <c r="CB25" s="1"/>
      <c r="CC25" s="1"/>
      <c r="CD25" s="3"/>
      <c r="CE25" s="4"/>
      <c r="CF25" s="1"/>
      <c r="CG25" s="1"/>
      <c r="CH25" s="1"/>
      <c r="CI25" s="3"/>
    </row>
    <row r="26" spans="2:87" ht="15.75" thickBot="1" x14ac:dyDescent="0.5">
      <c r="B26" s="860" t="s">
        <v>683</v>
      </c>
      <c r="C26" s="155"/>
      <c r="D26" s="793">
        <f t="shared" si="6"/>
        <v>0</v>
      </c>
      <c r="E26" s="794">
        <v>0</v>
      </c>
      <c r="F26" s="794">
        <v>0</v>
      </c>
      <c r="G26" s="794">
        <v>0</v>
      </c>
      <c r="H26" s="794">
        <v>0</v>
      </c>
      <c r="I26" s="796"/>
      <c r="J26" s="796"/>
      <c r="K26" s="796"/>
      <c r="L26" s="794">
        <v>0</v>
      </c>
      <c r="M26" s="794">
        <v>0</v>
      </c>
      <c r="N26" s="794">
        <v>0</v>
      </c>
      <c r="O26" s="796"/>
      <c r="P26" s="811"/>
      <c r="Q26" s="791">
        <f t="shared" si="5"/>
        <v>0</v>
      </c>
      <c r="T26" s="938" t="s">
        <v>709</v>
      </c>
      <c r="U26" s="2"/>
      <c r="V26" s="954">
        <f>+(V25)</f>
        <v>0</v>
      </c>
      <c r="W26" s="940" t="s">
        <v>710</v>
      </c>
      <c r="X26" s="941" t="s">
        <v>713</v>
      </c>
      <c r="Y26" s="2"/>
      <c r="Z26" s="2"/>
      <c r="AA26" s="948">
        <f>+(AF24)</f>
        <v>0</v>
      </c>
      <c r="AB26" s="943" t="s">
        <v>708</v>
      </c>
      <c r="AC26" s="2" t="s">
        <v>714</v>
      </c>
      <c r="AD26" s="2"/>
      <c r="AE26" s="2"/>
      <c r="AF26" s="944" t="e">
        <f>SUM(V26/AA26)</f>
        <v>#DIV/0!</v>
      </c>
      <c r="AG26" s="7"/>
      <c r="AH26" s="860"/>
      <c r="AI26" s="1029" t="s">
        <v>683</v>
      </c>
      <c r="AJ26" s="4"/>
      <c r="AK26" s="1"/>
      <c r="AL26" s="1"/>
      <c r="AM26" s="3"/>
      <c r="AN26" s="4"/>
      <c r="AO26" s="1"/>
      <c r="AP26" s="1"/>
      <c r="AQ26" s="3"/>
      <c r="AR26" s="4"/>
      <c r="AS26" s="1"/>
      <c r="AT26" s="1"/>
      <c r="AU26" s="1"/>
      <c r="AV26" s="3"/>
      <c r="AW26" s="4"/>
      <c r="AX26" s="1"/>
      <c r="AY26" s="1"/>
      <c r="AZ26" s="3"/>
      <c r="BA26" s="4"/>
      <c r="BB26" s="1"/>
      <c r="BC26" s="1"/>
      <c r="BD26" s="3"/>
      <c r="BE26" s="4"/>
      <c r="BF26" s="1"/>
      <c r="BG26" s="1"/>
      <c r="BH26" s="1"/>
      <c r="BI26" s="3"/>
      <c r="BJ26" s="4"/>
      <c r="BK26" s="1"/>
      <c r="BL26" s="1"/>
      <c r="BM26" s="3"/>
      <c r="BN26" s="4"/>
      <c r="BO26" s="1"/>
      <c r="BP26" s="1"/>
      <c r="BQ26" s="3"/>
      <c r="BR26" s="4"/>
      <c r="BS26" s="1"/>
      <c r="BT26" s="1"/>
      <c r="BU26" s="1"/>
      <c r="BV26" s="3"/>
      <c r="BW26" s="4"/>
      <c r="BX26" s="1"/>
      <c r="BY26" s="1"/>
      <c r="BZ26" s="3"/>
      <c r="CA26" s="4"/>
      <c r="CB26" s="1"/>
      <c r="CC26" s="1"/>
      <c r="CD26" s="3"/>
      <c r="CE26" s="4"/>
      <c r="CF26" s="1"/>
      <c r="CG26" s="1"/>
      <c r="CH26" s="1"/>
      <c r="CI26" s="3"/>
    </row>
    <row r="27" spans="2:87" ht="15.4" x14ac:dyDescent="0.45">
      <c r="B27" s="792" t="s">
        <v>617</v>
      </c>
      <c r="C27" s="1"/>
      <c r="D27" s="793">
        <f t="shared" si="6"/>
        <v>0</v>
      </c>
      <c r="E27" s="794">
        <v>0</v>
      </c>
      <c r="F27" s="795">
        <v>0</v>
      </c>
      <c r="G27" s="796">
        <v>0</v>
      </c>
      <c r="H27" s="795">
        <v>0</v>
      </c>
      <c r="I27" s="796">
        <v>0</v>
      </c>
      <c r="J27" s="796">
        <v>0</v>
      </c>
      <c r="K27" s="796">
        <v>0</v>
      </c>
      <c r="L27" s="795">
        <v>0</v>
      </c>
      <c r="M27" s="796">
        <v>0</v>
      </c>
      <c r="N27" s="795">
        <v>0</v>
      </c>
      <c r="O27" s="796">
        <v>0</v>
      </c>
      <c r="P27" s="811">
        <v>0</v>
      </c>
      <c r="Q27" s="791">
        <f t="shared" si="5"/>
        <v>0</v>
      </c>
      <c r="AB27" s="1"/>
      <c r="AH27" s="860"/>
      <c r="AI27" s="1028" t="s">
        <v>617</v>
      </c>
      <c r="AJ27" s="4"/>
      <c r="AK27" s="1"/>
      <c r="AL27" s="1"/>
      <c r="AM27" s="3"/>
      <c r="AN27" s="4"/>
      <c r="AO27" s="1"/>
      <c r="AP27" s="1"/>
      <c r="AQ27" s="3"/>
      <c r="AR27" s="4"/>
      <c r="AS27" s="1"/>
      <c r="AT27" s="1"/>
      <c r="AU27" s="1"/>
      <c r="AV27" s="3"/>
      <c r="AW27" s="4"/>
      <c r="AX27" s="1"/>
      <c r="AY27" s="1"/>
      <c r="AZ27" s="3"/>
      <c r="BA27" s="4"/>
      <c r="BB27" s="1"/>
      <c r="BC27" s="1"/>
      <c r="BD27" s="3"/>
      <c r="BE27" s="4"/>
      <c r="BF27" s="1"/>
      <c r="BG27" s="1"/>
      <c r="BH27" s="1"/>
      <c r="BI27" s="3"/>
      <c r="BJ27" s="4"/>
      <c r="BK27" s="1"/>
      <c r="BL27" s="1"/>
      <c r="BM27" s="3"/>
      <c r="BN27" s="4"/>
      <c r="BO27" s="1"/>
      <c r="BP27" s="1"/>
      <c r="BQ27" s="3"/>
      <c r="BR27" s="4"/>
      <c r="BS27" s="1"/>
      <c r="BT27" s="1"/>
      <c r="BU27" s="1"/>
      <c r="BV27" s="3"/>
      <c r="BW27" s="4"/>
      <c r="BX27" s="1"/>
      <c r="BY27" s="1"/>
      <c r="BZ27" s="3"/>
      <c r="CA27" s="4"/>
      <c r="CB27" s="1"/>
      <c r="CC27" s="1"/>
      <c r="CD27" s="3"/>
      <c r="CE27" s="4"/>
      <c r="CF27" s="1"/>
      <c r="CG27" s="1"/>
      <c r="CH27" s="1"/>
      <c r="CI27" s="3"/>
    </row>
    <row r="28" spans="2:87" ht="20.65" x14ac:dyDescent="0.6">
      <c r="B28" s="792" t="s">
        <v>618</v>
      </c>
      <c r="C28" s="1"/>
      <c r="D28" s="793">
        <f t="shared" si="6"/>
        <v>0</v>
      </c>
      <c r="E28" s="812">
        <v>0</v>
      </c>
      <c r="F28" s="813">
        <v>0</v>
      </c>
      <c r="G28" s="814">
        <v>0</v>
      </c>
      <c r="H28" s="813">
        <v>0</v>
      </c>
      <c r="I28" s="814">
        <v>0</v>
      </c>
      <c r="J28" s="814">
        <v>0</v>
      </c>
      <c r="K28" s="814">
        <v>0</v>
      </c>
      <c r="L28" s="813">
        <v>0</v>
      </c>
      <c r="M28" s="814">
        <v>0</v>
      </c>
      <c r="N28" s="813">
        <v>0</v>
      </c>
      <c r="O28" s="814">
        <v>0</v>
      </c>
      <c r="P28" s="811">
        <v>0</v>
      </c>
      <c r="Q28" s="791">
        <f t="shared" si="5"/>
        <v>0</v>
      </c>
      <c r="AH28" s="792"/>
      <c r="AI28" s="1028" t="s">
        <v>618</v>
      </c>
      <c r="AJ28" s="4"/>
      <c r="AK28" s="1050" t="s">
        <v>901</v>
      </c>
      <c r="AL28" s="1050"/>
      <c r="AM28" s="1051"/>
      <c r="AN28" s="1052"/>
      <c r="AO28" s="1050"/>
      <c r="AP28" s="1050"/>
      <c r="AQ28" s="1051"/>
      <c r="AR28" s="1052"/>
      <c r="AS28" s="1050"/>
      <c r="AT28" s="1050"/>
      <c r="AU28" s="1050"/>
      <c r="AV28" s="1051"/>
      <c r="AW28" s="1052"/>
      <c r="AX28" s="1050"/>
      <c r="AY28" s="1"/>
      <c r="AZ28" s="3"/>
      <c r="BA28" s="4"/>
      <c r="BB28" s="1"/>
      <c r="BC28" s="1"/>
      <c r="BD28" s="3"/>
      <c r="BE28" s="4"/>
      <c r="BF28" s="1"/>
      <c r="BG28" s="1"/>
      <c r="BH28" s="1"/>
      <c r="BI28" s="3"/>
      <c r="BJ28" s="4"/>
      <c r="BK28" s="1"/>
      <c r="BL28" s="1"/>
      <c r="BM28" s="3"/>
      <c r="BN28" s="4"/>
      <c r="BO28" s="1"/>
      <c r="BP28" s="1"/>
      <c r="BQ28" s="3"/>
      <c r="BR28" s="4"/>
      <c r="BS28" s="1050" t="s">
        <v>901</v>
      </c>
      <c r="BT28" s="1047"/>
      <c r="BU28" s="1047"/>
      <c r="BV28" s="1048"/>
      <c r="BW28" s="1049"/>
      <c r="BX28" s="1047"/>
      <c r="BY28" s="1047"/>
      <c r="BZ28" s="1048"/>
      <c r="CA28" s="1049"/>
      <c r="CB28" s="1047"/>
      <c r="CC28" s="1047"/>
      <c r="CD28" s="1048"/>
      <c r="CE28" s="1049"/>
      <c r="CF28" s="1047"/>
      <c r="CG28" s="1"/>
      <c r="CH28" s="1"/>
      <c r="CI28" s="3"/>
    </row>
    <row r="29" spans="2:87" ht="15.75" thickBot="1" x14ac:dyDescent="0.5">
      <c r="B29" s="815" t="s">
        <v>619</v>
      </c>
      <c r="C29" s="2"/>
      <c r="D29" s="793">
        <f t="shared" si="6"/>
        <v>0</v>
      </c>
      <c r="E29" s="812">
        <v>0</v>
      </c>
      <c r="F29" s="813">
        <v>0</v>
      </c>
      <c r="G29" s="814">
        <v>0</v>
      </c>
      <c r="H29" s="813">
        <v>0</v>
      </c>
      <c r="I29" s="814">
        <v>0</v>
      </c>
      <c r="J29" s="814">
        <v>0</v>
      </c>
      <c r="K29" s="814">
        <v>0</v>
      </c>
      <c r="L29" s="813">
        <v>0</v>
      </c>
      <c r="M29" s="814">
        <v>0</v>
      </c>
      <c r="N29" s="813">
        <v>0</v>
      </c>
      <c r="O29" s="814">
        <v>0</v>
      </c>
      <c r="P29" s="811">
        <v>0</v>
      </c>
      <c r="Q29" s="791">
        <f t="shared" si="5"/>
        <v>0</v>
      </c>
      <c r="AH29" s="792"/>
      <c r="AI29" s="1031" t="s">
        <v>619</v>
      </c>
      <c r="AJ29" s="4"/>
      <c r="AK29" s="1"/>
      <c r="AL29" s="1"/>
      <c r="AM29" s="3"/>
      <c r="AN29" s="4"/>
      <c r="AO29" s="1"/>
      <c r="AP29" s="1"/>
      <c r="AQ29" s="3"/>
      <c r="AR29" s="4"/>
      <c r="AS29" s="1"/>
      <c r="AT29" s="1"/>
      <c r="AU29" s="1"/>
      <c r="AV29" s="3"/>
      <c r="AW29" s="4"/>
      <c r="AX29" s="1"/>
      <c r="AY29" s="1"/>
      <c r="AZ29" s="3"/>
      <c r="BA29" s="4"/>
      <c r="BB29" s="1"/>
      <c r="BC29" s="1"/>
      <c r="BD29" s="3"/>
      <c r="BE29" s="4"/>
      <c r="BF29" s="1"/>
      <c r="BG29" s="1"/>
      <c r="BH29" s="1"/>
      <c r="BI29" s="3"/>
      <c r="BJ29" s="4"/>
      <c r="BK29" s="1"/>
      <c r="BL29" s="1"/>
      <c r="BM29" s="3"/>
      <c r="BN29" s="4"/>
      <c r="BO29" s="1"/>
      <c r="BP29" s="1"/>
      <c r="BQ29" s="3"/>
      <c r="BR29" s="4"/>
      <c r="BS29" s="1"/>
      <c r="BT29" s="1"/>
      <c r="BU29" s="1"/>
      <c r="BV29" s="3"/>
      <c r="BW29" s="4"/>
      <c r="BX29" s="1"/>
      <c r="BY29" s="1"/>
      <c r="BZ29" s="3"/>
      <c r="CA29" s="4"/>
      <c r="CB29" s="1"/>
      <c r="CC29" s="1"/>
      <c r="CD29" s="3"/>
      <c r="CE29" s="4"/>
      <c r="CF29" s="1"/>
      <c r="CG29" s="1"/>
      <c r="CH29" s="1"/>
      <c r="CI29" s="3"/>
    </row>
    <row r="30" spans="2:87" ht="15.75" thickBot="1" x14ac:dyDescent="0.5">
      <c r="B30" s="799" t="s">
        <v>620</v>
      </c>
      <c r="C30" s="800"/>
      <c r="D30" s="801">
        <f t="shared" si="6"/>
        <v>0</v>
      </c>
      <c r="E30" s="803">
        <f t="shared" ref="E30:P30" si="7">SUM(E17:E29)</f>
        <v>0</v>
      </c>
      <c r="F30" s="803">
        <f t="shared" si="7"/>
        <v>0</v>
      </c>
      <c r="G30" s="803">
        <f t="shared" si="7"/>
        <v>0</v>
      </c>
      <c r="H30" s="803">
        <f t="shared" si="7"/>
        <v>0</v>
      </c>
      <c r="I30" s="803">
        <f t="shared" si="7"/>
        <v>0</v>
      </c>
      <c r="J30" s="803">
        <f t="shared" si="7"/>
        <v>0</v>
      </c>
      <c r="K30" s="803">
        <f t="shared" si="7"/>
        <v>0</v>
      </c>
      <c r="L30" s="803">
        <f t="shared" si="7"/>
        <v>0</v>
      </c>
      <c r="M30" s="803">
        <f t="shared" si="7"/>
        <v>0</v>
      </c>
      <c r="N30" s="803">
        <f t="shared" si="7"/>
        <v>0</v>
      </c>
      <c r="O30" s="803">
        <f t="shared" si="7"/>
        <v>0</v>
      </c>
      <c r="P30" s="803">
        <f t="shared" si="7"/>
        <v>0</v>
      </c>
      <c r="Q30" s="803">
        <f t="shared" si="5"/>
        <v>0</v>
      </c>
      <c r="AH30" s="792"/>
      <c r="AI30" s="1032" t="s">
        <v>620</v>
      </c>
      <c r="AJ30" s="1000"/>
      <c r="AK30" s="957"/>
      <c r="AL30" s="957"/>
      <c r="AM30" s="967"/>
      <c r="AN30" s="1000"/>
      <c r="AO30" s="957"/>
      <c r="AP30" s="957"/>
      <c r="AQ30" s="967"/>
      <c r="AR30" s="1000"/>
      <c r="AS30" s="957"/>
      <c r="AT30" s="957"/>
      <c r="AU30" s="957"/>
      <c r="AV30" s="967"/>
      <c r="AW30" s="1000"/>
      <c r="AX30" s="957"/>
      <c r="AY30" s="957"/>
      <c r="AZ30" s="967"/>
      <c r="BA30" s="1000"/>
      <c r="BB30" s="957"/>
      <c r="BC30" s="957"/>
      <c r="BD30" s="967"/>
      <c r="BE30" s="1000"/>
      <c r="BF30" s="957"/>
      <c r="BG30" s="957"/>
      <c r="BH30" s="957"/>
      <c r="BI30" s="967"/>
      <c r="BJ30" s="1000"/>
      <c r="BK30" s="957"/>
      <c r="BL30" s="957"/>
      <c r="BM30" s="967"/>
      <c r="BN30" s="1000"/>
      <c r="BO30" s="957"/>
      <c r="BP30" s="957"/>
      <c r="BQ30" s="967"/>
      <c r="BR30" s="1000"/>
      <c r="BS30" s="957"/>
      <c r="BT30" s="957"/>
      <c r="BU30" s="957"/>
      <c r="BV30" s="967"/>
      <c r="BW30" s="1000"/>
      <c r="BX30" s="957"/>
      <c r="BY30" s="957"/>
      <c r="BZ30" s="967"/>
      <c r="CA30" s="1000"/>
      <c r="CB30" s="957"/>
      <c r="CC30" s="957"/>
      <c r="CD30" s="967"/>
      <c r="CE30" s="1000"/>
      <c r="CF30" s="957"/>
      <c r="CG30" s="957"/>
      <c r="CH30" s="957"/>
      <c r="CI30" s="967"/>
    </row>
    <row r="31" spans="2:87" ht="15" x14ac:dyDescent="0.4">
      <c r="B31" s="807" t="s">
        <v>621</v>
      </c>
      <c r="C31" s="9"/>
      <c r="D31" s="793">
        <f t="shared" si="6"/>
        <v>0</v>
      </c>
      <c r="E31" s="193"/>
      <c r="F31" s="9"/>
      <c r="G31" s="74"/>
      <c r="H31" s="9"/>
      <c r="I31" s="74"/>
      <c r="J31" s="9"/>
      <c r="K31" s="74"/>
      <c r="L31" s="9"/>
      <c r="M31" s="74"/>
      <c r="N31" s="9"/>
      <c r="O31" s="74"/>
      <c r="P31" s="10"/>
      <c r="Q31" s="791"/>
      <c r="AH31" s="1022"/>
      <c r="AI31" s="1033" t="s">
        <v>621</v>
      </c>
      <c r="AJ31" s="4"/>
      <c r="AK31" s="1"/>
      <c r="AL31" s="1"/>
      <c r="AM31" s="3"/>
      <c r="AN31" s="4"/>
      <c r="AO31" s="1"/>
      <c r="AP31" s="1"/>
      <c r="AQ31" s="3"/>
      <c r="AR31" s="4"/>
      <c r="AS31" s="1"/>
      <c r="AT31" s="1"/>
      <c r="AU31" s="1"/>
      <c r="AV31" s="3"/>
      <c r="AW31" s="4"/>
      <c r="AX31" s="1"/>
      <c r="AY31" s="1"/>
      <c r="AZ31" s="3"/>
      <c r="BA31" s="4"/>
      <c r="BB31" s="1"/>
      <c r="BC31" s="1"/>
      <c r="BD31" s="3"/>
      <c r="BE31" s="4"/>
      <c r="BF31" s="1"/>
      <c r="BG31" s="1"/>
      <c r="BH31" s="1"/>
      <c r="BI31" s="3"/>
      <c r="BJ31" s="4"/>
      <c r="BK31" s="1"/>
      <c r="BL31" s="1"/>
      <c r="BM31" s="3"/>
      <c r="BN31" s="4"/>
      <c r="BO31" s="1"/>
      <c r="BP31" s="1"/>
      <c r="BQ31" s="3"/>
      <c r="BR31" s="4"/>
      <c r="BS31" s="1"/>
      <c r="BT31" s="1"/>
      <c r="BU31" s="1"/>
      <c r="BV31" s="3"/>
      <c r="BW31" s="4"/>
      <c r="BX31" s="1"/>
      <c r="BY31" s="1"/>
      <c r="BZ31" s="3"/>
      <c r="CA31" s="4"/>
      <c r="CB31" s="1"/>
      <c r="CC31" s="1"/>
      <c r="CD31" s="3"/>
      <c r="CE31" s="4"/>
      <c r="CF31" s="1"/>
      <c r="CG31" s="1"/>
      <c r="CH31" s="1"/>
      <c r="CI31" s="3"/>
    </row>
    <row r="32" spans="2:87" ht="15.4" x14ac:dyDescent="0.45">
      <c r="B32" s="792" t="s">
        <v>622</v>
      </c>
      <c r="C32" s="1"/>
      <c r="D32" s="793">
        <f t="shared" si="6"/>
        <v>0</v>
      </c>
      <c r="E32" s="812">
        <v>0</v>
      </c>
      <c r="F32" s="813">
        <v>0</v>
      </c>
      <c r="G32" s="814">
        <v>0</v>
      </c>
      <c r="H32" s="813">
        <v>0</v>
      </c>
      <c r="I32" s="814">
        <v>0</v>
      </c>
      <c r="J32" s="814">
        <v>0</v>
      </c>
      <c r="K32" s="814">
        <v>0</v>
      </c>
      <c r="L32" s="813">
        <v>0</v>
      </c>
      <c r="M32" s="814">
        <v>0</v>
      </c>
      <c r="N32" s="813">
        <v>0</v>
      </c>
      <c r="O32" s="814">
        <v>0</v>
      </c>
      <c r="P32" s="811">
        <v>0</v>
      </c>
      <c r="Q32" s="791">
        <f>SUM(E32:P32)</f>
        <v>0</v>
      </c>
      <c r="AH32" s="1022"/>
      <c r="AI32" s="1028" t="s">
        <v>622</v>
      </c>
      <c r="AJ32" s="4"/>
      <c r="AK32" s="1"/>
      <c r="AL32" s="1"/>
      <c r="AM32" s="3"/>
      <c r="AN32" s="4"/>
      <c r="AO32" s="1"/>
      <c r="AP32" s="1"/>
      <c r="AQ32" s="3"/>
      <c r="AR32" s="4"/>
      <c r="AS32" s="1"/>
      <c r="AT32" s="1"/>
      <c r="AU32" s="1"/>
      <c r="AV32" s="3"/>
      <c r="AW32" s="4"/>
      <c r="AX32" s="1"/>
      <c r="AY32" s="1"/>
      <c r="AZ32" s="3"/>
      <c r="BA32" s="4"/>
      <c r="BB32" s="1"/>
      <c r="BC32" s="1"/>
      <c r="BD32" s="3"/>
      <c r="BE32" s="4"/>
      <c r="BF32" s="1"/>
      <c r="BG32" s="1"/>
      <c r="BH32" s="1"/>
      <c r="BI32" s="3"/>
      <c r="BJ32" s="4"/>
      <c r="BK32" s="1"/>
      <c r="BL32" s="1"/>
      <c r="BM32" s="3"/>
      <c r="BN32" s="4"/>
      <c r="BO32" s="1"/>
      <c r="BP32" s="1"/>
      <c r="BQ32" s="3"/>
      <c r="BR32" s="4"/>
      <c r="BS32" s="1"/>
      <c r="BT32" s="1"/>
      <c r="BU32" s="1"/>
      <c r="BV32" s="3"/>
      <c r="BW32" s="4"/>
      <c r="BX32" s="1"/>
      <c r="BY32" s="1"/>
      <c r="BZ32" s="3"/>
      <c r="CA32" s="4"/>
      <c r="CB32" s="1"/>
      <c r="CC32" s="1"/>
      <c r="CD32" s="3"/>
      <c r="CE32" s="4"/>
      <c r="CF32" s="1"/>
      <c r="CG32" s="1"/>
      <c r="CH32" s="1"/>
      <c r="CI32" s="3"/>
    </row>
    <row r="33" spans="2:87" ht="15.4" x14ac:dyDescent="0.45">
      <c r="B33" s="792" t="s">
        <v>623</v>
      </c>
      <c r="C33" s="1"/>
      <c r="D33" s="793">
        <f t="shared" si="6"/>
        <v>0</v>
      </c>
      <c r="E33" s="812">
        <v>0</v>
      </c>
      <c r="F33" s="813">
        <v>0</v>
      </c>
      <c r="G33" s="814">
        <v>0</v>
      </c>
      <c r="H33" s="813">
        <v>0</v>
      </c>
      <c r="I33" s="814">
        <v>0</v>
      </c>
      <c r="J33" s="814">
        <v>0</v>
      </c>
      <c r="K33" s="814">
        <v>0</v>
      </c>
      <c r="L33" s="813">
        <v>0</v>
      </c>
      <c r="M33" s="814">
        <v>0</v>
      </c>
      <c r="N33" s="813">
        <v>0</v>
      </c>
      <c r="O33" s="814">
        <v>0</v>
      </c>
      <c r="P33" s="811">
        <v>0</v>
      </c>
      <c r="Q33" s="791">
        <f>SUM(E33:P33)</f>
        <v>0</v>
      </c>
      <c r="AH33" s="1023"/>
      <c r="AI33" s="1028" t="s">
        <v>623</v>
      </c>
      <c r="AJ33" s="987"/>
      <c r="AK33" s="976"/>
      <c r="AL33" s="976"/>
      <c r="AM33" s="988"/>
      <c r="AN33" s="987"/>
      <c r="AO33" s="976"/>
      <c r="AP33" s="976"/>
      <c r="AQ33" s="988"/>
      <c r="AR33" s="987"/>
      <c r="AS33" s="976"/>
      <c r="AT33" s="976"/>
      <c r="AU33" s="976"/>
      <c r="AV33" s="988"/>
      <c r="AW33" s="987"/>
      <c r="AX33" s="976"/>
      <c r="AY33" s="976"/>
      <c r="AZ33" s="988"/>
      <c r="BA33" s="987"/>
      <c r="BB33" s="976"/>
      <c r="BC33" s="976"/>
      <c r="BD33" s="988"/>
      <c r="BE33" s="987"/>
      <c r="BF33" s="976"/>
      <c r="BG33" s="976"/>
      <c r="BH33" s="976"/>
      <c r="BI33" s="988"/>
      <c r="BJ33" s="987"/>
      <c r="BK33" s="976"/>
      <c r="BL33" s="976"/>
      <c r="BM33" s="988"/>
      <c r="BN33" s="987"/>
      <c r="BO33" s="976"/>
      <c r="BP33" s="976"/>
      <c r="BQ33" s="988"/>
      <c r="BR33" s="987"/>
      <c r="BS33" s="976"/>
      <c r="BT33" s="976"/>
      <c r="BU33" s="976"/>
      <c r="BV33" s="988"/>
      <c r="BW33" s="987"/>
      <c r="BX33" s="976"/>
      <c r="BY33" s="976"/>
      <c r="BZ33" s="988"/>
      <c r="CA33" s="987"/>
      <c r="CB33" s="976"/>
      <c r="CC33" s="976"/>
      <c r="CD33" s="988"/>
      <c r="CE33" s="987"/>
      <c r="CF33" s="976"/>
      <c r="CG33" s="976"/>
      <c r="CH33" s="976"/>
      <c r="CI33" s="988"/>
    </row>
    <row r="34" spans="2:87" ht="15.4" x14ac:dyDescent="0.45">
      <c r="B34" s="860" t="s">
        <v>624</v>
      </c>
      <c r="C34" s="1"/>
      <c r="D34" s="793">
        <f t="shared" si="6"/>
        <v>0</v>
      </c>
      <c r="E34" s="812">
        <v>0</v>
      </c>
      <c r="F34" s="813">
        <v>0</v>
      </c>
      <c r="G34" s="814">
        <v>0</v>
      </c>
      <c r="H34" s="813">
        <v>0</v>
      </c>
      <c r="I34" s="814">
        <v>0</v>
      </c>
      <c r="J34" s="814">
        <v>0</v>
      </c>
      <c r="K34" s="814">
        <v>0</v>
      </c>
      <c r="L34" s="813">
        <v>0</v>
      </c>
      <c r="M34" s="814">
        <v>0</v>
      </c>
      <c r="N34" s="813">
        <v>0</v>
      </c>
      <c r="O34" s="814">
        <v>0</v>
      </c>
      <c r="P34" s="811">
        <v>0</v>
      </c>
      <c r="Q34" s="791">
        <f>SUM(E34:P34)</f>
        <v>0</v>
      </c>
      <c r="AH34" s="1023"/>
      <c r="AI34" s="1029" t="s">
        <v>624</v>
      </c>
      <c r="AJ34" s="998"/>
      <c r="AK34" s="999"/>
      <c r="AL34" s="999"/>
      <c r="AM34" s="997"/>
      <c r="AN34" s="998"/>
      <c r="AO34" s="999"/>
      <c r="AP34" s="999"/>
      <c r="AQ34" s="997"/>
      <c r="AR34" s="998"/>
      <c r="AS34" s="999"/>
      <c r="AT34" s="999"/>
      <c r="AU34" s="999"/>
      <c r="AV34" s="997"/>
      <c r="AW34" s="998"/>
      <c r="AX34" s="999"/>
      <c r="AY34" s="999"/>
      <c r="AZ34" s="997"/>
      <c r="BA34" s="998"/>
      <c r="BB34" s="999"/>
      <c r="BC34" s="999"/>
      <c r="BD34" s="997"/>
      <c r="BE34" s="998"/>
      <c r="BF34" s="999"/>
      <c r="BG34" s="999"/>
      <c r="BH34" s="999"/>
      <c r="BI34" s="997"/>
      <c r="BJ34" s="998"/>
      <c r="BK34" s="999"/>
      <c r="BL34" s="999"/>
      <c r="BM34" s="997"/>
      <c r="BN34" s="998"/>
      <c r="BO34" s="999"/>
      <c r="BP34" s="999"/>
      <c r="BQ34" s="997"/>
      <c r="BR34" s="998"/>
      <c r="BS34" s="999"/>
      <c r="BT34" s="999"/>
      <c r="BU34" s="999"/>
      <c r="BV34" s="997"/>
      <c r="BW34" s="998"/>
      <c r="BX34" s="999"/>
      <c r="BY34" s="999"/>
      <c r="BZ34" s="997"/>
      <c r="CA34" s="998"/>
      <c r="CB34" s="999"/>
      <c r="CC34" s="999"/>
      <c r="CD34" s="997"/>
      <c r="CE34" s="998"/>
      <c r="CF34" s="999"/>
      <c r="CG34" s="999"/>
      <c r="CH34" s="999"/>
      <c r="CI34" s="997"/>
    </row>
    <row r="35" spans="2:87" ht="15.75" thickBot="1" x14ac:dyDescent="0.5">
      <c r="B35" s="815" t="s">
        <v>625</v>
      </c>
      <c r="C35" s="2"/>
      <c r="D35" s="793">
        <f t="shared" si="6"/>
        <v>0</v>
      </c>
      <c r="E35" s="812">
        <v>0</v>
      </c>
      <c r="F35" s="813">
        <v>0</v>
      </c>
      <c r="G35" s="814">
        <v>0</v>
      </c>
      <c r="H35" s="813">
        <v>0</v>
      </c>
      <c r="I35" s="814">
        <v>0</v>
      </c>
      <c r="J35" s="814">
        <v>0</v>
      </c>
      <c r="K35" s="814">
        <v>0</v>
      </c>
      <c r="L35" s="813">
        <v>0</v>
      </c>
      <c r="M35" s="814">
        <v>0</v>
      </c>
      <c r="N35" s="813">
        <v>0</v>
      </c>
      <c r="O35" s="814">
        <v>0</v>
      </c>
      <c r="P35" s="811">
        <v>0</v>
      </c>
      <c r="Q35" s="791">
        <f>SUM(E35:P35)</f>
        <v>0</v>
      </c>
      <c r="AH35" s="1023"/>
      <c r="AI35" s="1031" t="s">
        <v>625</v>
      </c>
      <c r="AJ35" s="4"/>
      <c r="AK35" s="1"/>
      <c r="AL35" s="1"/>
      <c r="AM35" s="3"/>
      <c r="AN35" s="4"/>
      <c r="AO35" s="1"/>
      <c r="AP35" s="1"/>
      <c r="AQ35" s="3"/>
      <c r="AR35" s="4"/>
      <c r="AS35" s="1"/>
      <c r="AT35" s="1"/>
      <c r="AU35" s="1"/>
      <c r="AV35" s="3"/>
      <c r="AW35" s="4"/>
      <c r="AX35" s="1"/>
      <c r="AY35" s="1"/>
      <c r="AZ35" s="3"/>
      <c r="BA35" s="4"/>
      <c r="BB35" s="1"/>
      <c r="BC35" s="1"/>
      <c r="BD35" s="3"/>
      <c r="BE35" s="4"/>
      <c r="BF35" s="1"/>
      <c r="BG35" s="1"/>
      <c r="BH35" s="1"/>
      <c r="BI35" s="3"/>
      <c r="BJ35" s="4"/>
      <c r="BK35" s="1"/>
      <c r="BL35" s="1"/>
      <c r="BM35" s="3"/>
      <c r="BN35" s="4"/>
      <c r="BO35" s="1"/>
      <c r="BP35" s="1"/>
      <c r="BQ35" s="3"/>
      <c r="BR35" s="4"/>
      <c r="BS35" s="1"/>
      <c r="BT35" s="1"/>
      <c r="BU35" s="1"/>
      <c r="BV35" s="3"/>
      <c r="BW35" s="4"/>
      <c r="BX35" s="1"/>
      <c r="BY35" s="1"/>
      <c r="BZ35" s="3"/>
      <c r="CA35" s="4"/>
      <c r="CB35" s="1"/>
      <c r="CC35" s="1"/>
      <c r="CD35" s="3"/>
      <c r="CE35" s="4"/>
      <c r="CF35" s="1"/>
      <c r="CG35" s="1"/>
      <c r="CH35" s="1"/>
      <c r="CI35" s="3"/>
    </row>
    <row r="36" spans="2:87" ht="15.75" thickBot="1" x14ac:dyDescent="0.5">
      <c r="B36" s="799" t="s">
        <v>626</v>
      </c>
      <c r="C36" s="800"/>
      <c r="D36" s="801">
        <f t="shared" si="6"/>
        <v>0</v>
      </c>
      <c r="E36" s="803">
        <f>SUM(E32:E35)</f>
        <v>0</v>
      </c>
      <c r="F36" s="803">
        <f t="shared" ref="F36:P36" si="8">SUM(F32:F35)</f>
        <v>0</v>
      </c>
      <c r="G36" s="803">
        <f t="shared" si="8"/>
        <v>0</v>
      </c>
      <c r="H36" s="803">
        <f t="shared" si="8"/>
        <v>0</v>
      </c>
      <c r="I36" s="803">
        <f t="shared" si="8"/>
        <v>0</v>
      </c>
      <c r="J36" s="803">
        <f t="shared" si="8"/>
        <v>0</v>
      </c>
      <c r="K36" s="803">
        <f t="shared" si="8"/>
        <v>0</v>
      </c>
      <c r="L36" s="803">
        <f t="shared" si="8"/>
        <v>0</v>
      </c>
      <c r="M36" s="803">
        <f t="shared" si="8"/>
        <v>0</v>
      </c>
      <c r="N36" s="803">
        <f t="shared" si="8"/>
        <v>0</v>
      </c>
      <c r="O36" s="803">
        <f t="shared" si="8"/>
        <v>0</v>
      </c>
      <c r="P36" s="803">
        <f t="shared" si="8"/>
        <v>0</v>
      </c>
      <c r="Q36" s="803">
        <f>SUM(E36:P36)</f>
        <v>0</v>
      </c>
      <c r="AH36" s="1023"/>
      <c r="AI36" s="1032" t="s">
        <v>626</v>
      </c>
      <c r="AJ36" s="1000"/>
      <c r="AK36" s="957"/>
      <c r="AL36" s="957"/>
      <c r="AM36" s="967"/>
      <c r="AN36" s="1000"/>
      <c r="AO36" s="957"/>
      <c r="AP36" s="957"/>
      <c r="AQ36" s="967"/>
      <c r="AR36" s="1000"/>
      <c r="AS36" s="957"/>
      <c r="AT36" s="957"/>
      <c r="AU36" s="957"/>
      <c r="AV36" s="967"/>
      <c r="AW36" s="1000"/>
      <c r="AX36" s="957"/>
      <c r="AY36" s="957"/>
      <c r="AZ36" s="967"/>
      <c r="BA36" s="1000"/>
      <c r="BB36" s="957"/>
      <c r="BC36" s="957"/>
      <c r="BD36" s="967"/>
      <c r="BE36" s="1000"/>
      <c r="BF36" s="957"/>
      <c r="BG36" s="957"/>
      <c r="BH36" s="957"/>
      <c r="BI36" s="967"/>
      <c r="BJ36" s="1000"/>
      <c r="BK36" s="957"/>
      <c r="BL36" s="957"/>
      <c r="BM36" s="967"/>
      <c r="BN36" s="1000"/>
      <c r="BO36" s="957"/>
      <c r="BP36" s="957"/>
      <c r="BQ36" s="967"/>
      <c r="BR36" s="1000"/>
      <c r="BS36" s="957"/>
      <c r="BT36" s="957"/>
      <c r="BU36" s="957"/>
      <c r="BV36" s="967"/>
      <c r="BW36" s="1000"/>
      <c r="BX36" s="957"/>
      <c r="BY36" s="957"/>
      <c r="BZ36" s="967"/>
      <c r="CA36" s="1000"/>
      <c r="CB36" s="957"/>
      <c r="CC36" s="957"/>
      <c r="CD36" s="967"/>
      <c r="CE36" s="1000"/>
      <c r="CF36" s="957"/>
      <c r="CG36" s="957"/>
      <c r="CH36" s="957"/>
      <c r="CI36" s="967"/>
    </row>
    <row r="37" spans="2:87" ht="15" x14ac:dyDescent="0.4">
      <c r="B37" s="807" t="s">
        <v>719</v>
      </c>
      <c r="C37" s="9"/>
      <c r="D37" s="793">
        <f t="shared" si="6"/>
        <v>0</v>
      </c>
      <c r="E37" s="193"/>
      <c r="F37" s="9"/>
      <c r="G37" s="74"/>
      <c r="H37" s="9"/>
      <c r="I37" s="74"/>
      <c r="J37" s="9"/>
      <c r="K37" s="74"/>
      <c r="L37" s="74"/>
      <c r="M37" s="74"/>
      <c r="N37" s="9"/>
      <c r="O37" s="74"/>
      <c r="P37" s="10"/>
      <c r="Q37" s="791"/>
      <c r="AH37" s="1022"/>
      <c r="AI37" s="1033" t="s">
        <v>719</v>
      </c>
      <c r="AJ37" s="4"/>
      <c r="AK37" s="1"/>
      <c r="AL37" s="1"/>
      <c r="AM37" s="3"/>
      <c r="AN37" s="4"/>
      <c r="AO37" s="1"/>
      <c r="AP37" s="1"/>
      <c r="AQ37" s="3"/>
      <c r="AR37" s="4"/>
      <c r="AS37" s="1"/>
      <c r="AT37" s="1"/>
      <c r="AU37" s="1"/>
      <c r="AV37" s="3"/>
      <c r="AW37" s="4"/>
      <c r="AX37" s="1"/>
      <c r="AY37" s="1"/>
      <c r="AZ37" s="3"/>
      <c r="BA37" s="4"/>
      <c r="BB37" s="1"/>
      <c r="BC37" s="1"/>
      <c r="BD37" s="3"/>
      <c r="BE37" s="4"/>
      <c r="BF37" s="1"/>
      <c r="BG37" s="1"/>
      <c r="BH37" s="1"/>
      <c r="BI37" s="3"/>
      <c r="BJ37" s="4"/>
      <c r="BK37" s="1"/>
      <c r="BL37" s="1"/>
      <c r="BM37" s="3"/>
      <c r="BN37" s="4"/>
      <c r="BO37" s="1"/>
      <c r="BP37" s="1"/>
      <c r="BQ37" s="3"/>
      <c r="BR37" s="4"/>
      <c r="BS37" s="1"/>
      <c r="BT37" s="1"/>
      <c r="BU37" s="1"/>
      <c r="BV37" s="3"/>
      <c r="BW37" s="4"/>
      <c r="BX37" s="1"/>
      <c r="BY37" s="1"/>
      <c r="BZ37" s="3"/>
      <c r="CA37" s="4"/>
      <c r="CB37" s="1"/>
      <c r="CC37" s="1"/>
      <c r="CD37" s="3"/>
      <c r="CE37" s="4"/>
      <c r="CF37" s="1"/>
      <c r="CG37" s="1"/>
      <c r="CH37" s="1"/>
      <c r="CI37" s="3"/>
    </row>
    <row r="38" spans="2:87" ht="20.25" x14ac:dyDescent="0.55000000000000004">
      <c r="B38" s="860" t="s">
        <v>1179</v>
      </c>
      <c r="C38" s="1"/>
      <c r="D38" s="793">
        <f t="shared" si="6"/>
        <v>8.9677720691265769E-2</v>
      </c>
      <c r="E38" s="812">
        <v>1600</v>
      </c>
      <c r="F38" s="813">
        <v>1600</v>
      </c>
      <c r="G38" s="813">
        <v>1600</v>
      </c>
      <c r="H38" s="813">
        <v>1600</v>
      </c>
      <c r="I38" s="813">
        <v>1600</v>
      </c>
      <c r="J38" s="813">
        <v>1600</v>
      </c>
      <c r="K38" s="813">
        <v>1600</v>
      </c>
      <c r="L38" s="813">
        <v>1600</v>
      </c>
      <c r="M38" s="813">
        <v>1600</v>
      </c>
      <c r="N38" s="813">
        <v>1600</v>
      </c>
      <c r="O38" s="813">
        <v>1600</v>
      </c>
      <c r="P38" s="814">
        <v>1600</v>
      </c>
      <c r="Q38" s="791">
        <f t="shared" ref="Q38:Q54" si="9">SUM(E38:P38)</f>
        <v>19200</v>
      </c>
      <c r="AH38" s="1022"/>
      <c r="AI38" s="860" t="s">
        <v>1179</v>
      </c>
      <c r="AJ38" s="1053" t="s">
        <v>1217</v>
      </c>
      <c r="AK38" s="995"/>
      <c r="AL38" s="995"/>
      <c r="AM38" s="996"/>
      <c r="AN38" s="994"/>
      <c r="AO38" s="995"/>
      <c r="AP38" s="995"/>
      <c r="AQ38" s="996"/>
      <c r="AR38" s="1011"/>
      <c r="AS38" s="995"/>
      <c r="AT38" s="995"/>
      <c r="AU38" s="995"/>
      <c r="AV38" s="996"/>
      <c r="AW38" s="994"/>
      <c r="AX38" s="995"/>
      <c r="AY38" s="995"/>
      <c r="AZ38" s="996"/>
      <c r="BA38" s="994"/>
      <c r="BB38" s="995"/>
      <c r="BC38" s="995"/>
      <c r="BD38" s="996"/>
      <c r="BE38" s="994"/>
      <c r="BF38" s="995"/>
      <c r="BG38" s="995"/>
      <c r="BH38" s="995"/>
      <c r="BI38" s="996"/>
      <c r="BJ38" s="994"/>
      <c r="BK38" s="995"/>
      <c r="BL38" s="995"/>
      <c r="BM38" s="996"/>
      <c r="BN38" s="994"/>
      <c r="BO38" s="995"/>
      <c r="BP38" s="995"/>
      <c r="BQ38" s="996"/>
      <c r="BR38" s="994"/>
      <c r="BS38" s="995"/>
      <c r="BT38" s="995"/>
      <c r="BU38" s="995"/>
      <c r="BV38" s="996"/>
      <c r="BW38" s="994"/>
      <c r="BX38" s="995"/>
      <c r="BY38" s="995"/>
      <c r="BZ38" s="996"/>
      <c r="CA38" s="994"/>
      <c r="CB38" s="995"/>
      <c r="CC38" s="995"/>
      <c r="CD38" s="996"/>
      <c r="CE38" s="994"/>
      <c r="CF38" s="995"/>
      <c r="CG38" s="995"/>
      <c r="CH38" s="995"/>
      <c r="CI38" s="996"/>
    </row>
    <row r="39" spans="2:87" ht="20.25" x14ac:dyDescent="0.55000000000000004">
      <c r="B39" s="860" t="s">
        <v>1230</v>
      </c>
      <c r="C39" s="1"/>
      <c r="D39" s="793">
        <f t="shared" si="6"/>
        <v>0.25688930406352173</v>
      </c>
      <c r="E39" s="812">
        <v>5000</v>
      </c>
      <c r="F39" s="813">
        <v>5000</v>
      </c>
      <c r="G39" s="814">
        <v>5000</v>
      </c>
      <c r="H39" s="813">
        <v>10000</v>
      </c>
      <c r="I39" s="814">
        <v>10000</v>
      </c>
      <c r="J39" s="814">
        <v>0</v>
      </c>
      <c r="K39" s="814">
        <v>0</v>
      </c>
      <c r="L39" s="813">
        <v>0</v>
      </c>
      <c r="M39" s="814">
        <v>5000</v>
      </c>
      <c r="N39" s="814">
        <v>5000</v>
      </c>
      <c r="O39" s="814">
        <v>5000</v>
      </c>
      <c r="P39" s="814">
        <v>5000</v>
      </c>
      <c r="Q39" s="791">
        <f t="shared" si="9"/>
        <v>55000</v>
      </c>
      <c r="AH39" s="1023"/>
      <c r="AI39" s="860" t="s">
        <v>1188</v>
      </c>
      <c r="AJ39" s="4"/>
      <c r="AK39" s="1054" t="s">
        <v>902</v>
      </c>
      <c r="AL39" s="1055"/>
      <c r="AM39" s="1056"/>
      <c r="AN39" s="1057"/>
      <c r="AO39" s="1055"/>
      <c r="AP39" s="1055"/>
      <c r="AQ39" s="1056"/>
      <c r="AR39" s="1057"/>
      <c r="AS39" s="1055"/>
      <c r="AT39" s="1055"/>
      <c r="AU39" s="1055"/>
      <c r="AV39" s="1056"/>
      <c r="AW39" s="1057"/>
      <c r="AX39" s="1055"/>
      <c r="AY39" s="1055"/>
      <c r="AZ39" s="1056"/>
      <c r="BA39" s="1057"/>
      <c r="BB39" s="1055"/>
      <c r="BC39" s="1055"/>
      <c r="BD39" s="1056"/>
      <c r="BE39" s="1057"/>
      <c r="BF39" s="1055"/>
      <c r="BG39" s="1055"/>
      <c r="BH39" s="1055"/>
      <c r="BI39" s="1056"/>
      <c r="BJ39" s="1057"/>
      <c r="BK39" s="1055"/>
      <c r="BL39" s="1055"/>
      <c r="BM39" s="1056"/>
      <c r="BN39" s="1057"/>
      <c r="BO39" s="1055"/>
      <c r="BP39" s="1055"/>
      <c r="BQ39" s="1056"/>
      <c r="BR39" s="1057"/>
      <c r="BS39" s="1055"/>
      <c r="BT39" s="1055"/>
      <c r="BU39" s="1055"/>
      <c r="BV39" s="1056"/>
      <c r="BW39" s="1057"/>
      <c r="BX39" s="1055"/>
      <c r="BY39" s="1055"/>
      <c r="BZ39" s="1056"/>
      <c r="CA39" s="1057"/>
      <c r="CB39" s="1055"/>
      <c r="CC39" s="1055"/>
      <c r="CD39" s="1056"/>
      <c r="CE39" s="1057"/>
      <c r="CF39" s="1055"/>
      <c r="CG39" s="1055"/>
      <c r="CH39" s="1"/>
      <c r="CI39" s="3"/>
    </row>
    <row r="40" spans="2:87" ht="20.25" x14ac:dyDescent="0.55000000000000004">
      <c r="B40" s="860" t="s">
        <v>1234</v>
      </c>
      <c r="C40" s="1"/>
      <c r="D40" s="793">
        <f t="shared" si="6"/>
        <v>8.4072863148061658E-2</v>
      </c>
      <c r="E40" s="812">
        <v>2000</v>
      </c>
      <c r="F40" s="813">
        <v>2000</v>
      </c>
      <c r="G40" s="814">
        <v>2000</v>
      </c>
      <c r="H40" s="813">
        <v>2000</v>
      </c>
      <c r="I40" s="814">
        <v>2000</v>
      </c>
      <c r="J40" s="814">
        <v>0</v>
      </c>
      <c r="K40" s="814">
        <v>0</v>
      </c>
      <c r="L40" s="813">
        <v>0</v>
      </c>
      <c r="M40" s="814">
        <v>2000</v>
      </c>
      <c r="N40" s="814">
        <v>2000</v>
      </c>
      <c r="O40" s="814">
        <v>2000</v>
      </c>
      <c r="P40" s="814">
        <v>2000</v>
      </c>
      <c r="Q40" s="791">
        <f t="shared" si="9"/>
        <v>18000</v>
      </c>
      <c r="AH40" s="1023"/>
      <c r="AI40" s="860" t="s">
        <v>1189</v>
      </c>
      <c r="AJ40" s="4"/>
      <c r="AK40" s="1054" t="s">
        <v>1114</v>
      </c>
      <c r="AL40" s="1055"/>
      <c r="AM40" s="1056"/>
      <c r="AN40" s="1057"/>
      <c r="AO40" s="1055"/>
      <c r="AP40" s="1055"/>
      <c r="AQ40" s="1056"/>
      <c r="AR40" s="1057"/>
      <c r="AS40" s="1055"/>
      <c r="AT40" s="1055"/>
      <c r="AU40" s="1055"/>
      <c r="AV40" s="1056"/>
      <c r="AW40" s="1057"/>
      <c r="AX40" s="1055"/>
      <c r="AY40" s="1055"/>
      <c r="AZ40" s="1056"/>
      <c r="BA40" s="1057"/>
      <c r="BB40" s="1055"/>
      <c r="BC40" s="1055"/>
      <c r="BD40" s="1056"/>
      <c r="BE40" s="1057"/>
      <c r="BF40" s="1055"/>
      <c r="BG40" s="1055"/>
      <c r="BH40" s="1055"/>
      <c r="BI40" s="1056"/>
      <c r="BJ40" s="1057"/>
      <c r="BK40" s="1055"/>
      <c r="BL40" s="1055"/>
      <c r="BM40" s="1056"/>
      <c r="BN40" s="1057"/>
      <c r="BO40" s="1055"/>
      <c r="BP40" s="1055"/>
      <c r="BQ40" s="1056"/>
      <c r="BR40" s="1057"/>
      <c r="BS40" s="1055"/>
      <c r="BT40" s="1055"/>
      <c r="BU40" s="1055"/>
      <c r="BV40" s="1056"/>
      <c r="BW40" s="1057"/>
      <c r="BX40" s="1055"/>
      <c r="BY40" s="1055"/>
      <c r="BZ40" s="1056"/>
      <c r="CA40" s="1057"/>
      <c r="CB40" s="1055"/>
      <c r="CC40" s="1055"/>
      <c r="CD40" s="1056"/>
      <c r="CE40" s="1057"/>
      <c r="CF40" s="1055"/>
      <c r="CG40" s="1055"/>
      <c r="CH40" s="1"/>
      <c r="CI40" s="3"/>
    </row>
    <row r="41" spans="2:87" ht="20.25" x14ac:dyDescent="0.55000000000000004">
      <c r="B41" s="860" t="s">
        <v>1231</v>
      </c>
      <c r="C41" s="1"/>
      <c r="D41" s="793">
        <f t="shared" si="6"/>
        <v>2.802428771602055E-2</v>
      </c>
      <c r="E41" s="812">
        <v>500</v>
      </c>
      <c r="F41" s="813">
        <v>500</v>
      </c>
      <c r="G41" s="814">
        <v>500</v>
      </c>
      <c r="H41" s="813">
        <v>500</v>
      </c>
      <c r="I41" s="814">
        <v>500</v>
      </c>
      <c r="J41" s="814">
        <v>500</v>
      </c>
      <c r="K41" s="814">
        <v>500</v>
      </c>
      <c r="L41" s="813">
        <v>500</v>
      </c>
      <c r="M41" s="814">
        <v>500</v>
      </c>
      <c r="N41" s="814">
        <v>500</v>
      </c>
      <c r="O41" s="814">
        <v>500</v>
      </c>
      <c r="P41" s="814">
        <v>500</v>
      </c>
      <c r="Q41" s="791">
        <f t="shared" ref="Q41" si="10">SUM(E41:P41)</f>
        <v>6000</v>
      </c>
      <c r="AH41" s="1023"/>
      <c r="AI41" s="860" t="s">
        <v>1212</v>
      </c>
      <c r="AJ41" s="4"/>
      <c r="AK41" s="1054" t="s">
        <v>1218</v>
      </c>
      <c r="AL41" s="1055"/>
      <c r="AM41" s="1056"/>
      <c r="AN41" s="1057"/>
      <c r="AO41" s="1055"/>
      <c r="AP41" s="1055"/>
      <c r="AQ41" s="1056"/>
      <c r="AR41" s="1057"/>
      <c r="AS41" s="1055"/>
      <c r="AT41" s="1055"/>
      <c r="AU41" s="1055"/>
      <c r="AV41" s="1056"/>
      <c r="AW41" s="1057"/>
      <c r="AX41" s="1055"/>
      <c r="AY41" s="1055"/>
      <c r="AZ41" s="1056"/>
      <c r="BA41" s="1057"/>
      <c r="BB41" s="1055"/>
      <c r="BC41" s="1055"/>
      <c r="BD41" s="1056"/>
      <c r="BE41" s="1057"/>
      <c r="BF41" s="1055"/>
      <c r="BG41" s="1055"/>
      <c r="BH41" s="1055"/>
      <c r="BI41" s="1056"/>
      <c r="BJ41" s="1057"/>
      <c r="BK41" s="1055"/>
      <c r="BL41" s="1055"/>
      <c r="BM41" s="1056"/>
      <c r="BN41" s="1057"/>
      <c r="BO41" s="1055"/>
      <c r="BP41" s="1055"/>
      <c r="BQ41" s="1056"/>
      <c r="BR41" s="1057"/>
      <c r="BS41" s="1055"/>
      <c r="BT41" s="1055"/>
      <c r="BU41" s="1055"/>
      <c r="BV41" s="1056"/>
      <c r="BW41" s="1057"/>
      <c r="BX41" s="1055"/>
      <c r="BY41" s="1055"/>
      <c r="BZ41" s="1056"/>
      <c r="CA41" s="1057"/>
      <c r="CB41" s="1055"/>
      <c r="CC41" s="1055"/>
      <c r="CD41" s="1056"/>
      <c r="CE41" s="1057"/>
      <c r="CF41" s="1055"/>
      <c r="CG41" s="1055"/>
      <c r="CH41" s="1"/>
      <c r="CI41" s="3"/>
    </row>
    <row r="42" spans="2:87" ht="20.25" x14ac:dyDescent="0.55000000000000004">
      <c r="B42" s="860" t="s">
        <v>1232</v>
      </c>
      <c r="C42" s="1"/>
      <c r="D42" s="793">
        <f t="shared" si="6"/>
        <v>6.7258290518449323E-2</v>
      </c>
      <c r="E42" s="812">
        <v>1200</v>
      </c>
      <c r="F42" s="813">
        <v>1200</v>
      </c>
      <c r="G42" s="813">
        <v>1200</v>
      </c>
      <c r="H42" s="813">
        <v>1200</v>
      </c>
      <c r="I42" s="813">
        <v>1200</v>
      </c>
      <c r="J42" s="813">
        <v>1200</v>
      </c>
      <c r="K42" s="813">
        <v>1200</v>
      </c>
      <c r="L42" s="813">
        <v>1200</v>
      </c>
      <c r="M42" s="813">
        <v>1200</v>
      </c>
      <c r="N42" s="813">
        <v>1200</v>
      </c>
      <c r="O42" s="813">
        <v>1200</v>
      </c>
      <c r="P42" s="814">
        <v>1200</v>
      </c>
      <c r="Q42" s="791">
        <f t="shared" si="9"/>
        <v>14400</v>
      </c>
      <c r="AH42" s="1023"/>
      <c r="AI42" s="860" t="s">
        <v>1228</v>
      </c>
      <c r="AJ42" s="4"/>
      <c r="AK42" s="1"/>
      <c r="AL42" s="1"/>
      <c r="AM42" s="3"/>
      <c r="AN42" s="4"/>
      <c r="AO42" s="1"/>
      <c r="AP42" s="1"/>
      <c r="AQ42" s="3"/>
      <c r="AR42" s="1058" t="s">
        <v>903</v>
      </c>
      <c r="AS42" s="1059"/>
      <c r="AT42" s="1059"/>
      <c r="AU42" s="1059"/>
      <c r="AV42" s="1060"/>
      <c r="AW42" s="4"/>
      <c r="AX42" s="1"/>
      <c r="AY42" s="1"/>
      <c r="AZ42" s="3"/>
      <c r="BA42" s="4"/>
      <c r="BB42" s="1"/>
      <c r="BC42" s="1"/>
      <c r="BD42" s="3"/>
      <c r="BE42" s="4"/>
      <c r="BF42" s="1"/>
      <c r="BG42" s="1"/>
      <c r="BH42" s="1"/>
      <c r="BI42" s="3"/>
      <c r="BJ42" s="4"/>
      <c r="BK42" s="1"/>
      <c r="BL42" s="1"/>
      <c r="BM42" s="3"/>
      <c r="BN42" s="4"/>
      <c r="BO42" s="1"/>
      <c r="BP42" s="1"/>
      <c r="BQ42" s="3"/>
      <c r="BR42" s="1058" t="s">
        <v>903</v>
      </c>
      <c r="BS42" s="1059"/>
      <c r="BT42" s="1059"/>
      <c r="BU42" s="1059"/>
      <c r="BV42" s="1060"/>
      <c r="BW42" s="1061"/>
      <c r="BX42" s="1059"/>
      <c r="BY42" s="1"/>
      <c r="BZ42" s="3"/>
      <c r="CA42" s="4"/>
      <c r="CB42" s="1"/>
      <c r="CC42" s="1"/>
      <c r="CD42" s="3"/>
      <c r="CE42" s="4"/>
      <c r="CF42" s="1"/>
      <c r="CG42" s="1"/>
      <c r="CH42" s="1"/>
      <c r="CI42" s="3"/>
    </row>
    <row r="43" spans="2:87" ht="15.4" x14ac:dyDescent="0.45">
      <c r="B43" s="860" t="s">
        <v>1233</v>
      </c>
      <c r="C43" s="1"/>
      <c r="D43" s="793">
        <f t="shared" si="6"/>
        <v>3.3629145259224662E-2</v>
      </c>
      <c r="E43" s="812">
        <v>600</v>
      </c>
      <c r="F43" s="813">
        <v>600</v>
      </c>
      <c r="G43" s="813">
        <v>600</v>
      </c>
      <c r="H43" s="813">
        <v>600</v>
      </c>
      <c r="I43" s="813">
        <v>600</v>
      </c>
      <c r="J43" s="813">
        <v>600</v>
      </c>
      <c r="K43" s="813">
        <v>600</v>
      </c>
      <c r="L43" s="813">
        <v>600</v>
      </c>
      <c r="M43" s="813">
        <v>600</v>
      </c>
      <c r="N43" s="813">
        <v>600</v>
      </c>
      <c r="O43" s="813">
        <v>600</v>
      </c>
      <c r="P43" s="814">
        <v>600</v>
      </c>
      <c r="Q43" s="791">
        <f t="shared" ref="Q43:Q50" si="11">SUM(E43:P43)</f>
        <v>7200</v>
      </c>
      <c r="AH43" s="1023"/>
      <c r="AI43" s="860" t="s">
        <v>1180</v>
      </c>
      <c r="AJ43" s="1231"/>
      <c r="AK43" s="1232"/>
      <c r="AL43" s="1232"/>
      <c r="AM43" s="1233"/>
      <c r="AN43" s="1231"/>
      <c r="AO43" s="1232"/>
      <c r="AP43" s="1232"/>
      <c r="AQ43" s="1233"/>
      <c r="AR43" s="1231"/>
      <c r="AS43" s="1232"/>
      <c r="AT43" s="1232"/>
      <c r="AU43" s="1232"/>
      <c r="AV43" s="1233"/>
      <c r="AW43" s="1231"/>
      <c r="AX43" s="1232"/>
      <c r="AY43" s="1232"/>
      <c r="AZ43" s="1233"/>
      <c r="BA43" s="1231"/>
      <c r="BB43" s="1232"/>
      <c r="BC43" s="1232"/>
      <c r="BD43" s="1233"/>
      <c r="BE43" s="1231"/>
      <c r="BF43" s="1232"/>
      <c r="BG43" s="1232"/>
      <c r="BH43" s="1232"/>
      <c r="BI43" s="1233"/>
      <c r="BJ43" s="1231"/>
      <c r="BK43" s="1232"/>
      <c r="BL43" s="1232"/>
      <c r="BM43" s="1233"/>
      <c r="BN43" s="1231"/>
      <c r="BO43" s="1232"/>
      <c r="BP43" s="1232"/>
      <c r="BQ43" s="1233"/>
      <c r="BR43" s="1231"/>
      <c r="BS43" s="1232"/>
      <c r="BT43" s="1232"/>
      <c r="BU43" s="1232"/>
      <c r="BV43" s="1233"/>
      <c r="BW43" s="1231"/>
      <c r="BX43" s="1232"/>
      <c r="BY43" s="1232"/>
      <c r="BZ43" s="1233"/>
      <c r="CA43" s="1231"/>
      <c r="CB43" s="1232"/>
      <c r="CC43" s="1232"/>
      <c r="CD43" s="1233"/>
      <c r="CE43" s="1231"/>
      <c r="CF43" s="1232"/>
      <c r="CG43" s="1232"/>
      <c r="CH43" s="1232"/>
      <c r="CI43" s="1233"/>
    </row>
    <row r="44" spans="2:87" ht="15.4" x14ac:dyDescent="0.45">
      <c r="B44" s="860" t="s">
        <v>1201</v>
      </c>
      <c r="C44" s="1"/>
      <c r="D44" s="793">
        <f t="shared" si="6"/>
        <v>6.7258290518449323E-2</v>
      </c>
      <c r="E44" s="812">
        <v>1200</v>
      </c>
      <c r="F44" s="813">
        <v>1200</v>
      </c>
      <c r="G44" s="813">
        <v>1200</v>
      </c>
      <c r="H44" s="813">
        <v>1200</v>
      </c>
      <c r="I44" s="813">
        <v>1200</v>
      </c>
      <c r="J44" s="813">
        <v>1200</v>
      </c>
      <c r="K44" s="813">
        <v>1200</v>
      </c>
      <c r="L44" s="813">
        <v>1200</v>
      </c>
      <c r="M44" s="813">
        <v>1200</v>
      </c>
      <c r="N44" s="813">
        <v>1200</v>
      </c>
      <c r="O44" s="813">
        <v>1200</v>
      </c>
      <c r="P44" s="814">
        <v>1200</v>
      </c>
      <c r="Q44" s="791">
        <f t="shared" si="11"/>
        <v>14400</v>
      </c>
      <c r="AH44" s="1023"/>
      <c r="AI44" s="860" t="s">
        <v>1201</v>
      </c>
      <c r="AJ44" s="4"/>
      <c r="AK44" s="1234"/>
      <c r="AL44" s="1"/>
      <c r="AM44" s="1235"/>
      <c r="AN44" s="4"/>
      <c r="AO44" s="1234"/>
      <c r="AP44" s="1"/>
      <c r="AQ44" s="1235"/>
      <c r="AR44" s="4"/>
      <c r="AS44" s="1234"/>
      <c r="AT44" s="1"/>
      <c r="AU44" s="1234"/>
      <c r="AV44" s="3"/>
      <c r="AW44" s="4"/>
      <c r="AX44" s="1234"/>
      <c r="AY44" s="1"/>
      <c r="AZ44" s="1235"/>
      <c r="BA44" s="4"/>
      <c r="BB44" s="1234"/>
      <c r="BC44" s="1"/>
      <c r="BD44" s="1235"/>
      <c r="BE44" s="4"/>
      <c r="BF44" s="1"/>
      <c r="BG44" s="1"/>
      <c r="BH44" s="1"/>
      <c r="BI44" s="3"/>
      <c r="BJ44" s="4"/>
      <c r="BK44" s="1"/>
      <c r="BL44" s="1"/>
      <c r="BM44" s="3"/>
      <c r="BN44" s="4"/>
      <c r="BO44" s="1"/>
      <c r="BP44" s="1"/>
      <c r="BQ44" s="3"/>
      <c r="BR44" s="4"/>
      <c r="BS44" s="1"/>
      <c r="BT44" s="1"/>
      <c r="BU44" s="1"/>
      <c r="BV44" s="3"/>
      <c r="BW44" s="4"/>
      <c r="BX44" s="1"/>
      <c r="BY44" s="1"/>
      <c r="BZ44" s="3"/>
      <c r="CA44" s="4"/>
      <c r="CB44" s="1"/>
      <c r="CC44" s="1"/>
      <c r="CD44" s="3"/>
      <c r="CE44" s="4"/>
      <c r="CF44" s="1"/>
      <c r="CG44" s="1"/>
      <c r="CH44" s="1"/>
      <c r="CI44" s="3"/>
    </row>
    <row r="45" spans="2:87" ht="15.4" x14ac:dyDescent="0.45">
      <c r="B45" s="860" t="s">
        <v>1235</v>
      </c>
      <c r="C45" s="1"/>
      <c r="D45" s="793">
        <f t="shared" si="6"/>
        <v>0.11910322279308734</v>
      </c>
      <c r="E45" s="812">
        <v>2000</v>
      </c>
      <c r="F45" s="813">
        <v>2000</v>
      </c>
      <c r="G45" s="813">
        <v>2000</v>
      </c>
      <c r="H45" s="813">
        <v>2500</v>
      </c>
      <c r="I45" s="813">
        <v>2500</v>
      </c>
      <c r="J45" s="813">
        <v>2500</v>
      </c>
      <c r="K45" s="813">
        <v>2500</v>
      </c>
      <c r="L45" s="813">
        <v>2500</v>
      </c>
      <c r="M45" s="813">
        <v>2000</v>
      </c>
      <c r="N45" s="813">
        <v>2000</v>
      </c>
      <c r="O45" s="813">
        <v>2000</v>
      </c>
      <c r="P45" s="814">
        <v>1000</v>
      </c>
      <c r="Q45" s="791">
        <f t="shared" si="11"/>
        <v>25500</v>
      </c>
      <c r="AH45" s="1023"/>
      <c r="AI45" s="860" t="s">
        <v>1235</v>
      </c>
      <c r="AJ45" s="4"/>
      <c r="AK45" s="1234"/>
      <c r="AL45" s="1"/>
      <c r="AM45" s="1235"/>
      <c r="AN45" s="4"/>
      <c r="AO45" s="1234"/>
      <c r="AP45" s="1"/>
      <c r="AQ45" s="1235"/>
      <c r="AR45" s="4"/>
      <c r="AS45" s="1234"/>
      <c r="AT45" s="1"/>
      <c r="AU45" s="1234"/>
      <c r="AV45" s="3"/>
      <c r="AW45" s="4"/>
      <c r="AX45" s="1234"/>
      <c r="AY45" s="1"/>
      <c r="AZ45" s="1235"/>
      <c r="BA45" s="4"/>
      <c r="BB45" s="1234"/>
      <c r="BC45" s="1"/>
      <c r="BD45" s="1235"/>
      <c r="BE45" s="4"/>
      <c r="BF45" s="1"/>
      <c r="BG45" s="1"/>
      <c r="BH45" s="1"/>
      <c r="BI45" s="3"/>
      <c r="BJ45" s="4"/>
      <c r="BK45" s="1"/>
      <c r="BL45" s="1"/>
      <c r="BM45" s="3"/>
      <c r="BN45" s="4"/>
      <c r="BO45" s="1"/>
      <c r="BP45" s="1"/>
      <c r="BQ45" s="3"/>
      <c r="BR45" s="4"/>
      <c r="BS45" s="1"/>
      <c r="BT45" s="1"/>
      <c r="BU45" s="1"/>
      <c r="BV45" s="3"/>
      <c r="BW45" s="4"/>
      <c r="BX45" s="1"/>
      <c r="BY45" s="1"/>
      <c r="BZ45" s="3"/>
      <c r="CA45" s="4"/>
      <c r="CB45" s="1"/>
      <c r="CC45" s="1"/>
      <c r="CD45" s="3"/>
      <c r="CE45" s="4"/>
      <c r="CF45" s="1"/>
      <c r="CG45" s="1"/>
      <c r="CH45" s="1"/>
      <c r="CI45" s="3"/>
    </row>
    <row r="46" spans="2:87" ht="15.4" x14ac:dyDescent="0.45">
      <c r="B46" s="860" t="s">
        <v>1182</v>
      </c>
      <c r="C46" s="1"/>
      <c r="D46" s="793">
        <f t="shared" si="6"/>
        <v>1.1209715086408221E-2</v>
      </c>
      <c r="E46" s="812">
        <v>200</v>
      </c>
      <c r="F46" s="813">
        <v>200</v>
      </c>
      <c r="G46" s="813">
        <v>200</v>
      </c>
      <c r="H46" s="813">
        <v>200</v>
      </c>
      <c r="I46" s="813">
        <v>200</v>
      </c>
      <c r="J46" s="813">
        <v>200</v>
      </c>
      <c r="K46" s="813">
        <v>200</v>
      </c>
      <c r="L46" s="813">
        <v>200</v>
      </c>
      <c r="M46" s="813">
        <v>200</v>
      </c>
      <c r="N46" s="813">
        <v>200</v>
      </c>
      <c r="O46" s="813">
        <v>200</v>
      </c>
      <c r="P46" s="814">
        <v>200</v>
      </c>
      <c r="Q46" s="791">
        <f t="shared" si="11"/>
        <v>2400</v>
      </c>
      <c r="AH46" s="1023"/>
      <c r="AI46" s="860" t="s">
        <v>1182</v>
      </c>
      <c r="AJ46" s="4"/>
      <c r="AK46" s="1"/>
      <c r="AL46" s="1"/>
      <c r="AM46" s="3"/>
      <c r="AN46" s="4"/>
      <c r="AO46" s="1"/>
      <c r="AP46" s="1"/>
      <c r="AQ46" s="3"/>
      <c r="AR46" s="4"/>
      <c r="AS46" s="1"/>
      <c r="AT46" s="1"/>
      <c r="AU46" s="1"/>
      <c r="AV46" s="3"/>
      <c r="AW46" s="4"/>
      <c r="AX46" s="1"/>
      <c r="AY46" s="1"/>
      <c r="AZ46" s="3"/>
      <c r="BA46" s="4"/>
      <c r="BB46" s="1"/>
      <c r="BC46" s="1"/>
      <c r="BD46" s="3"/>
      <c r="BE46" s="4"/>
      <c r="BF46" s="1"/>
      <c r="BG46" s="1"/>
      <c r="BH46" s="1"/>
      <c r="BI46" s="3"/>
      <c r="BJ46" s="4"/>
      <c r="BK46" s="1"/>
      <c r="BL46" s="1"/>
      <c r="BM46" s="3"/>
      <c r="BN46" s="4"/>
      <c r="BO46" s="1"/>
      <c r="BP46" s="1"/>
      <c r="BQ46" s="3"/>
      <c r="BR46" s="4"/>
      <c r="BS46" s="1"/>
      <c r="BT46" s="1"/>
      <c r="BU46" s="1"/>
      <c r="BV46" s="3"/>
      <c r="BW46" s="4"/>
      <c r="BX46" s="1"/>
      <c r="BY46" s="1"/>
      <c r="BZ46" s="3"/>
      <c r="CA46" s="4"/>
      <c r="CB46" s="1"/>
      <c r="CC46" s="1"/>
      <c r="CD46" s="3"/>
      <c r="CE46" s="4"/>
      <c r="CF46" s="1"/>
      <c r="CG46" s="1"/>
      <c r="CH46" s="1"/>
      <c r="CI46" s="3"/>
    </row>
    <row r="47" spans="2:87" ht="15.4" x14ac:dyDescent="0.45">
      <c r="B47" s="860" t="s">
        <v>1226</v>
      </c>
      <c r="C47" s="1"/>
      <c r="D47" s="793">
        <f t="shared" si="6"/>
        <v>0.15880429705744978</v>
      </c>
      <c r="E47" s="812">
        <v>500</v>
      </c>
      <c r="F47" s="813">
        <v>500</v>
      </c>
      <c r="G47" s="813">
        <v>1500</v>
      </c>
      <c r="H47" s="813">
        <v>5000</v>
      </c>
      <c r="I47" s="813">
        <v>5000</v>
      </c>
      <c r="J47" s="813">
        <v>5000</v>
      </c>
      <c r="K47" s="813">
        <v>5000</v>
      </c>
      <c r="L47" s="813">
        <v>500</v>
      </c>
      <c r="M47" s="813">
        <v>5000</v>
      </c>
      <c r="N47" s="813">
        <v>5000</v>
      </c>
      <c r="O47" s="813">
        <v>500</v>
      </c>
      <c r="P47" s="814">
        <v>500</v>
      </c>
      <c r="Q47" s="791">
        <f t="shared" si="11"/>
        <v>34000</v>
      </c>
      <c r="AH47" s="1023"/>
      <c r="AI47" s="860" t="s">
        <v>1226</v>
      </c>
      <c r="AJ47" s="4"/>
      <c r="AK47" s="1"/>
      <c r="AL47" s="1"/>
      <c r="AM47" s="3"/>
      <c r="AN47" s="4"/>
      <c r="AO47" s="1"/>
      <c r="AP47" s="1"/>
      <c r="AQ47" s="3"/>
      <c r="AR47" s="4"/>
      <c r="AS47" s="1"/>
      <c r="AT47" s="1"/>
      <c r="AU47" s="1"/>
      <c r="AV47" s="3"/>
      <c r="AW47" s="4"/>
      <c r="AX47" s="1"/>
      <c r="AY47" s="1"/>
      <c r="AZ47" s="3"/>
      <c r="BA47" s="4"/>
      <c r="BB47" s="1"/>
      <c r="BC47" s="1"/>
      <c r="BD47" s="3"/>
      <c r="BE47" s="4"/>
      <c r="BF47" s="1"/>
      <c r="BG47" s="1"/>
      <c r="BH47" s="1"/>
      <c r="BI47" s="3"/>
      <c r="BJ47" s="4"/>
      <c r="BK47" s="1"/>
      <c r="BL47" s="1"/>
      <c r="BM47" s="3"/>
      <c r="BN47" s="4"/>
      <c r="BO47" s="1"/>
      <c r="BP47" s="1"/>
      <c r="BQ47" s="3"/>
      <c r="BR47" s="4"/>
      <c r="BS47" s="1"/>
      <c r="BT47" s="1"/>
      <c r="BU47" s="1"/>
      <c r="BV47" s="3"/>
      <c r="BW47" s="4"/>
      <c r="BX47" s="1"/>
      <c r="BY47" s="1"/>
      <c r="BZ47" s="3"/>
      <c r="CA47" s="4"/>
      <c r="CB47" s="1"/>
      <c r="CC47" s="1"/>
      <c r="CD47" s="3"/>
      <c r="CE47" s="4"/>
      <c r="CF47" s="1"/>
      <c r="CG47" s="1"/>
      <c r="CH47" s="1"/>
      <c r="CI47" s="3"/>
    </row>
    <row r="48" spans="2:87" ht="15.4" x14ac:dyDescent="0.45">
      <c r="B48" s="860" t="s">
        <v>1227</v>
      </c>
      <c r="C48" s="1"/>
      <c r="D48" s="793">
        <f t="shared" si="6"/>
        <v>8.4072863148061658E-2</v>
      </c>
      <c r="E48" s="812">
        <v>1500</v>
      </c>
      <c r="F48" s="813">
        <v>1500</v>
      </c>
      <c r="G48" s="813">
        <v>1500</v>
      </c>
      <c r="H48" s="813">
        <v>1500</v>
      </c>
      <c r="I48" s="813">
        <v>1500</v>
      </c>
      <c r="J48" s="813">
        <v>1500</v>
      </c>
      <c r="K48" s="813">
        <v>1500</v>
      </c>
      <c r="L48" s="813">
        <v>1500</v>
      </c>
      <c r="M48" s="813">
        <v>1500</v>
      </c>
      <c r="N48" s="813">
        <v>1500</v>
      </c>
      <c r="O48" s="813">
        <v>1500</v>
      </c>
      <c r="P48" s="814">
        <v>1500</v>
      </c>
      <c r="Q48" s="791">
        <f t="shared" si="11"/>
        <v>18000</v>
      </c>
      <c r="AH48" s="1023"/>
      <c r="AI48" s="860" t="s">
        <v>1227</v>
      </c>
      <c r="AJ48" s="4"/>
      <c r="AK48" s="1"/>
      <c r="AL48" s="1"/>
      <c r="AM48" s="3"/>
      <c r="AN48" s="4"/>
      <c r="AO48" s="1"/>
      <c r="AP48" s="1"/>
      <c r="AQ48" s="3"/>
      <c r="AR48" s="4"/>
      <c r="AS48" s="1"/>
      <c r="AT48" s="1"/>
      <c r="AU48" s="1"/>
      <c r="AV48" s="3"/>
      <c r="AW48" s="4"/>
      <c r="AX48" s="1"/>
      <c r="AY48" s="1"/>
      <c r="AZ48" s="3"/>
      <c r="BA48" s="4"/>
      <c r="BB48" s="1"/>
      <c r="BC48" s="1"/>
      <c r="BD48" s="3"/>
      <c r="BE48" s="4"/>
      <c r="BF48" s="1"/>
      <c r="BG48" s="1"/>
      <c r="BH48" s="1"/>
      <c r="BI48" s="3"/>
      <c r="BJ48" s="4"/>
      <c r="BK48" s="1"/>
      <c r="BL48" s="1"/>
      <c r="BM48" s="3"/>
      <c r="BN48" s="4"/>
      <c r="BO48" s="1"/>
      <c r="BP48" s="1"/>
      <c r="BQ48" s="3"/>
      <c r="BR48" s="4"/>
      <c r="BS48" s="1"/>
      <c r="BT48" s="1"/>
      <c r="BU48" s="1"/>
      <c r="BV48" s="3"/>
      <c r="BW48" s="4"/>
      <c r="BX48" s="1"/>
      <c r="BY48" s="1"/>
      <c r="BZ48" s="3"/>
      <c r="CA48" s="4"/>
      <c r="CB48" s="1"/>
      <c r="CC48" s="1"/>
      <c r="CD48" s="3"/>
      <c r="CE48" s="4"/>
      <c r="CF48" s="1"/>
      <c r="CG48" s="1"/>
      <c r="CH48" s="1"/>
      <c r="CI48" s="3"/>
    </row>
    <row r="49" spans="2:87" ht="15.4" x14ac:dyDescent="0.45">
      <c r="B49" s="860" t="s">
        <v>1184</v>
      </c>
      <c r="C49" s="1"/>
      <c r="D49" s="793">
        <f t="shared" si="6"/>
        <v>0</v>
      </c>
      <c r="E49" s="812">
        <v>0</v>
      </c>
      <c r="F49" s="813">
        <v>0</v>
      </c>
      <c r="G49" s="813">
        <v>0</v>
      </c>
      <c r="H49" s="813">
        <v>0</v>
      </c>
      <c r="I49" s="813">
        <v>0</v>
      </c>
      <c r="J49" s="813">
        <v>0</v>
      </c>
      <c r="K49" s="813">
        <v>0</v>
      </c>
      <c r="L49" s="813">
        <v>0</v>
      </c>
      <c r="M49" s="813">
        <v>0</v>
      </c>
      <c r="N49" s="813">
        <v>0</v>
      </c>
      <c r="O49" s="813">
        <v>0</v>
      </c>
      <c r="P49" s="814">
        <v>0</v>
      </c>
      <c r="Q49" s="791">
        <f t="shared" si="11"/>
        <v>0</v>
      </c>
      <c r="AH49" s="1023"/>
      <c r="AI49" s="860" t="s">
        <v>1184</v>
      </c>
      <c r="AJ49" s="1242"/>
      <c r="AK49" s="1243"/>
      <c r="AL49" s="1243"/>
      <c r="AM49" s="1244"/>
      <c r="AN49" s="1242"/>
      <c r="AO49" s="1243"/>
      <c r="AP49" s="1243"/>
      <c r="AQ49" s="1244"/>
      <c r="AR49" s="1242"/>
      <c r="AS49" s="1243"/>
      <c r="AT49" s="1243"/>
      <c r="AU49" s="1243"/>
      <c r="AV49" s="1244"/>
      <c r="AW49" s="1242"/>
      <c r="AX49" s="1243"/>
      <c r="AY49" s="1243"/>
      <c r="AZ49" s="1244"/>
      <c r="BA49" s="1242"/>
      <c r="BB49" s="1243"/>
      <c r="BC49" s="1243"/>
      <c r="BD49" s="1244"/>
      <c r="BE49" s="1242"/>
      <c r="BF49" s="1243"/>
      <c r="BG49" s="1243"/>
      <c r="BH49" s="1243"/>
      <c r="BI49" s="1244"/>
      <c r="BJ49" s="1242"/>
      <c r="BK49" s="1243"/>
      <c r="BL49" s="1243"/>
      <c r="BM49" s="1244"/>
      <c r="BN49" s="1242"/>
      <c r="BO49" s="1243"/>
      <c r="BP49" s="1243"/>
      <c r="BQ49" s="1244"/>
      <c r="BR49" s="1242"/>
      <c r="BS49" s="1243"/>
      <c r="BT49" s="1243"/>
      <c r="BU49" s="1243"/>
      <c r="BV49" s="1244"/>
      <c r="BW49" s="1242"/>
      <c r="BX49" s="1243"/>
      <c r="BY49" s="1243"/>
      <c r="BZ49" s="1244"/>
      <c r="CA49" s="1242"/>
      <c r="CB49" s="1243"/>
      <c r="CC49" s="1243"/>
      <c r="CD49" s="1244"/>
      <c r="CE49" s="1242"/>
      <c r="CF49" s="1243"/>
      <c r="CG49" s="1243"/>
      <c r="CH49" s="1243"/>
      <c r="CI49" s="1244"/>
    </row>
    <row r="50" spans="2:87" ht="15.4" x14ac:dyDescent="0.45">
      <c r="B50" s="860" t="s">
        <v>1185</v>
      </c>
      <c r="C50" s="1"/>
      <c r="D50" s="793">
        <f t="shared" si="6"/>
        <v>0</v>
      </c>
      <c r="E50" s="812">
        <v>0</v>
      </c>
      <c r="F50" s="813">
        <v>0</v>
      </c>
      <c r="G50" s="814">
        <v>0</v>
      </c>
      <c r="H50" s="813">
        <v>0</v>
      </c>
      <c r="I50" s="814">
        <v>0</v>
      </c>
      <c r="J50" s="814">
        <v>0</v>
      </c>
      <c r="K50" s="814">
        <v>0</v>
      </c>
      <c r="L50" s="813">
        <v>0</v>
      </c>
      <c r="M50" s="814">
        <v>0</v>
      </c>
      <c r="N50" s="814">
        <v>0</v>
      </c>
      <c r="O50" s="814">
        <v>0</v>
      </c>
      <c r="P50" s="814">
        <v>0</v>
      </c>
      <c r="Q50" s="791">
        <f t="shared" si="11"/>
        <v>0</v>
      </c>
      <c r="AH50" s="1023"/>
      <c r="AI50" s="860" t="s">
        <v>1185</v>
      </c>
      <c r="AJ50" s="4"/>
      <c r="AK50" s="1"/>
      <c r="AL50" s="1"/>
      <c r="AM50" s="3"/>
      <c r="AN50" s="4"/>
      <c r="AO50" s="1"/>
      <c r="AP50" s="1"/>
      <c r="AQ50" s="3"/>
      <c r="AR50" s="4"/>
      <c r="AS50" s="1"/>
      <c r="AT50" s="1"/>
      <c r="AU50" s="1"/>
      <c r="AV50" s="3"/>
      <c r="AW50" s="4"/>
      <c r="AX50" s="1"/>
      <c r="AY50" s="1"/>
      <c r="AZ50" s="3"/>
      <c r="BA50" s="4"/>
      <c r="BB50" s="1"/>
      <c r="BC50" s="1"/>
      <c r="BD50" s="3"/>
      <c r="BE50" s="4"/>
      <c r="BF50" s="1"/>
      <c r="BG50" s="1"/>
      <c r="BH50" s="1"/>
      <c r="BI50" s="3"/>
      <c r="BJ50" s="4"/>
      <c r="BK50" s="1"/>
      <c r="BL50" s="1"/>
      <c r="BM50" s="3"/>
      <c r="BN50" s="4"/>
      <c r="BO50" s="1"/>
      <c r="BP50" s="1"/>
      <c r="BQ50" s="3"/>
      <c r="BR50" s="4"/>
      <c r="BS50" s="1"/>
      <c r="BT50" s="1"/>
      <c r="BU50" s="1"/>
      <c r="BV50" s="3"/>
      <c r="BW50" s="4"/>
      <c r="BX50" s="1"/>
      <c r="BY50" s="1"/>
      <c r="BZ50" s="3"/>
      <c r="CA50" s="4"/>
      <c r="CB50" s="1"/>
      <c r="CC50" s="1"/>
      <c r="CD50" s="3"/>
      <c r="CE50" s="4"/>
      <c r="CF50" s="1"/>
      <c r="CG50" s="1"/>
      <c r="CH50" s="1"/>
      <c r="CI50" s="3"/>
    </row>
    <row r="51" spans="2:87" ht="15.4" x14ac:dyDescent="0.45">
      <c r="B51" s="860" t="s">
        <v>1187</v>
      </c>
      <c r="C51" s="1"/>
      <c r="D51" s="793">
        <f t="shared" si="6"/>
        <v>0</v>
      </c>
      <c r="E51" s="812">
        <v>0</v>
      </c>
      <c r="F51" s="813">
        <v>0</v>
      </c>
      <c r="G51" s="814">
        <v>0</v>
      </c>
      <c r="H51" s="813">
        <v>0</v>
      </c>
      <c r="I51" s="814">
        <v>0</v>
      </c>
      <c r="J51" s="814">
        <v>0</v>
      </c>
      <c r="K51" s="814">
        <v>0</v>
      </c>
      <c r="L51" s="813">
        <v>0</v>
      </c>
      <c r="M51" s="814">
        <v>0</v>
      </c>
      <c r="N51" s="814">
        <v>0</v>
      </c>
      <c r="O51" s="814">
        <v>0</v>
      </c>
      <c r="P51" s="814">
        <v>0</v>
      </c>
      <c r="Q51" s="791">
        <f t="shared" ref="Q51" si="12">SUM(E51:P51)</f>
        <v>0</v>
      </c>
      <c r="AH51" s="1023"/>
      <c r="AI51" s="860" t="s">
        <v>1187</v>
      </c>
      <c r="AJ51" s="4"/>
      <c r="AK51" s="1"/>
      <c r="AL51" s="1"/>
      <c r="AM51" s="3"/>
      <c r="AN51" s="4"/>
      <c r="AO51" s="1"/>
      <c r="AP51" s="1"/>
      <c r="AQ51" s="3"/>
      <c r="AR51" s="4"/>
      <c r="AS51" s="1"/>
      <c r="AT51" s="1"/>
      <c r="AU51" s="1"/>
      <c r="AV51" s="3"/>
      <c r="AW51" s="4"/>
      <c r="AX51" s="1"/>
      <c r="AY51" s="1"/>
      <c r="AZ51" s="3"/>
      <c r="BA51" s="4"/>
      <c r="BB51" s="1"/>
      <c r="BC51" s="1"/>
      <c r="BD51" s="3"/>
      <c r="BE51" s="4"/>
      <c r="BF51" s="1"/>
      <c r="BG51" s="1"/>
      <c r="BH51" s="1"/>
      <c r="BI51" s="3"/>
      <c r="BJ51" s="4"/>
      <c r="BK51" s="1"/>
      <c r="BL51" s="1"/>
      <c r="BM51" s="3"/>
      <c r="BN51" s="4"/>
      <c r="BO51" s="1"/>
      <c r="BP51" s="1"/>
      <c r="BQ51" s="3"/>
      <c r="BR51" s="4"/>
      <c r="BS51" s="1"/>
      <c r="BT51" s="1"/>
      <c r="BU51" s="1"/>
      <c r="BV51" s="3"/>
      <c r="BW51" s="4"/>
      <c r="BX51" s="1"/>
      <c r="BY51" s="1"/>
      <c r="BZ51" s="3"/>
      <c r="CA51" s="4"/>
      <c r="CB51" s="1"/>
      <c r="CC51" s="1"/>
      <c r="CD51" s="3"/>
      <c r="CE51" s="4"/>
      <c r="CF51" s="1"/>
      <c r="CG51" s="1"/>
      <c r="CH51" s="1"/>
      <c r="CI51" s="3"/>
    </row>
    <row r="52" spans="2:87" ht="15.4" x14ac:dyDescent="0.45">
      <c r="B52" s="860" t="s">
        <v>627</v>
      </c>
      <c r="C52" s="1"/>
      <c r="D52" s="793">
        <f t="shared" si="6"/>
        <v>0</v>
      </c>
      <c r="E52" s="812">
        <v>0</v>
      </c>
      <c r="F52" s="795">
        <v>0</v>
      </c>
      <c r="G52" s="814">
        <v>0</v>
      </c>
      <c r="H52" s="813">
        <v>0</v>
      </c>
      <c r="I52" s="814">
        <v>0</v>
      </c>
      <c r="J52" s="814">
        <v>0</v>
      </c>
      <c r="K52" s="814">
        <v>0</v>
      </c>
      <c r="L52" s="813">
        <v>0</v>
      </c>
      <c r="M52" s="814">
        <v>0</v>
      </c>
      <c r="N52" s="814">
        <v>0</v>
      </c>
      <c r="O52" s="814">
        <v>0</v>
      </c>
      <c r="P52" s="814">
        <v>0</v>
      </c>
      <c r="Q52" s="791">
        <f t="shared" si="9"/>
        <v>0</v>
      </c>
      <c r="AH52" s="1023"/>
      <c r="AI52" s="860" t="s">
        <v>627</v>
      </c>
      <c r="AJ52" s="4"/>
      <c r="AK52" s="1"/>
      <c r="AL52" s="1"/>
      <c r="AM52" s="3"/>
      <c r="AN52" s="4"/>
      <c r="AO52" s="1"/>
      <c r="AP52" s="1"/>
      <c r="AQ52" s="3"/>
      <c r="AR52" s="4"/>
      <c r="AS52" s="1"/>
      <c r="AT52" s="1"/>
      <c r="AU52" s="1"/>
      <c r="AV52" s="3"/>
      <c r="AW52" s="4"/>
      <c r="AX52" s="1"/>
      <c r="AY52" s="1"/>
      <c r="AZ52" s="3"/>
      <c r="BA52" s="4"/>
      <c r="BB52" s="1"/>
      <c r="BC52" s="1"/>
      <c r="BD52" s="3"/>
      <c r="BE52" s="4"/>
      <c r="BF52" s="1"/>
      <c r="BG52" s="1"/>
      <c r="BH52" s="1"/>
      <c r="BI52" s="3"/>
      <c r="BJ52" s="4"/>
      <c r="BK52" s="1"/>
      <c r="BL52" s="1"/>
      <c r="BM52" s="3"/>
      <c r="BN52" s="4"/>
      <c r="BO52" s="1"/>
      <c r="BP52" s="1"/>
      <c r="BQ52" s="3"/>
      <c r="BR52" s="4"/>
      <c r="BS52" s="1"/>
      <c r="BT52" s="1"/>
      <c r="BU52" s="1"/>
      <c r="BV52" s="3"/>
      <c r="BW52" s="4"/>
      <c r="BX52" s="1"/>
      <c r="BY52" s="1"/>
      <c r="BZ52" s="3"/>
      <c r="CA52" s="4"/>
      <c r="CB52" s="1"/>
      <c r="CC52" s="1"/>
      <c r="CD52" s="3"/>
      <c r="CE52" s="4"/>
      <c r="CF52" s="1"/>
      <c r="CG52" s="1"/>
      <c r="CH52" s="1"/>
      <c r="CI52" s="3"/>
    </row>
    <row r="53" spans="2:87" ht="15.75" thickBot="1" x14ac:dyDescent="0.5">
      <c r="B53" s="815" t="s">
        <v>1190</v>
      </c>
      <c r="C53" s="2"/>
      <c r="D53" s="793">
        <f t="shared" si="6"/>
        <v>0</v>
      </c>
      <c r="E53" s="812">
        <v>0</v>
      </c>
      <c r="F53" s="813">
        <v>0</v>
      </c>
      <c r="G53" s="814">
        <v>0</v>
      </c>
      <c r="H53" s="813">
        <v>0</v>
      </c>
      <c r="I53" s="814">
        <v>0</v>
      </c>
      <c r="J53" s="814">
        <v>0</v>
      </c>
      <c r="K53" s="814">
        <v>0</v>
      </c>
      <c r="L53" s="813">
        <v>0</v>
      </c>
      <c r="M53" s="814">
        <v>0</v>
      </c>
      <c r="N53" s="814">
        <v>0</v>
      </c>
      <c r="O53" s="814">
        <v>0</v>
      </c>
      <c r="P53" s="814">
        <v>0</v>
      </c>
      <c r="Q53" s="791">
        <f t="shared" si="9"/>
        <v>0</v>
      </c>
      <c r="AH53" s="1023"/>
      <c r="AI53" s="815" t="s">
        <v>1190</v>
      </c>
      <c r="AJ53" s="4"/>
      <c r="AK53" s="1"/>
      <c r="AL53" s="1"/>
      <c r="AM53" s="3"/>
      <c r="AN53" s="4"/>
      <c r="AO53" s="1"/>
      <c r="AP53" s="1"/>
      <c r="AQ53" s="3"/>
      <c r="AR53" s="4"/>
      <c r="AS53" s="1"/>
      <c r="AT53" s="1"/>
      <c r="AU53" s="1"/>
      <c r="AV53" s="3"/>
      <c r="AW53" s="4"/>
      <c r="AX53" s="1"/>
      <c r="AY53" s="1"/>
      <c r="AZ53" s="3"/>
      <c r="BA53" s="4"/>
      <c r="BB53" s="1"/>
      <c r="BC53" s="1"/>
      <c r="BD53" s="3"/>
      <c r="BE53" s="4"/>
      <c r="BF53" s="1"/>
      <c r="BG53" s="1"/>
      <c r="BH53" s="1"/>
      <c r="BI53" s="3"/>
      <c r="BJ53" s="4"/>
      <c r="BK53" s="1"/>
      <c r="BL53" s="1"/>
      <c r="BM53" s="3"/>
      <c r="BN53" s="4"/>
      <c r="BO53" s="1"/>
      <c r="BP53" s="1"/>
      <c r="BQ53" s="3"/>
      <c r="BR53" s="4"/>
      <c r="BS53" s="1"/>
      <c r="BT53" s="1"/>
      <c r="BU53" s="1"/>
      <c r="BV53" s="3"/>
      <c r="BW53" s="4"/>
      <c r="BX53" s="1"/>
      <c r="BY53" s="1"/>
      <c r="BZ53" s="3"/>
      <c r="CA53" s="4"/>
      <c r="CB53" s="1"/>
      <c r="CC53" s="1"/>
      <c r="CD53" s="3"/>
      <c r="CE53" s="4"/>
      <c r="CF53" s="1"/>
      <c r="CG53" s="1"/>
      <c r="CH53" s="1"/>
      <c r="CI53" s="3"/>
    </row>
    <row r="54" spans="2:87" ht="20.65" thickBot="1" x14ac:dyDescent="0.6">
      <c r="B54" s="799" t="s">
        <v>1186</v>
      </c>
      <c r="C54" s="800"/>
      <c r="D54" s="801">
        <f t="shared" si="6"/>
        <v>1</v>
      </c>
      <c r="E54" s="803">
        <f t="shared" ref="E54:P54" si="13">SUM(E38:E53)</f>
        <v>16300</v>
      </c>
      <c r="F54" s="803">
        <f t="shared" si="13"/>
        <v>16300</v>
      </c>
      <c r="G54" s="803">
        <f t="shared" si="13"/>
        <v>17300</v>
      </c>
      <c r="H54" s="803">
        <f t="shared" si="13"/>
        <v>26300</v>
      </c>
      <c r="I54" s="803">
        <f t="shared" si="13"/>
        <v>26300</v>
      </c>
      <c r="J54" s="803">
        <f t="shared" si="13"/>
        <v>14300</v>
      </c>
      <c r="K54" s="803">
        <f t="shared" si="13"/>
        <v>14300</v>
      </c>
      <c r="L54" s="803">
        <f t="shared" si="13"/>
        <v>9800</v>
      </c>
      <c r="M54" s="803">
        <f t="shared" si="13"/>
        <v>20800</v>
      </c>
      <c r="N54" s="803">
        <f t="shared" si="13"/>
        <v>20800</v>
      </c>
      <c r="O54" s="803">
        <f t="shared" si="13"/>
        <v>16300</v>
      </c>
      <c r="P54" s="803">
        <f t="shared" si="13"/>
        <v>15300</v>
      </c>
      <c r="Q54" s="803">
        <f t="shared" si="9"/>
        <v>214100</v>
      </c>
      <c r="AH54" s="1023"/>
      <c r="AI54" s="1032" t="s">
        <v>628</v>
      </c>
      <c r="AJ54" s="1000"/>
      <c r="AK54" s="957"/>
      <c r="AL54" s="957"/>
      <c r="AM54" s="967"/>
      <c r="AN54" s="1000"/>
      <c r="AO54" s="957"/>
      <c r="AP54" s="957"/>
      <c r="AQ54" s="967"/>
      <c r="AR54" s="1000"/>
      <c r="AS54" s="957"/>
      <c r="AT54" s="957"/>
      <c r="AU54" s="957"/>
      <c r="AV54" s="967"/>
      <c r="AW54" s="1062" t="s">
        <v>904</v>
      </c>
      <c r="AX54" s="1063"/>
      <c r="AY54" s="1063"/>
      <c r="AZ54" s="1064"/>
      <c r="BA54" s="1065"/>
      <c r="BB54" s="1063"/>
      <c r="BC54" s="1063"/>
      <c r="BD54" s="1064"/>
      <c r="BE54" s="1065"/>
      <c r="BF54" s="1063"/>
      <c r="BG54" s="1063"/>
      <c r="BH54" s="1063"/>
      <c r="BI54" s="1064"/>
      <c r="BJ54" s="1065"/>
      <c r="BK54" s="1063"/>
      <c r="BL54" s="1063"/>
      <c r="BM54" s="1064"/>
      <c r="BN54" s="1065"/>
      <c r="BO54" s="1063"/>
      <c r="BP54" s="1063"/>
      <c r="BQ54" s="1064"/>
      <c r="BR54" s="1065"/>
      <c r="BS54" s="1063"/>
      <c r="BT54" s="1063"/>
      <c r="BU54" s="1063"/>
      <c r="BV54" s="1064"/>
      <c r="BW54" s="1065"/>
      <c r="BX54" s="1063"/>
      <c r="BY54" s="1063"/>
      <c r="BZ54" s="1064"/>
      <c r="CA54" s="1065"/>
      <c r="CB54" s="1063"/>
      <c r="CC54" s="1063"/>
      <c r="CD54" s="1064"/>
      <c r="CE54" s="1065"/>
      <c r="CF54" s="1063"/>
      <c r="CG54" s="1063"/>
      <c r="CH54" s="1063"/>
      <c r="CI54" s="1064"/>
    </row>
    <row r="55" spans="2:87" ht="15.4" x14ac:dyDescent="0.45">
      <c r="B55" s="807" t="s">
        <v>629</v>
      </c>
      <c r="C55" s="9"/>
      <c r="D55" s="793">
        <f t="shared" si="6"/>
        <v>0</v>
      </c>
      <c r="E55" s="193"/>
      <c r="F55" s="9"/>
      <c r="G55" s="74"/>
      <c r="H55" s="9"/>
      <c r="I55" s="74"/>
      <c r="J55" s="9"/>
      <c r="K55" s="74"/>
      <c r="L55" s="9"/>
      <c r="M55" s="74"/>
      <c r="N55" s="9"/>
      <c r="O55" s="74"/>
      <c r="P55" s="10"/>
      <c r="Q55" s="791"/>
      <c r="AH55" s="1023"/>
      <c r="AI55" s="1033" t="s">
        <v>629</v>
      </c>
      <c r="AJ55" s="4"/>
      <c r="AK55" s="1"/>
      <c r="AL55" s="1"/>
      <c r="AM55" s="3"/>
      <c r="AN55" s="4"/>
      <c r="AO55" s="1"/>
      <c r="AP55" s="1"/>
      <c r="AQ55" s="3"/>
      <c r="AR55" s="4"/>
      <c r="AS55" s="1"/>
      <c r="AT55" s="1"/>
      <c r="AU55" s="1"/>
      <c r="AV55" s="3"/>
      <c r="AW55" s="4"/>
      <c r="AX55" s="1"/>
      <c r="AY55" s="1"/>
      <c r="AZ55" s="3"/>
      <c r="BA55" s="4"/>
      <c r="BB55" s="1"/>
      <c r="BC55" s="1"/>
      <c r="BD55" s="3"/>
      <c r="BE55" s="4"/>
      <c r="BF55" s="1"/>
      <c r="BG55" s="1"/>
      <c r="BH55" s="1"/>
      <c r="BI55" s="3"/>
      <c r="BJ55" s="4"/>
      <c r="BK55" s="1"/>
      <c r="BL55" s="1"/>
      <c r="BM55" s="3"/>
      <c r="BN55" s="4"/>
      <c r="BO55" s="1"/>
      <c r="BP55" s="1"/>
      <c r="BQ55" s="3"/>
      <c r="BR55" s="4"/>
      <c r="BS55" s="1"/>
      <c r="BT55" s="1"/>
      <c r="BU55" s="1"/>
      <c r="BV55" s="3"/>
      <c r="BW55" s="4"/>
      <c r="BX55" s="1"/>
      <c r="BY55" s="1"/>
      <c r="BZ55" s="3"/>
      <c r="CA55" s="4"/>
      <c r="CB55" s="1"/>
      <c r="CC55" s="1"/>
      <c r="CD55" s="3"/>
      <c r="CE55" s="4"/>
      <c r="CF55" s="1"/>
      <c r="CG55" s="1"/>
      <c r="CH55" s="1"/>
      <c r="CI55" s="3"/>
    </row>
    <row r="56" spans="2:87" ht="15.4" x14ac:dyDescent="0.45">
      <c r="B56" s="792" t="s">
        <v>630</v>
      </c>
      <c r="C56" s="1"/>
      <c r="D56" s="793">
        <f t="shared" ref="D56:D83" si="14">SUM(Q56/$Q$103)</f>
        <v>0</v>
      </c>
      <c r="E56" s="812">
        <v>0</v>
      </c>
      <c r="F56" s="813">
        <v>0</v>
      </c>
      <c r="G56" s="814">
        <v>0</v>
      </c>
      <c r="H56" s="813">
        <v>0</v>
      </c>
      <c r="I56" s="814">
        <v>0</v>
      </c>
      <c r="J56" s="814">
        <v>0</v>
      </c>
      <c r="K56" s="814">
        <v>0</v>
      </c>
      <c r="L56" s="813">
        <v>0</v>
      </c>
      <c r="M56" s="814">
        <v>0</v>
      </c>
      <c r="N56" s="813">
        <v>0</v>
      </c>
      <c r="O56" s="814">
        <v>0</v>
      </c>
      <c r="P56" s="811">
        <v>0</v>
      </c>
      <c r="Q56" s="791">
        <f>SUM(E56:P56)</f>
        <v>0</v>
      </c>
      <c r="AH56" s="1023"/>
      <c r="AI56" s="1028" t="s">
        <v>630</v>
      </c>
      <c r="AJ56" s="4"/>
      <c r="AK56" s="1"/>
      <c r="AL56" s="1"/>
      <c r="AM56" s="3"/>
      <c r="AN56" s="4"/>
      <c r="AO56" s="1"/>
      <c r="AP56" s="1"/>
      <c r="AQ56" s="3"/>
      <c r="AR56" s="4"/>
      <c r="AS56" s="1"/>
      <c r="AT56" s="1"/>
      <c r="AU56" s="1"/>
      <c r="AV56" s="3"/>
      <c r="AW56" s="4"/>
      <c r="AX56" s="1"/>
      <c r="AY56" s="1"/>
      <c r="AZ56" s="3"/>
      <c r="BA56" s="4"/>
      <c r="BB56" s="1"/>
      <c r="BC56" s="1"/>
      <c r="BD56" s="3"/>
      <c r="BE56" s="4"/>
      <c r="BF56" s="1"/>
      <c r="BG56" s="1"/>
      <c r="BH56" s="1"/>
      <c r="BI56" s="3"/>
      <c r="BJ56" s="4"/>
      <c r="BK56" s="1"/>
      <c r="BL56" s="1"/>
      <c r="BM56" s="3"/>
      <c r="BN56" s="4"/>
      <c r="BO56" s="1"/>
      <c r="BP56" s="1"/>
      <c r="BQ56" s="3"/>
      <c r="BR56" s="4"/>
      <c r="BS56" s="1"/>
      <c r="BT56" s="1"/>
      <c r="BU56" s="1"/>
      <c r="BV56" s="3"/>
      <c r="BW56" s="4"/>
      <c r="BX56" s="1"/>
      <c r="BY56" s="1"/>
      <c r="BZ56" s="3"/>
      <c r="CA56" s="4"/>
      <c r="CB56" s="1"/>
      <c r="CC56" s="1"/>
      <c r="CD56" s="3"/>
      <c r="CE56" s="4"/>
      <c r="CF56" s="1"/>
      <c r="CG56" s="1"/>
      <c r="CH56" s="1"/>
      <c r="CI56" s="3"/>
    </row>
    <row r="57" spans="2:87" ht="15.4" x14ac:dyDescent="0.45">
      <c r="B57" s="792" t="s">
        <v>631</v>
      </c>
      <c r="C57" s="1"/>
      <c r="D57" s="793">
        <f t="shared" si="14"/>
        <v>0</v>
      </c>
      <c r="E57" s="812">
        <v>0</v>
      </c>
      <c r="F57" s="813">
        <v>0</v>
      </c>
      <c r="G57" s="814">
        <v>0</v>
      </c>
      <c r="H57" s="813">
        <v>0</v>
      </c>
      <c r="I57" s="814">
        <v>0</v>
      </c>
      <c r="J57" s="814">
        <v>0</v>
      </c>
      <c r="K57" s="814">
        <v>0</v>
      </c>
      <c r="L57" s="813">
        <v>0</v>
      </c>
      <c r="M57" s="814">
        <v>0</v>
      </c>
      <c r="N57" s="813">
        <v>0</v>
      </c>
      <c r="O57" s="814">
        <v>0</v>
      </c>
      <c r="P57" s="811">
        <v>0</v>
      </c>
      <c r="Q57" s="791">
        <f>SUM(E57:P57)</f>
        <v>0</v>
      </c>
      <c r="AH57" s="1023"/>
      <c r="AI57" s="1028" t="s">
        <v>631</v>
      </c>
      <c r="AJ57" s="4"/>
      <c r="AK57" s="1"/>
      <c r="AL57" s="1"/>
      <c r="AM57" s="3"/>
      <c r="AN57" s="4"/>
      <c r="AO57" s="1"/>
      <c r="AP57" s="1"/>
      <c r="AQ57" s="3"/>
      <c r="AR57" s="4"/>
      <c r="AS57" s="1"/>
      <c r="AT57" s="1"/>
      <c r="AU57" s="1"/>
      <c r="AV57" s="3"/>
      <c r="AW57" s="4"/>
      <c r="AX57" s="1"/>
      <c r="AY57" s="1"/>
      <c r="AZ57" s="3"/>
      <c r="BA57" s="4"/>
      <c r="BB57" s="1"/>
      <c r="BC57" s="1"/>
      <c r="BD57" s="3"/>
      <c r="BE57" s="4"/>
      <c r="BF57" s="1"/>
      <c r="BG57" s="1"/>
      <c r="BH57" s="1"/>
      <c r="BI57" s="3"/>
      <c r="BJ57" s="4"/>
      <c r="BK57" s="1"/>
      <c r="BL57" s="1"/>
      <c r="BM57" s="3"/>
      <c r="BN57" s="4"/>
      <c r="BO57" s="1"/>
      <c r="BP57" s="1"/>
      <c r="BQ57" s="3"/>
      <c r="BR57" s="4"/>
      <c r="BS57" s="1"/>
      <c r="BT57" s="1"/>
      <c r="BU57" s="1"/>
      <c r="BV57" s="3"/>
      <c r="BW57" s="4"/>
      <c r="BX57" s="1"/>
      <c r="BY57" s="1"/>
      <c r="BZ57" s="3"/>
      <c r="CA57" s="4"/>
      <c r="CB57" s="1"/>
      <c r="CC57" s="1"/>
      <c r="CD57" s="3"/>
      <c r="CE57" s="4"/>
      <c r="CF57" s="1"/>
      <c r="CG57" s="1"/>
      <c r="CH57" s="1"/>
      <c r="CI57" s="3"/>
    </row>
    <row r="58" spans="2:87" ht="15.75" thickBot="1" x14ac:dyDescent="0.5">
      <c r="B58" s="815" t="s">
        <v>632</v>
      </c>
      <c r="C58" s="2"/>
      <c r="D58" s="793">
        <f t="shared" si="14"/>
        <v>0</v>
      </c>
      <c r="E58" s="812">
        <v>0</v>
      </c>
      <c r="F58" s="813">
        <v>0</v>
      </c>
      <c r="G58" s="814">
        <v>0</v>
      </c>
      <c r="H58" s="813">
        <v>0</v>
      </c>
      <c r="I58" s="814">
        <v>0</v>
      </c>
      <c r="J58" s="814">
        <v>0</v>
      </c>
      <c r="K58" s="814">
        <v>0</v>
      </c>
      <c r="L58" s="813">
        <v>0</v>
      </c>
      <c r="M58" s="814">
        <v>0</v>
      </c>
      <c r="N58" s="813">
        <v>0</v>
      </c>
      <c r="O58" s="814">
        <v>0</v>
      </c>
      <c r="P58" s="811">
        <v>0</v>
      </c>
      <c r="Q58" s="791">
        <f>SUM(E58:P58)</f>
        <v>0</v>
      </c>
      <c r="AH58" s="1022"/>
      <c r="AI58" s="1031" t="s">
        <v>632</v>
      </c>
      <c r="AJ58" s="4"/>
      <c r="AK58" s="1"/>
      <c r="AL58" s="1"/>
      <c r="AM58" s="3"/>
      <c r="AN58" s="4"/>
      <c r="AO58" s="1"/>
      <c r="AP58" s="1"/>
      <c r="AQ58" s="3"/>
      <c r="AR58" s="4"/>
      <c r="AS58" s="1"/>
      <c r="AT58" s="1"/>
      <c r="AU58" s="1"/>
      <c r="AV58" s="3"/>
      <c r="AW58" s="4"/>
      <c r="AX58" s="1"/>
      <c r="AY58" s="1"/>
      <c r="AZ58" s="3"/>
      <c r="BA58" s="4"/>
      <c r="BB58" s="1"/>
      <c r="BC58" s="1"/>
      <c r="BD58" s="3"/>
      <c r="BE58" s="4"/>
      <c r="BF58" s="1"/>
      <c r="BG58" s="1"/>
      <c r="BH58" s="1"/>
      <c r="BI58" s="3"/>
      <c r="BJ58" s="4"/>
      <c r="BK58" s="1"/>
      <c r="BL58" s="1"/>
      <c r="BM58" s="3"/>
      <c r="BN58" s="4"/>
      <c r="BO58" s="1"/>
      <c r="BP58" s="1"/>
      <c r="BQ58" s="3"/>
      <c r="BR58" s="4"/>
      <c r="BS58" s="1"/>
      <c r="BT58" s="1"/>
      <c r="BU58" s="1"/>
      <c r="BV58" s="3"/>
      <c r="BW58" s="4"/>
      <c r="BX58" s="1"/>
      <c r="BY58" s="1"/>
      <c r="BZ58" s="3"/>
      <c r="CA58" s="4"/>
      <c r="CB58" s="1"/>
      <c r="CC58" s="1"/>
      <c r="CD58" s="3"/>
      <c r="CE58" s="4"/>
      <c r="CF58" s="1"/>
      <c r="CG58" s="1"/>
      <c r="CH58" s="1"/>
      <c r="CI58" s="3"/>
    </row>
    <row r="59" spans="2:87" ht="15.4" thickBot="1" x14ac:dyDescent="0.45">
      <c r="B59" s="799" t="s">
        <v>633</v>
      </c>
      <c r="C59" s="800"/>
      <c r="D59" s="801">
        <f t="shared" si="14"/>
        <v>0</v>
      </c>
      <c r="E59" s="803">
        <f>SUM(E56:E58)</f>
        <v>0</v>
      </c>
      <c r="F59" s="803">
        <f t="shared" ref="F59:P59" si="15">SUM(F56:F58)</f>
        <v>0</v>
      </c>
      <c r="G59" s="803">
        <f t="shared" si="15"/>
        <v>0</v>
      </c>
      <c r="H59" s="803">
        <f t="shared" si="15"/>
        <v>0</v>
      </c>
      <c r="I59" s="803">
        <f t="shared" si="15"/>
        <v>0</v>
      </c>
      <c r="J59" s="803">
        <f t="shared" si="15"/>
        <v>0</v>
      </c>
      <c r="K59" s="803">
        <f t="shared" si="15"/>
        <v>0</v>
      </c>
      <c r="L59" s="803">
        <f t="shared" si="15"/>
        <v>0</v>
      </c>
      <c r="M59" s="803">
        <f t="shared" si="15"/>
        <v>0</v>
      </c>
      <c r="N59" s="803">
        <f t="shared" si="15"/>
        <v>0</v>
      </c>
      <c r="O59" s="803">
        <f t="shared" si="15"/>
        <v>0</v>
      </c>
      <c r="P59" s="803">
        <f t="shared" si="15"/>
        <v>0</v>
      </c>
      <c r="Q59" s="803">
        <f>SUM(E59:P59)</f>
        <v>0</v>
      </c>
      <c r="AH59" s="1022"/>
      <c r="AI59" s="1032" t="s">
        <v>633</v>
      </c>
      <c r="AJ59" s="1000"/>
      <c r="AK59" s="957"/>
      <c r="AL59" s="957"/>
      <c r="AM59" s="967"/>
      <c r="AN59" s="1000"/>
      <c r="AO59" s="957"/>
      <c r="AP59" s="957"/>
      <c r="AQ59" s="967"/>
      <c r="AR59" s="1000"/>
      <c r="AS59" s="957"/>
      <c r="AT59" s="957"/>
      <c r="AU59" s="957"/>
      <c r="AV59" s="967"/>
      <c r="AW59" s="1000"/>
      <c r="AX59" s="957"/>
      <c r="AY59" s="957"/>
      <c r="AZ59" s="967"/>
      <c r="BA59" s="1000"/>
      <c r="BB59" s="957"/>
      <c r="BC59" s="957"/>
      <c r="BD59" s="967"/>
      <c r="BE59" s="1000"/>
      <c r="BF59" s="957"/>
      <c r="BG59" s="957"/>
      <c r="BH59" s="957"/>
      <c r="BI59" s="967"/>
      <c r="BJ59" s="1000"/>
      <c r="BK59" s="957"/>
      <c r="BL59" s="957"/>
      <c r="BM59" s="967"/>
      <c r="BN59" s="1000"/>
      <c r="BO59" s="957"/>
      <c r="BP59" s="957"/>
      <c r="BQ59" s="967"/>
      <c r="BR59" s="1000"/>
      <c r="BS59" s="957"/>
      <c r="BT59" s="957"/>
      <c r="BU59" s="957"/>
      <c r="BV59" s="967"/>
      <c r="BW59" s="1000"/>
      <c r="BX59" s="957"/>
      <c r="BY59" s="957"/>
      <c r="BZ59" s="967"/>
      <c r="CA59" s="1000"/>
      <c r="CB59" s="957"/>
      <c r="CC59" s="957"/>
      <c r="CD59" s="967"/>
      <c r="CE59" s="1000"/>
      <c r="CF59" s="957"/>
      <c r="CG59" s="957"/>
      <c r="CH59" s="957"/>
      <c r="CI59" s="967"/>
    </row>
    <row r="60" spans="2:87" ht="15.4" x14ac:dyDescent="0.45">
      <c r="B60" s="807" t="s">
        <v>634</v>
      </c>
      <c r="C60" s="9"/>
      <c r="D60" s="793">
        <f t="shared" si="14"/>
        <v>0</v>
      </c>
      <c r="E60" s="193"/>
      <c r="F60" s="74"/>
      <c r="G60" s="74"/>
      <c r="H60" s="9"/>
      <c r="I60" s="74"/>
      <c r="J60" s="9"/>
      <c r="K60" s="74"/>
      <c r="L60" s="9"/>
      <c r="M60" s="74"/>
      <c r="N60" s="9"/>
      <c r="O60" s="74"/>
      <c r="P60" s="10"/>
      <c r="Q60" s="791"/>
      <c r="AH60" s="1023"/>
      <c r="AI60" s="1033" t="s">
        <v>634</v>
      </c>
      <c r="AJ60" s="4"/>
      <c r="AK60" s="1"/>
      <c r="AL60" s="1"/>
      <c r="AM60" s="3"/>
      <c r="AN60" s="4"/>
      <c r="AO60" s="1"/>
      <c r="AP60" s="1"/>
      <c r="AQ60" s="3"/>
      <c r="AR60" s="4"/>
      <c r="AS60" s="1"/>
      <c r="AT60" s="1"/>
      <c r="AU60" s="1"/>
      <c r="AV60" s="3"/>
      <c r="AW60" s="4"/>
      <c r="AX60" s="1"/>
      <c r="AY60" s="1"/>
      <c r="AZ60" s="3"/>
      <c r="BA60" s="4"/>
      <c r="BB60" s="1"/>
      <c r="BC60" s="1"/>
      <c r="BD60" s="3"/>
      <c r="BE60" s="4"/>
      <c r="BF60" s="1"/>
      <c r="BG60" s="1"/>
      <c r="BH60" s="1"/>
      <c r="BI60" s="3"/>
      <c r="BJ60" s="4"/>
      <c r="BK60" s="1"/>
      <c r="BL60" s="1"/>
      <c r="BM60" s="3"/>
      <c r="BN60" s="4"/>
      <c r="BO60" s="1"/>
      <c r="BP60" s="1"/>
      <c r="BQ60" s="3"/>
      <c r="BR60" s="4"/>
      <c r="BS60" s="1"/>
      <c r="BT60" s="1"/>
      <c r="BU60" s="1"/>
      <c r="BV60" s="3"/>
      <c r="BW60" s="4"/>
      <c r="BX60" s="1"/>
      <c r="BY60" s="1"/>
      <c r="BZ60" s="3"/>
      <c r="CA60" s="4"/>
      <c r="CB60" s="1"/>
      <c r="CC60" s="1"/>
      <c r="CD60" s="3"/>
      <c r="CE60" s="4"/>
      <c r="CF60" s="1"/>
      <c r="CG60" s="1"/>
      <c r="CH60" s="1"/>
      <c r="CI60" s="3"/>
    </row>
    <row r="61" spans="2:87" ht="20.25" x14ac:dyDescent="0.55000000000000004">
      <c r="B61" s="792" t="s">
        <v>635</v>
      </c>
      <c r="C61" s="1"/>
      <c r="D61" s="793">
        <f t="shared" si="14"/>
        <v>0</v>
      </c>
      <c r="E61" s="794">
        <v>0</v>
      </c>
      <c r="F61" s="795">
        <v>0</v>
      </c>
      <c r="G61" s="814">
        <v>0</v>
      </c>
      <c r="H61" s="813">
        <v>0</v>
      </c>
      <c r="I61" s="814">
        <v>0</v>
      </c>
      <c r="J61" s="814">
        <v>0</v>
      </c>
      <c r="K61" s="814">
        <v>0</v>
      </c>
      <c r="L61" s="813">
        <v>0</v>
      </c>
      <c r="M61" s="814">
        <v>0</v>
      </c>
      <c r="N61" s="813">
        <v>0</v>
      </c>
      <c r="O61" s="814">
        <v>0</v>
      </c>
      <c r="P61" s="811">
        <v>0</v>
      </c>
      <c r="Q61" s="791">
        <f>SUM(E61:P61)</f>
        <v>0</v>
      </c>
      <c r="AH61" s="1023"/>
      <c r="AI61" s="1028" t="s">
        <v>635</v>
      </c>
      <c r="AJ61" s="4"/>
      <c r="AK61" s="1"/>
      <c r="AL61" s="1"/>
      <c r="AM61" s="3"/>
      <c r="AN61" s="4"/>
      <c r="AO61" s="1"/>
      <c r="AP61" s="1"/>
      <c r="AQ61" s="3"/>
      <c r="AR61" s="1245" t="s">
        <v>905</v>
      </c>
      <c r="AS61" s="1246"/>
      <c r="AT61" s="1246"/>
      <c r="AU61" s="1246"/>
      <c r="AV61" s="1247"/>
      <c r="AW61" s="4"/>
      <c r="AX61" s="1"/>
      <c r="AY61" s="1"/>
      <c r="AZ61" s="3"/>
      <c r="BA61" s="4"/>
      <c r="BB61" s="1"/>
      <c r="BC61" s="1"/>
      <c r="BD61" s="3"/>
      <c r="BE61" s="4"/>
      <c r="BF61" s="1"/>
      <c r="BG61" s="1"/>
      <c r="BH61" s="1"/>
      <c r="BI61" s="3"/>
      <c r="BJ61" s="4"/>
      <c r="BK61" s="1"/>
      <c r="BL61" s="1"/>
      <c r="BM61" s="3"/>
      <c r="BN61" s="4"/>
      <c r="BO61" s="1"/>
      <c r="BP61" s="1"/>
      <c r="BQ61" s="3"/>
      <c r="BR61" s="4"/>
      <c r="BS61" s="1"/>
      <c r="BT61" s="1"/>
      <c r="BU61" s="1"/>
      <c r="BV61" s="3"/>
      <c r="BW61" s="4"/>
      <c r="BX61" s="1"/>
      <c r="BY61" s="1"/>
      <c r="BZ61" s="3"/>
      <c r="CA61" s="4"/>
      <c r="CB61" s="1"/>
      <c r="CC61" s="1"/>
      <c r="CD61" s="3"/>
      <c r="CE61" s="4"/>
      <c r="CF61" s="1"/>
      <c r="CG61" s="1"/>
      <c r="CH61" s="1"/>
      <c r="CI61" s="3"/>
    </row>
    <row r="62" spans="2:87" ht="15.4" x14ac:dyDescent="0.45">
      <c r="B62" s="792" t="s">
        <v>636</v>
      </c>
      <c r="C62" s="1"/>
      <c r="D62" s="793">
        <f t="shared" si="14"/>
        <v>0</v>
      </c>
      <c r="E62" s="812">
        <v>0</v>
      </c>
      <c r="F62" s="813">
        <v>0</v>
      </c>
      <c r="G62" s="814">
        <v>0</v>
      </c>
      <c r="H62" s="813">
        <v>0</v>
      </c>
      <c r="I62" s="814">
        <v>0</v>
      </c>
      <c r="J62" s="814">
        <v>0</v>
      </c>
      <c r="K62" s="814">
        <v>0</v>
      </c>
      <c r="L62" s="813">
        <v>0</v>
      </c>
      <c r="M62" s="814">
        <v>0</v>
      </c>
      <c r="N62" s="813">
        <v>0</v>
      </c>
      <c r="O62" s="814">
        <v>0</v>
      </c>
      <c r="P62" s="811">
        <v>0</v>
      </c>
      <c r="Q62" s="791">
        <f>SUM(E62:P62)</f>
        <v>0</v>
      </c>
      <c r="AH62" s="1023"/>
      <c r="AI62" s="1028" t="s">
        <v>636</v>
      </c>
      <c r="AJ62" s="4"/>
      <c r="AK62" s="1"/>
      <c r="AL62" s="1"/>
      <c r="AM62" s="3"/>
      <c r="AN62" s="4"/>
      <c r="AO62" s="1"/>
      <c r="AP62" s="1"/>
      <c r="AQ62" s="3"/>
      <c r="AR62" s="4"/>
      <c r="AS62" s="1"/>
      <c r="AT62" s="1"/>
      <c r="AU62" s="1"/>
      <c r="AV62" s="3"/>
      <c r="AW62" s="4"/>
      <c r="AX62" s="1"/>
      <c r="AY62" s="1"/>
      <c r="AZ62" s="3"/>
      <c r="BA62" s="4"/>
      <c r="BB62" s="1"/>
      <c r="BC62" s="1"/>
      <c r="BD62" s="3"/>
      <c r="BE62" s="4"/>
      <c r="BF62" s="1"/>
      <c r="BG62" s="1"/>
      <c r="BH62" s="1"/>
      <c r="BI62" s="3"/>
      <c r="BJ62" s="4"/>
      <c r="BK62" s="1"/>
      <c r="BL62" s="1"/>
      <c r="BM62" s="3"/>
      <c r="BN62" s="4"/>
      <c r="BO62" s="1"/>
      <c r="BP62" s="1"/>
      <c r="BQ62" s="3"/>
      <c r="BR62" s="4"/>
      <c r="BS62" s="1"/>
      <c r="BT62" s="1"/>
      <c r="BU62" s="1"/>
      <c r="BV62" s="3"/>
      <c r="BW62" s="4"/>
      <c r="BX62" s="1"/>
      <c r="BY62" s="1"/>
      <c r="BZ62" s="3"/>
      <c r="CA62" s="4"/>
      <c r="CB62" s="1"/>
      <c r="CC62" s="1"/>
      <c r="CD62" s="3"/>
      <c r="CE62" s="4"/>
      <c r="CF62" s="1"/>
      <c r="CG62" s="1"/>
      <c r="CH62" s="1"/>
      <c r="CI62" s="3"/>
    </row>
    <row r="63" spans="2:87" ht="15.75" thickBot="1" x14ac:dyDescent="0.5">
      <c r="B63" s="815" t="s">
        <v>637</v>
      </c>
      <c r="C63" s="2"/>
      <c r="D63" s="793">
        <f t="shared" si="14"/>
        <v>0</v>
      </c>
      <c r="E63" s="812">
        <v>0</v>
      </c>
      <c r="F63" s="813">
        <v>0</v>
      </c>
      <c r="G63" s="814">
        <v>0</v>
      </c>
      <c r="H63" s="813">
        <v>0</v>
      </c>
      <c r="I63" s="814">
        <v>0</v>
      </c>
      <c r="J63" s="814">
        <v>0</v>
      </c>
      <c r="K63" s="814">
        <v>0</v>
      </c>
      <c r="L63" s="813">
        <v>0</v>
      </c>
      <c r="M63" s="814">
        <v>0</v>
      </c>
      <c r="N63" s="813">
        <v>0</v>
      </c>
      <c r="O63" s="814">
        <v>0</v>
      </c>
      <c r="P63" s="811">
        <v>0</v>
      </c>
      <c r="Q63" s="791">
        <f>SUM(E63:P63)</f>
        <v>0</v>
      </c>
      <c r="AH63" s="1022"/>
      <c r="AI63" s="1031" t="s">
        <v>637</v>
      </c>
      <c r="AJ63" s="4"/>
      <c r="AK63" s="1"/>
      <c r="AL63" s="1"/>
      <c r="AM63" s="3"/>
      <c r="AN63" s="4"/>
      <c r="AO63" s="1"/>
      <c r="AP63" s="1"/>
      <c r="AQ63" s="3"/>
      <c r="AR63" s="4"/>
      <c r="AS63" s="1"/>
      <c r="AT63" s="1"/>
      <c r="AU63" s="1"/>
      <c r="AV63" s="3"/>
      <c r="AW63" s="4"/>
      <c r="AX63" s="1"/>
      <c r="AY63" s="1"/>
      <c r="AZ63" s="3"/>
      <c r="BA63" s="4"/>
      <c r="BB63" s="1"/>
      <c r="BC63" s="1"/>
      <c r="BD63" s="3"/>
      <c r="BE63" s="4"/>
      <c r="BF63" s="1"/>
      <c r="BG63" s="1"/>
      <c r="BH63" s="1"/>
      <c r="BI63" s="3"/>
      <c r="BJ63" s="4"/>
      <c r="BK63" s="1"/>
      <c r="BL63" s="1"/>
      <c r="BM63" s="3"/>
      <c r="BN63" s="4"/>
      <c r="BO63" s="1"/>
      <c r="BP63" s="1"/>
      <c r="BQ63" s="3"/>
      <c r="BR63" s="4"/>
      <c r="BS63" s="1"/>
      <c r="BT63" s="1"/>
      <c r="BU63" s="1"/>
      <c r="BV63" s="3"/>
      <c r="BW63" s="4"/>
      <c r="BX63" s="1"/>
      <c r="BY63" s="1"/>
      <c r="BZ63" s="3"/>
      <c r="CA63" s="4"/>
      <c r="CB63" s="1"/>
      <c r="CC63" s="1"/>
      <c r="CD63" s="3"/>
      <c r="CE63" s="4"/>
      <c r="CF63" s="1"/>
      <c r="CG63" s="1"/>
      <c r="CH63" s="1"/>
      <c r="CI63" s="3"/>
    </row>
    <row r="64" spans="2:87" ht="15.4" thickBot="1" x14ac:dyDescent="0.45">
      <c r="B64" s="799" t="s">
        <v>638</v>
      </c>
      <c r="C64" s="800"/>
      <c r="D64" s="801">
        <f t="shared" si="14"/>
        <v>0</v>
      </c>
      <c r="E64" s="803">
        <f t="shared" ref="E64:P64" si="16">SUM(E61:E63)</f>
        <v>0</v>
      </c>
      <c r="F64" s="803">
        <f t="shared" si="16"/>
        <v>0</v>
      </c>
      <c r="G64" s="803">
        <f t="shared" si="16"/>
        <v>0</v>
      </c>
      <c r="H64" s="803">
        <f t="shared" si="16"/>
        <v>0</v>
      </c>
      <c r="I64" s="803">
        <f t="shared" si="16"/>
        <v>0</v>
      </c>
      <c r="J64" s="803">
        <f t="shared" si="16"/>
        <v>0</v>
      </c>
      <c r="K64" s="803">
        <f t="shared" si="16"/>
        <v>0</v>
      </c>
      <c r="L64" s="803">
        <f t="shared" si="16"/>
        <v>0</v>
      </c>
      <c r="M64" s="803">
        <f t="shared" si="16"/>
        <v>0</v>
      </c>
      <c r="N64" s="803">
        <f t="shared" si="16"/>
        <v>0</v>
      </c>
      <c r="O64" s="803">
        <f t="shared" si="16"/>
        <v>0</v>
      </c>
      <c r="P64" s="803">
        <f t="shared" si="16"/>
        <v>0</v>
      </c>
      <c r="Q64" s="803">
        <f>SUM(E64:P64)</f>
        <v>0</v>
      </c>
      <c r="AH64" s="1022"/>
      <c r="AI64" s="1032" t="s">
        <v>638</v>
      </c>
      <c r="AJ64" s="1000"/>
      <c r="AK64" s="957"/>
      <c r="AL64" s="957"/>
      <c r="AM64" s="967"/>
      <c r="AN64" s="1000"/>
      <c r="AO64" s="957"/>
      <c r="AP64" s="957"/>
      <c r="AQ64" s="967"/>
      <c r="AR64" s="1000"/>
      <c r="AS64" s="957"/>
      <c r="AT64" s="957"/>
      <c r="AU64" s="957"/>
      <c r="AV64" s="967"/>
      <c r="AW64" s="1000"/>
      <c r="AX64" s="957"/>
      <c r="AY64" s="957"/>
      <c r="AZ64" s="967"/>
      <c r="BA64" s="1000"/>
      <c r="BB64" s="957"/>
      <c r="BC64" s="957"/>
      <c r="BD64" s="967"/>
      <c r="BE64" s="1000"/>
      <c r="BF64" s="957"/>
      <c r="BG64" s="957"/>
      <c r="BH64" s="957"/>
      <c r="BI64" s="967"/>
      <c r="BJ64" s="1000"/>
      <c r="BK64" s="957"/>
      <c r="BL64" s="957"/>
      <c r="BM64" s="967"/>
      <c r="BN64" s="1000"/>
      <c r="BO64" s="957"/>
      <c r="BP64" s="957"/>
      <c r="BQ64" s="967"/>
      <c r="BR64" s="1000"/>
      <c r="BS64" s="957"/>
      <c r="BT64" s="957"/>
      <c r="BU64" s="957"/>
      <c r="BV64" s="967"/>
      <c r="BW64" s="1000"/>
      <c r="BX64" s="957"/>
      <c r="BY64" s="957"/>
      <c r="BZ64" s="967"/>
      <c r="CA64" s="1000"/>
      <c r="CB64" s="957"/>
      <c r="CC64" s="957"/>
      <c r="CD64" s="967"/>
      <c r="CE64" s="1000"/>
      <c r="CF64" s="957"/>
      <c r="CG64" s="957"/>
      <c r="CH64" s="957"/>
      <c r="CI64" s="967"/>
    </row>
    <row r="65" spans="2:87" ht="15.4" x14ac:dyDescent="0.45">
      <c r="B65" s="807" t="s">
        <v>639</v>
      </c>
      <c r="C65" s="9"/>
      <c r="D65" s="793">
        <f t="shared" si="14"/>
        <v>0</v>
      </c>
      <c r="E65" s="193"/>
      <c r="F65" s="9"/>
      <c r="G65" s="74"/>
      <c r="H65" s="9"/>
      <c r="I65" s="74"/>
      <c r="J65" s="9"/>
      <c r="K65" s="74"/>
      <c r="L65" s="9"/>
      <c r="M65" s="74"/>
      <c r="N65" s="9"/>
      <c r="O65" s="74"/>
      <c r="P65" s="10"/>
      <c r="Q65" s="791"/>
      <c r="AH65" s="1023"/>
      <c r="AI65" s="1033" t="s">
        <v>895</v>
      </c>
      <c r="AJ65" s="4"/>
      <c r="AK65" s="1"/>
      <c r="AL65" s="1"/>
      <c r="AM65" s="3"/>
      <c r="AN65" s="4"/>
      <c r="AO65" s="1"/>
      <c r="AP65" s="1"/>
      <c r="AQ65" s="3"/>
      <c r="AR65" s="4"/>
      <c r="AS65" s="1"/>
      <c r="AT65" s="1"/>
      <c r="AU65" s="1"/>
      <c r="AV65" s="3"/>
      <c r="AW65" s="4"/>
      <c r="AX65" s="1"/>
      <c r="AY65" s="1"/>
      <c r="AZ65" s="3"/>
      <c r="BA65" s="4"/>
      <c r="BB65" s="1"/>
      <c r="BC65" s="1"/>
      <c r="BD65" s="3"/>
      <c r="BE65" s="4"/>
      <c r="BF65" s="1"/>
      <c r="BG65" s="1"/>
      <c r="BH65" s="1"/>
      <c r="BI65" s="3"/>
      <c r="BJ65" s="4"/>
      <c r="BK65" s="1"/>
      <c r="BL65" s="1"/>
      <c r="BM65" s="3"/>
      <c r="BN65" s="4"/>
      <c r="BO65" s="1"/>
      <c r="BP65" s="1"/>
      <c r="BQ65" s="3"/>
      <c r="BR65" s="4"/>
      <c r="BS65" s="1"/>
      <c r="BT65" s="1"/>
      <c r="BU65" s="1"/>
      <c r="BV65" s="3"/>
      <c r="BW65" s="4"/>
      <c r="BX65" s="1"/>
      <c r="BY65" s="1"/>
      <c r="BZ65" s="3"/>
      <c r="CA65" s="4"/>
      <c r="CB65" s="1"/>
      <c r="CC65" s="1"/>
      <c r="CD65" s="3"/>
      <c r="CE65" s="4"/>
      <c r="CF65" s="1"/>
      <c r="CG65" s="1"/>
      <c r="CH65" s="1"/>
      <c r="CI65" s="3"/>
    </row>
    <row r="66" spans="2:87" ht="20.25" x14ac:dyDescent="0.55000000000000004">
      <c r="B66" s="860" t="s">
        <v>640</v>
      </c>
      <c r="C66" s="1"/>
      <c r="D66" s="793">
        <f t="shared" si="14"/>
        <v>0</v>
      </c>
      <c r="E66" s="812">
        <v>0</v>
      </c>
      <c r="F66" s="813">
        <v>0</v>
      </c>
      <c r="G66" s="814">
        <v>0</v>
      </c>
      <c r="H66" s="813">
        <v>0</v>
      </c>
      <c r="I66" s="814">
        <v>0</v>
      </c>
      <c r="J66" s="814">
        <v>0</v>
      </c>
      <c r="K66" s="814">
        <v>0</v>
      </c>
      <c r="L66" s="813">
        <v>0</v>
      </c>
      <c r="M66" s="814">
        <v>0</v>
      </c>
      <c r="N66" s="813">
        <v>0</v>
      </c>
      <c r="O66" s="814">
        <v>0</v>
      </c>
      <c r="P66" s="811">
        <v>0</v>
      </c>
      <c r="Q66" s="791">
        <f t="shared" ref="Q66:Q71" si="17">SUM(E66:P66)</f>
        <v>0</v>
      </c>
      <c r="AH66" s="1023"/>
      <c r="AI66" s="1029" t="s">
        <v>640</v>
      </c>
      <c r="AJ66" s="1066" t="s">
        <v>906</v>
      </c>
      <c r="AK66" s="1067"/>
      <c r="AL66" s="1067"/>
      <c r="AM66" s="1037"/>
      <c r="AN66" s="1038"/>
      <c r="AO66" s="1067"/>
      <c r="AP66" s="1067"/>
      <c r="AQ66" s="1037"/>
      <c r="AR66" s="1038"/>
      <c r="AS66" s="1067"/>
      <c r="AT66" s="1067"/>
      <c r="AU66" s="1067"/>
      <c r="AV66" s="1037"/>
      <c r="AW66" s="1038"/>
      <c r="AX66" s="1067"/>
      <c r="AY66" s="1067"/>
      <c r="AZ66" s="1037"/>
      <c r="BA66" s="1038"/>
      <c r="BB66" s="1067"/>
      <c r="BC66" s="1067"/>
      <c r="BD66" s="1037"/>
      <c r="BE66" s="1038"/>
      <c r="BF66" s="1067"/>
      <c r="BG66" s="1067"/>
      <c r="BH66" s="1067"/>
      <c r="BI66" s="1037"/>
      <c r="BJ66" s="1038"/>
      <c r="BK66" s="1067"/>
      <c r="BL66" s="1067"/>
      <c r="BM66" s="1037"/>
      <c r="BN66" s="1038"/>
      <c r="BO66" s="1067"/>
      <c r="BP66" s="1067"/>
      <c r="BQ66" s="1037"/>
      <c r="BR66" s="1038"/>
      <c r="BS66" s="1067"/>
      <c r="BT66" s="1067"/>
      <c r="BU66" s="1067"/>
      <c r="BV66" s="1037"/>
      <c r="BW66" s="1038"/>
      <c r="BX66" s="1067"/>
      <c r="BY66" s="1067"/>
      <c r="BZ66" s="1037"/>
      <c r="CA66" s="1038"/>
      <c r="CB66" s="1067"/>
      <c r="CC66" s="1067"/>
      <c r="CD66" s="1037"/>
      <c r="CE66" s="1038"/>
      <c r="CF66" s="1067"/>
      <c r="CG66" s="1067"/>
      <c r="CH66" s="1067"/>
      <c r="CI66" s="1037"/>
    </row>
    <row r="67" spans="2:87" ht="15.4" x14ac:dyDescent="0.45">
      <c r="B67" s="860" t="s">
        <v>641</v>
      </c>
      <c r="C67" s="1"/>
      <c r="D67" s="793">
        <f t="shared" si="14"/>
        <v>0</v>
      </c>
      <c r="E67" s="812">
        <v>0</v>
      </c>
      <c r="F67" s="813">
        <v>0</v>
      </c>
      <c r="G67" s="814">
        <v>0</v>
      </c>
      <c r="H67" s="813">
        <v>0</v>
      </c>
      <c r="I67" s="814">
        <v>0</v>
      </c>
      <c r="J67" s="814">
        <v>0</v>
      </c>
      <c r="K67" s="814">
        <v>0</v>
      </c>
      <c r="L67" s="813">
        <v>0</v>
      </c>
      <c r="M67" s="814">
        <v>0</v>
      </c>
      <c r="N67" s="813">
        <v>0</v>
      </c>
      <c r="O67" s="814">
        <v>0</v>
      </c>
      <c r="P67" s="811">
        <v>0</v>
      </c>
      <c r="Q67" s="791">
        <f t="shared" si="17"/>
        <v>0</v>
      </c>
      <c r="AH67" s="1023"/>
      <c r="AI67" s="1029" t="s">
        <v>641</v>
      </c>
      <c r="AJ67" s="4"/>
      <c r="AK67" s="1"/>
      <c r="AL67" s="1"/>
      <c r="AM67" s="3"/>
      <c r="AN67" s="4"/>
      <c r="AO67" s="1"/>
      <c r="AP67" s="1"/>
      <c r="AQ67" s="3"/>
      <c r="AR67" s="4"/>
      <c r="AS67" s="1"/>
      <c r="AT67" s="1"/>
      <c r="AU67" s="1"/>
      <c r="AV67" s="3"/>
      <c r="AW67" s="4"/>
      <c r="AX67" s="1"/>
      <c r="AY67" s="1"/>
      <c r="AZ67" s="3"/>
      <c r="BA67" s="4"/>
      <c r="BB67" s="1"/>
      <c r="BC67" s="1"/>
      <c r="BD67" s="3"/>
      <c r="BE67" s="4"/>
      <c r="BF67" s="1"/>
      <c r="BG67" s="1"/>
      <c r="BH67" s="1"/>
      <c r="BI67" s="3"/>
      <c r="BJ67" s="4"/>
      <c r="BK67" s="1"/>
      <c r="BL67" s="1"/>
      <c r="BM67" s="3"/>
      <c r="BN67" s="4"/>
      <c r="BO67" s="1"/>
      <c r="BP67" s="1"/>
      <c r="BQ67" s="3"/>
      <c r="BR67" s="4"/>
      <c r="BS67" s="1"/>
      <c r="BT67" s="1"/>
      <c r="BU67" s="1"/>
      <c r="BV67" s="3"/>
      <c r="BW67" s="4"/>
      <c r="BX67" s="1"/>
      <c r="BY67" s="1"/>
      <c r="BZ67" s="3"/>
      <c r="CA67" s="4"/>
      <c r="CB67" s="1"/>
      <c r="CC67" s="1"/>
      <c r="CD67" s="3"/>
      <c r="CE67" s="4"/>
      <c r="CF67" s="1"/>
      <c r="CG67" s="1"/>
      <c r="CH67" s="1"/>
      <c r="CI67" s="3"/>
    </row>
    <row r="68" spans="2:87" ht="15.4" x14ac:dyDescent="0.45">
      <c r="B68" s="792" t="s">
        <v>642</v>
      </c>
      <c r="C68" s="816"/>
      <c r="D68" s="793">
        <f t="shared" si="14"/>
        <v>0</v>
      </c>
      <c r="E68" s="812">
        <v>0</v>
      </c>
      <c r="F68" s="813">
        <v>0</v>
      </c>
      <c r="G68" s="814">
        <v>0</v>
      </c>
      <c r="H68" s="813">
        <v>0</v>
      </c>
      <c r="I68" s="814">
        <v>0</v>
      </c>
      <c r="J68" s="814">
        <v>0</v>
      </c>
      <c r="K68" s="814">
        <v>0</v>
      </c>
      <c r="L68" s="813">
        <v>0</v>
      </c>
      <c r="M68" s="814">
        <v>0</v>
      </c>
      <c r="N68" s="813">
        <v>0</v>
      </c>
      <c r="O68" s="814">
        <v>0</v>
      </c>
      <c r="P68" s="811">
        <v>0</v>
      </c>
      <c r="Q68" s="791">
        <f t="shared" si="17"/>
        <v>0</v>
      </c>
      <c r="AH68" s="1022"/>
      <c r="AI68" s="1028" t="s">
        <v>896</v>
      </c>
      <c r="AJ68" s="4"/>
      <c r="AK68" s="1"/>
      <c r="AL68" s="1"/>
      <c r="AM68" s="3"/>
      <c r="AN68" s="4"/>
      <c r="AO68" s="1"/>
      <c r="AP68" s="1"/>
      <c r="AQ68" s="3"/>
      <c r="AR68" s="4"/>
      <c r="AS68" s="1"/>
      <c r="AT68" s="1"/>
      <c r="AU68" s="1"/>
      <c r="AV68" s="3"/>
      <c r="AW68" s="4"/>
      <c r="AX68" s="1"/>
      <c r="AY68" s="1"/>
      <c r="AZ68" s="3"/>
      <c r="BA68" s="4"/>
      <c r="BB68" s="1"/>
      <c r="BC68" s="1"/>
      <c r="BD68" s="3"/>
      <c r="BE68" s="4"/>
      <c r="BF68" s="1"/>
      <c r="BG68" s="1"/>
      <c r="BH68" s="1"/>
      <c r="BI68" s="3"/>
      <c r="BJ68" s="4"/>
      <c r="BK68" s="1"/>
      <c r="BL68" s="1"/>
      <c r="BM68" s="3"/>
      <c r="BN68" s="4"/>
      <c r="BO68" s="1"/>
      <c r="BP68" s="1"/>
      <c r="BQ68" s="3"/>
      <c r="BR68" s="4"/>
      <c r="BS68" s="1"/>
      <c r="BT68" s="1"/>
      <c r="BU68" s="1"/>
      <c r="BV68" s="3"/>
      <c r="BW68" s="4"/>
      <c r="BX68" s="1"/>
      <c r="BY68" s="1"/>
      <c r="BZ68" s="3"/>
      <c r="CA68" s="4"/>
      <c r="CB68" s="1"/>
      <c r="CC68" s="1"/>
      <c r="CD68" s="3"/>
      <c r="CE68" s="4"/>
      <c r="CF68" s="1"/>
      <c r="CG68" s="1"/>
      <c r="CH68" s="1"/>
      <c r="CI68" s="3"/>
    </row>
    <row r="69" spans="2:87" ht="20.25" x14ac:dyDescent="0.55000000000000004">
      <c r="B69" s="792" t="s">
        <v>643</v>
      </c>
      <c r="C69" s="816"/>
      <c r="D69" s="793">
        <f t="shared" si="14"/>
        <v>0</v>
      </c>
      <c r="E69" s="812">
        <v>0</v>
      </c>
      <c r="F69" s="813">
        <v>0</v>
      </c>
      <c r="G69" s="814">
        <v>0</v>
      </c>
      <c r="H69" s="813">
        <v>0</v>
      </c>
      <c r="I69" s="814">
        <v>0</v>
      </c>
      <c r="J69" s="814">
        <v>0</v>
      </c>
      <c r="K69" s="814">
        <v>0</v>
      </c>
      <c r="L69" s="813">
        <v>0</v>
      </c>
      <c r="M69" s="814">
        <v>0</v>
      </c>
      <c r="N69" s="813">
        <v>0</v>
      </c>
      <c r="O69" s="814">
        <v>0</v>
      </c>
      <c r="P69" s="811">
        <v>0</v>
      </c>
      <c r="Q69" s="791">
        <f t="shared" si="17"/>
        <v>0</v>
      </c>
      <c r="AH69" s="1022"/>
      <c r="AI69" s="1028" t="s">
        <v>897</v>
      </c>
      <c r="AJ69" s="1068" t="s">
        <v>907</v>
      </c>
      <c r="AK69" s="1069"/>
      <c r="AL69" s="1069"/>
      <c r="AM69" s="1070"/>
      <c r="AN69" s="1071"/>
      <c r="AO69" s="1069"/>
      <c r="AP69" s="1069"/>
      <c r="AQ69" s="1070"/>
      <c r="AR69" s="1071"/>
      <c r="AS69" s="1069"/>
      <c r="AT69" s="1069"/>
      <c r="AU69" s="1069"/>
      <c r="AV69" s="1070"/>
      <c r="AW69" s="1071"/>
      <c r="AX69" s="1069"/>
      <c r="AY69" s="1069"/>
      <c r="AZ69" s="1070"/>
      <c r="BA69" s="1071"/>
      <c r="BB69" s="1069"/>
      <c r="BC69" s="1069"/>
      <c r="BD69" s="1070"/>
      <c r="BE69" s="1071"/>
      <c r="BF69" s="1069"/>
      <c r="BG69" s="1069"/>
      <c r="BH69" s="1069"/>
      <c r="BI69" s="1070"/>
      <c r="BJ69" s="1071"/>
      <c r="BK69" s="1069"/>
      <c r="BL69" s="1069"/>
      <c r="BM69" s="1070"/>
      <c r="BN69" s="1071"/>
      <c r="BO69" s="1069"/>
      <c r="BP69" s="1069"/>
      <c r="BQ69" s="1070"/>
      <c r="BR69" s="1071"/>
      <c r="BS69" s="1069"/>
      <c r="BT69" s="1069"/>
      <c r="BU69" s="1069"/>
      <c r="BV69" s="1070"/>
      <c r="BW69" s="1071"/>
      <c r="BX69" s="1069"/>
      <c r="BY69" s="1069"/>
      <c r="BZ69" s="1070"/>
      <c r="CA69" s="1071"/>
      <c r="CB69" s="1069"/>
      <c r="CC69" s="1069"/>
      <c r="CD69" s="1070"/>
      <c r="CE69" s="1071"/>
      <c r="CF69" s="1069"/>
      <c r="CG69" s="1069"/>
      <c r="CH69" s="1069"/>
      <c r="CI69" s="1070"/>
    </row>
    <row r="70" spans="2:87" ht="15.75" thickBot="1" x14ac:dyDescent="0.5">
      <c r="B70" s="815" t="s">
        <v>644</v>
      </c>
      <c r="C70" s="817"/>
      <c r="D70" s="793">
        <f t="shared" si="14"/>
        <v>0</v>
      </c>
      <c r="E70" s="812">
        <v>0</v>
      </c>
      <c r="F70" s="813">
        <v>0</v>
      </c>
      <c r="G70" s="814">
        <v>0</v>
      </c>
      <c r="H70" s="813">
        <v>0</v>
      </c>
      <c r="I70" s="814">
        <v>0</v>
      </c>
      <c r="J70" s="814">
        <v>0</v>
      </c>
      <c r="K70" s="814">
        <v>0</v>
      </c>
      <c r="L70" s="813">
        <v>0</v>
      </c>
      <c r="M70" s="814">
        <v>0</v>
      </c>
      <c r="N70" s="813">
        <v>0</v>
      </c>
      <c r="O70" s="814">
        <v>0</v>
      </c>
      <c r="P70" s="811">
        <v>0</v>
      </c>
      <c r="Q70" s="791">
        <f t="shared" si="17"/>
        <v>0</v>
      </c>
      <c r="AH70" s="1023"/>
      <c r="AI70" s="1031" t="s">
        <v>644</v>
      </c>
      <c r="AJ70" s="4"/>
      <c r="AK70" s="1"/>
      <c r="AL70" s="1"/>
      <c r="AM70" s="3"/>
      <c r="AN70" s="4"/>
      <c r="AO70" s="1"/>
      <c r="AP70" s="1"/>
      <c r="AQ70" s="3"/>
      <c r="AR70" s="4"/>
      <c r="AS70" s="1"/>
      <c r="AT70" s="1"/>
      <c r="AU70" s="1"/>
      <c r="AV70" s="3"/>
      <c r="AW70" s="4"/>
      <c r="AX70" s="1"/>
      <c r="AY70" s="1"/>
      <c r="AZ70" s="3"/>
      <c r="BA70" s="4"/>
      <c r="BB70" s="1"/>
      <c r="BC70" s="1"/>
      <c r="BD70" s="3"/>
      <c r="BE70" s="4"/>
      <c r="BF70" s="1"/>
      <c r="BG70" s="1"/>
      <c r="BH70" s="1"/>
      <c r="BI70" s="3"/>
      <c r="BJ70" s="4"/>
      <c r="BK70" s="1"/>
      <c r="BL70" s="1"/>
      <c r="BM70" s="3"/>
      <c r="BN70" s="4"/>
      <c r="BO70" s="1"/>
      <c r="BP70" s="1"/>
      <c r="BQ70" s="3"/>
      <c r="BR70" s="4"/>
      <c r="BS70" s="1"/>
      <c r="BT70" s="1"/>
      <c r="BU70" s="1"/>
      <c r="BV70" s="3"/>
      <c r="BW70" s="4"/>
      <c r="BX70" s="1"/>
      <c r="BY70" s="1"/>
      <c r="BZ70" s="3"/>
      <c r="CA70" s="4"/>
      <c r="CB70" s="1"/>
      <c r="CC70" s="1"/>
      <c r="CD70" s="3"/>
      <c r="CE70" s="4"/>
      <c r="CF70" s="1"/>
      <c r="CG70" s="1"/>
      <c r="CH70" s="1"/>
      <c r="CI70" s="3"/>
    </row>
    <row r="71" spans="2:87" ht="15.75" thickBot="1" x14ac:dyDescent="0.5">
      <c r="B71" s="799" t="s">
        <v>645</v>
      </c>
      <c r="C71" s="800"/>
      <c r="D71" s="801">
        <f t="shared" si="14"/>
        <v>0</v>
      </c>
      <c r="E71" s="803">
        <f>SUM(E66:E70)</f>
        <v>0</v>
      </c>
      <c r="F71" s="803">
        <f t="shared" ref="F71:P71" si="18">SUM(F66:F70)</f>
        <v>0</v>
      </c>
      <c r="G71" s="803">
        <f t="shared" si="18"/>
        <v>0</v>
      </c>
      <c r="H71" s="803">
        <f t="shared" si="18"/>
        <v>0</v>
      </c>
      <c r="I71" s="803">
        <f t="shared" si="18"/>
        <v>0</v>
      </c>
      <c r="J71" s="803">
        <f t="shared" si="18"/>
        <v>0</v>
      </c>
      <c r="K71" s="803">
        <f t="shared" si="18"/>
        <v>0</v>
      </c>
      <c r="L71" s="803">
        <f t="shared" si="18"/>
        <v>0</v>
      </c>
      <c r="M71" s="803">
        <f t="shared" si="18"/>
        <v>0</v>
      </c>
      <c r="N71" s="803">
        <f t="shared" si="18"/>
        <v>0</v>
      </c>
      <c r="O71" s="803">
        <f t="shared" si="18"/>
        <v>0</v>
      </c>
      <c r="P71" s="803">
        <f t="shared" si="18"/>
        <v>0</v>
      </c>
      <c r="Q71" s="803">
        <f t="shared" si="17"/>
        <v>0</v>
      </c>
      <c r="AH71" s="1023"/>
      <c r="AI71" s="1032" t="s">
        <v>645</v>
      </c>
      <c r="AJ71" s="1000"/>
      <c r="AK71" s="957"/>
      <c r="AL71" s="957"/>
      <c r="AM71" s="967"/>
      <c r="AN71" s="1000"/>
      <c r="AO71" s="957"/>
      <c r="AP71" s="957"/>
      <c r="AQ71" s="967"/>
      <c r="AR71" s="1000"/>
      <c r="AS71" s="957"/>
      <c r="AT71" s="957"/>
      <c r="AU71" s="957"/>
      <c r="AV71" s="967"/>
      <c r="AW71" s="1000"/>
      <c r="AX71" s="957"/>
      <c r="AY71" s="957"/>
      <c r="AZ71" s="967"/>
      <c r="BA71" s="1000"/>
      <c r="BB71" s="957"/>
      <c r="BC71" s="957"/>
      <c r="BD71" s="967"/>
      <c r="BE71" s="1000"/>
      <c r="BF71" s="957"/>
      <c r="BG71" s="957"/>
      <c r="BH71" s="957"/>
      <c r="BI71" s="967"/>
      <c r="BJ71" s="1000"/>
      <c r="BK71" s="957"/>
      <c r="BL71" s="957"/>
      <c r="BM71" s="967"/>
      <c r="BN71" s="1000"/>
      <c r="BO71" s="957"/>
      <c r="BP71" s="957"/>
      <c r="BQ71" s="967"/>
      <c r="BR71" s="1000"/>
      <c r="BS71" s="957"/>
      <c r="BT71" s="957"/>
      <c r="BU71" s="957"/>
      <c r="BV71" s="967"/>
      <c r="BW71" s="1000"/>
      <c r="BX71" s="957"/>
      <c r="BY71" s="957"/>
      <c r="BZ71" s="967"/>
      <c r="CA71" s="1000"/>
      <c r="CB71" s="957"/>
      <c r="CC71" s="957"/>
      <c r="CD71" s="967"/>
      <c r="CE71" s="1000"/>
      <c r="CF71" s="957"/>
      <c r="CG71" s="957"/>
      <c r="CH71" s="957"/>
      <c r="CI71" s="967"/>
    </row>
    <row r="72" spans="2:87" ht="15.4" x14ac:dyDescent="0.45">
      <c r="B72" s="807" t="s">
        <v>646</v>
      </c>
      <c r="C72" s="818"/>
      <c r="D72" s="793">
        <f t="shared" si="14"/>
        <v>0</v>
      </c>
      <c r="E72" s="193"/>
      <c r="F72" s="9"/>
      <c r="G72" s="74"/>
      <c r="H72" s="9"/>
      <c r="I72" s="74"/>
      <c r="J72" s="9"/>
      <c r="K72" s="74"/>
      <c r="L72" s="9"/>
      <c r="M72" s="74"/>
      <c r="N72" s="9"/>
      <c r="O72" s="74"/>
      <c r="P72" s="10"/>
      <c r="Q72" s="791"/>
      <c r="AH72" s="1023"/>
      <c r="AI72" s="1033" t="s">
        <v>646</v>
      </c>
      <c r="AJ72" s="4"/>
      <c r="AK72" s="1"/>
      <c r="AL72" s="1"/>
      <c r="AM72" s="3"/>
      <c r="AN72" s="4"/>
      <c r="AO72" s="1"/>
      <c r="AP72" s="1"/>
      <c r="AQ72" s="3"/>
      <c r="AR72" s="4"/>
      <c r="AS72" s="1"/>
      <c r="AT72" s="1"/>
      <c r="AU72" s="1"/>
      <c r="AV72" s="3"/>
      <c r="AW72" s="4"/>
      <c r="AX72" s="1"/>
      <c r="AY72" s="1"/>
      <c r="AZ72" s="3"/>
      <c r="BA72" s="4"/>
      <c r="BB72" s="1"/>
      <c r="BC72" s="1"/>
      <c r="BD72" s="3"/>
      <c r="BE72" s="4"/>
      <c r="BF72" s="1"/>
      <c r="BG72" s="1"/>
      <c r="BH72" s="1"/>
      <c r="BI72" s="3"/>
      <c r="BJ72" s="4"/>
      <c r="BK72" s="1"/>
      <c r="BL72" s="1"/>
      <c r="BM72" s="3"/>
      <c r="BN72" s="4"/>
      <c r="BO72" s="1"/>
      <c r="BP72" s="1"/>
      <c r="BQ72" s="3"/>
      <c r="BR72" s="4"/>
      <c r="BS72" s="1"/>
      <c r="BT72" s="1"/>
      <c r="BU72" s="1"/>
      <c r="BV72" s="3"/>
      <c r="BW72" s="4"/>
      <c r="BX72" s="1"/>
      <c r="BY72" s="1"/>
      <c r="BZ72" s="3"/>
      <c r="CA72" s="4"/>
      <c r="CB72" s="1"/>
      <c r="CC72" s="1"/>
      <c r="CD72" s="3"/>
      <c r="CE72" s="4"/>
      <c r="CF72" s="1"/>
      <c r="CG72" s="1"/>
      <c r="CH72" s="1"/>
      <c r="CI72" s="3"/>
    </row>
    <row r="73" spans="2:87" ht="15.4" x14ac:dyDescent="0.45">
      <c r="B73" s="860" t="s">
        <v>1191</v>
      </c>
      <c r="C73" s="816"/>
      <c r="D73" s="793">
        <f t="shared" si="14"/>
        <v>0</v>
      </c>
      <c r="E73" s="812">
        <v>0</v>
      </c>
      <c r="F73" s="813">
        <v>0</v>
      </c>
      <c r="G73" s="814">
        <v>0</v>
      </c>
      <c r="H73" s="813">
        <v>0</v>
      </c>
      <c r="I73" s="814">
        <v>0</v>
      </c>
      <c r="J73" s="814">
        <v>0</v>
      </c>
      <c r="K73" s="814">
        <v>0</v>
      </c>
      <c r="L73" s="813">
        <v>0</v>
      </c>
      <c r="M73" s="814">
        <v>0</v>
      </c>
      <c r="N73" s="813">
        <v>0</v>
      </c>
      <c r="O73" s="814">
        <v>0</v>
      </c>
      <c r="P73" s="811">
        <v>0</v>
      </c>
      <c r="Q73" s="791">
        <f t="shared" ref="Q73:Q78" si="19">SUM(E73:P73)</f>
        <v>0</v>
      </c>
      <c r="AH73" s="1023"/>
      <c r="AI73" s="1029" t="s">
        <v>836</v>
      </c>
      <c r="AJ73" s="4"/>
      <c r="AK73" s="1"/>
      <c r="AL73" s="1"/>
      <c r="AM73" s="3"/>
      <c r="AN73" s="4"/>
      <c r="AO73" s="1001" t="s">
        <v>908</v>
      </c>
      <c r="AP73" s="990"/>
      <c r="AQ73" s="991"/>
      <c r="AR73" s="989"/>
      <c r="AS73" s="990"/>
      <c r="AT73" s="990"/>
      <c r="AU73" s="990"/>
      <c r="AV73" s="991"/>
      <c r="AW73" s="989"/>
      <c r="AX73" s="990"/>
      <c r="AY73" s="990"/>
      <c r="AZ73" s="991"/>
      <c r="BA73" s="4"/>
      <c r="BB73" s="1"/>
      <c r="BC73" s="1"/>
      <c r="BD73" s="3"/>
      <c r="BE73" s="4"/>
      <c r="BF73" s="1"/>
      <c r="BG73" s="1"/>
      <c r="BH73" s="1"/>
      <c r="BI73" s="3"/>
      <c r="BJ73" s="4"/>
      <c r="BK73" s="1"/>
      <c r="BL73" s="1"/>
      <c r="BM73" s="3"/>
      <c r="BN73" s="4"/>
      <c r="BO73" s="1"/>
      <c r="BP73" s="1"/>
      <c r="BQ73" s="3"/>
      <c r="BR73" s="4"/>
      <c r="BS73" s="1"/>
      <c r="BT73" s="1"/>
      <c r="BU73" s="1"/>
      <c r="BV73" s="3"/>
      <c r="BW73" s="4"/>
      <c r="BX73" s="1"/>
      <c r="BY73" s="1"/>
      <c r="BZ73" s="3"/>
      <c r="CA73" s="4"/>
      <c r="CB73" s="1"/>
      <c r="CC73" s="1"/>
      <c r="CD73" s="3"/>
      <c r="CE73" s="4"/>
      <c r="CF73" s="1"/>
      <c r="CG73" s="1"/>
      <c r="CH73" s="1"/>
      <c r="CI73" s="3"/>
    </row>
    <row r="74" spans="2:87" ht="15.4" x14ac:dyDescent="0.45">
      <c r="B74" s="860" t="s">
        <v>686</v>
      </c>
      <c r="C74" s="816"/>
      <c r="D74" s="793">
        <f t="shared" si="14"/>
        <v>0</v>
      </c>
      <c r="E74" s="812">
        <v>0</v>
      </c>
      <c r="F74" s="813">
        <v>0</v>
      </c>
      <c r="G74" s="814">
        <v>0</v>
      </c>
      <c r="H74" s="813">
        <v>0</v>
      </c>
      <c r="I74" s="814">
        <v>0</v>
      </c>
      <c r="J74" s="814">
        <v>0</v>
      </c>
      <c r="K74" s="814">
        <v>0</v>
      </c>
      <c r="L74" s="813">
        <v>0</v>
      </c>
      <c r="M74" s="814">
        <v>0</v>
      </c>
      <c r="N74" s="813">
        <v>0</v>
      </c>
      <c r="O74" s="814">
        <v>0</v>
      </c>
      <c r="P74" s="811">
        <v>0</v>
      </c>
      <c r="Q74" s="791">
        <f t="shared" si="19"/>
        <v>0</v>
      </c>
      <c r="AH74" s="1023"/>
      <c r="AI74" s="1029" t="s">
        <v>839</v>
      </c>
      <c r="AJ74" s="4"/>
      <c r="AK74" s="1"/>
      <c r="AL74" s="1"/>
      <c r="AM74" s="3"/>
      <c r="AN74" s="4"/>
      <c r="AO74" s="1"/>
      <c r="AP74" s="1"/>
      <c r="AQ74" s="3"/>
      <c r="AR74" s="4"/>
      <c r="AS74" s="1"/>
      <c r="AT74" s="1"/>
      <c r="AU74" s="1"/>
      <c r="AV74" s="3"/>
      <c r="AW74" s="4"/>
      <c r="AX74" s="1"/>
      <c r="AY74" s="1"/>
      <c r="AZ74" s="3"/>
      <c r="BA74" s="1002" t="s">
        <v>837</v>
      </c>
      <c r="BB74" s="995"/>
      <c r="BC74" s="995"/>
      <c r="BD74" s="996"/>
      <c r="BE74" s="4"/>
      <c r="BF74" s="1"/>
      <c r="BG74" s="1"/>
      <c r="BH74" s="1"/>
      <c r="BI74" s="3"/>
      <c r="BJ74" s="4"/>
      <c r="BK74" s="1"/>
      <c r="BL74" s="1"/>
      <c r="BM74" s="3"/>
      <c r="BN74" s="4"/>
      <c r="BO74" s="1"/>
      <c r="BP74" s="1"/>
      <c r="BQ74" s="3"/>
      <c r="BR74" s="4"/>
      <c r="BS74" s="1"/>
      <c r="BT74" s="1"/>
      <c r="BU74" s="1"/>
      <c r="BV74" s="3"/>
      <c r="BW74" s="4"/>
      <c r="BX74" s="1"/>
      <c r="BY74" s="1"/>
      <c r="BZ74" s="3"/>
      <c r="CA74" s="4"/>
      <c r="CB74" s="1"/>
      <c r="CC74" s="1"/>
      <c r="CD74" s="3"/>
      <c r="CE74" s="4"/>
      <c r="CF74" s="1"/>
      <c r="CG74" s="1"/>
      <c r="CH74" s="1"/>
      <c r="CI74" s="3"/>
    </row>
    <row r="75" spans="2:87" ht="15.4" x14ac:dyDescent="0.45">
      <c r="B75" s="860" t="s">
        <v>1192</v>
      </c>
      <c r="C75" s="816"/>
      <c r="D75" s="793">
        <f t="shared" si="14"/>
        <v>0</v>
      </c>
      <c r="E75" s="812">
        <v>0</v>
      </c>
      <c r="F75" s="813">
        <v>0</v>
      </c>
      <c r="G75" s="814">
        <v>0</v>
      </c>
      <c r="H75" s="813">
        <v>0</v>
      </c>
      <c r="I75" s="814">
        <v>0</v>
      </c>
      <c r="J75" s="814">
        <v>0</v>
      </c>
      <c r="K75" s="814">
        <v>0</v>
      </c>
      <c r="L75" s="813">
        <v>0</v>
      </c>
      <c r="M75" s="814">
        <v>0</v>
      </c>
      <c r="N75" s="813">
        <v>0</v>
      </c>
      <c r="O75" s="814">
        <v>0</v>
      </c>
      <c r="P75" s="811">
        <v>0</v>
      </c>
      <c r="Q75" s="791">
        <f t="shared" si="19"/>
        <v>0</v>
      </c>
      <c r="AH75" s="1022"/>
      <c r="AI75" s="1029" t="s">
        <v>838</v>
      </c>
      <c r="AJ75" s="4"/>
      <c r="AK75" s="1"/>
      <c r="AL75" s="1"/>
      <c r="AM75" s="3"/>
      <c r="AN75" s="4"/>
      <c r="AO75" s="1"/>
      <c r="AP75" s="1"/>
      <c r="AQ75" s="3"/>
      <c r="AR75" s="4"/>
      <c r="AS75" s="1"/>
      <c r="AT75" s="1"/>
      <c r="AU75" s="1"/>
      <c r="AV75" s="3"/>
      <c r="AW75" s="4"/>
      <c r="AX75" s="1"/>
      <c r="AY75" s="1"/>
      <c r="AZ75" s="3"/>
      <c r="BA75" s="4"/>
      <c r="BB75" s="1"/>
      <c r="BC75" s="1"/>
      <c r="BD75" s="3"/>
      <c r="BE75" s="4"/>
      <c r="BF75" s="1"/>
      <c r="BG75" s="1"/>
      <c r="BH75" s="1"/>
      <c r="BI75" s="3"/>
      <c r="BJ75" s="4"/>
      <c r="BK75" s="1"/>
      <c r="BL75" s="1"/>
      <c r="BM75" s="3"/>
      <c r="BN75" s="4"/>
      <c r="BO75" s="1"/>
      <c r="BP75" s="1"/>
      <c r="BQ75" s="3"/>
      <c r="BR75" s="4"/>
      <c r="BS75" s="1"/>
      <c r="BT75" s="1"/>
      <c r="BU75" s="1"/>
      <c r="BV75" s="3"/>
      <c r="BW75" s="4"/>
      <c r="BX75" s="1"/>
      <c r="BY75" s="1"/>
      <c r="BZ75" s="3"/>
      <c r="CA75" s="4"/>
      <c r="CB75" s="1"/>
      <c r="CC75" s="1"/>
      <c r="CD75" s="3"/>
      <c r="CE75" s="4"/>
      <c r="CF75" s="1"/>
      <c r="CG75" s="1"/>
      <c r="CH75" s="1"/>
      <c r="CI75" s="3"/>
    </row>
    <row r="76" spans="2:87" ht="15.75" thickBot="1" x14ac:dyDescent="0.5">
      <c r="B76" s="861" t="s">
        <v>1193</v>
      </c>
      <c r="C76" s="817"/>
      <c r="D76" s="793">
        <f t="shared" si="14"/>
        <v>0</v>
      </c>
      <c r="E76" s="812">
        <v>0</v>
      </c>
      <c r="F76" s="813">
        <v>0</v>
      </c>
      <c r="G76" s="814">
        <v>0</v>
      </c>
      <c r="H76" s="813">
        <v>0</v>
      </c>
      <c r="I76" s="814">
        <v>0</v>
      </c>
      <c r="J76" s="814">
        <v>0</v>
      </c>
      <c r="K76" s="814">
        <v>0</v>
      </c>
      <c r="L76" s="813">
        <v>0</v>
      </c>
      <c r="M76" s="814">
        <v>0</v>
      </c>
      <c r="N76" s="813">
        <v>0</v>
      </c>
      <c r="O76" s="814">
        <v>0</v>
      </c>
      <c r="P76" s="811">
        <v>0</v>
      </c>
      <c r="Q76" s="791">
        <f t="shared" si="19"/>
        <v>0</v>
      </c>
      <c r="AH76" s="1022"/>
      <c r="AI76" s="1034" t="s">
        <v>647</v>
      </c>
      <c r="AJ76" s="4"/>
      <c r="AK76" s="1"/>
      <c r="AL76" s="1"/>
      <c r="AM76" s="3"/>
      <c r="AN76" s="4"/>
      <c r="AO76" s="1"/>
      <c r="AP76" s="1"/>
      <c r="AQ76" s="3"/>
      <c r="AR76" s="4"/>
      <c r="AS76" s="1"/>
      <c r="AT76" s="1"/>
      <c r="AU76" s="1"/>
      <c r="AV76" s="3"/>
      <c r="AW76" s="4"/>
      <c r="AX76" s="1"/>
      <c r="AY76" s="1"/>
      <c r="AZ76" s="3"/>
      <c r="BA76" s="4"/>
      <c r="BB76" s="1"/>
      <c r="BC76" s="1"/>
      <c r="BD76" s="3"/>
      <c r="BE76" s="4"/>
      <c r="BF76" s="1"/>
      <c r="BG76" s="1"/>
      <c r="BH76" s="1"/>
      <c r="BI76" s="3"/>
      <c r="BJ76" s="4"/>
      <c r="BK76" s="1"/>
      <c r="BL76" s="1"/>
      <c r="BM76" s="3"/>
      <c r="BN76" s="4"/>
      <c r="BO76" s="1"/>
      <c r="BP76" s="1"/>
      <c r="BQ76" s="3"/>
      <c r="BR76" s="4"/>
      <c r="BS76" s="1"/>
      <c r="BT76" s="1"/>
      <c r="BU76" s="1"/>
      <c r="BV76" s="3"/>
      <c r="BW76" s="4"/>
      <c r="BX76" s="1"/>
      <c r="BY76" s="1"/>
      <c r="BZ76" s="3"/>
      <c r="CA76" s="4"/>
      <c r="CB76" s="1"/>
      <c r="CC76" s="1"/>
      <c r="CD76" s="3"/>
      <c r="CE76" s="4"/>
      <c r="CF76" s="1"/>
      <c r="CG76" s="1"/>
      <c r="CH76" s="1"/>
      <c r="CI76" s="3"/>
    </row>
    <row r="77" spans="2:87" ht="15.75" thickBot="1" x14ac:dyDescent="0.5">
      <c r="B77" s="799" t="s">
        <v>648</v>
      </c>
      <c r="C77" s="800"/>
      <c r="D77" s="801">
        <f t="shared" si="14"/>
        <v>0</v>
      </c>
      <c r="E77" s="803">
        <f t="shared" ref="E77:P77" si="20">SUM(E72:E76)</f>
        <v>0</v>
      </c>
      <c r="F77" s="803">
        <f t="shared" si="20"/>
        <v>0</v>
      </c>
      <c r="G77" s="803">
        <f t="shared" si="20"/>
        <v>0</v>
      </c>
      <c r="H77" s="803">
        <f t="shared" si="20"/>
        <v>0</v>
      </c>
      <c r="I77" s="803">
        <f t="shared" si="20"/>
        <v>0</v>
      </c>
      <c r="J77" s="803">
        <f t="shared" si="20"/>
        <v>0</v>
      </c>
      <c r="K77" s="803">
        <f t="shared" si="20"/>
        <v>0</v>
      </c>
      <c r="L77" s="803">
        <f t="shared" si="20"/>
        <v>0</v>
      </c>
      <c r="M77" s="803">
        <f t="shared" si="20"/>
        <v>0</v>
      </c>
      <c r="N77" s="803">
        <f t="shared" si="20"/>
        <v>0</v>
      </c>
      <c r="O77" s="803">
        <f t="shared" si="20"/>
        <v>0</v>
      </c>
      <c r="P77" s="803">
        <f t="shared" si="20"/>
        <v>0</v>
      </c>
      <c r="Q77" s="803">
        <f t="shared" si="19"/>
        <v>0</v>
      </c>
      <c r="AH77" s="1023"/>
      <c r="AI77" s="1032" t="s">
        <v>648</v>
      </c>
      <c r="AJ77" s="4"/>
      <c r="AK77" s="1"/>
      <c r="AL77" s="1"/>
      <c r="AM77" s="3"/>
      <c r="AN77" s="4"/>
      <c r="AO77" s="1"/>
      <c r="AP77" s="1"/>
      <c r="AQ77" s="3"/>
      <c r="AR77" s="4"/>
      <c r="AS77" s="1"/>
      <c r="AT77" s="1"/>
      <c r="AU77" s="1"/>
      <c r="AV77" s="3"/>
      <c r="AW77" s="4"/>
      <c r="AX77" s="1"/>
      <c r="AY77" s="1"/>
      <c r="AZ77" s="3"/>
      <c r="BA77" s="4"/>
      <c r="BB77" s="1"/>
      <c r="BC77" s="1"/>
      <c r="BD77" s="3"/>
      <c r="BE77" s="4"/>
      <c r="BF77" s="1"/>
      <c r="BG77" s="1"/>
      <c r="BH77" s="1"/>
      <c r="BI77" s="3"/>
      <c r="BJ77" s="4"/>
      <c r="BK77" s="1"/>
      <c r="BL77" s="1"/>
      <c r="BM77" s="3"/>
      <c r="BN77" s="4"/>
      <c r="BO77" s="1"/>
      <c r="BP77" s="1"/>
      <c r="BQ77" s="3"/>
      <c r="BR77" s="4"/>
      <c r="BS77" s="1"/>
      <c r="BT77" s="1"/>
      <c r="BU77" s="1"/>
      <c r="BV77" s="3"/>
      <c r="BW77" s="4"/>
      <c r="BX77" s="1"/>
      <c r="BY77" s="1"/>
      <c r="BZ77" s="3"/>
      <c r="CA77" s="4"/>
      <c r="CB77" s="1"/>
      <c r="CC77" s="1"/>
      <c r="CD77" s="3"/>
      <c r="CE77" s="4"/>
      <c r="CF77" s="1"/>
      <c r="CG77" s="1"/>
      <c r="CH77" s="1"/>
      <c r="CI77" s="3"/>
    </row>
    <row r="78" spans="2:87" ht="15.75" thickBot="1" x14ac:dyDescent="0.5">
      <c r="B78" s="819" t="s">
        <v>649</v>
      </c>
      <c r="C78" s="820"/>
      <c r="D78" s="801">
        <f t="shared" si="14"/>
        <v>0</v>
      </c>
      <c r="E78" s="803">
        <f t="shared" ref="E78:P80" si="21">SUM(E72:E76)</f>
        <v>0</v>
      </c>
      <c r="F78" s="803">
        <f t="shared" si="21"/>
        <v>0</v>
      </c>
      <c r="G78" s="803">
        <f t="shared" si="21"/>
        <v>0</v>
      </c>
      <c r="H78" s="803">
        <f t="shared" si="21"/>
        <v>0</v>
      </c>
      <c r="I78" s="803">
        <f t="shared" si="21"/>
        <v>0</v>
      </c>
      <c r="J78" s="803">
        <f t="shared" si="21"/>
        <v>0</v>
      </c>
      <c r="K78" s="803">
        <f t="shared" si="21"/>
        <v>0</v>
      </c>
      <c r="L78" s="803">
        <f t="shared" si="21"/>
        <v>0</v>
      </c>
      <c r="M78" s="803">
        <f t="shared" si="21"/>
        <v>0</v>
      </c>
      <c r="N78" s="803">
        <f t="shared" si="21"/>
        <v>0</v>
      </c>
      <c r="O78" s="803">
        <f t="shared" si="21"/>
        <v>0</v>
      </c>
      <c r="P78" s="803">
        <f t="shared" si="21"/>
        <v>0</v>
      </c>
      <c r="Q78" s="803">
        <f t="shared" si="19"/>
        <v>0</v>
      </c>
      <c r="AH78" s="1023"/>
      <c r="AI78" s="1035" t="s">
        <v>649</v>
      </c>
      <c r="AJ78" s="4"/>
      <c r="AK78" s="1"/>
      <c r="AL78" s="1"/>
      <c r="AM78" s="3"/>
      <c r="AN78" s="4"/>
      <c r="AO78" s="1"/>
      <c r="AP78" s="1"/>
      <c r="AQ78" s="3"/>
      <c r="AR78" s="4"/>
      <c r="AS78" s="1"/>
      <c r="AT78" s="1"/>
      <c r="AU78" s="1"/>
      <c r="AV78" s="3"/>
      <c r="AW78" s="4"/>
      <c r="AX78" s="1"/>
      <c r="AY78" s="1"/>
      <c r="AZ78" s="3"/>
      <c r="BA78" s="4"/>
      <c r="BB78" s="1"/>
      <c r="BC78" s="1"/>
      <c r="BD78" s="3"/>
      <c r="BE78" s="4"/>
      <c r="BF78" s="1"/>
      <c r="BG78" s="1"/>
      <c r="BH78" s="1"/>
      <c r="BI78" s="3"/>
      <c r="BJ78" s="4"/>
      <c r="BK78" s="1"/>
      <c r="BL78" s="1"/>
      <c r="BM78" s="3"/>
      <c r="BN78" s="4"/>
      <c r="BO78" s="1"/>
      <c r="BP78" s="1"/>
      <c r="BQ78" s="3"/>
      <c r="BR78" s="4"/>
      <c r="BS78" s="1"/>
      <c r="BT78" s="1"/>
      <c r="BU78" s="1"/>
      <c r="BV78" s="3"/>
      <c r="BW78" s="4"/>
      <c r="BX78" s="1"/>
      <c r="BY78" s="1"/>
      <c r="BZ78" s="3"/>
      <c r="CA78" s="4"/>
      <c r="CB78" s="1"/>
      <c r="CC78" s="1"/>
      <c r="CD78" s="3"/>
      <c r="CE78" s="4"/>
      <c r="CF78" s="1"/>
      <c r="CG78" s="1"/>
      <c r="CH78" s="1"/>
      <c r="CI78" s="3"/>
    </row>
    <row r="79" spans="2:87" ht="15.75" thickBot="1" x14ac:dyDescent="0.5">
      <c r="B79" s="799" t="s">
        <v>650</v>
      </c>
      <c r="C79" s="821"/>
      <c r="D79" s="801">
        <f t="shared" si="14"/>
        <v>0</v>
      </c>
      <c r="E79" s="803">
        <f t="shared" si="21"/>
        <v>0</v>
      </c>
      <c r="F79" s="803">
        <f t="shared" si="21"/>
        <v>0</v>
      </c>
      <c r="G79" s="803">
        <f t="shared" si="21"/>
        <v>0</v>
      </c>
      <c r="H79" s="803">
        <f t="shared" si="21"/>
        <v>0</v>
      </c>
      <c r="I79" s="803">
        <f t="shared" si="21"/>
        <v>0</v>
      </c>
      <c r="J79" s="803">
        <f t="shared" si="21"/>
        <v>0</v>
      </c>
      <c r="K79" s="803">
        <f t="shared" si="21"/>
        <v>0</v>
      </c>
      <c r="L79" s="803">
        <f t="shared" si="21"/>
        <v>0</v>
      </c>
      <c r="M79" s="803">
        <f t="shared" si="21"/>
        <v>0</v>
      </c>
      <c r="N79" s="803">
        <f t="shared" si="21"/>
        <v>0</v>
      </c>
      <c r="O79" s="803">
        <f t="shared" si="21"/>
        <v>0</v>
      </c>
      <c r="P79" s="803">
        <f t="shared" si="21"/>
        <v>0</v>
      </c>
      <c r="Q79" s="803">
        <f>SUM(E79:P79)</f>
        <v>0</v>
      </c>
      <c r="AH79" s="1023"/>
      <c r="AI79" s="1032" t="s">
        <v>650</v>
      </c>
      <c r="AJ79" s="4"/>
      <c r="AK79" s="1"/>
      <c r="AL79" s="1"/>
      <c r="AM79" s="3"/>
      <c r="AN79" s="4"/>
      <c r="AO79" s="1"/>
      <c r="AP79" s="1"/>
      <c r="AQ79" s="3"/>
      <c r="AR79" s="4"/>
      <c r="AS79" s="1"/>
      <c r="AT79" s="1"/>
      <c r="AU79" s="1"/>
      <c r="AV79" s="3"/>
      <c r="AW79" s="4"/>
      <c r="AX79" s="1"/>
      <c r="AY79" s="1"/>
      <c r="AZ79" s="3"/>
      <c r="BA79" s="4"/>
      <c r="BB79" s="1"/>
      <c r="BC79" s="1"/>
      <c r="BD79" s="3"/>
      <c r="BE79" s="4"/>
      <c r="BF79" s="1"/>
      <c r="BG79" s="1"/>
      <c r="BH79" s="1"/>
      <c r="BI79" s="3"/>
      <c r="BJ79" s="4"/>
      <c r="BK79" s="1"/>
      <c r="BL79" s="1"/>
      <c r="BM79" s="3"/>
      <c r="BN79" s="4"/>
      <c r="BO79" s="1"/>
      <c r="BP79" s="1"/>
      <c r="BQ79" s="3"/>
      <c r="BR79" s="4"/>
      <c r="BS79" s="1"/>
      <c r="BT79" s="1"/>
      <c r="BU79" s="1"/>
      <c r="BV79" s="3"/>
      <c r="BW79" s="4"/>
      <c r="BX79" s="1"/>
      <c r="BY79" s="1"/>
      <c r="BZ79" s="3"/>
      <c r="CA79" s="4"/>
      <c r="CB79" s="1"/>
      <c r="CC79" s="1"/>
      <c r="CD79" s="3"/>
      <c r="CE79" s="4"/>
      <c r="CF79" s="1"/>
      <c r="CG79" s="1"/>
      <c r="CH79" s="1"/>
      <c r="CI79" s="3"/>
    </row>
    <row r="80" spans="2:87" ht="15.75" thickBot="1" x14ac:dyDescent="0.5">
      <c r="B80" s="819" t="s">
        <v>651</v>
      </c>
      <c r="C80" s="820"/>
      <c r="D80" s="801">
        <f t="shared" si="14"/>
        <v>0</v>
      </c>
      <c r="E80" s="803">
        <f t="shared" si="21"/>
        <v>0</v>
      </c>
      <c r="F80" s="803">
        <f t="shared" si="21"/>
        <v>0</v>
      </c>
      <c r="G80" s="803">
        <f t="shared" si="21"/>
        <v>0</v>
      </c>
      <c r="H80" s="803">
        <f t="shared" si="21"/>
        <v>0</v>
      </c>
      <c r="I80" s="803">
        <f t="shared" si="21"/>
        <v>0</v>
      </c>
      <c r="J80" s="803">
        <f t="shared" si="21"/>
        <v>0</v>
      </c>
      <c r="K80" s="803">
        <f t="shared" si="21"/>
        <v>0</v>
      </c>
      <c r="L80" s="803">
        <f t="shared" si="21"/>
        <v>0</v>
      </c>
      <c r="M80" s="803">
        <f t="shared" si="21"/>
        <v>0</v>
      </c>
      <c r="N80" s="803">
        <f t="shared" si="21"/>
        <v>0</v>
      </c>
      <c r="O80" s="803">
        <f t="shared" si="21"/>
        <v>0</v>
      </c>
      <c r="P80" s="803">
        <f t="shared" si="21"/>
        <v>0</v>
      </c>
      <c r="Q80" s="803">
        <f>SUM(E80:P80)</f>
        <v>0</v>
      </c>
      <c r="AH80" s="1023"/>
      <c r="AI80" s="1035" t="s">
        <v>651</v>
      </c>
      <c r="AJ80" s="1000"/>
      <c r="AK80" s="957"/>
      <c r="AL80" s="957"/>
      <c r="AM80" s="967"/>
      <c r="AN80" s="1000"/>
      <c r="AO80" s="957"/>
      <c r="AP80" s="957"/>
      <c r="AQ80" s="967"/>
      <c r="AR80" s="1000"/>
      <c r="AS80" s="957"/>
      <c r="AT80" s="957"/>
      <c r="AU80" s="957"/>
      <c r="AV80" s="967"/>
      <c r="AW80" s="1000"/>
      <c r="AX80" s="957"/>
      <c r="AY80" s="957"/>
      <c r="AZ80" s="967"/>
      <c r="BA80" s="1000"/>
      <c r="BB80" s="957"/>
      <c r="BC80" s="957"/>
      <c r="BD80" s="967"/>
      <c r="BE80" s="1000"/>
      <c r="BF80" s="957"/>
      <c r="BG80" s="957"/>
      <c r="BH80" s="957"/>
      <c r="BI80" s="967"/>
      <c r="BJ80" s="1000"/>
      <c r="BK80" s="957"/>
      <c r="BL80" s="957"/>
      <c r="BM80" s="967"/>
      <c r="BN80" s="1000"/>
      <c r="BO80" s="957"/>
      <c r="BP80" s="957"/>
      <c r="BQ80" s="967"/>
      <c r="BR80" s="1000"/>
      <c r="BS80" s="957"/>
      <c r="BT80" s="957"/>
      <c r="BU80" s="957"/>
      <c r="BV80" s="967"/>
      <c r="BW80" s="1000"/>
      <c r="BX80" s="957"/>
      <c r="BY80" s="957"/>
      <c r="BZ80" s="967"/>
      <c r="CA80" s="1000"/>
      <c r="CB80" s="957"/>
      <c r="CC80" s="957"/>
      <c r="CD80" s="967"/>
      <c r="CE80" s="1000"/>
      <c r="CF80" s="957"/>
      <c r="CG80" s="957"/>
      <c r="CH80" s="957"/>
      <c r="CI80" s="967"/>
    </row>
    <row r="81" spans="2:87" ht="15" x14ac:dyDescent="0.4">
      <c r="B81" s="807" t="s">
        <v>652</v>
      </c>
      <c r="C81" s="9"/>
      <c r="D81" s="793">
        <f t="shared" si="14"/>
        <v>0</v>
      </c>
      <c r="E81" s="193"/>
      <c r="F81" s="9"/>
      <c r="G81" s="74"/>
      <c r="H81" s="9"/>
      <c r="I81" s="74"/>
      <c r="J81" s="9"/>
      <c r="K81" s="74"/>
      <c r="L81" s="9"/>
      <c r="M81" s="74"/>
      <c r="N81" s="9"/>
      <c r="O81" s="74"/>
      <c r="P81" s="10"/>
      <c r="Q81" s="791"/>
      <c r="AH81" s="1022"/>
      <c r="AI81" s="1033" t="s">
        <v>652</v>
      </c>
      <c r="AJ81" s="4"/>
      <c r="AK81" s="1"/>
      <c r="AL81" s="1"/>
      <c r="AM81" s="3"/>
      <c r="AN81" s="4"/>
      <c r="AO81" s="1"/>
      <c r="AP81" s="1"/>
      <c r="AQ81" s="3"/>
      <c r="AR81" s="4"/>
      <c r="AS81" s="1"/>
      <c r="AT81" s="1"/>
      <c r="AU81" s="1"/>
      <c r="AV81" s="3"/>
      <c r="AW81" s="4"/>
      <c r="AX81" s="1"/>
      <c r="AY81" s="1"/>
      <c r="AZ81" s="3"/>
      <c r="BA81" s="4"/>
      <c r="BB81" s="1"/>
      <c r="BC81" s="1"/>
      <c r="BD81" s="3"/>
      <c r="BE81" s="4"/>
      <c r="BF81" s="1"/>
      <c r="BG81" s="1"/>
      <c r="BH81" s="1"/>
      <c r="BI81" s="3"/>
      <c r="BJ81" s="4"/>
      <c r="BK81" s="1"/>
      <c r="BL81" s="1"/>
      <c r="BM81" s="3"/>
      <c r="BN81" s="4"/>
      <c r="BO81" s="1"/>
      <c r="BP81" s="1"/>
      <c r="BQ81" s="3"/>
      <c r="BR81" s="4"/>
      <c r="BS81" s="1"/>
      <c r="BT81" s="1"/>
      <c r="BU81" s="1"/>
      <c r="BV81" s="3"/>
      <c r="BW81" s="4"/>
      <c r="BX81" s="1"/>
      <c r="BY81" s="1"/>
      <c r="BZ81" s="3"/>
      <c r="CA81" s="4"/>
      <c r="CB81" s="1"/>
      <c r="CC81" s="1"/>
      <c r="CD81" s="3"/>
      <c r="CE81" s="4"/>
      <c r="CF81" s="1"/>
      <c r="CG81" s="1"/>
      <c r="CH81" s="1"/>
      <c r="CI81" s="3"/>
    </row>
    <row r="82" spans="2:87" ht="15.4" x14ac:dyDescent="0.45">
      <c r="B82" s="792" t="s">
        <v>653</v>
      </c>
      <c r="C82" s="1"/>
      <c r="D82" s="793">
        <f t="shared" si="14"/>
        <v>0</v>
      </c>
      <c r="E82" s="812">
        <v>0</v>
      </c>
      <c r="F82" s="812">
        <v>0</v>
      </c>
      <c r="G82" s="812">
        <v>0</v>
      </c>
      <c r="H82" s="812">
        <v>0</v>
      </c>
      <c r="I82" s="812">
        <v>0</v>
      </c>
      <c r="J82" s="812">
        <v>0</v>
      </c>
      <c r="K82" s="812">
        <v>0</v>
      </c>
      <c r="L82" s="812">
        <v>0</v>
      </c>
      <c r="M82" s="812">
        <v>0</v>
      </c>
      <c r="N82" s="812">
        <v>0</v>
      </c>
      <c r="O82" s="812">
        <v>0</v>
      </c>
      <c r="P82" s="812">
        <v>0</v>
      </c>
      <c r="Q82" s="791">
        <f>SUM(E82:P82)</f>
        <v>0</v>
      </c>
      <c r="AH82" s="1022"/>
      <c r="AI82" s="1028" t="s">
        <v>653</v>
      </c>
      <c r="AJ82" s="4"/>
      <c r="AK82" s="1"/>
      <c r="AL82" s="1"/>
      <c r="AM82" s="3"/>
      <c r="AN82" s="4"/>
      <c r="AO82" s="1"/>
      <c r="AP82" s="1"/>
      <c r="AQ82" s="3"/>
      <c r="AR82" s="4"/>
      <c r="AS82" s="1"/>
      <c r="AT82" s="1"/>
      <c r="AU82" s="1"/>
      <c r="AV82" s="3"/>
      <c r="AW82" s="4"/>
      <c r="AX82" s="1"/>
      <c r="AY82" s="1"/>
      <c r="AZ82" s="3"/>
      <c r="BA82" s="4"/>
      <c r="BB82" s="1"/>
      <c r="BC82" s="1"/>
      <c r="BD82" s="3"/>
      <c r="BE82" s="4"/>
      <c r="BF82" s="1"/>
      <c r="BG82" s="1"/>
      <c r="BH82" s="1"/>
      <c r="BI82" s="3"/>
      <c r="BJ82" s="4"/>
      <c r="BK82" s="1"/>
      <c r="BL82" s="1"/>
      <c r="BM82" s="3"/>
      <c r="BN82" s="4"/>
      <c r="BO82" s="1"/>
      <c r="BP82" s="1"/>
      <c r="BQ82" s="3"/>
      <c r="BR82" s="4"/>
      <c r="BS82" s="1"/>
      <c r="BT82" s="1"/>
      <c r="BU82" s="1"/>
      <c r="BV82" s="3"/>
      <c r="BW82" s="4"/>
      <c r="BX82" s="1"/>
      <c r="BY82" s="1"/>
      <c r="BZ82" s="3"/>
      <c r="CA82" s="4"/>
      <c r="CB82" s="1"/>
      <c r="CC82" s="1"/>
      <c r="CD82" s="3"/>
      <c r="CE82" s="4"/>
      <c r="CF82" s="1"/>
      <c r="CG82" s="1"/>
      <c r="CH82" s="1"/>
      <c r="CI82" s="3"/>
    </row>
    <row r="83" spans="2:87" ht="15.4" x14ac:dyDescent="0.45">
      <c r="B83" s="792" t="s">
        <v>654</v>
      </c>
      <c r="C83" s="1"/>
      <c r="D83" s="793">
        <f t="shared" si="14"/>
        <v>0</v>
      </c>
      <c r="E83" s="812">
        <v>0</v>
      </c>
      <c r="F83" s="812">
        <v>0</v>
      </c>
      <c r="G83" s="812">
        <v>0</v>
      </c>
      <c r="H83" s="812">
        <v>0</v>
      </c>
      <c r="I83" s="812">
        <v>0</v>
      </c>
      <c r="J83" s="812">
        <v>0</v>
      </c>
      <c r="K83" s="812">
        <v>0</v>
      </c>
      <c r="L83" s="812">
        <v>0</v>
      </c>
      <c r="M83" s="812">
        <v>0</v>
      </c>
      <c r="N83" s="812">
        <v>0</v>
      </c>
      <c r="O83" s="812">
        <v>0</v>
      </c>
      <c r="P83" s="812">
        <v>0</v>
      </c>
      <c r="Q83" s="791">
        <f>SUM(E83:P83)</f>
        <v>0</v>
      </c>
      <c r="AH83" s="1022"/>
      <c r="AI83" s="1028" t="s">
        <v>654</v>
      </c>
      <c r="AJ83" s="4"/>
      <c r="AK83" s="1"/>
      <c r="AL83" s="1"/>
      <c r="AM83" s="3"/>
      <c r="AN83" s="4"/>
      <c r="AO83" s="1"/>
      <c r="AP83" s="1"/>
      <c r="AQ83" s="3"/>
      <c r="AR83" s="4"/>
      <c r="AS83" s="1"/>
      <c r="AT83" s="1"/>
      <c r="AU83" s="1"/>
      <c r="AV83" s="3"/>
      <c r="AW83" s="4"/>
      <c r="AX83" s="1"/>
      <c r="AY83" s="1"/>
      <c r="AZ83" s="3"/>
      <c r="BA83" s="4"/>
      <c r="BB83" s="1"/>
      <c r="BC83" s="1"/>
      <c r="BD83" s="3"/>
      <c r="BE83" s="4"/>
      <c r="BF83" s="1"/>
      <c r="BG83" s="1"/>
      <c r="BH83" s="1"/>
      <c r="BI83" s="3"/>
      <c r="BJ83" s="4"/>
      <c r="BK83" s="1"/>
      <c r="BL83" s="1"/>
      <c r="BM83" s="3"/>
      <c r="BN83" s="4"/>
      <c r="BO83" s="1"/>
      <c r="BP83" s="1"/>
      <c r="BQ83" s="3"/>
      <c r="BR83" s="4"/>
      <c r="BS83" s="1"/>
      <c r="BT83" s="1"/>
      <c r="BU83" s="1"/>
      <c r="BV83" s="3"/>
      <c r="BW83" s="4"/>
      <c r="BX83" s="1"/>
      <c r="BY83" s="1"/>
      <c r="BZ83" s="3"/>
      <c r="CA83" s="4"/>
      <c r="CB83" s="1"/>
      <c r="CC83" s="1"/>
      <c r="CD83" s="3"/>
      <c r="CE83" s="4"/>
      <c r="CF83" s="1"/>
      <c r="CG83" s="1"/>
      <c r="CH83" s="1"/>
      <c r="CI83" s="3"/>
    </row>
    <row r="84" spans="2:87" ht="15.4" x14ac:dyDescent="0.45">
      <c r="B84" s="792" t="s">
        <v>655</v>
      </c>
      <c r="C84" s="1"/>
      <c r="D84" s="793">
        <f t="shared" ref="D84:D100" si="22">SUM(Q84/$Q$103)</f>
        <v>0</v>
      </c>
      <c r="E84" s="812">
        <v>0</v>
      </c>
      <c r="F84" s="812">
        <v>0</v>
      </c>
      <c r="G84" s="812">
        <v>0</v>
      </c>
      <c r="H84" s="812">
        <v>0</v>
      </c>
      <c r="I84" s="812">
        <v>0</v>
      </c>
      <c r="J84" s="812">
        <v>0</v>
      </c>
      <c r="K84" s="812">
        <v>0</v>
      </c>
      <c r="L84" s="812">
        <v>0</v>
      </c>
      <c r="M84" s="812">
        <v>0</v>
      </c>
      <c r="N84" s="812">
        <v>0</v>
      </c>
      <c r="O84" s="812">
        <v>0</v>
      </c>
      <c r="P84" s="812">
        <v>0</v>
      </c>
      <c r="Q84" s="791">
        <f>SUM(E84:P84)</f>
        <v>0</v>
      </c>
      <c r="AH84" s="1022"/>
      <c r="AI84" s="1028" t="s">
        <v>655</v>
      </c>
      <c r="AJ84" s="4"/>
      <c r="AK84" s="1"/>
      <c r="AL84" s="1"/>
      <c r="AM84" s="3"/>
      <c r="AN84" s="4"/>
      <c r="AO84" s="1"/>
      <c r="AP84" s="1"/>
      <c r="AQ84" s="3"/>
      <c r="AR84" s="4"/>
      <c r="AS84" s="1"/>
      <c r="AT84" s="1"/>
      <c r="AU84" s="1"/>
      <c r="AV84" s="3"/>
      <c r="AW84" s="4"/>
      <c r="AX84" s="1"/>
      <c r="AY84" s="1"/>
      <c r="AZ84" s="3"/>
      <c r="BA84" s="4"/>
      <c r="BB84" s="1"/>
      <c r="BC84" s="1"/>
      <c r="BD84" s="3"/>
      <c r="BE84" s="4"/>
      <c r="BF84" s="1"/>
      <c r="BG84" s="1"/>
      <c r="BH84" s="1"/>
      <c r="BI84" s="3"/>
      <c r="BJ84" s="4"/>
      <c r="BK84" s="1"/>
      <c r="BL84" s="1"/>
      <c r="BM84" s="3"/>
      <c r="BN84" s="4"/>
      <c r="BO84" s="1"/>
      <c r="BP84" s="1"/>
      <c r="BQ84" s="3"/>
      <c r="BR84" s="4"/>
      <c r="BS84" s="1"/>
      <c r="BT84" s="1"/>
      <c r="BU84" s="1"/>
      <c r="BV84" s="3"/>
      <c r="BW84" s="4"/>
      <c r="BX84" s="1"/>
      <c r="BY84" s="1"/>
      <c r="BZ84" s="3"/>
      <c r="CA84" s="4"/>
      <c r="CB84" s="1"/>
      <c r="CC84" s="1"/>
      <c r="CD84" s="3"/>
      <c r="CE84" s="4"/>
      <c r="CF84" s="1"/>
      <c r="CG84" s="1"/>
      <c r="CH84" s="1"/>
      <c r="CI84" s="3"/>
    </row>
    <row r="85" spans="2:87" ht="15.75" thickBot="1" x14ac:dyDescent="0.5">
      <c r="B85" s="815" t="s">
        <v>656</v>
      </c>
      <c r="C85" s="2"/>
      <c r="D85" s="793">
        <f t="shared" si="22"/>
        <v>0</v>
      </c>
      <c r="E85" s="812">
        <v>0</v>
      </c>
      <c r="F85" s="812">
        <v>0</v>
      </c>
      <c r="G85" s="812">
        <v>0</v>
      </c>
      <c r="H85" s="812">
        <v>0</v>
      </c>
      <c r="I85" s="812">
        <v>0</v>
      </c>
      <c r="J85" s="812">
        <v>0</v>
      </c>
      <c r="K85" s="812">
        <v>0</v>
      </c>
      <c r="L85" s="812">
        <v>0</v>
      </c>
      <c r="M85" s="812">
        <v>0</v>
      </c>
      <c r="N85" s="812">
        <v>0</v>
      </c>
      <c r="O85" s="812">
        <v>0</v>
      </c>
      <c r="P85" s="812">
        <v>0</v>
      </c>
      <c r="Q85" s="791">
        <f>SUM(E85:P85)</f>
        <v>0</v>
      </c>
      <c r="AH85" s="1022"/>
      <c r="AI85" s="1031" t="s">
        <v>656</v>
      </c>
      <c r="AJ85" s="4"/>
      <c r="AK85" s="1"/>
      <c r="AL85" s="1"/>
      <c r="AM85" s="3"/>
      <c r="AN85" s="4"/>
      <c r="AO85" s="1"/>
      <c r="AP85" s="1"/>
      <c r="AQ85" s="3"/>
      <c r="AR85" s="4"/>
      <c r="AS85" s="1"/>
      <c r="AT85" s="1"/>
      <c r="AU85" s="1"/>
      <c r="AV85" s="3"/>
      <c r="AW85" s="4"/>
      <c r="AX85" s="1"/>
      <c r="AY85" s="1"/>
      <c r="AZ85" s="3"/>
      <c r="BA85" s="4"/>
      <c r="BB85" s="1"/>
      <c r="BC85" s="1"/>
      <c r="BD85" s="3"/>
      <c r="BE85" s="4"/>
      <c r="BF85" s="1"/>
      <c r="BG85" s="1"/>
      <c r="BH85" s="1"/>
      <c r="BI85" s="3"/>
      <c r="BJ85" s="4"/>
      <c r="BK85" s="1"/>
      <c r="BL85" s="1"/>
      <c r="BM85" s="3"/>
      <c r="BN85" s="4"/>
      <c r="BO85" s="1"/>
      <c r="BP85" s="1"/>
      <c r="BQ85" s="3"/>
      <c r="BR85" s="4"/>
      <c r="BS85" s="1"/>
      <c r="BT85" s="1"/>
      <c r="BU85" s="1"/>
      <c r="BV85" s="3"/>
      <c r="BW85" s="4"/>
      <c r="BX85" s="1"/>
      <c r="BY85" s="1"/>
      <c r="BZ85" s="3"/>
      <c r="CA85" s="4"/>
      <c r="CB85" s="1"/>
      <c r="CC85" s="1"/>
      <c r="CD85" s="3"/>
      <c r="CE85" s="4"/>
      <c r="CF85" s="1"/>
      <c r="CG85" s="1"/>
      <c r="CH85" s="1"/>
      <c r="CI85" s="3"/>
    </row>
    <row r="86" spans="2:87" ht="15.75" thickBot="1" x14ac:dyDescent="0.5">
      <c r="B86" s="799" t="s">
        <v>657</v>
      </c>
      <c r="C86" s="800"/>
      <c r="D86" s="801">
        <f t="shared" si="22"/>
        <v>0</v>
      </c>
      <c r="E86" s="803">
        <f t="shared" ref="E86:P86" si="23">SUM(E82:E85)</f>
        <v>0</v>
      </c>
      <c r="F86" s="803">
        <f t="shared" si="23"/>
        <v>0</v>
      </c>
      <c r="G86" s="803">
        <f t="shared" si="23"/>
        <v>0</v>
      </c>
      <c r="H86" s="803">
        <f t="shared" si="23"/>
        <v>0</v>
      </c>
      <c r="I86" s="803">
        <f t="shared" si="23"/>
        <v>0</v>
      </c>
      <c r="J86" s="803">
        <f t="shared" si="23"/>
        <v>0</v>
      </c>
      <c r="K86" s="803">
        <f t="shared" si="23"/>
        <v>0</v>
      </c>
      <c r="L86" s="803">
        <f t="shared" si="23"/>
        <v>0</v>
      </c>
      <c r="M86" s="803">
        <f t="shared" si="23"/>
        <v>0</v>
      </c>
      <c r="N86" s="803">
        <f t="shared" si="23"/>
        <v>0</v>
      </c>
      <c r="O86" s="803">
        <f t="shared" si="23"/>
        <v>0</v>
      </c>
      <c r="P86" s="803">
        <f t="shared" si="23"/>
        <v>0</v>
      </c>
      <c r="Q86" s="803">
        <f>SUM(E86:P86)</f>
        <v>0</v>
      </c>
      <c r="AH86" s="1023"/>
      <c r="AI86" s="1032" t="s">
        <v>657</v>
      </c>
      <c r="AJ86" s="1000"/>
      <c r="AK86" s="957"/>
      <c r="AL86" s="957"/>
      <c r="AM86" s="967"/>
      <c r="AN86" s="1000"/>
      <c r="AO86" s="957"/>
      <c r="AP86" s="957"/>
      <c r="AQ86" s="967"/>
      <c r="AR86" s="1000"/>
      <c r="AS86" s="957"/>
      <c r="AT86" s="957"/>
      <c r="AU86" s="957"/>
      <c r="AV86" s="967"/>
      <c r="AW86" s="1000"/>
      <c r="AX86" s="957"/>
      <c r="AY86" s="957"/>
      <c r="AZ86" s="967"/>
      <c r="BA86" s="1000"/>
      <c r="BB86" s="957"/>
      <c r="BC86" s="957"/>
      <c r="BD86" s="967"/>
      <c r="BE86" s="1000"/>
      <c r="BF86" s="957"/>
      <c r="BG86" s="957"/>
      <c r="BH86" s="957"/>
      <c r="BI86" s="967"/>
      <c r="BJ86" s="1000"/>
      <c r="BK86" s="957"/>
      <c r="BL86" s="957"/>
      <c r="BM86" s="967"/>
      <c r="BN86" s="1000"/>
      <c r="BO86" s="957"/>
      <c r="BP86" s="957"/>
      <c r="BQ86" s="967"/>
      <c r="BR86" s="1000"/>
      <c r="BS86" s="957"/>
      <c r="BT86" s="957"/>
      <c r="BU86" s="957"/>
      <c r="BV86" s="967"/>
      <c r="BW86" s="1000"/>
      <c r="BX86" s="957"/>
      <c r="BY86" s="957"/>
      <c r="BZ86" s="967"/>
      <c r="CA86" s="1000"/>
      <c r="CB86" s="957"/>
      <c r="CC86" s="957"/>
      <c r="CD86" s="967"/>
      <c r="CE86" s="1000"/>
      <c r="CF86" s="957"/>
      <c r="CG86" s="957"/>
      <c r="CH86" s="957"/>
      <c r="CI86" s="967"/>
    </row>
    <row r="87" spans="2:87" ht="15.4" x14ac:dyDescent="0.45">
      <c r="B87" s="790" t="s">
        <v>658</v>
      </c>
      <c r="C87" s="1"/>
      <c r="D87" s="793">
        <f t="shared" si="22"/>
        <v>0</v>
      </c>
      <c r="E87" s="192"/>
      <c r="F87" s="1"/>
      <c r="G87" s="73"/>
      <c r="H87" s="1"/>
      <c r="I87" s="73"/>
      <c r="J87" s="1"/>
      <c r="K87" s="73"/>
      <c r="L87" s="1"/>
      <c r="M87" s="73"/>
      <c r="N87" s="1"/>
      <c r="O87" s="73"/>
      <c r="P87" s="3"/>
      <c r="Q87" s="791"/>
      <c r="AH87" s="1023"/>
      <c r="AI87" s="1027" t="s">
        <v>658</v>
      </c>
      <c r="AJ87" s="4"/>
      <c r="AK87" s="1"/>
      <c r="AL87" s="1"/>
      <c r="AM87" s="3"/>
      <c r="AN87" s="4"/>
      <c r="AO87" s="1"/>
      <c r="AP87" s="1"/>
      <c r="AQ87" s="3"/>
      <c r="AR87" s="4"/>
      <c r="AS87" s="1"/>
      <c r="AT87" s="1"/>
      <c r="AU87" s="1"/>
      <c r="AV87" s="3"/>
      <c r="AW87" s="4"/>
      <c r="AX87" s="1"/>
      <c r="AY87" s="1"/>
      <c r="AZ87" s="3"/>
      <c r="BA87" s="4"/>
      <c r="BB87" s="1"/>
      <c r="BC87" s="1"/>
      <c r="BD87" s="3"/>
      <c r="BE87" s="4"/>
      <c r="BF87" s="1"/>
      <c r="BG87" s="1"/>
      <c r="BH87" s="1"/>
      <c r="BI87" s="3"/>
      <c r="BJ87" s="4"/>
      <c r="BK87" s="1"/>
      <c r="BL87" s="1"/>
      <c r="BM87" s="3"/>
      <c r="BN87" s="4"/>
      <c r="BO87" s="1"/>
      <c r="BP87" s="1"/>
      <c r="BQ87" s="3"/>
      <c r="BR87" s="4"/>
      <c r="BS87" s="1"/>
      <c r="BT87" s="1"/>
      <c r="BU87" s="1"/>
      <c r="BV87" s="3"/>
      <c r="BW87" s="4"/>
      <c r="BX87" s="1"/>
      <c r="BY87" s="1"/>
      <c r="BZ87" s="3"/>
      <c r="CA87" s="4"/>
      <c r="CB87" s="1"/>
      <c r="CC87" s="1"/>
      <c r="CD87" s="3"/>
      <c r="CE87" s="4"/>
      <c r="CF87" s="1"/>
      <c r="CG87" s="1"/>
      <c r="CH87" s="1"/>
      <c r="CI87" s="3"/>
    </row>
    <row r="88" spans="2:87" ht="15.4" x14ac:dyDescent="0.45">
      <c r="B88" s="860" t="s">
        <v>659</v>
      </c>
      <c r="C88" s="1"/>
      <c r="D88" s="793">
        <f t="shared" si="22"/>
        <v>0</v>
      </c>
      <c r="E88" s="812">
        <v>0</v>
      </c>
      <c r="F88" s="812">
        <v>0</v>
      </c>
      <c r="G88" s="812">
        <v>0</v>
      </c>
      <c r="H88" s="812">
        <v>0</v>
      </c>
      <c r="I88" s="812">
        <v>0</v>
      </c>
      <c r="J88" s="812">
        <v>0</v>
      </c>
      <c r="K88" s="812">
        <v>0</v>
      </c>
      <c r="L88" s="812">
        <v>0</v>
      </c>
      <c r="M88" s="812">
        <v>0</v>
      </c>
      <c r="N88" s="812">
        <v>0</v>
      </c>
      <c r="O88" s="812">
        <v>0</v>
      </c>
      <c r="P88" s="812">
        <v>0</v>
      </c>
      <c r="Q88" s="791">
        <f t="shared" ref="Q88:Q101" si="24">SUM(E88:P88)</f>
        <v>0</v>
      </c>
      <c r="AH88" s="1023"/>
      <c r="AI88" s="1029" t="s">
        <v>659</v>
      </c>
      <c r="AJ88" s="4"/>
      <c r="AK88" s="1"/>
      <c r="AL88" s="1"/>
      <c r="AM88" s="3"/>
      <c r="AN88" s="4"/>
      <c r="AO88" s="1"/>
      <c r="AP88" s="1"/>
      <c r="AQ88" s="3"/>
      <c r="AR88" s="4"/>
      <c r="AS88" s="1"/>
      <c r="AT88" s="1"/>
      <c r="AU88" s="1"/>
      <c r="AV88" s="3"/>
      <c r="AW88" s="4"/>
      <c r="AX88" s="1"/>
      <c r="AY88" s="1"/>
      <c r="AZ88" s="3"/>
      <c r="BA88" s="4"/>
      <c r="BB88" s="1"/>
      <c r="BC88" s="1"/>
      <c r="BD88" s="3"/>
      <c r="BE88" s="4"/>
      <c r="BF88" s="1"/>
      <c r="BG88" s="1"/>
      <c r="BH88" s="1"/>
      <c r="BI88" s="3"/>
      <c r="BJ88" s="4"/>
      <c r="BK88" s="1"/>
      <c r="BL88" s="1"/>
      <c r="BM88" s="3"/>
      <c r="BN88" s="4"/>
      <c r="BO88" s="1"/>
      <c r="BP88" s="1"/>
      <c r="BQ88" s="3"/>
      <c r="BR88" s="4"/>
      <c r="BS88" s="1"/>
      <c r="BT88" s="1"/>
      <c r="BU88" s="1"/>
      <c r="BV88" s="3"/>
      <c r="BW88" s="4"/>
      <c r="BX88" s="1"/>
      <c r="BY88" s="1"/>
      <c r="BZ88" s="3"/>
      <c r="CA88" s="4"/>
      <c r="CB88" s="1"/>
      <c r="CC88" s="1"/>
      <c r="CD88" s="3"/>
      <c r="CE88" s="4"/>
      <c r="CF88" s="1"/>
      <c r="CG88" s="1"/>
      <c r="CH88" s="1"/>
      <c r="CI88" s="3"/>
    </row>
    <row r="89" spans="2:87" ht="15.4" x14ac:dyDescent="0.45">
      <c r="B89" s="860" t="s">
        <v>660</v>
      </c>
      <c r="C89" s="1"/>
      <c r="D89" s="793">
        <f t="shared" si="22"/>
        <v>0</v>
      </c>
      <c r="E89" s="812">
        <v>0</v>
      </c>
      <c r="F89" s="812">
        <v>0</v>
      </c>
      <c r="G89" s="812">
        <v>0</v>
      </c>
      <c r="H89" s="812">
        <v>0</v>
      </c>
      <c r="I89" s="812">
        <v>0</v>
      </c>
      <c r="J89" s="812">
        <v>0</v>
      </c>
      <c r="K89" s="812">
        <v>0</v>
      </c>
      <c r="L89" s="812">
        <v>0</v>
      </c>
      <c r="M89" s="812">
        <v>0</v>
      </c>
      <c r="N89" s="812">
        <v>0</v>
      </c>
      <c r="O89" s="812">
        <v>0</v>
      </c>
      <c r="P89" s="812">
        <v>0</v>
      </c>
      <c r="Q89" s="791">
        <f t="shared" si="24"/>
        <v>0</v>
      </c>
      <c r="AH89" s="1023"/>
      <c r="AI89" s="1029" t="s">
        <v>660</v>
      </c>
      <c r="AJ89" s="4"/>
      <c r="AK89" s="1"/>
      <c r="AL89" s="1"/>
      <c r="AM89" s="3"/>
      <c r="AN89" s="4"/>
      <c r="AO89" s="1"/>
      <c r="AP89" s="1"/>
      <c r="AQ89" s="3"/>
      <c r="AR89" s="4"/>
      <c r="AS89" s="1"/>
      <c r="AT89" s="1"/>
      <c r="AU89" s="1"/>
      <c r="AV89" s="3"/>
      <c r="AW89" s="4"/>
      <c r="AX89" s="1"/>
      <c r="AY89" s="1"/>
      <c r="AZ89" s="3"/>
      <c r="BA89" s="4"/>
      <c r="BB89" s="1"/>
      <c r="BC89" s="1"/>
      <c r="BD89" s="3"/>
      <c r="BE89" s="4"/>
      <c r="BF89" s="1"/>
      <c r="BG89" s="1"/>
      <c r="BH89" s="1"/>
      <c r="BI89" s="3"/>
      <c r="BJ89" s="4"/>
      <c r="BK89" s="1"/>
      <c r="BL89" s="1"/>
      <c r="BM89" s="3"/>
      <c r="BN89" s="4"/>
      <c r="BO89" s="1"/>
      <c r="BP89" s="1"/>
      <c r="BQ89" s="3"/>
      <c r="BR89" s="4"/>
      <c r="BS89" s="1"/>
      <c r="BT89" s="1"/>
      <c r="BU89" s="1"/>
      <c r="BV89" s="3"/>
      <c r="BW89" s="4"/>
      <c r="BX89" s="1"/>
      <c r="BY89" s="1"/>
      <c r="BZ89" s="3"/>
      <c r="CA89" s="4"/>
      <c r="CB89" s="1"/>
      <c r="CC89" s="1"/>
      <c r="CD89" s="3"/>
      <c r="CE89" s="4"/>
      <c r="CF89" s="1"/>
      <c r="CG89" s="1"/>
      <c r="CH89" s="1"/>
      <c r="CI89" s="3"/>
    </row>
    <row r="90" spans="2:87" ht="15.4" x14ac:dyDescent="0.45">
      <c r="B90" s="860" t="s">
        <v>661</v>
      </c>
      <c r="C90" s="1"/>
      <c r="D90" s="793">
        <f t="shared" si="22"/>
        <v>0</v>
      </c>
      <c r="E90" s="812">
        <v>0</v>
      </c>
      <c r="F90" s="812">
        <v>0</v>
      </c>
      <c r="G90" s="812">
        <v>0</v>
      </c>
      <c r="H90" s="812">
        <v>0</v>
      </c>
      <c r="I90" s="812">
        <v>0</v>
      </c>
      <c r="J90" s="812">
        <v>0</v>
      </c>
      <c r="K90" s="812">
        <v>0</v>
      </c>
      <c r="L90" s="812">
        <v>0</v>
      </c>
      <c r="M90" s="812">
        <v>0</v>
      </c>
      <c r="N90" s="812">
        <v>0</v>
      </c>
      <c r="O90" s="812">
        <v>0</v>
      </c>
      <c r="P90" s="812">
        <v>0</v>
      </c>
      <c r="Q90" s="791">
        <f t="shared" si="24"/>
        <v>0</v>
      </c>
      <c r="AH90" s="1022"/>
      <c r="AI90" s="1029" t="s">
        <v>661</v>
      </c>
      <c r="AJ90" s="4"/>
      <c r="AK90" s="1"/>
      <c r="AL90" s="1"/>
      <c r="AM90" s="3"/>
      <c r="AN90" s="4"/>
      <c r="AO90" s="1"/>
      <c r="AP90" s="1"/>
      <c r="AQ90" s="3"/>
      <c r="AR90" s="4"/>
      <c r="AS90" s="1"/>
      <c r="AT90" s="1"/>
      <c r="AU90" s="1"/>
      <c r="AV90" s="3"/>
      <c r="AW90" s="4"/>
      <c r="AX90" s="1"/>
      <c r="AY90" s="1"/>
      <c r="AZ90" s="3"/>
      <c r="BA90" s="4"/>
      <c r="BB90" s="1"/>
      <c r="BC90" s="1"/>
      <c r="BD90" s="3"/>
      <c r="BE90" s="4"/>
      <c r="BF90" s="1"/>
      <c r="BG90" s="1"/>
      <c r="BH90" s="1"/>
      <c r="BI90" s="3"/>
      <c r="BJ90" s="4"/>
      <c r="BK90" s="1"/>
      <c r="BL90" s="1"/>
      <c r="BM90" s="3"/>
      <c r="BN90" s="4"/>
      <c r="BO90" s="1"/>
      <c r="BP90" s="1"/>
      <c r="BQ90" s="3"/>
      <c r="BR90" s="4"/>
      <c r="BS90" s="1"/>
      <c r="BT90" s="1"/>
      <c r="BU90" s="1"/>
      <c r="BV90" s="3"/>
      <c r="BW90" s="4"/>
      <c r="BX90" s="1"/>
      <c r="BY90" s="1"/>
      <c r="BZ90" s="3"/>
      <c r="CA90" s="4"/>
      <c r="CB90" s="1"/>
      <c r="CC90" s="1"/>
      <c r="CD90" s="3"/>
      <c r="CE90" s="4"/>
      <c r="CF90" s="1"/>
      <c r="CG90" s="1"/>
      <c r="CH90" s="1"/>
      <c r="CI90" s="3"/>
    </row>
    <row r="91" spans="2:87" ht="15.4" x14ac:dyDescent="0.45">
      <c r="B91" s="860" t="s">
        <v>662</v>
      </c>
      <c r="C91" s="1"/>
      <c r="D91" s="793">
        <f t="shared" si="22"/>
        <v>0</v>
      </c>
      <c r="E91" s="812">
        <v>0</v>
      </c>
      <c r="F91" s="812">
        <v>0</v>
      </c>
      <c r="G91" s="812">
        <v>0</v>
      </c>
      <c r="H91" s="812">
        <v>0</v>
      </c>
      <c r="I91" s="812">
        <v>0</v>
      </c>
      <c r="J91" s="812">
        <v>0</v>
      </c>
      <c r="K91" s="812">
        <v>0</v>
      </c>
      <c r="L91" s="812">
        <v>0</v>
      </c>
      <c r="M91" s="812">
        <v>0</v>
      </c>
      <c r="N91" s="812">
        <v>0</v>
      </c>
      <c r="O91" s="812">
        <v>0</v>
      </c>
      <c r="P91" s="812">
        <v>0</v>
      </c>
      <c r="Q91" s="791">
        <f t="shared" si="24"/>
        <v>0</v>
      </c>
      <c r="AH91" s="1022"/>
      <c r="AI91" s="1029" t="s">
        <v>662</v>
      </c>
      <c r="AJ91" s="4"/>
      <c r="AK91" s="1"/>
      <c r="AL91" s="1"/>
      <c r="AM91" s="3"/>
      <c r="AN91" s="4"/>
      <c r="AO91" s="1"/>
      <c r="AP91" s="1"/>
      <c r="AQ91" s="3"/>
      <c r="AR91" s="4"/>
      <c r="AS91" s="1"/>
      <c r="AT91" s="1"/>
      <c r="AU91" s="1"/>
      <c r="AV91" s="3"/>
      <c r="AW91" s="4"/>
      <c r="AX91" s="1"/>
      <c r="AY91" s="1"/>
      <c r="AZ91" s="3"/>
      <c r="BA91" s="4"/>
      <c r="BB91" s="1"/>
      <c r="BC91" s="1"/>
      <c r="BD91" s="3"/>
      <c r="BE91" s="4"/>
      <c r="BF91" s="1"/>
      <c r="BG91" s="1"/>
      <c r="BH91" s="1"/>
      <c r="BI91" s="3"/>
      <c r="BJ91" s="4"/>
      <c r="BK91" s="1"/>
      <c r="BL91" s="1"/>
      <c r="BM91" s="3"/>
      <c r="BN91" s="4"/>
      <c r="BO91" s="1"/>
      <c r="BP91" s="1"/>
      <c r="BQ91" s="3"/>
      <c r="BR91" s="4"/>
      <c r="BS91" s="1"/>
      <c r="BT91" s="1"/>
      <c r="BU91" s="1"/>
      <c r="BV91" s="3"/>
      <c r="BW91" s="4"/>
      <c r="BX91" s="1"/>
      <c r="BY91" s="1"/>
      <c r="BZ91" s="3"/>
      <c r="CA91" s="4"/>
      <c r="CB91" s="1"/>
      <c r="CC91" s="1"/>
      <c r="CD91" s="3"/>
      <c r="CE91" s="4"/>
      <c r="CF91" s="1"/>
      <c r="CG91" s="1"/>
      <c r="CH91" s="1"/>
      <c r="CI91" s="3"/>
    </row>
    <row r="92" spans="2:87" ht="15.4" x14ac:dyDescent="0.45">
      <c r="B92" s="860" t="s">
        <v>663</v>
      </c>
      <c r="C92" s="1"/>
      <c r="D92" s="793">
        <f t="shared" si="22"/>
        <v>0</v>
      </c>
      <c r="E92" s="812">
        <v>0</v>
      </c>
      <c r="F92" s="812">
        <v>0</v>
      </c>
      <c r="G92" s="812">
        <v>0</v>
      </c>
      <c r="H92" s="812">
        <v>0</v>
      </c>
      <c r="I92" s="812">
        <v>0</v>
      </c>
      <c r="J92" s="812">
        <v>0</v>
      </c>
      <c r="K92" s="812">
        <v>0</v>
      </c>
      <c r="L92" s="812">
        <v>0</v>
      </c>
      <c r="M92" s="812">
        <v>0</v>
      </c>
      <c r="N92" s="812">
        <v>0</v>
      </c>
      <c r="O92" s="812">
        <v>0</v>
      </c>
      <c r="P92" s="812">
        <v>0</v>
      </c>
      <c r="Q92" s="791">
        <f t="shared" si="24"/>
        <v>0</v>
      </c>
      <c r="AH92" s="1023"/>
      <c r="AI92" s="1029" t="s">
        <v>663</v>
      </c>
      <c r="AJ92" s="4"/>
      <c r="AK92" s="1"/>
      <c r="AL92" s="1"/>
      <c r="AM92" s="3"/>
      <c r="AN92" s="4"/>
      <c r="AO92" s="1"/>
      <c r="AP92" s="1"/>
      <c r="AQ92" s="3"/>
      <c r="AR92" s="4"/>
      <c r="AS92" s="1"/>
      <c r="AT92" s="1"/>
      <c r="AU92" s="1"/>
      <c r="AV92" s="3"/>
      <c r="AW92" s="4"/>
      <c r="AX92" s="1"/>
      <c r="AY92" s="1"/>
      <c r="AZ92" s="3"/>
      <c r="BA92" s="4"/>
      <c r="BB92" s="1"/>
      <c r="BC92" s="1"/>
      <c r="BD92" s="3"/>
      <c r="BE92" s="4"/>
      <c r="BF92" s="1"/>
      <c r="BG92" s="1"/>
      <c r="BH92" s="1"/>
      <c r="BI92" s="3"/>
      <c r="BJ92" s="4"/>
      <c r="BK92" s="1"/>
      <c r="BL92" s="1"/>
      <c r="BM92" s="3"/>
      <c r="BN92" s="4"/>
      <c r="BO92" s="1"/>
      <c r="BP92" s="1"/>
      <c r="BQ92" s="3"/>
      <c r="BR92" s="4"/>
      <c r="BS92" s="1"/>
      <c r="BT92" s="1"/>
      <c r="BU92" s="1"/>
      <c r="BV92" s="3"/>
      <c r="BW92" s="4"/>
      <c r="BX92" s="1"/>
      <c r="BY92" s="1"/>
      <c r="BZ92" s="3"/>
      <c r="CA92" s="4"/>
      <c r="CB92" s="1"/>
      <c r="CC92" s="1"/>
      <c r="CD92" s="3"/>
      <c r="CE92" s="4"/>
      <c r="CF92" s="1"/>
      <c r="CG92" s="1"/>
      <c r="CH92" s="1"/>
      <c r="CI92" s="3"/>
    </row>
    <row r="93" spans="2:87" ht="15.4" x14ac:dyDescent="0.45">
      <c r="B93" s="860" t="s">
        <v>664</v>
      </c>
      <c r="C93" s="1"/>
      <c r="D93" s="793">
        <f t="shared" si="22"/>
        <v>0</v>
      </c>
      <c r="E93" s="812">
        <v>0</v>
      </c>
      <c r="F93" s="812">
        <v>0</v>
      </c>
      <c r="G93" s="812">
        <v>0</v>
      </c>
      <c r="H93" s="812">
        <v>0</v>
      </c>
      <c r="I93" s="812">
        <v>0</v>
      </c>
      <c r="J93" s="812">
        <v>0</v>
      </c>
      <c r="K93" s="812">
        <v>0</v>
      </c>
      <c r="L93" s="812">
        <v>0</v>
      </c>
      <c r="M93" s="812">
        <v>0</v>
      </c>
      <c r="N93" s="812">
        <v>0</v>
      </c>
      <c r="O93" s="812">
        <v>0</v>
      </c>
      <c r="P93" s="812">
        <v>0</v>
      </c>
      <c r="Q93" s="791">
        <f t="shared" si="24"/>
        <v>0</v>
      </c>
      <c r="AH93" s="1023"/>
      <c r="AI93" s="1029" t="s">
        <v>664</v>
      </c>
      <c r="AJ93" s="4"/>
      <c r="AK93" s="1"/>
      <c r="AL93" s="1"/>
      <c r="AM93" s="3"/>
      <c r="AN93" s="4"/>
      <c r="AO93" s="1"/>
      <c r="AP93" s="1"/>
      <c r="AQ93" s="3"/>
      <c r="AR93" s="4"/>
      <c r="AS93" s="1"/>
      <c r="AT93" s="1"/>
      <c r="AU93" s="1"/>
      <c r="AV93" s="3"/>
      <c r="AW93" s="4"/>
      <c r="AX93" s="1"/>
      <c r="AY93" s="1"/>
      <c r="AZ93" s="3"/>
      <c r="BA93" s="4"/>
      <c r="BB93" s="1"/>
      <c r="BC93" s="1"/>
      <c r="BD93" s="3"/>
      <c r="BE93" s="4"/>
      <c r="BF93" s="1"/>
      <c r="BG93" s="1"/>
      <c r="BH93" s="1"/>
      <c r="BI93" s="3"/>
      <c r="BJ93" s="4"/>
      <c r="BK93" s="1"/>
      <c r="BL93" s="1"/>
      <c r="BM93" s="3"/>
      <c r="BN93" s="4"/>
      <c r="BO93" s="1"/>
      <c r="BP93" s="1"/>
      <c r="BQ93" s="3"/>
      <c r="BR93" s="4"/>
      <c r="BS93" s="1"/>
      <c r="BT93" s="1"/>
      <c r="BU93" s="1"/>
      <c r="BV93" s="3"/>
      <c r="BW93" s="4"/>
      <c r="BX93" s="1"/>
      <c r="BY93" s="1"/>
      <c r="BZ93" s="3"/>
      <c r="CA93" s="4"/>
      <c r="CB93" s="1"/>
      <c r="CC93" s="1"/>
      <c r="CD93" s="3"/>
      <c r="CE93" s="4"/>
      <c r="CF93" s="1"/>
      <c r="CG93" s="1"/>
      <c r="CH93" s="1"/>
      <c r="CI93" s="3"/>
    </row>
    <row r="94" spans="2:87" ht="15.4" x14ac:dyDescent="0.45">
      <c r="B94" s="860" t="s">
        <v>665</v>
      </c>
      <c r="C94" s="1"/>
      <c r="D94" s="793">
        <f t="shared" si="22"/>
        <v>0</v>
      </c>
      <c r="E94" s="812">
        <v>0</v>
      </c>
      <c r="F94" s="812">
        <v>0</v>
      </c>
      <c r="G94" s="812">
        <v>0</v>
      </c>
      <c r="H94" s="812">
        <v>0</v>
      </c>
      <c r="I94" s="812">
        <v>0</v>
      </c>
      <c r="J94" s="812">
        <v>0</v>
      </c>
      <c r="K94" s="812">
        <v>0</v>
      </c>
      <c r="L94" s="812">
        <v>0</v>
      </c>
      <c r="M94" s="812">
        <v>0</v>
      </c>
      <c r="N94" s="812">
        <v>0</v>
      </c>
      <c r="O94" s="812">
        <v>0</v>
      </c>
      <c r="P94" s="812">
        <v>0</v>
      </c>
      <c r="Q94" s="791">
        <f t="shared" si="24"/>
        <v>0</v>
      </c>
      <c r="AH94" s="1023"/>
      <c r="AI94" s="1029" t="s">
        <v>665</v>
      </c>
      <c r="AJ94" s="4"/>
      <c r="AK94" s="1"/>
      <c r="AL94" s="1"/>
      <c r="AM94" s="3"/>
      <c r="AN94" s="4"/>
      <c r="AO94" s="1"/>
      <c r="AP94" s="1"/>
      <c r="AQ94" s="3"/>
      <c r="AR94" s="4"/>
      <c r="AS94" s="1"/>
      <c r="AT94" s="1"/>
      <c r="AU94" s="1"/>
      <c r="AV94" s="3"/>
      <c r="AW94" s="4"/>
      <c r="AX94" s="1"/>
      <c r="AY94" s="1"/>
      <c r="AZ94" s="3"/>
      <c r="BA94" s="4"/>
      <c r="BB94" s="1"/>
      <c r="BC94" s="1"/>
      <c r="BD94" s="3"/>
      <c r="BE94" s="4"/>
      <c r="BF94" s="1"/>
      <c r="BG94" s="1"/>
      <c r="BH94" s="1"/>
      <c r="BI94" s="3"/>
      <c r="BJ94" s="4"/>
      <c r="BK94" s="1"/>
      <c r="BL94" s="1"/>
      <c r="BM94" s="3"/>
      <c r="BN94" s="4"/>
      <c r="BO94" s="1"/>
      <c r="BP94" s="1"/>
      <c r="BQ94" s="3"/>
      <c r="BR94" s="4"/>
      <c r="BS94" s="1"/>
      <c r="BT94" s="1"/>
      <c r="BU94" s="1"/>
      <c r="BV94" s="3"/>
      <c r="BW94" s="4"/>
      <c r="BX94" s="1"/>
      <c r="BY94" s="1"/>
      <c r="BZ94" s="3"/>
      <c r="CA94" s="4"/>
      <c r="CB94" s="1"/>
      <c r="CC94" s="1"/>
      <c r="CD94" s="3"/>
      <c r="CE94" s="4"/>
      <c r="CF94" s="1"/>
      <c r="CG94" s="1"/>
      <c r="CH94" s="1"/>
      <c r="CI94" s="3"/>
    </row>
    <row r="95" spans="2:87" ht="15.4" x14ac:dyDescent="0.45">
      <c r="B95" s="860" t="s">
        <v>666</v>
      </c>
      <c r="C95" s="1"/>
      <c r="D95" s="793">
        <f t="shared" si="22"/>
        <v>0</v>
      </c>
      <c r="E95" s="812">
        <v>0</v>
      </c>
      <c r="F95" s="812">
        <v>0</v>
      </c>
      <c r="G95" s="812">
        <v>0</v>
      </c>
      <c r="H95" s="812">
        <v>0</v>
      </c>
      <c r="I95" s="812">
        <v>0</v>
      </c>
      <c r="J95" s="812">
        <v>0</v>
      </c>
      <c r="K95" s="812">
        <v>0</v>
      </c>
      <c r="L95" s="812">
        <v>0</v>
      </c>
      <c r="M95" s="812">
        <v>0</v>
      </c>
      <c r="N95" s="812">
        <v>0</v>
      </c>
      <c r="O95" s="812">
        <v>0</v>
      </c>
      <c r="P95" s="812">
        <v>0</v>
      </c>
      <c r="Q95" s="791">
        <f t="shared" si="24"/>
        <v>0</v>
      </c>
      <c r="AH95" s="1023"/>
      <c r="AI95" s="1029" t="s">
        <v>666</v>
      </c>
      <c r="AJ95" s="4"/>
      <c r="AK95" s="1"/>
      <c r="AL95" s="1"/>
      <c r="AM95" s="3"/>
      <c r="AN95" s="4"/>
      <c r="AO95" s="1"/>
      <c r="AP95" s="1"/>
      <c r="AQ95" s="3"/>
      <c r="AR95" s="4"/>
      <c r="AS95" s="1"/>
      <c r="AT95" s="1"/>
      <c r="AU95" s="1"/>
      <c r="AV95" s="3"/>
      <c r="AW95" s="4"/>
      <c r="AX95" s="1"/>
      <c r="AY95" s="1"/>
      <c r="AZ95" s="3"/>
      <c r="BA95" s="4"/>
      <c r="BB95" s="1"/>
      <c r="BC95" s="1"/>
      <c r="BD95" s="3"/>
      <c r="BE95" s="4"/>
      <c r="BF95" s="1"/>
      <c r="BG95" s="1"/>
      <c r="BH95" s="1"/>
      <c r="BI95" s="3"/>
      <c r="BJ95" s="4"/>
      <c r="BK95" s="1"/>
      <c r="BL95" s="1"/>
      <c r="BM95" s="3"/>
      <c r="BN95" s="4"/>
      <c r="BO95" s="1"/>
      <c r="BP95" s="1"/>
      <c r="BQ95" s="3"/>
      <c r="BR95" s="4"/>
      <c r="BS95" s="1"/>
      <c r="BT95" s="1"/>
      <c r="BU95" s="1"/>
      <c r="BV95" s="3"/>
      <c r="BW95" s="4"/>
      <c r="BX95" s="1"/>
      <c r="BY95" s="1"/>
      <c r="BZ95" s="3"/>
      <c r="CA95" s="4"/>
      <c r="CB95" s="1"/>
      <c r="CC95" s="1"/>
      <c r="CD95" s="3"/>
      <c r="CE95" s="4"/>
      <c r="CF95" s="1"/>
      <c r="CG95" s="1"/>
      <c r="CH95" s="1"/>
      <c r="CI95" s="3"/>
    </row>
    <row r="96" spans="2:87" ht="15.4" x14ac:dyDescent="0.45">
      <c r="B96" s="860" t="s">
        <v>667</v>
      </c>
      <c r="C96" s="1"/>
      <c r="D96" s="793">
        <f t="shared" si="22"/>
        <v>0</v>
      </c>
      <c r="E96" s="812">
        <v>0</v>
      </c>
      <c r="F96" s="812">
        <v>0</v>
      </c>
      <c r="G96" s="812">
        <v>0</v>
      </c>
      <c r="H96" s="812">
        <v>0</v>
      </c>
      <c r="I96" s="812">
        <v>0</v>
      </c>
      <c r="J96" s="812">
        <v>0</v>
      </c>
      <c r="K96" s="812">
        <v>0</v>
      </c>
      <c r="L96" s="812">
        <v>0</v>
      </c>
      <c r="M96" s="812">
        <v>0</v>
      </c>
      <c r="N96" s="812">
        <v>0</v>
      </c>
      <c r="O96" s="812">
        <v>0</v>
      </c>
      <c r="P96" s="812">
        <v>0</v>
      </c>
      <c r="Q96" s="791">
        <f t="shared" si="24"/>
        <v>0</v>
      </c>
      <c r="AH96" s="1023"/>
      <c r="AI96" s="1029" t="s">
        <v>667</v>
      </c>
      <c r="AJ96" s="4"/>
      <c r="AK96" s="1"/>
      <c r="AL96" s="1"/>
      <c r="AM96" s="3"/>
      <c r="AN96" s="4"/>
      <c r="AO96" s="1"/>
      <c r="AP96" s="1"/>
      <c r="AQ96" s="3"/>
      <c r="AR96" s="4"/>
      <c r="AS96" s="1"/>
      <c r="AT96" s="1"/>
      <c r="AU96" s="1"/>
      <c r="AV96" s="3"/>
      <c r="AW96" s="4"/>
      <c r="AX96" s="1"/>
      <c r="AY96" s="1"/>
      <c r="AZ96" s="3"/>
      <c r="BA96" s="4"/>
      <c r="BB96" s="1"/>
      <c r="BC96" s="1"/>
      <c r="BD96" s="3"/>
      <c r="BE96" s="4"/>
      <c r="BF96" s="1"/>
      <c r="BG96" s="1"/>
      <c r="BH96" s="1"/>
      <c r="BI96" s="3"/>
      <c r="BJ96" s="4"/>
      <c r="BK96" s="1"/>
      <c r="BL96" s="1"/>
      <c r="BM96" s="3"/>
      <c r="BN96" s="4"/>
      <c r="BO96" s="1"/>
      <c r="BP96" s="1"/>
      <c r="BQ96" s="3"/>
      <c r="BR96" s="4"/>
      <c r="BS96" s="1"/>
      <c r="BT96" s="1"/>
      <c r="BU96" s="1"/>
      <c r="BV96" s="3"/>
      <c r="BW96" s="4"/>
      <c r="BX96" s="1"/>
      <c r="BY96" s="1"/>
      <c r="BZ96" s="3"/>
      <c r="CA96" s="4"/>
      <c r="CB96" s="1"/>
      <c r="CC96" s="1"/>
      <c r="CD96" s="3"/>
      <c r="CE96" s="4"/>
      <c r="CF96" s="1"/>
      <c r="CG96" s="1"/>
      <c r="CH96" s="1"/>
      <c r="CI96" s="3"/>
    </row>
    <row r="97" spans="2:87" ht="15.4" x14ac:dyDescent="0.45">
      <c r="B97" s="860" t="s">
        <v>668</v>
      </c>
      <c r="C97" s="1"/>
      <c r="D97" s="793">
        <f t="shared" si="22"/>
        <v>0</v>
      </c>
      <c r="E97" s="812">
        <v>0</v>
      </c>
      <c r="F97" s="812">
        <v>0</v>
      </c>
      <c r="G97" s="812">
        <v>0</v>
      </c>
      <c r="H97" s="812">
        <v>0</v>
      </c>
      <c r="I97" s="812">
        <v>0</v>
      </c>
      <c r="J97" s="812">
        <v>0</v>
      </c>
      <c r="K97" s="812">
        <v>0</v>
      </c>
      <c r="L97" s="812">
        <v>0</v>
      </c>
      <c r="M97" s="812">
        <v>0</v>
      </c>
      <c r="N97" s="812">
        <v>0</v>
      </c>
      <c r="O97" s="812">
        <v>0</v>
      </c>
      <c r="P97" s="812">
        <v>0</v>
      </c>
      <c r="Q97" s="791">
        <f t="shared" si="24"/>
        <v>0</v>
      </c>
      <c r="AH97" s="1023"/>
      <c r="AI97" s="1029" t="s">
        <v>668</v>
      </c>
      <c r="AJ97" s="4"/>
      <c r="AK97" s="1"/>
      <c r="AL97" s="1"/>
      <c r="AM97" s="3"/>
      <c r="AN97" s="4"/>
      <c r="AO97" s="1"/>
      <c r="AP97" s="1"/>
      <c r="AQ97" s="3"/>
      <c r="AR97" s="4"/>
      <c r="AS97" s="1"/>
      <c r="AT97" s="1"/>
      <c r="AU97" s="1"/>
      <c r="AV97" s="3"/>
      <c r="AW97" s="4"/>
      <c r="AX97" s="1"/>
      <c r="AY97" s="1"/>
      <c r="AZ97" s="3"/>
      <c r="BA97" s="4"/>
      <c r="BB97" s="1"/>
      <c r="BC97" s="1"/>
      <c r="BD97" s="3"/>
      <c r="BE97" s="4"/>
      <c r="BF97" s="1"/>
      <c r="BG97" s="1"/>
      <c r="BH97" s="1"/>
      <c r="BI97" s="3"/>
      <c r="BJ97" s="4"/>
      <c r="BK97" s="1"/>
      <c r="BL97" s="1"/>
      <c r="BM97" s="3"/>
      <c r="BN97" s="4"/>
      <c r="BO97" s="1"/>
      <c r="BP97" s="1"/>
      <c r="BQ97" s="3"/>
      <c r="BR97" s="4"/>
      <c r="BS97" s="1"/>
      <c r="BT97" s="1"/>
      <c r="BU97" s="1"/>
      <c r="BV97" s="3"/>
      <c r="BW97" s="4"/>
      <c r="BX97" s="1"/>
      <c r="BY97" s="1"/>
      <c r="BZ97" s="3"/>
      <c r="CA97" s="4"/>
      <c r="CB97" s="1"/>
      <c r="CC97" s="1"/>
      <c r="CD97" s="3"/>
      <c r="CE97" s="4"/>
      <c r="CF97" s="1"/>
      <c r="CG97" s="1"/>
      <c r="CH97" s="1"/>
      <c r="CI97" s="3"/>
    </row>
    <row r="98" spans="2:87" ht="15.4" x14ac:dyDescent="0.45">
      <c r="B98" s="860" t="s">
        <v>669</v>
      </c>
      <c r="C98" s="1"/>
      <c r="D98" s="793">
        <f t="shared" si="22"/>
        <v>0</v>
      </c>
      <c r="E98" s="812">
        <v>0</v>
      </c>
      <c r="F98" s="812">
        <v>0</v>
      </c>
      <c r="G98" s="812">
        <v>0</v>
      </c>
      <c r="H98" s="812">
        <v>0</v>
      </c>
      <c r="I98" s="812">
        <v>0</v>
      </c>
      <c r="J98" s="812">
        <v>0</v>
      </c>
      <c r="K98" s="812">
        <v>0</v>
      </c>
      <c r="L98" s="812">
        <v>0</v>
      </c>
      <c r="M98" s="812">
        <v>0</v>
      </c>
      <c r="N98" s="812">
        <v>0</v>
      </c>
      <c r="O98" s="812">
        <v>0</v>
      </c>
      <c r="P98" s="812">
        <v>0</v>
      </c>
      <c r="Q98" s="791">
        <f t="shared" si="24"/>
        <v>0</v>
      </c>
      <c r="AH98" s="1023"/>
      <c r="AI98" s="1029" t="s">
        <v>669</v>
      </c>
      <c r="AJ98" s="4"/>
      <c r="AK98" s="1"/>
      <c r="AL98" s="1"/>
      <c r="AM98" s="3"/>
      <c r="AN98" s="4"/>
      <c r="AO98" s="1"/>
      <c r="AP98" s="1"/>
      <c r="AQ98" s="3"/>
      <c r="AR98" s="4"/>
      <c r="AS98" s="1"/>
      <c r="AT98" s="1"/>
      <c r="AU98" s="1"/>
      <c r="AV98" s="3"/>
      <c r="AW98" s="4"/>
      <c r="AX98" s="1"/>
      <c r="AY98" s="1"/>
      <c r="AZ98" s="3"/>
      <c r="BA98" s="4"/>
      <c r="BB98" s="1"/>
      <c r="BC98" s="1"/>
      <c r="BD98" s="3"/>
      <c r="BE98" s="4"/>
      <c r="BF98" s="1"/>
      <c r="BG98" s="1"/>
      <c r="BH98" s="1"/>
      <c r="BI98" s="3"/>
      <c r="BJ98" s="4"/>
      <c r="BK98" s="1"/>
      <c r="BL98" s="1"/>
      <c r="BM98" s="3"/>
      <c r="BN98" s="4"/>
      <c r="BO98" s="1"/>
      <c r="BP98" s="1"/>
      <c r="BQ98" s="3"/>
      <c r="BR98" s="4"/>
      <c r="BS98" s="1"/>
      <c r="BT98" s="1"/>
      <c r="BU98" s="1"/>
      <c r="BV98" s="3"/>
      <c r="BW98" s="4"/>
      <c r="BX98" s="1"/>
      <c r="BY98" s="1"/>
      <c r="BZ98" s="3"/>
      <c r="CA98" s="4"/>
      <c r="CB98" s="1"/>
      <c r="CC98" s="1"/>
      <c r="CD98" s="3"/>
      <c r="CE98" s="4"/>
      <c r="CF98" s="1"/>
      <c r="CG98" s="1"/>
      <c r="CH98" s="1"/>
      <c r="CI98" s="3"/>
    </row>
    <row r="99" spans="2:87" ht="15.4" x14ac:dyDescent="0.45">
      <c r="B99" s="860" t="s">
        <v>670</v>
      </c>
      <c r="C99" s="1"/>
      <c r="D99" s="793">
        <f t="shared" si="22"/>
        <v>0</v>
      </c>
      <c r="E99" s="812">
        <v>0</v>
      </c>
      <c r="F99" s="812">
        <v>0</v>
      </c>
      <c r="G99" s="812">
        <v>0</v>
      </c>
      <c r="H99" s="812">
        <v>0</v>
      </c>
      <c r="I99" s="812">
        <v>0</v>
      </c>
      <c r="J99" s="812">
        <v>0</v>
      </c>
      <c r="K99" s="812">
        <v>0</v>
      </c>
      <c r="L99" s="812">
        <v>0</v>
      </c>
      <c r="M99" s="812">
        <v>0</v>
      </c>
      <c r="N99" s="812">
        <v>0</v>
      </c>
      <c r="O99" s="812">
        <v>0</v>
      </c>
      <c r="P99" s="812">
        <v>0</v>
      </c>
      <c r="Q99" s="791">
        <f t="shared" si="24"/>
        <v>0</v>
      </c>
      <c r="AH99" s="1023"/>
      <c r="AI99" s="1029" t="s">
        <v>670</v>
      </c>
      <c r="AJ99" s="4"/>
      <c r="AK99" s="1"/>
      <c r="AL99" s="1"/>
      <c r="AM99" s="3"/>
      <c r="AN99" s="4"/>
      <c r="AO99" s="1"/>
      <c r="AP99" s="1"/>
      <c r="AQ99" s="3"/>
      <c r="AR99" s="4"/>
      <c r="AS99" s="1"/>
      <c r="AT99" s="1"/>
      <c r="AU99" s="1"/>
      <c r="AV99" s="3"/>
      <c r="AW99" s="4"/>
      <c r="AX99" s="1"/>
      <c r="AY99" s="1"/>
      <c r="AZ99" s="3"/>
      <c r="BA99" s="4"/>
      <c r="BB99" s="1"/>
      <c r="BC99" s="1"/>
      <c r="BD99" s="3"/>
      <c r="BE99" s="4"/>
      <c r="BF99" s="1"/>
      <c r="BG99" s="1"/>
      <c r="BH99" s="1"/>
      <c r="BI99" s="3"/>
      <c r="BJ99" s="4"/>
      <c r="BK99" s="1"/>
      <c r="BL99" s="1"/>
      <c r="BM99" s="3"/>
      <c r="BN99" s="4"/>
      <c r="BO99" s="1"/>
      <c r="BP99" s="1"/>
      <c r="BQ99" s="3"/>
      <c r="BR99" s="4"/>
      <c r="BS99" s="1"/>
      <c r="BT99" s="1"/>
      <c r="BU99" s="1"/>
      <c r="BV99" s="3"/>
      <c r="BW99" s="4"/>
      <c r="BX99" s="1"/>
      <c r="BY99" s="1"/>
      <c r="BZ99" s="3"/>
      <c r="CA99" s="4"/>
      <c r="CB99" s="1"/>
      <c r="CC99" s="1"/>
      <c r="CD99" s="3"/>
      <c r="CE99" s="4"/>
      <c r="CF99" s="1"/>
      <c r="CG99" s="1"/>
      <c r="CH99" s="1"/>
      <c r="CI99" s="3"/>
    </row>
    <row r="100" spans="2:87" ht="15.75" thickBot="1" x14ac:dyDescent="0.5">
      <c r="B100" s="860" t="s">
        <v>671</v>
      </c>
      <c r="C100" s="1"/>
      <c r="D100" s="793">
        <f t="shared" si="22"/>
        <v>0</v>
      </c>
      <c r="E100" s="812">
        <v>0</v>
      </c>
      <c r="F100" s="812">
        <v>0</v>
      </c>
      <c r="G100" s="812">
        <v>0</v>
      </c>
      <c r="H100" s="812">
        <v>0</v>
      </c>
      <c r="I100" s="812">
        <v>0</v>
      </c>
      <c r="J100" s="812">
        <v>0</v>
      </c>
      <c r="K100" s="812">
        <v>0</v>
      </c>
      <c r="L100" s="812">
        <v>0</v>
      </c>
      <c r="M100" s="812">
        <v>0</v>
      </c>
      <c r="N100" s="812">
        <v>0</v>
      </c>
      <c r="O100" s="812">
        <v>0</v>
      </c>
      <c r="P100" s="812">
        <v>0</v>
      </c>
      <c r="Q100" s="791">
        <f t="shared" si="24"/>
        <v>0</v>
      </c>
      <c r="AH100" s="1023"/>
      <c r="AI100" s="1029" t="s">
        <v>671</v>
      </c>
      <c r="AJ100" s="4"/>
      <c r="AK100" s="1"/>
      <c r="AL100" s="1"/>
      <c r="AM100" s="3"/>
      <c r="AN100" s="4"/>
      <c r="AO100" s="1"/>
      <c r="AP100" s="1"/>
      <c r="AQ100" s="3"/>
      <c r="AR100" s="4"/>
      <c r="AS100" s="1"/>
      <c r="AT100" s="1"/>
      <c r="AU100" s="1"/>
      <c r="AV100" s="3"/>
      <c r="AW100" s="4"/>
      <c r="AX100" s="1"/>
      <c r="AY100" s="1"/>
      <c r="AZ100" s="3"/>
      <c r="BA100" s="4"/>
      <c r="BB100" s="1"/>
      <c r="BC100" s="1"/>
      <c r="BD100" s="3"/>
      <c r="BE100" s="4"/>
      <c r="BF100" s="1"/>
      <c r="BG100" s="1"/>
      <c r="BH100" s="1"/>
      <c r="BI100" s="3"/>
      <c r="BJ100" s="4"/>
      <c r="BK100" s="1"/>
      <c r="BL100" s="1"/>
      <c r="BM100" s="3"/>
      <c r="BN100" s="4"/>
      <c r="BO100" s="1"/>
      <c r="BP100" s="1"/>
      <c r="BQ100" s="3"/>
      <c r="BR100" s="4"/>
      <c r="BS100" s="1"/>
      <c r="BT100" s="1"/>
      <c r="BU100" s="1"/>
      <c r="BV100" s="3"/>
      <c r="BW100" s="4"/>
      <c r="BX100" s="1"/>
      <c r="BY100" s="1"/>
      <c r="BZ100" s="3"/>
      <c r="CA100" s="4"/>
      <c r="CB100" s="1"/>
      <c r="CC100" s="1"/>
      <c r="CD100" s="3"/>
      <c r="CE100" s="4"/>
      <c r="CF100" s="1"/>
      <c r="CG100" s="1"/>
      <c r="CH100" s="1"/>
      <c r="CI100" s="3"/>
    </row>
    <row r="101" spans="2:87" ht="15.75" thickBot="1" x14ac:dyDescent="0.5">
      <c r="B101" s="799" t="s">
        <v>672</v>
      </c>
      <c r="C101" s="800"/>
      <c r="D101" s="801">
        <f>SUM(Q101/$Q$103)</f>
        <v>0</v>
      </c>
      <c r="E101" s="803">
        <f t="shared" ref="E101:P101" si="25">SUM(E88:E100)</f>
        <v>0</v>
      </c>
      <c r="F101" s="803">
        <f t="shared" si="25"/>
        <v>0</v>
      </c>
      <c r="G101" s="803">
        <f t="shared" si="25"/>
        <v>0</v>
      </c>
      <c r="H101" s="803">
        <f t="shared" si="25"/>
        <v>0</v>
      </c>
      <c r="I101" s="803">
        <f t="shared" si="25"/>
        <v>0</v>
      </c>
      <c r="J101" s="803">
        <f t="shared" si="25"/>
        <v>0</v>
      </c>
      <c r="K101" s="803">
        <f t="shared" si="25"/>
        <v>0</v>
      </c>
      <c r="L101" s="803">
        <f t="shared" si="25"/>
        <v>0</v>
      </c>
      <c r="M101" s="803">
        <f t="shared" si="25"/>
        <v>0</v>
      </c>
      <c r="N101" s="803">
        <f t="shared" si="25"/>
        <v>0</v>
      </c>
      <c r="O101" s="803">
        <f t="shared" si="25"/>
        <v>0</v>
      </c>
      <c r="P101" s="803">
        <f t="shared" si="25"/>
        <v>0</v>
      </c>
      <c r="Q101" s="803">
        <f t="shared" si="24"/>
        <v>0</v>
      </c>
      <c r="AH101" s="1023"/>
      <c r="AI101" s="1032" t="s">
        <v>672</v>
      </c>
      <c r="AJ101" s="6"/>
      <c r="AK101" s="2"/>
      <c r="AL101" s="2"/>
      <c r="AM101" s="7"/>
      <c r="AN101" s="6"/>
      <c r="AO101" s="2"/>
      <c r="AP101" s="2"/>
      <c r="AQ101" s="7"/>
      <c r="AR101" s="6"/>
      <c r="AS101" s="2"/>
      <c r="AT101" s="2"/>
      <c r="AU101" s="2"/>
      <c r="AV101" s="7"/>
      <c r="AW101" s="6"/>
      <c r="AX101" s="2"/>
      <c r="AY101" s="2"/>
      <c r="AZ101" s="7"/>
      <c r="BA101" s="6"/>
      <c r="BB101" s="2"/>
      <c r="BC101" s="2"/>
      <c r="BD101" s="7"/>
      <c r="BE101" s="6"/>
      <c r="BF101" s="2"/>
      <c r="BG101" s="2"/>
      <c r="BH101" s="2"/>
      <c r="BI101" s="7"/>
      <c r="BJ101" s="6"/>
      <c r="BK101" s="2"/>
      <c r="BL101" s="2"/>
      <c r="BM101" s="7"/>
      <c r="BN101" s="6"/>
      <c r="BO101" s="2"/>
      <c r="BP101" s="2"/>
      <c r="BQ101" s="7"/>
      <c r="BR101" s="6"/>
      <c r="BS101" s="2"/>
      <c r="BT101" s="2"/>
      <c r="BU101" s="2"/>
      <c r="BV101" s="7"/>
      <c r="BW101" s="6"/>
      <c r="BX101" s="2"/>
      <c r="BY101" s="2"/>
      <c r="BZ101" s="7"/>
      <c r="CA101" s="6"/>
      <c r="CB101" s="2"/>
      <c r="CC101" s="2"/>
      <c r="CD101" s="7"/>
      <c r="CE101" s="6"/>
      <c r="CF101" s="2"/>
      <c r="CG101" s="2"/>
      <c r="CH101" s="2"/>
      <c r="CI101" s="7"/>
    </row>
    <row r="102" spans="2:87" ht="15.75" thickBot="1" x14ac:dyDescent="0.5">
      <c r="B102" s="807"/>
      <c r="C102" s="9"/>
      <c r="D102" s="352"/>
      <c r="E102" s="193"/>
      <c r="F102" s="9"/>
      <c r="G102" s="74"/>
      <c r="H102" s="9"/>
      <c r="I102" s="74"/>
      <c r="J102" s="9"/>
      <c r="K102" s="74"/>
      <c r="L102" s="9"/>
      <c r="M102" s="74"/>
      <c r="N102" s="9"/>
      <c r="O102" s="74"/>
      <c r="P102" s="10"/>
      <c r="Q102" s="791"/>
      <c r="AH102" s="1023"/>
    </row>
    <row r="103" spans="2:87" ht="17.649999999999999" thickBot="1" x14ac:dyDescent="0.5">
      <c r="B103" s="822" t="s">
        <v>673</v>
      </c>
      <c r="C103" s="823"/>
      <c r="D103" s="824"/>
      <c r="E103" s="825">
        <f t="shared" ref="E103:P103" si="26">+((E$86+E$77+E$78+E$79+E$80+E$71+E$64+E$59+E$10+E$15+E$30+E$36+$E52))</f>
        <v>0</v>
      </c>
      <c r="F103" s="825">
        <f t="shared" si="26"/>
        <v>0</v>
      </c>
      <c r="G103" s="825">
        <f t="shared" si="26"/>
        <v>0</v>
      </c>
      <c r="H103" s="825">
        <f t="shared" si="26"/>
        <v>0</v>
      </c>
      <c r="I103" s="825">
        <f t="shared" si="26"/>
        <v>0</v>
      </c>
      <c r="J103" s="825">
        <f t="shared" si="26"/>
        <v>0</v>
      </c>
      <c r="K103" s="825">
        <f t="shared" si="26"/>
        <v>0</v>
      </c>
      <c r="L103" s="825">
        <f t="shared" si="26"/>
        <v>0</v>
      </c>
      <c r="M103" s="825">
        <f t="shared" si="26"/>
        <v>0</v>
      </c>
      <c r="N103" s="825">
        <f t="shared" si="26"/>
        <v>0</v>
      </c>
      <c r="O103" s="825">
        <f t="shared" si="26"/>
        <v>0</v>
      </c>
      <c r="P103" s="825">
        <f t="shared" si="26"/>
        <v>0</v>
      </c>
      <c r="Q103" s="826">
        <f>+((Q$86+Q$77+Q$78+Q$79+Q$80+Q$71+Q$64+Q$59++Q54+Q$10+Q$15+Q$30+Q$36+$E52))</f>
        <v>214100</v>
      </c>
      <c r="AH103" s="1023"/>
    </row>
    <row r="104" spans="2:87" ht="15.75" thickBot="1" x14ac:dyDescent="0.5">
      <c r="B104" s="827" t="s">
        <v>674</v>
      </c>
      <c r="C104" s="828"/>
      <c r="D104" s="824"/>
      <c r="E104" s="825">
        <v>0</v>
      </c>
      <c r="F104" s="825">
        <v>0</v>
      </c>
      <c r="G104" s="825">
        <v>0</v>
      </c>
      <c r="H104" s="825">
        <v>0</v>
      </c>
      <c r="I104" s="825">
        <v>0</v>
      </c>
      <c r="J104" s="825">
        <v>0</v>
      </c>
      <c r="K104" s="825">
        <v>0</v>
      </c>
      <c r="L104" s="825">
        <v>0</v>
      </c>
      <c r="M104" s="825">
        <v>0</v>
      </c>
      <c r="N104" s="825">
        <v>0</v>
      </c>
      <c r="O104" s="825">
        <v>0</v>
      </c>
      <c r="P104" s="825">
        <v>0</v>
      </c>
      <c r="Q104" s="829">
        <f>SUM(E104:P104)</f>
        <v>0</v>
      </c>
      <c r="AH104" s="1023"/>
    </row>
    <row r="105" spans="2:87" ht="17.649999999999999" thickBot="1" x14ac:dyDescent="0.5">
      <c r="B105" s="830" t="s">
        <v>675</v>
      </c>
      <c r="C105" s="831"/>
      <c r="D105" s="824">
        <f>SUM(Q105/$Q$105)</f>
        <v>1</v>
      </c>
      <c r="E105" s="825">
        <f>+(E103-E104)</f>
        <v>0</v>
      </c>
      <c r="F105" s="825">
        <f t="shared" ref="F105:Q105" si="27">+(F103-F104)</f>
        <v>0</v>
      </c>
      <c r="G105" s="825">
        <f t="shared" si="27"/>
        <v>0</v>
      </c>
      <c r="H105" s="825">
        <f t="shared" si="27"/>
        <v>0</v>
      </c>
      <c r="I105" s="825">
        <f t="shared" si="27"/>
        <v>0</v>
      </c>
      <c r="J105" s="825">
        <f t="shared" si="27"/>
        <v>0</v>
      </c>
      <c r="K105" s="825">
        <f t="shared" si="27"/>
        <v>0</v>
      </c>
      <c r="L105" s="825">
        <f t="shared" si="27"/>
        <v>0</v>
      </c>
      <c r="M105" s="825">
        <f t="shared" si="27"/>
        <v>0</v>
      </c>
      <c r="N105" s="825">
        <f t="shared" si="27"/>
        <v>0</v>
      </c>
      <c r="O105" s="825">
        <f t="shared" si="27"/>
        <v>0</v>
      </c>
      <c r="P105" s="825">
        <f t="shared" si="27"/>
        <v>0</v>
      </c>
      <c r="Q105" s="825">
        <f t="shared" si="27"/>
        <v>214100</v>
      </c>
      <c r="AH105" s="1022"/>
    </row>
    <row r="106" spans="2:87" ht="18" thickBot="1" x14ac:dyDescent="0.55000000000000004">
      <c r="B106" s="856" t="s">
        <v>721</v>
      </c>
      <c r="C106" s="857"/>
      <c r="D106" s="858"/>
      <c r="E106" s="859" t="e">
        <f>+'Lead Plan by Month'!J8</f>
        <v>#DIV/0!</v>
      </c>
      <c r="F106" s="859">
        <f>+'Lead Plan by Month'!K8</f>
        <v>65.789473684210535</v>
      </c>
      <c r="G106" s="859">
        <f>+'Lead Plan by Month'!L8</f>
        <v>83.333333333333329</v>
      </c>
      <c r="H106" s="859">
        <f>+'Lead Plan by Month'!M8</f>
        <v>184.21052631578948</v>
      </c>
      <c r="I106" s="859">
        <f>+'Lead Plan by Month'!N8</f>
        <v>106.78871090770406</v>
      </c>
      <c r="J106" s="859">
        <f>+'Lead Plan by Month'!O8</f>
        <v>84.429824561403521</v>
      </c>
      <c r="K106" s="859">
        <f>+'Lead Plan by Month'!P8</f>
        <v>133.04093567251462</v>
      </c>
      <c r="L106" s="859">
        <f>+'Lead Plan by Month'!Q8</f>
        <v>119.19504643962848</v>
      </c>
      <c r="M106" s="859">
        <f>+'Lead Plan by Month'!R8</f>
        <v>108.02469135802468</v>
      </c>
      <c r="N106" s="859">
        <f>+'Lead Plan by Month'!S8</f>
        <v>103.61842105263158</v>
      </c>
      <c r="O106" s="859">
        <f>+'Lead Plan by Month'!T8</f>
        <v>78.94736842105263</v>
      </c>
      <c r="P106" s="859">
        <f>+'Lead Plan by Month'!U8</f>
        <v>78.94736842105263</v>
      </c>
      <c r="Q106" s="859" t="e">
        <f>SUM(E106:P106)</f>
        <v>#DIV/0!</v>
      </c>
      <c r="AH106" s="1024"/>
    </row>
    <row r="107" spans="2:87" x14ac:dyDescent="0.35">
      <c r="AH107" s="1024"/>
    </row>
    <row r="108" spans="2:87" x14ac:dyDescent="0.35">
      <c r="AH108" s="1024"/>
    </row>
    <row r="109" spans="2:87" x14ac:dyDescent="0.35">
      <c r="AH109" s="1024"/>
    </row>
    <row r="110" spans="2:87" ht="13.15" thickBot="1" x14ac:dyDescent="0.4">
      <c r="AH110" s="1024"/>
    </row>
    <row r="111" spans="2:87" ht="24.75" x14ac:dyDescent="0.65">
      <c r="B111" s="845"/>
      <c r="C111" s="9"/>
      <c r="D111" s="779" t="s">
        <v>596</v>
      </c>
      <c r="E111" s="27">
        <v>1</v>
      </c>
      <c r="F111" s="9" t="s">
        <v>967</v>
      </c>
      <c r="G111" s="9"/>
      <c r="H111" s="9"/>
      <c r="I111" s="9"/>
      <c r="J111" s="9"/>
      <c r="K111" s="9"/>
      <c r="L111" s="9"/>
      <c r="M111" s="9"/>
      <c r="N111" s="9"/>
      <c r="O111" s="9"/>
      <c r="P111" s="9"/>
      <c r="Q111" s="10"/>
      <c r="AH111" s="1024"/>
    </row>
    <row r="112" spans="2:87" ht="16.5" x14ac:dyDescent="0.6">
      <c r="B112" s="780"/>
      <c r="C112" s="1"/>
      <c r="D112" s="1"/>
      <c r="E112" s="29">
        <v>2</v>
      </c>
      <c r="F112" s="1" t="s">
        <v>1127</v>
      </c>
      <c r="G112" s="1"/>
      <c r="H112" s="1"/>
      <c r="I112" s="1"/>
      <c r="J112" s="1"/>
      <c r="K112" s="1"/>
      <c r="L112" s="1"/>
      <c r="M112" s="1"/>
      <c r="N112" s="1"/>
      <c r="O112" s="1"/>
      <c r="P112" s="1"/>
      <c r="Q112" s="3"/>
      <c r="AH112" s="1024"/>
    </row>
    <row r="113" spans="2:17" ht="18" thickBot="1" x14ac:dyDescent="0.55000000000000004">
      <c r="B113" s="781" t="s">
        <v>1236</v>
      </c>
      <c r="C113" s="2"/>
      <c r="D113" s="2"/>
      <c r="E113" s="31">
        <v>3</v>
      </c>
      <c r="F113" s="2" t="s">
        <v>939</v>
      </c>
      <c r="G113" s="2"/>
      <c r="H113" s="2"/>
      <c r="I113" s="2"/>
      <c r="J113" s="2"/>
      <c r="K113" s="2"/>
      <c r="L113" s="2"/>
      <c r="M113" s="2"/>
      <c r="N113" s="2"/>
      <c r="O113" s="2"/>
      <c r="P113" s="2"/>
      <c r="Q113" s="7"/>
    </row>
    <row r="114" spans="2:17" ht="15.4" thickBot="1" x14ac:dyDescent="0.45">
      <c r="B114" s="782" t="s">
        <v>597</v>
      </c>
      <c r="C114" s="783"/>
      <c r="D114" s="784" t="s">
        <v>598</v>
      </c>
      <c r="E114" s="785" t="s">
        <v>194</v>
      </c>
      <c r="F114" s="786" t="s">
        <v>195</v>
      </c>
      <c r="G114" s="787" t="s">
        <v>196</v>
      </c>
      <c r="H114" s="786" t="s">
        <v>197</v>
      </c>
      <c r="I114" s="787" t="s">
        <v>198</v>
      </c>
      <c r="J114" s="786" t="s">
        <v>199</v>
      </c>
      <c r="K114" s="787" t="s">
        <v>200</v>
      </c>
      <c r="L114" s="786" t="s">
        <v>201</v>
      </c>
      <c r="M114" s="787" t="s">
        <v>202</v>
      </c>
      <c r="N114" s="786" t="s">
        <v>203</v>
      </c>
      <c r="O114" s="787" t="s">
        <v>204</v>
      </c>
      <c r="P114" s="788" t="s">
        <v>205</v>
      </c>
      <c r="Q114" s="784" t="s">
        <v>599</v>
      </c>
    </row>
    <row r="115" spans="2:17" ht="15" x14ac:dyDescent="0.4">
      <c r="B115" s="789"/>
      <c r="C115" s="9"/>
      <c r="D115" s="352"/>
      <c r="E115" s="193"/>
      <c r="F115" s="9"/>
      <c r="G115" s="74"/>
      <c r="H115" s="9"/>
      <c r="I115" s="74"/>
      <c r="J115" s="9"/>
      <c r="K115" s="74"/>
      <c r="L115" s="9"/>
      <c r="M115" s="74"/>
      <c r="N115" s="9"/>
      <c r="O115" s="74"/>
      <c r="P115" s="10"/>
      <c r="Q115" s="344"/>
    </row>
    <row r="116" spans="2:17" ht="15" x14ac:dyDescent="0.4">
      <c r="B116" s="790" t="s">
        <v>600</v>
      </c>
      <c r="C116" s="1"/>
      <c r="D116" s="344"/>
      <c r="E116" s="192"/>
      <c r="F116" s="1"/>
      <c r="G116" s="73"/>
      <c r="H116" s="1"/>
      <c r="I116" s="73"/>
      <c r="J116" s="1"/>
      <c r="K116" s="73"/>
      <c r="L116" s="1"/>
      <c r="M116" s="73"/>
      <c r="N116" s="1"/>
      <c r="O116" s="73"/>
      <c r="P116" s="3"/>
      <c r="Q116" s="791"/>
    </row>
    <row r="117" spans="2:17" ht="15.4" x14ac:dyDescent="0.45">
      <c r="B117" s="792" t="s">
        <v>601</v>
      </c>
      <c r="C117" s="1"/>
      <c r="D117" s="793">
        <f t="shared" ref="D117:D132" si="28">SUM(Q117/$Q$103)</f>
        <v>0</v>
      </c>
      <c r="E117" s="794">
        <v>0</v>
      </c>
      <c r="F117" s="794">
        <v>0</v>
      </c>
      <c r="G117" s="794">
        <v>0</v>
      </c>
      <c r="H117" s="794">
        <v>0</v>
      </c>
      <c r="I117" s="794">
        <v>0</v>
      </c>
      <c r="J117" s="794">
        <v>0</v>
      </c>
      <c r="K117" s="794">
        <v>0</v>
      </c>
      <c r="L117" s="794">
        <v>0</v>
      </c>
      <c r="M117" s="794">
        <v>0</v>
      </c>
      <c r="N117" s="794">
        <v>0</v>
      </c>
      <c r="O117" s="794">
        <v>0</v>
      </c>
      <c r="P117" s="794">
        <v>0</v>
      </c>
      <c r="Q117" s="791">
        <f>SUM(E117:P117)</f>
        <v>0</v>
      </c>
    </row>
    <row r="118" spans="2:17" ht="15.4" x14ac:dyDescent="0.45">
      <c r="B118" s="792" t="s">
        <v>602</v>
      </c>
      <c r="C118" s="1"/>
      <c r="D118" s="793">
        <f t="shared" si="28"/>
        <v>0</v>
      </c>
      <c r="E118" s="794">
        <v>0</v>
      </c>
      <c r="F118" s="795">
        <v>0</v>
      </c>
      <c r="G118" s="796">
        <v>0</v>
      </c>
      <c r="H118" s="795">
        <v>0</v>
      </c>
      <c r="I118" s="796">
        <v>0</v>
      </c>
      <c r="J118" s="796">
        <v>0</v>
      </c>
      <c r="K118" s="796">
        <v>0</v>
      </c>
      <c r="L118" s="795">
        <v>0</v>
      </c>
      <c r="M118" s="796">
        <v>0</v>
      </c>
      <c r="N118" s="795">
        <v>0</v>
      </c>
      <c r="O118" s="796">
        <v>0</v>
      </c>
      <c r="P118" s="797">
        <v>0</v>
      </c>
      <c r="Q118" s="791">
        <f>SUM(E118:P118)</f>
        <v>0</v>
      </c>
    </row>
    <row r="119" spans="2:17" ht="15.75" thickBot="1" x14ac:dyDescent="0.5">
      <c r="B119" s="860" t="s">
        <v>681</v>
      </c>
      <c r="C119" s="1"/>
      <c r="D119" s="793">
        <f t="shared" si="28"/>
        <v>0</v>
      </c>
      <c r="E119" s="798">
        <v>0</v>
      </c>
      <c r="F119" s="798">
        <v>0</v>
      </c>
      <c r="G119" s="798">
        <v>0</v>
      </c>
      <c r="H119" s="798">
        <v>0</v>
      </c>
      <c r="I119" s="798">
        <v>0</v>
      </c>
      <c r="J119" s="796">
        <v>0</v>
      </c>
      <c r="K119" s="796">
        <v>0</v>
      </c>
      <c r="L119" s="795">
        <v>0</v>
      </c>
      <c r="M119" s="798">
        <v>0</v>
      </c>
      <c r="N119" s="798">
        <v>0</v>
      </c>
      <c r="O119" s="796">
        <v>0</v>
      </c>
      <c r="P119" s="797">
        <v>0</v>
      </c>
      <c r="Q119" s="791">
        <f>SUM(E119:P119)</f>
        <v>0</v>
      </c>
    </row>
    <row r="120" spans="2:17" ht="15.4" thickBot="1" x14ac:dyDescent="0.45">
      <c r="B120" s="799" t="s">
        <v>603</v>
      </c>
      <c r="C120" s="800"/>
      <c r="D120" s="801">
        <f t="shared" si="28"/>
        <v>0</v>
      </c>
      <c r="E120" s="802">
        <f t="shared" ref="E120:P120" si="29">SUM(E117:E119)</f>
        <v>0</v>
      </c>
      <c r="F120" s="802">
        <f t="shared" si="29"/>
        <v>0</v>
      </c>
      <c r="G120" s="802">
        <f t="shared" si="29"/>
        <v>0</v>
      </c>
      <c r="H120" s="802">
        <f t="shared" si="29"/>
        <v>0</v>
      </c>
      <c r="I120" s="802">
        <f t="shared" si="29"/>
        <v>0</v>
      </c>
      <c r="J120" s="802">
        <f t="shared" si="29"/>
        <v>0</v>
      </c>
      <c r="K120" s="802">
        <f t="shared" si="29"/>
        <v>0</v>
      </c>
      <c r="L120" s="802">
        <f t="shared" si="29"/>
        <v>0</v>
      </c>
      <c r="M120" s="802">
        <f t="shared" si="29"/>
        <v>0</v>
      </c>
      <c r="N120" s="802">
        <f t="shared" si="29"/>
        <v>0</v>
      </c>
      <c r="O120" s="802">
        <f t="shared" si="29"/>
        <v>0</v>
      </c>
      <c r="P120" s="802">
        <f t="shared" si="29"/>
        <v>0</v>
      </c>
      <c r="Q120" s="803">
        <f>SUM(E120:P120)</f>
        <v>0</v>
      </c>
    </row>
    <row r="121" spans="2:17" ht="15" x14ac:dyDescent="0.4">
      <c r="B121" s="790" t="s">
        <v>604</v>
      </c>
      <c r="C121" s="1"/>
      <c r="D121" s="793">
        <f t="shared" si="28"/>
        <v>0</v>
      </c>
      <c r="E121" s="804"/>
      <c r="F121" s="155"/>
      <c r="G121" s="805"/>
      <c r="H121" s="155"/>
      <c r="I121" s="805"/>
      <c r="J121" s="155"/>
      <c r="K121" s="805"/>
      <c r="L121" s="155"/>
      <c r="M121" s="805"/>
      <c r="N121" s="155"/>
      <c r="O121" s="805"/>
      <c r="P121" s="806"/>
      <c r="Q121" s="791"/>
    </row>
    <row r="122" spans="2:17" ht="15.4" x14ac:dyDescent="0.45">
      <c r="B122" s="860" t="s">
        <v>682</v>
      </c>
      <c r="C122" s="155"/>
      <c r="D122" s="793">
        <f t="shared" si="28"/>
        <v>0</v>
      </c>
      <c r="E122" s="794">
        <v>0</v>
      </c>
      <c r="F122" s="794">
        <v>0</v>
      </c>
      <c r="G122" s="794">
        <v>0</v>
      </c>
      <c r="H122" s="794">
        <v>0</v>
      </c>
      <c r="I122" s="796">
        <v>0</v>
      </c>
      <c r="J122" s="796">
        <v>0</v>
      </c>
      <c r="K122" s="796">
        <v>0</v>
      </c>
      <c r="L122" s="796">
        <v>0</v>
      </c>
      <c r="M122" s="794">
        <v>0</v>
      </c>
      <c r="N122" s="794">
        <v>0</v>
      </c>
      <c r="O122" s="796">
        <v>0</v>
      </c>
      <c r="P122" s="797">
        <v>0</v>
      </c>
      <c r="Q122" s="791">
        <f>SUM(E122:P122)</f>
        <v>0</v>
      </c>
    </row>
    <row r="123" spans="2:17" ht="15.4" x14ac:dyDescent="0.45">
      <c r="B123" s="792" t="s">
        <v>605</v>
      </c>
      <c r="C123" s="1"/>
      <c r="D123" s="793">
        <f t="shared" si="28"/>
        <v>0</v>
      </c>
      <c r="E123" s="794">
        <v>0</v>
      </c>
      <c r="F123" s="794">
        <v>0</v>
      </c>
      <c r="G123" s="794">
        <v>0</v>
      </c>
      <c r="H123" s="794">
        <v>0</v>
      </c>
      <c r="I123" s="794">
        <v>0</v>
      </c>
      <c r="J123" s="794">
        <v>0</v>
      </c>
      <c r="K123" s="794">
        <v>0</v>
      </c>
      <c r="L123" s="794">
        <v>0</v>
      </c>
      <c r="M123" s="794">
        <v>0</v>
      </c>
      <c r="N123" s="794">
        <v>0</v>
      </c>
      <c r="O123" s="794">
        <v>0</v>
      </c>
      <c r="P123" s="794">
        <v>0</v>
      </c>
      <c r="Q123" s="791">
        <f>SUM(E123:P123)</f>
        <v>0</v>
      </c>
    </row>
    <row r="124" spans="2:17" ht="15.75" thickBot="1" x14ac:dyDescent="0.5">
      <c r="B124" s="792" t="s">
        <v>606</v>
      </c>
      <c r="C124" s="1"/>
      <c r="D124" s="793">
        <f t="shared" si="28"/>
        <v>0</v>
      </c>
      <c r="E124" s="794">
        <v>0</v>
      </c>
      <c r="F124" s="795">
        <v>0</v>
      </c>
      <c r="G124" s="796">
        <v>0</v>
      </c>
      <c r="H124" s="795">
        <v>0</v>
      </c>
      <c r="I124" s="796">
        <v>0</v>
      </c>
      <c r="J124" s="796">
        <v>0</v>
      </c>
      <c r="K124" s="796">
        <v>0</v>
      </c>
      <c r="L124" s="795">
        <v>0</v>
      </c>
      <c r="M124" s="796">
        <v>0</v>
      </c>
      <c r="N124" s="795">
        <v>0</v>
      </c>
      <c r="O124" s="796">
        <v>0</v>
      </c>
      <c r="P124" s="797">
        <v>0</v>
      </c>
      <c r="Q124" s="791">
        <f>SUM(E124:P124)</f>
        <v>0</v>
      </c>
    </row>
    <row r="125" spans="2:17" ht="15.4" thickBot="1" x14ac:dyDescent="0.45">
      <c r="B125" s="799" t="s">
        <v>607</v>
      </c>
      <c r="C125" s="800"/>
      <c r="D125" s="801">
        <f t="shared" si="28"/>
        <v>0</v>
      </c>
      <c r="E125" s="802">
        <f t="shared" ref="E125:P125" si="30">SUM(E122:E124)</f>
        <v>0</v>
      </c>
      <c r="F125" s="802">
        <f t="shared" si="30"/>
        <v>0</v>
      </c>
      <c r="G125" s="802">
        <f t="shared" si="30"/>
        <v>0</v>
      </c>
      <c r="H125" s="802">
        <f t="shared" si="30"/>
        <v>0</v>
      </c>
      <c r="I125" s="802">
        <f t="shared" si="30"/>
        <v>0</v>
      </c>
      <c r="J125" s="802">
        <f t="shared" si="30"/>
        <v>0</v>
      </c>
      <c r="K125" s="802">
        <f t="shared" si="30"/>
        <v>0</v>
      </c>
      <c r="L125" s="802">
        <f t="shared" si="30"/>
        <v>0</v>
      </c>
      <c r="M125" s="802">
        <f t="shared" si="30"/>
        <v>0</v>
      </c>
      <c r="N125" s="802">
        <f t="shared" si="30"/>
        <v>0</v>
      </c>
      <c r="O125" s="802">
        <f t="shared" si="30"/>
        <v>0</v>
      </c>
      <c r="P125" s="802">
        <f t="shared" si="30"/>
        <v>0</v>
      </c>
      <c r="Q125" s="803">
        <f>SUM(E125:P125)</f>
        <v>0</v>
      </c>
    </row>
    <row r="126" spans="2:17" ht="15" x14ac:dyDescent="0.4">
      <c r="B126" s="807" t="s">
        <v>608</v>
      </c>
      <c r="C126" s="9"/>
      <c r="D126" s="793">
        <f t="shared" si="28"/>
        <v>0</v>
      </c>
      <c r="E126" s="808"/>
      <c r="F126" s="154"/>
      <c r="G126" s="809"/>
      <c r="H126" s="154"/>
      <c r="I126" s="809"/>
      <c r="J126" s="154"/>
      <c r="K126" s="809"/>
      <c r="L126" s="154"/>
      <c r="M126" s="809"/>
      <c r="N126" s="154"/>
      <c r="O126" s="809"/>
      <c r="P126" s="810"/>
      <c r="Q126" s="791"/>
    </row>
    <row r="127" spans="2:17" ht="15.4" x14ac:dyDescent="0.45">
      <c r="B127" s="792" t="s">
        <v>609</v>
      </c>
      <c r="C127" s="1"/>
      <c r="D127" s="793">
        <f t="shared" si="28"/>
        <v>0</v>
      </c>
      <c r="E127" s="804"/>
      <c r="F127" s="805"/>
      <c r="G127" s="155"/>
      <c r="H127" s="805"/>
      <c r="I127" s="805"/>
      <c r="J127" s="155"/>
      <c r="K127" s="805"/>
      <c r="L127" s="155"/>
      <c r="M127" s="805"/>
      <c r="N127" s="155"/>
      <c r="O127" s="805"/>
      <c r="P127" s="806"/>
      <c r="Q127" s="791"/>
    </row>
    <row r="128" spans="2:17" ht="15.4" x14ac:dyDescent="0.45">
      <c r="B128" s="792" t="s">
        <v>610</v>
      </c>
      <c r="C128" s="1"/>
      <c r="D128" s="793">
        <f t="shared" si="28"/>
        <v>0</v>
      </c>
      <c r="E128" s="794">
        <v>0</v>
      </c>
      <c r="F128" s="795">
        <v>0</v>
      </c>
      <c r="G128" s="796">
        <v>0</v>
      </c>
      <c r="H128" s="795">
        <v>0</v>
      </c>
      <c r="I128" s="796">
        <v>0</v>
      </c>
      <c r="J128" s="796">
        <v>0</v>
      </c>
      <c r="K128" s="796">
        <v>0</v>
      </c>
      <c r="L128" s="795">
        <v>0</v>
      </c>
      <c r="M128" s="796">
        <v>0</v>
      </c>
      <c r="N128" s="796">
        <v>0</v>
      </c>
      <c r="O128" s="796">
        <v>0</v>
      </c>
      <c r="P128" s="811">
        <v>0</v>
      </c>
      <c r="Q128" s="791">
        <f t="shared" ref="Q128:Q132" si="31">SUM(E128:P128)</f>
        <v>0</v>
      </c>
    </row>
    <row r="129" spans="2:17" ht="15.4" x14ac:dyDescent="0.45">
      <c r="B129" s="860" t="s">
        <v>611</v>
      </c>
      <c r="C129" s="155"/>
      <c r="D129" s="793">
        <f t="shared" si="28"/>
        <v>0</v>
      </c>
      <c r="E129" s="794">
        <v>0</v>
      </c>
      <c r="F129" s="795">
        <v>0</v>
      </c>
      <c r="G129" s="796">
        <v>0</v>
      </c>
      <c r="H129" s="795">
        <v>0</v>
      </c>
      <c r="I129" s="796">
        <v>0</v>
      </c>
      <c r="J129" s="796">
        <v>0</v>
      </c>
      <c r="K129" s="796">
        <v>0</v>
      </c>
      <c r="L129" s="795">
        <v>0</v>
      </c>
      <c r="M129" s="796">
        <v>0</v>
      </c>
      <c r="N129" s="795">
        <v>0</v>
      </c>
      <c r="O129" s="796">
        <v>0</v>
      </c>
      <c r="P129" s="811">
        <v>0</v>
      </c>
      <c r="Q129" s="791">
        <f t="shared" si="31"/>
        <v>0</v>
      </c>
    </row>
    <row r="130" spans="2:17" ht="15.4" x14ac:dyDescent="0.45">
      <c r="B130" s="860" t="s">
        <v>612</v>
      </c>
      <c r="C130" s="155"/>
      <c r="D130" s="793">
        <f t="shared" si="28"/>
        <v>0</v>
      </c>
      <c r="E130" s="794">
        <v>0</v>
      </c>
      <c r="F130" s="795">
        <v>0</v>
      </c>
      <c r="G130" s="796">
        <v>0</v>
      </c>
      <c r="H130" s="796">
        <v>0</v>
      </c>
      <c r="I130" s="796">
        <v>0</v>
      </c>
      <c r="J130" s="796">
        <v>0</v>
      </c>
      <c r="K130" s="796">
        <v>0</v>
      </c>
      <c r="L130" s="795">
        <v>0</v>
      </c>
      <c r="M130" s="796">
        <v>0</v>
      </c>
      <c r="N130" s="795">
        <v>0</v>
      </c>
      <c r="O130" s="796">
        <v>0</v>
      </c>
      <c r="P130" s="811">
        <v>0</v>
      </c>
      <c r="Q130" s="791">
        <f t="shared" si="31"/>
        <v>0</v>
      </c>
    </row>
    <row r="131" spans="2:17" ht="15.4" x14ac:dyDescent="0.45">
      <c r="B131" s="860" t="s">
        <v>613</v>
      </c>
      <c r="C131" s="155"/>
      <c r="D131" s="793">
        <f t="shared" si="28"/>
        <v>0</v>
      </c>
      <c r="E131" s="796">
        <v>0</v>
      </c>
      <c r="F131" s="796">
        <v>0</v>
      </c>
      <c r="G131" s="796">
        <v>0</v>
      </c>
      <c r="H131" s="796">
        <v>0</v>
      </c>
      <c r="I131" s="796">
        <v>0</v>
      </c>
      <c r="J131" s="796">
        <v>0</v>
      </c>
      <c r="K131" s="796">
        <v>0</v>
      </c>
      <c r="L131" s="796">
        <v>0</v>
      </c>
      <c r="M131" s="796">
        <v>0</v>
      </c>
      <c r="N131" s="796">
        <v>0</v>
      </c>
      <c r="O131" s="796">
        <v>0</v>
      </c>
      <c r="P131" s="811">
        <v>0</v>
      </c>
      <c r="Q131" s="791">
        <f t="shared" si="31"/>
        <v>0</v>
      </c>
    </row>
    <row r="132" spans="2:17" ht="15.4" x14ac:dyDescent="0.45">
      <c r="B132" s="860" t="s">
        <v>614</v>
      </c>
      <c r="C132" s="155"/>
      <c r="D132" s="793">
        <f t="shared" si="28"/>
        <v>0</v>
      </c>
      <c r="E132" s="794">
        <v>0</v>
      </c>
      <c r="F132" s="794">
        <v>0</v>
      </c>
      <c r="G132" s="794">
        <v>0</v>
      </c>
      <c r="H132" s="794">
        <v>0</v>
      </c>
      <c r="I132" s="794">
        <v>0</v>
      </c>
      <c r="J132" s="796">
        <v>0</v>
      </c>
      <c r="K132" s="796">
        <v>0</v>
      </c>
      <c r="L132" s="795">
        <v>0</v>
      </c>
      <c r="M132" s="794">
        <v>0</v>
      </c>
      <c r="N132" s="794">
        <v>0</v>
      </c>
      <c r="O132" s="794">
        <v>0</v>
      </c>
      <c r="P132" s="811">
        <v>0</v>
      </c>
      <c r="Q132" s="791">
        <f t="shared" si="31"/>
        <v>0</v>
      </c>
    </row>
    <row r="133" spans="2:17" ht="15.4" x14ac:dyDescent="0.45">
      <c r="B133" s="860"/>
      <c r="C133" s="155"/>
      <c r="D133" s="793"/>
      <c r="E133" s="794"/>
      <c r="F133" s="794"/>
      <c r="G133" s="794"/>
      <c r="H133" s="794"/>
      <c r="I133" s="794"/>
      <c r="J133" s="796"/>
      <c r="K133" s="796"/>
      <c r="L133" s="795"/>
      <c r="M133" s="794"/>
      <c r="N133" s="795"/>
      <c r="O133" s="794"/>
      <c r="P133" s="811"/>
      <c r="Q133" s="791"/>
    </row>
    <row r="134" spans="2:17" ht="15.4" x14ac:dyDescent="0.45">
      <c r="B134" s="860" t="s">
        <v>615</v>
      </c>
      <c r="C134" s="155"/>
      <c r="D134" s="793">
        <f t="shared" ref="D134:D149" si="32">SUM(Q134/$Q$103)</f>
        <v>0</v>
      </c>
      <c r="E134" s="794">
        <v>0</v>
      </c>
      <c r="F134" s="794">
        <v>0</v>
      </c>
      <c r="G134" s="794">
        <v>0</v>
      </c>
      <c r="H134" s="794">
        <v>0</v>
      </c>
      <c r="I134" s="796">
        <v>0</v>
      </c>
      <c r="J134" s="796">
        <v>0</v>
      </c>
      <c r="K134" s="796">
        <v>0</v>
      </c>
      <c r="L134" s="795">
        <v>0</v>
      </c>
      <c r="M134" s="796">
        <v>0</v>
      </c>
      <c r="N134" s="795">
        <v>0</v>
      </c>
      <c r="O134" s="796">
        <v>0</v>
      </c>
      <c r="P134" s="811">
        <v>0</v>
      </c>
      <c r="Q134" s="791">
        <f t="shared" ref="Q134:Q140" si="33">SUM(E134:P134)</f>
        <v>0</v>
      </c>
    </row>
    <row r="135" spans="2:17" ht="15.4" x14ac:dyDescent="0.45">
      <c r="B135" s="860" t="s">
        <v>616</v>
      </c>
      <c r="C135" s="155"/>
      <c r="D135" s="793">
        <f t="shared" si="32"/>
        <v>0</v>
      </c>
      <c r="E135" s="794">
        <v>0</v>
      </c>
      <c r="F135" s="794">
        <v>0</v>
      </c>
      <c r="G135" s="794">
        <v>0</v>
      </c>
      <c r="H135" s="794">
        <v>0</v>
      </c>
      <c r="I135" s="794">
        <v>0</v>
      </c>
      <c r="J135" s="794">
        <v>0</v>
      </c>
      <c r="K135" s="794">
        <v>0</v>
      </c>
      <c r="L135" s="794">
        <v>0</v>
      </c>
      <c r="M135" s="794">
        <v>0</v>
      </c>
      <c r="N135" s="794">
        <v>0</v>
      </c>
      <c r="O135" s="794">
        <v>0</v>
      </c>
      <c r="P135" s="794">
        <v>0</v>
      </c>
      <c r="Q135" s="791">
        <f t="shared" si="33"/>
        <v>0</v>
      </c>
    </row>
    <row r="136" spans="2:17" ht="15.4" x14ac:dyDescent="0.45">
      <c r="B136" s="860" t="s">
        <v>683</v>
      </c>
      <c r="C136" s="155"/>
      <c r="D136" s="793">
        <f t="shared" si="32"/>
        <v>0</v>
      </c>
      <c r="E136" s="794">
        <v>0</v>
      </c>
      <c r="F136" s="794">
        <v>0</v>
      </c>
      <c r="G136" s="794">
        <v>0</v>
      </c>
      <c r="H136" s="794">
        <v>0</v>
      </c>
      <c r="I136" s="796"/>
      <c r="J136" s="796"/>
      <c r="K136" s="796"/>
      <c r="L136" s="794">
        <v>0</v>
      </c>
      <c r="M136" s="794">
        <v>0</v>
      </c>
      <c r="N136" s="794">
        <v>0</v>
      </c>
      <c r="O136" s="796"/>
      <c r="P136" s="811"/>
      <c r="Q136" s="791">
        <f t="shared" si="33"/>
        <v>0</v>
      </c>
    </row>
    <row r="137" spans="2:17" ht="15.4" x14ac:dyDescent="0.45">
      <c r="B137" s="792" t="s">
        <v>617</v>
      </c>
      <c r="C137" s="1"/>
      <c r="D137" s="793">
        <f t="shared" si="32"/>
        <v>0</v>
      </c>
      <c r="E137" s="794">
        <v>0</v>
      </c>
      <c r="F137" s="795">
        <v>0</v>
      </c>
      <c r="G137" s="796">
        <v>0</v>
      </c>
      <c r="H137" s="795">
        <v>0</v>
      </c>
      <c r="I137" s="796">
        <v>0</v>
      </c>
      <c r="J137" s="796">
        <v>0</v>
      </c>
      <c r="K137" s="796">
        <v>0</v>
      </c>
      <c r="L137" s="795">
        <v>0</v>
      </c>
      <c r="M137" s="796">
        <v>0</v>
      </c>
      <c r="N137" s="795">
        <v>0</v>
      </c>
      <c r="O137" s="796">
        <v>0</v>
      </c>
      <c r="P137" s="811">
        <v>0</v>
      </c>
      <c r="Q137" s="791">
        <f t="shared" si="33"/>
        <v>0</v>
      </c>
    </row>
    <row r="138" spans="2:17" ht="15.4" x14ac:dyDescent="0.45">
      <c r="B138" s="792" t="s">
        <v>618</v>
      </c>
      <c r="C138" s="1"/>
      <c r="D138" s="793">
        <f t="shared" si="32"/>
        <v>0</v>
      </c>
      <c r="E138" s="812">
        <v>0</v>
      </c>
      <c r="F138" s="813">
        <v>0</v>
      </c>
      <c r="G138" s="814">
        <v>0</v>
      </c>
      <c r="H138" s="813">
        <v>0</v>
      </c>
      <c r="I138" s="814">
        <v>0</v>
      </c>
      <c r="J138" s="814">
        <v>0</v>
      </c>
      <c r="K138" s="814">
        <v>0</v>
      </c>
      <c r="L138" s="813">
        <v>0</v>
      </c>
      <c r="M138" s="814">
        <v>0</v>
      </c>
      <c r="N138" s="813">
        <v>0</v>
      </c>
      <c r="O138" s="814">
        <v>0</v>
      </c>
      <c r="P138" s="811">
        <v>0</v>
      </c>
      <c r="Q138" s="791">
        <f t="shared" si="33"/>
        <v>0</v>
      </c>
    </row>
    <row r="139" spans="2:17" ht="15.75" thickBot="1" x14ac:dyDescent="0.5">
      <c r="B139" s="815" t="s">
        <v>619</v>
      </c>
      <c r="C139" s="2"/>
      <c r="D139" s="793">
        <f t="shared" si="32"/>
        <v>0</v>
      </c>
      <c r="E139" s="812">
        <v>0</v>
      </c>
      <c r="F139" s="813">
        <v>0</v>
      </c>
      <c r="G139" s="814">
        <v>0</v>
      </c>
      <c r="H139" s="813">
        <v>0</v>
      </c>
      <c r="I139" s="814">
        <v>0</v>
      </c>
      <c r="J139" s="814">
        <v>0</v>
      </c>
      <c r="K139" s="814">
        <v>0</v>
      </c>
      <c r="L139" s="813">
        <v>0</v>
      </c>
      <c r="M139" s="814">
        <v>0</v>
      </c>
      <c r="N139" s="813">
        <v>0</v>
      </c>
      <c r="O139" s="814">
        <v>0</v>
      </c>
      <c r="P139" s="811">
        <v>0</v>
      </c>
      <c r="Q139" s="791">
        <f t="shared" si="33"/>
        <v>0</v>
      </c>
    </row>
    <row r="140" spans="2:17" ht="15.4" thickBot="1" x14ac:dyDescent="0.45">
      <c r="B140" s="799" t="s">
        <v>620</v>
      </c>
      <c r="C140" s="800"/>
      <c r="D140" s="801">
        <f t="shared" si="32"/>
        <v>0</v>
      </c>
      <c r="E140" s="803">
        <f t="shared" ref="E140:P140" si="34">SUM(E127:E139)</f>
        <v>0</v>
      </c>
      <c r="F140" s="803">
        <f t="shared" si="34"/>
        <v>0</v>
      </c>
      <c r="G140" s="803">
        <f t="shared" si="34"/>
        <v>0</v>
      </c>
      <c r="H140" s="803">
        <f t="shared" si="34"/>
        <v>0</v>
      </c>
      <c r="I140" s="803">
        <f t="shared" si="34"/>
        <v>0</v>
      </c>
      <c r="J140" s="803">
        <f t="shared" si="34"/>
        <v>0</v>
      </c>
      <c r="K140" s="803">
        <f t="shared" si="34"/>
        <v>0</v>
      </c>
      <c r="L140" s="803">
        <f t="shared" si="34"/>
        <v>0</v>
      </c>
      <c r="M140" s="803">
        <f t="shared" si="34"/>
        <v>0</v>
      </c>
      <c r="N140" s="803">
        <f t="shared" si="34"/>
        <v>0</v>
      </c>
      <c r="O140" s="803">
        <f t="shared" si="34"/>
        <v>0</v>
      </c>
      <c r="P140" s="803">
        <f t="shared" si="34"/>
        <v>0</v>
      </c>
      <c r="Q140" s="803">
        <f t="shared" si="33"/>
        <v>0</v>
      </c>
    </row>
    <row r="141" spans="2:17" ht="15" x14ac:dyDescent="0.4">
      <c r="B141" s="807" t="s">
        <v>621</v>
      </c>
      <c r="C141" s="9"/>
      <c r="D141" s="793">
        <f t="shared" si="32"/>
        <v>0</v>
      </c>
      <c r="E141" s="193"/>
      <c r="F141" s="9"/>
      <c r="G141" s="74"/>
      <c r="H141" s="9"/>
      <c r="I141" s="74"/>
      <c r="J141" s="9"/>
      <c r="K141" s="74"/>
      <c r="L141" s="9"/>
      <c r="M141" s="74"/>
      <c r="N141" s="9"/>
      <c r="O141" s="74"/>
      <c r="P141" s="10"/>
      <c r="Q141" s="791"/>
    </row>
    <row r="142" spans="2:17" ht="15.4" x14ac:dyDescent="0.45">
      <c r="B142" s="792" t="s">
        <v>622</v>
      </c>
      <c r="C142" s="1"/>
      <c r="D142" s="793">
        <f t="shared" si="32"/>
        <v>0</v>
      </c>
      <c r="E142" s="812">
        <v>0</v>
      </c>
      <c r="F142" s="813">
        <v>0</v>
      </c>
      <c r="G142" s="814">
        <v>0</v>
      </c>
      <c r="H142" s="813">
        <v>0</v>
      </c>
      <c r="I142" s="814">
        <v>0</v>
      </c>
      <c r="J142" s="814">
        <v>0</v>
      </c>
      <c r="K142" s="814">
        <v>0</v>
      </c>
      <c r="L142" s="813">
        <v>0</v>
      </c>
      <c r="M142" s="814">
        <v>0</v>
      </c>
      <c r="N142" s="813">
        <v>0</v>
      </c>
      <c r="O142" s="814">
        <v>0</v>
      </c>
      <c r="P142" s="811">
        <v>0</v>
      </c>
      <c r="Q142" s="791">
        <f>SUM(E142:P142)</f>
        <v>0</v>
      </c>
    </row>
    <row r="143" spans="2:17" ht="15.4" x14ac:dyDescent="0.45">
      <c r="B143" s="792" t="s">
        <v>623</v>
      </c>
      <c r="C143" s="1"/>
      <c r="D143" s="793">
        <f t="shared" si="32"/>
        <v>0</v>
      </c>
      <c r="E143" s="812">
        <v>0</v>
      </c>
      <c r="F143" s="813">
        <v>0</v>
      </c>
      <c r="G143" s="814">
        <v>0</v>
      </c>
      <c r="H143" s="813">
        <v>0</v>
      </c>
      <c r="I143" s="814">
        <v>0</v>
      </c>
      <c r="J143" s="814">
        <v>0</v>
      </c>
      <c r="K143" s="814">
        <v>0</v>
      </c>
      <c r="L143" s="813">
        <v>0</v>
      </c>
      <c r="M143" s="814">
        <v>0</v>
      </c>
      <c r="N143" s="813">
        <v>0</v>
      </c>
      <c r="O143" s="814">
        <v>0</v>
      </c>
      <c r="P143" s="811">
        <v>0</v>
      </c>
      <c r="Q143" s="791">
        <f>SUM(E143:P143)</f>
        <v>0</v>
      </c>
    </row>
    <row r="144" spans="2:17" ht="15.4" x14ac:dyDescent="0.45">
      <c r="B144" s="860" t="s">
        <v>624</v>
      </c>
      <c r="C144" s="1"/>
      <c r="D144" s="793">
        <f t="shared" si="32"/>
        <v>0</v>
      </c>
      <c r="E144" s="812">
        <v>0</v>
      </c>
      <c r="F144" s="813">
        <v>0</v>
      </c>
      <c r="G144" s="814">
        <v>0</v>
      </c>
      <c r="H144" s="813">
        <v>0</v>
      </c>
      <c r="I144" s="814">
        <v>0</v>
      </c>
      <c r="J144" s="814">
        <v>0</v>
      </c>
      <c r="K144" s="814">
        <v>0</v>
      </c>
      <c r="L144" s="813">
        <v>0</v>
      </c>
      <c r="M144" s="814">
        <v>0</v>
      </c>
      <c r="N144" s="813">
        <v>0</v>
      </c>
      <c r="O144" s="814">
        <v>0</v>
      </c>
      <c r="P144" s="811">
        <v>0</v>
      </c>
      <c r="Q144" s="791">
        <f>SUM(E144:P144)</f>
        <v>0</v>
      </c>
    </row>
    <row r="145" spans="2:17" ht="15.75" thickBot="1" x14ac:dyDescent="0.5">
      <c r="B145" s="815" t="s">
        <v>625</v>
      </c>
      <c r="C145" s="2"/>
      <c r="D145" s="793">
        <f t="shared" si="32"/>
        <v>0</v>
      </c>
      <c r="E145" s="812">
        <v>0</v>
      </c>
      <c r="F145" s="813">
        <v>0</v>
      </c>
      <c r="G145" s="814">
        <v>0</v>
      </c>
      <c r="H145" s="813">
        <v>0</v>
      </c>
      <c r="I145" s="814">
        <v>0</v>
      </c>
      <c r="J145" s="814">
        <v>0</v>
      </c>
      <c r="K145" s="814">
        <v>0</v>
      </c>
      <c r="L145" s="813">
        <v>0</v>
      </c>
      <c r="M145" s="814">
        <v>0</v>
      </c>
      <c r="N145" s="813">
        <v>0</v>
      </c>
      <c r="O145" s="814">
        <v>0</v>
      </c>
      <c r="P145" s="811">
        <v>0</v>
      </c>
      <c r="Q145" s="791">
        <f>SUM(E145:P145)</f>
        <v>0</v>
      </c>
    </row>
    <row r="146" spans="2:17" ht="15.4" thickBot="1" x14ac:dyDescent="0.45">
      <c r="B146" s="799" t="s">
        <v>626</v>
      </c>
      <c r="C146" s="800"/>
      <c r="D146" s="801">
        <f t="shared" si="32"/>
        <v>0</v>
      </c>
      <c r="E146" s="803">
        <f>SUM(E142:E145)</f>
        <v>0</v>
      </c>
      <c r="F146" s="803">
        <f t="shared" ref="F146:P146" si="35">SUM(F142:F145)</f>
        <v>0</v>
      </c>
      <c r="G146" s="803">
        <f t="shared" si="35"/>
        <v>0</v>
      </c>
      <c r="H146" s="803">
        <f t="shared" si="35"/>
        <v>0</v>
      </c>
      <c r="I146" s="803">
        <f t="shared" si="35"/>
        <v>0</v>
      </c>
      <c r="J146" s="803">
        <f t="shared" si="35"/>
        <v>0</v>
      </c>
      <c r="K146" s="803">
        <f t="shared" si="35"/>
        <v>0</v>
      </c>
      <c r="L146" s="803">
        <f t="shared" si="35"/>
        <v>0</v>
      </c>
      <c r="M146" s="803">
        <f t="shared" si="35"/>
        <v>0</v>
      </c>
      <c r="N146" s="803">
        <f t="shared" si="35"/>
        <v>0</v>
      </c>
      <c r="O146" s="803">
        <f t="shared" si="35"/>
        <v>0</v>
      </c>
      <c r="P146" s="803">
        <f t="shared" si="35"/>
        <v>0</v>
      </c>
      <c r="Q146" s="803">
        <f>SUM(E146:P146)</f>
        <v>0</v>
      </c>
    </row>
    <row r="147" spans="2:17" ht="15" x14ac:dyDescent="0.4">
      <c r="B147" s="807" t="s">
        <v>719</v>
      </c>
      <c r="C147" s="9"/>
      <c r="D147" s="793">
        <f t="shared" si="32"/>
        <v>0</v>
      </c>
      <c r="E147" s="193"/>
      <c r="F147" s="9"/>
      <c r="G147" s="74"/>
      <c r="H147" s="9"/>
      <c r="I147" s="74"/>
      <c r="J147" s="9"/>
      <c r="K147" s="74"/>
      <c r="L147" s="74"/>
      <c r="M147" s="74"/>
      <c r="N147" s="9"/>
      <c r="O147" s="74"/>
      <c r="P147" s="10"/>
      <c r="Q147" s="791"/>
    </row>
    <row r="148" spans="2:17" ht="15.4" x14ac:dyDescent="0.45">
      <c r="B148" s="860" t="s">
        <v>1179</v>
      </c>
      <c r="C148" s="1"/>
      <c r="D148" s="793">
        <f t="shared" si="32"/>
        <v>0</v>
      </c>
      <c r="E148" s="812">
        <v>0</v>
      </c>
      <c r="F148" s="813">
        <v>0</v>
      </c>
      <c r="G148" s="814">
        <v>0</v>
      </c>
      <c r="H148" s="813">
        <v>0</v>
      </c>
      <c r="I148" s="814">
        <v>0</v>
      </c>
      <c r="J148" s="814">
        <v>0</v>
      </c>
      <c r="K148" s="814">
        <v>0</v>
      </c>
      <c r="L148" s="814">
        <v>0</v>
      </c>
      <c r="M148" s="814">
        <v>0</v>
      </c>
      <c r="N148" s="814">
        <v>0</v>
      </c>
      <c r="O148" s="814">
        <v>0</v>
      </c>
      <c r="P148" s="814">
        <v>0</v>
      </c>
      <c r="Q148" s="791">
        <f t="shared" ref="Q148:Q149" si="36">SUM(E148:P148)</f>
        <v>0</v>
      </c>
    </row>
    <row r="149" spans="2:17" ht="15.4" x14ac:dyDescent="0.45">
      <c r="B149" s="860" t="s">
        <v>1188</v>
      </c>
      <c r="C149" s="1"/>
      <c r="D149" s="793">
        <f t="shared" si="32"/>
        <v>0</v>
      </c>
      <c r="E149" s="812">
        <v>0</v>
      </c>
      <c r="F149" s="813">
        <v>0</v>
      </c>
      <c r="G149" s="814">
        <v>0</v>
      </c>
      <c r="H149" s="813">
        <v>0</v>
      </c>
      <c r="I149" s="814">
        <v>0</v>
      </c>
      <c r="J149" s="814">
        <v>0</v>
      </c>
      <c r="K149" s="814">
        <v>0</v>
      </c>
      <c r="L149" s="813">
        <v>0</v>
      </c>
      <c r="M149" s="814">
        <v>0</v>
      </c>
      <c r="N149" s="814">
        <v>0</v>
      </c>
      <c r="O149" s="814">
        <v>0</v>
      </c>
      <c r="P149" s="814">
        <v>0</v>
      </c>
      <c r="Q149" s="791">
        <f t="shared" si="36"/>
        <v>0</v>
      </c>
    </row>
    <row r="150" spans="2:17" ht="15.4" x14ac:dyDescent="0.45">
      <c r="B150" s="860" t="s">
        <v>1189</v>
      </c>
      <c r="C150" s="1"/>
      <c r="D150" s="793"/>
      <c r="E150" s="812"/>
      <c r="F150" s="813"/>
      <c r="G150" s="814"/>
      <c r="H150" s="813"/>
      <c r="I150" s="814"/>
      <c r="J150" s="814"/>
      <c r="K150" s="814"/>
      <c r="L150" s="813"/>
      <c r="M150" s="814"/>
      <c r="N150" s="814"/>
      <c r="O150" s="814"/>
      <c r="P150" s="814"/>
      <c r="Q150" s="791"/>
    </row>
    <row r="151" spans="2:17" ht="15.4" x14ac:dyDescent="0.45">
      <c r="B151" s="860" t="s">
        <v>720</v>
      </c>
      <c r="C151" s="1"/>
      <c r="D151" s="793">
        <f t="shared" ref="D151:D191" si="37">SUM(Q151/$Q$103)</f>
        <v>0</v>
      </c>
      <c r="E151" s="812">
        <v>0</v>
      </c>
      <c r="F151" s="813">
        <v>0</v>
      </c>
      <c r="G151" s="814">
        <v>0</v>
      </c>
      <c r="H151" s="813">
        <v>0</v>
      </c>
      <c r="I151" s="814">
        <v>0</v>
      </c>
      <c r="J151" s="814">
        <v>0</v>
      </c>
      <c r="K151" s="814">
        <v>0</v>
      </c>
      <c r="L151" s="813">
        <v>0</v>
      </c>
      <c r="M151" s="814">
        <v>0</v>
      </c>
      <c r="N151" s="814">
        <v>0</v>
      </c>
      <c r="O151" s="814">
        <v>0</v>
      </c>
      <c r="P151" s="814">
        <v>0</v>
      </c>
      <c r="Q151" s="791">
        <f t="shared" ref="Q151:Q162" si="38">SUM(E151:P151)</f>
        <v>0</v>
      </c>
    </row>
    <row r="152" spans="2:17" ht="15.4" x14ac:dyDescent="0.45">
      <c r="B152" s="860" t="s">
        <v>1180</v>
      </c>
      <c r="C152" s="1"/>
      <c r="D152" s="793">
        <f t="shared" si="37"/>
        <v>0</v>
      </c>
      <c r="E152" s="812">
        <v>0</v>
      </c>
      <c r="F152" s="813">
        <v>0</v>
      </c>
      <c r="G152" s="814">
        <v>0</v>
      </c>
      <c r="H152" s="813">
        <v>0</v>
      </c>
      <c r="I152" s="814">
        <v>0</v>
      </c>
      <c r="J152" s="814">
        <v>0</v>
      </c>
      <c r="K152" s="814">
        <v>0</v>
      </c>
      <c r="L152" s="813">
        <v>0</v>
      </c>
      <c r="M152" s="814">
        <v>0</v>
      </c>
      <c r="N152" s="814">
        <v>0</v>
      </c>
      <c r="O152" s="814">
        <v>0</v>
      </c>
      <c r="P152" s="814">
        <v>0</v>
      </c>
      <c r="Q152" s="791">
        <f t="shared" si="38"/>
        <v>0</v>
      </c>
    </row>
    <row r="153" spans="2:17" ht="15.4" x14ac:dyDescent="0.45">
      <c r="B153" s="860" t="s">
        <v>1181</v>
      </c>
      <c r="C153" s="1"/>
      <c r="D153" s="793">
        <f t="shared" si="37"/>
        <v>0</v>
      </c>
      <c r="E153" s="812">
        <v>0</v>
      </c>
      <c r="F153" s="813">
        <v>0</v>
      </c>
      <c r="G153" s="814">
        <v>0</v>
      </c>
      <c r="H153" s="813">
        <v>0</v>
      </c>
      <c r="I153" s="814">
        <v>0</v>
      </c>
      <c r="J153" s="814">
        <v>0</v>
      </c>
      <c r="K153" s="814">
        <v>0</v>
      </c>
      <c r="L153" s="813">
        <v>0</v>
      </c>
      <c r="M153" s="814">
        <v>0</v>
      </c>
      <c r="N153" s="814">
        <v>0</v>
      </c>
      <c r="O153" s="814">
        <v>0</v>
      </c>
      <c r="P153" s="814">
        <v>0</v>
      </c>
      <c r="Q153" s="791">
        <f t="shared" si="38"/>
        <v>0</v>
      </c>
    </row>
    <row r="154" spans="2:17" ht="15.4" x14ac:dyDescent="0.45">
      <c r="B154" s="860" t="s">
        <v>1182</v>
      </c>
      <c r="C154" s="1"/>
      <c r="D154" s="793">
        <f t="shared" si="37"/>
        <v>0</v>
      </c>
      <c r="E154" s="812">
        <v>0</v>
      </c>
      <c r="F154" s="813">
        <v>0</v>
      </c>
      <c r="G154" s="814">
        <v>0</v>
      </c>
      <c r="H154" s="813">
        <v>0</v>
      </c>
      <c r="I154" s="814">
        <v>0</v>
      </c>
      <c r="J154" s="814">
        <v>0</v>
      </c>
      <c r="K154" s="814">
        <v>0</v>
      </c>
      <c r="L154" s="813">
        <v>0</v>
      </c>
      <c r="M154" s="814">
        <v>0</v>
      </c>
      <c r="N154" s="814">
        <v>0</v>
      </c>
      <c r="O154" s="814">
        <v>0</v>
      </c>
      <c r="P154" s="814">
        <v>0</v>
      </c>
      <c r="Q154" s="791">
        <f t="shared" si="38"/>
        <v>0</v>
      </c>
    </row>
    <row r="155" spans="2:17" ht="15.4" x14ac:dyDescent="0.45">
      <c r="B155" s="860" t="s">
        <v>1183</v>
      </c>
      <c r="C155" s="1"/>
      <c r="D155" s="793">
        <f t="shared" si="37"/>
        <v>0</v>
      </c>
      <c r="E155" s="812">
        <v>0</v>
      </c>
      <c r="F155" s="813">
        <v>0</v>
      </c>
      <c r="G155" s="814">
        <v>0</v>
      </c>
      <c r="H155" s="813">
        <v>0</v>
      </c>
      <c r="I155" s="814">
        <v>0</v>
      </c>
      <c r="J155" s="814">
        <v>0</v>
      </c>
      <c r="K155" s="814">
        <v>0</v>
      </c>
      <c r="L155" s="813">
        <v>0</v>
      </c>
      <c r="M155" s="814">
        <v>0</v>
      </c>
      <c r="N155" s="814">
        <v>0</v>
      </c>
      <c r="O155" s="814">
        <v>0</v>
      </c>
      <c r="P155" s="814">
        <v>0</v>
      </c>
      <c r="Q155" s="791">
        <f t="shared" si="38"/>
        <v>0</v>
      </c>
    </row>
    <row r="156" spans="2:17" ht="15.4" x14ac:dyDescent="0.45">
      <c r="B156" s="860" t="s">
        <v>1184</v>
      </c>
      <c r="C156" s="1"/>
      <c r="D156" s="793">
        <f t="shared" si="37"/>
        <v>0</v>
      </c>
      <c r="E156" s="812">
        <v>0</v>
      </c>
      <c r="F156" s="813">
        <v>0</v>
      </c>
      <c r="G156" s="814">
        <v>0</v>
      </c>
      <c r="H156" s="813">
        <v>0</v>
      </c>
      <c r="I156" s="814">
        <v>0</v>
      </c>
      <c r="J156" s="814">
        <v>0</v>
      </c>
      <c r="K156" s="814">
        <v>0</v>
      </c>
      <c r="L156" s="813">
        <v>0</v>
      </c>
      <c r="M156" s="814">
        <v>0</v>
      </c>
      <c r="N156" s="814">
        <v>0</v>
      </c>
      <c r="O156" s="814">
        <v>0</v>
      </c>
      <c r="P156" s="814">
        <v>0</v>
      </c>
      <c r="Q156" s="791">
        <f t="shared" si="38"/>
        <v>0</v>
      </c>
    </row>
    <row r="157" spans="2:17" ht="15.4" x14ac:dyDescent="0.45">
      <c r="B157" s="860" t="s">
        <v>1185</v>
      </c>
      <c r="C157" s="1"/>
      <c r="D157" s="793">
        <f t="shared" si="37"/>
        <v>0</v>
      </c>
      <c r="E157" s="812">
        <v>0</v>
      </c>
      <c r="F157" s="813">
        <v>0</v>
      </c>
      <c r="G157" s="814">
        <v>0</v>
      </c>
      <c r="H157" s="813">
        <v>0</v>
      </c>
      <c r="I157" s="814">
        <v>0</v>
      </c>
      <c r="J157" s="814">
        <v>0</v>
      </c>
      <c r="K157" s="814">
        <v>0</v>
      </c>
      <c r="L157" s="813">
        <v>0</v>
      </c>
      <c r="M157" s="814">
        <v>0</v>
      </c>
      <c r="N157" s="814">
        <v>0</v>
      </c>
      <c r="O157" s="814">
        <v>0</v>
      </c>
      <c r="P157" s="814">
        <v>0</v>
      </c>
      <c r="Q157" s="791">
        <f t="shared" si="38"/>
        <v>0</v>
      </c>
    </row>
    <row r="158" spans="2:17" ht="15.4" x14ac:dyDescent="0.45">
      <c r="B158" s="860" t="s">
        <v>1187</v>
      </c>
      <c r="C158" s="1"/>
      <c r="D158" s="793">
        <f t="shared" si="37"/>
        <v>0</v>
      </c>
      <c r="E158" s="812">
        <v>0</v>
      </c>
      <c r="F158" s="813">
        <v>0</v>
      </c>
      <c r="G158" s="814">
        <v>0</v>
      </c>
      <c r="H158" s="813">
        <v>0</v>
      </c>
      <c r="I158" s="814">
        <v>0</v>
      </c>
      <c r="J158" s="814">
        <v>0</v>
      </c>
      <c r="K158" s="814">
        <v>0</v>
      </c>
      <c r="L158" s="813">
        <v>0</v>
      </c>
      <c r="M158" s="814">
        <v>0</v>
      </c>
      <c r="N158" s="814">
        <v>0</v>
      </c>
      <c r="O158" s="814">
        <v>0</v>
      </c>
      <c r="P158" s="814">
        <v>0</v>
      </c>
      <c r="Q158" s="791">
        <f t="shared" si="38"/>
        <v>0</v>
      </c>
    </row>
    <row r="159" spans="2:17" ht="15.4" x14ac:dyDescent="0.45">
      <c r="B159" s="860" t="s">
        <v>958</v>
      </c>
      <c r="C159" s="1"/>
      <c r="D159" s="793">
        <f t="shared" si="37"/>
        <v>0</v>
      </c>
      <c r="E159" s="812">
        <v>0</v>
      </c>
      <c r="F159" s="813">
        <v>0</v>
      </c>
      <c r="G159" s="814">
        <v>0</v>
      </c>
      <c r="H159" s="813">
        <v>0</v>
      </c>
      <c r="I159" s="814">
        <v>0</v>
      </c>
      <c r="J159" s="814">
        <v>0</v>
      </c>
      <c r="K159" s="814">
        <v>0</v>
      </c>
      <c r="L159" s="813">
        <v>0</v>
      </c>
      <c r="M159" s="814">
        <v>0</v>
      </c>
      <c r="N159" s="814">
        <v>0</v>
      </c>
      <c r="O159" s="814">
        <v>0</v>
      </c>
      <c r="P159" s="814">
        <v>0</v>
      </c>
      <c r="Q159" s="791">
        <f t="shared" si="38"/>
        <v>0</v>
      </c>
    </row>
    <row r="160" spans="2:17" ht="15.4" x14ac:dyDescent="0.45">
      <c r="B160" s="860" t="s">
        <v>627</v>
      </c>
      <c r="C160" s="1"/>
      <c r="D160" s="793">
        <f t="shared" si="37"/>
        <v>0</v>
      </c>
      <c r="E160" s="812">
        <v>0</v>
      </c>
      <c r="F160" s="795">
        <v>0</v>
      </c>
      <c r="G160" s="814">
        <v>0</v>
      </c>
      <c r="H160" s="813">
        <v>0</v>
      </c>
      <c r="I160" s="814">
        <v>0</v>
      </c>
      <c r="J160" s="814">
        <v>0</v>
      </c>
      <c r="K160" s="814">
        <v>0</v>
      </c>
      <c r="L160" s="813">
        <v>0</v>
      </c>
      <c r="M160" s="814">
        <v>0</v>
      </c>
      <c r="N160" s="814">
        <v>0</v>
      </c>
      <c r="O160" s="814">
        <v>0</v>
      </c>
      <c r="P160" s="814">
        <v>0</v>
      </c>
      <c r="Q160" s="791">
        <f t="shared" si="38"/>
        <v>0</v>
      </c>
    </row>
    <row r="161" spans="2:17" ht="15.75" thickBot="1" x14ac:dyDescent="0.5">
      <c r="B161" s="815" t="s">
        <v>1190</v>
      </c>
      <c r="C161" s="2"/>
      <c r="D161" s="793">
        <f t="shared" si="37"/>
        <v>0</v>
      </c>
      <c r="E161" s="812">
        <v>0</v>
      </c>
      <c r="F161" s="813">
        <v>0</v>
      </c>
      <c r="G161" s="814">
        <v>0</v>
      </c>
      <c r="H161" s="813">
        <v>0</v>
      </c>
      <c r="I161" s="814">
        <v>0</v>
      </c>
      <c r="J161" s="814">
        <v>0</v>
      </c>
      <c r="K161" s="814">
        <v>0</v>
      </c>
      <c r="L161" s="813">
        <v>0</v>
      </c>
      <c r="M161" s="814">
        <v>0</v>
      </c>
      <c r="N161" s="814">
        <v>0</v>
      </c>
      <c r="O161" s="814">
        <v>0</v>
      </c>
      <c r="P161" s="814">
        <v>0</v>
      </c>
      <c r="Q161" s="791">
        <f t="shared" si="38"/>
        <v>0</v>
      </c>
    </row>
    <row r="162" spans="2:17" ht="15.4" thickBot="1" x14ac:dyDescent="0.45">
      <c r="B162" s="799" t="s">
        <v>1186</v>
      </c>
      <c r="C162" s="800"/>
      <c r="D162" s="801">
        <f t="shared" si="37"/>
        <v>0</v>
      </c>
      <c r="E162" s="803">
        <f>SUM(E148:E161)</f>
        <v>0</v>
      </c>
      <c r="F162" s="803">
        <f t="shared" ref="F162:P162" si="39">SUM(F148:F161)</f>
        <v>0</v>
      </c>
      <c r="G162" s="803">
        <f t="shared" si="39"/>
        <v>0</v>
      </c>
      <c r="H162" s="803">
        <f t="shared" si="39"/>
        <v>0</v>
      </c>
      <c r="I162" s="803">
        <f t="shared" si="39"/>
        <v>0</v>
      </c>
      <c r="J162" s="803">
        <f t="shared" si="39"/>
        <v>0</v>
      </c>
      <c r="K162" s="803">
        <f t="shared" si="39"/>
        <v>0</v>
      </c>
      <c r="L162" s="803">
        <f t="shared" si="39"/>
        <v>0</v>
      </c>
      <c r="M162" s="803">
        <f t="shared" si="39"/>
        <v>0</v>
      </c>
      <c r="N162" s="803">
        <f t="shared" si="39"/>
        <v>0</v>
      </c>
      <c r="O162" s="803">
        <f t="shared" si="39"/>
        <v>0</v>
      </c>
      <c r="P162" s="803">
        <f t="shared" si="39"/>
        <v>0</v>
      </c>
      <c r="Q162" s="803">
        <f t="shared" si="38"/>
        <v>0</v>
      </c>
    </row>
    <row r="163" spans="2:17" ht="15" x14ac:dyDescent="0.4">
      <c r="B163" s="807" t="s">
        <v>629</v>
      </c>
      <c r="C163" s="9"/>
      <c r="D163" s="793">
        <f t="shared" si="37"/>
        <v>0</v>
      </c>
      <c r="E163" s="193"/>
      <c r="F163" s="9"/>
      <c r="G163" s="74"/>
      <c r="H163" s="9"/>
      <c r="I163" s="74"/>
      <c r="J163" s="9"/>
      <c r="K163" s="74"/>
      <c r="L163" s="9"/>
      <c r="M163" s="74"/>
      <c r="N163" s="9"/>
      <c r="O163" s="74"/>
      <c r="P163" s="10"/>
      <c r="Q163" s="791"/>
    </row>
    <row r="164" spans="2:17" ht="15.4" x14ac:dyDescent="0.45">
      <c r="B164" s="792" t="s">
        <v>630</v>
      </c>
      <c r="C164" s="1"/>
      <c r="D164" s="793">
        <f t="shared" si="37"/>
        <v>0</v>
      </c>
      <c r="E164" s="812">
        <v>0</v>
      </c>
      <c r="F164" s="813">
        <v>0</v>
      </c>
      <c r="G164" s="814">
        <v>0</v>
      </c>
      <c r="H164" s="813">
        <v>0</v>
      </c>
      <c r="I164" s="814">
        <v>0</v>
      </c>
      <c r="J164" s="814">
        <v>0</v>
      </c>
      <c r="K164" s="814">
        <v>0</v>
      </c>
      <c r="L164" s="813">
        <v>0</v>
      </c>
      <c r="M164" s="814">
        <v>0</v>
      </c>
      <c r="N164" s="813">
        <v>0</v>
      </c>
      <c r="O164" s="814">
        <v>0</v>
      </c>
      <c r="P164" s="811">
        <v>0</v>
      </c>
      <c r="Q164" s="791">
        <f>SUM(E164:P164)</f>
        <v>0</v>
      </c>
    </row>
    <row r="165" spans="2:17" ht="15.4" x14ac:dyDescent="0.45">
      <c r="B165" s="792" t="s">
        <v>631</v>
      </c>
      <c r="C165" s="1"/>
      <c r="D165" s="793">
        <f t="shared" si="37"/>
        <v>0</v>
      </c>
      <c r="E165" s="812">
        <v>0</v>
      </c>
      <c r="F165" s="813">
        <v>0</v>
      </c>
      <c r="G165" s="814">
        <v>0</v>
      </c>
      <c r="H165" s="813">
        <v>0</v>
      </c>
      <c r="I165" s="814">
        <v>0</v>
      </c>
      <c r="J165" s="814">
        <v>0</v>
      </c>
      <c r="K165" s="814">
        <v>0</v>
      </c>
      <c r="L165" s="813">
        <v>0</v>
      </c>
      <c r="M165" s="814">
        <v>0</v>
      </c>
      <c r="N165" s="813">
        <v>0</v>
      </c>
      <c r="O165" s="814">
        <v>0</v>
      </c>
      <c r="P165" s="811">
        <v>0</v>
      </c>
      <c r="Q165" s="791">
        <f>SUM(E165:P165)</f>
        <v>0</v>
      </c>
    </row>
    <row r="166" spans="2:17" ht="15.75" thickBot="1" x14ac:dyDescent="0.5">
      <c r="B166" s="815" t="s">
        <v>632</v>
      </c>
      <c r="C166" s="2"/>
      <c r="D166" s="793">
        <f t="shared" si="37"/>
        <v>0</v>
      </c>
      <c r="E166" s="812">
        <v>0</v>
      </c>
      <c r="F166" s="813">
        <v>0</v>
      </c>
      <c r="G166" s="814">
        <v>0</v>
      </c>
      <c r="H166" s="813">
        <v>0</v>
      </c>
      <c r="I166" s="814">
        <v>0</v>
      </c>
      <c r="J166" s="814">
        <v>0</v>
      </c>
      <c r="K166" s="814">
        <v>0</v>
      </c>
      <c r="L166" s="813">
        <v>0</v>
      </c>
      <c r="M166" s="814">
        <v>0</v>
      </c>
      <c r="N166" s="813">
        <v>0</v>
      </c>
      <c r="O166" s="814">
        <v>0</v>
      </c>
      <c r="P166" s="811">
        <v>0</v>
      </c>
      <c r="Q166" s="791">
        <f>SUM(E166:P166)</f>
        <v>0</v>
      </c>
    </row>
    <row r="167" spans="2:17" ht="15.4" thickBot="1" x14ac:dyDescent="0.45">
      <c r="B167" s="799" t="s">
        <v>633</v>
      </c>
      <c r="C167" s="800"/>
      <c r="D167" s="801">
        <f t="shared" si="37"/>
        <v>0</v>
      </c>
      <c r="E167" s="803">
        <f>SUM(E164:E166)</f>
        <v>0</v>
      </c>
      <c r="F167" s="803">
        <f t="shared" ref="F167:P167" si="40">SUM(F164:F166)</f>
        <v>0</v>
      </c>
      <c r="G167" s="803">
        <f t="shared" si="40"/>
        <v>0</v>
      </c>
      <c r="H167" s="803">
        <f t="shared" si="40"/>
        <v>0</v>
      </c>
      <c r="I167" s="803">
        <f t="shared" si="40"/>
        <v>0</v>
      </c>
      <c r="J167" s="803">
        <f t="shared" si="40"/>
        <v>0</v>
      </c>
      <c r="K167" s="803">
        <f t="shared" si="40"/>
        <v>0</v>
      </c>
      <c r="L167" s="803">
        <f t="shared" si="40"/>
        <v>0</v>
      </c>
      <c r="M167" s="803">
        <f t="shared" si="40"/>
        <v>0</v>
      </c>
      <c r="N167" s="803">
        <f t="shared" si="40"/>
        <v>0</v>
      </c>
      <c r="O167" s="803">
        <f t="shared" si="40"/>
        <v>0</v>
      </c>
      <c r="P167" s="803">
        <f t="shared" si="40"/>
        <v>0</v>
      </c>
      <c r="Q167" s="803">
        <f>SUM(E167:P167)</f>
        <v>0</v>
      </c>
    </row>
    <row r="168" spans="2:17" ht="15" x14ac:dyDescent="0.4">
      <c r="B168" s="807" t="s">
        <v>634</v>
      </c>
      <c r="C168" s="9"/>
      <c r="D168" s="793">
        <f t="shared" si="37"/>
        <v>0</v>
      </c>
      <c r="E168" s="193"/>
      <c r="F168" s="74"/>
      <c r="G168" s="74"/>
      <c r="H168" s="9"/>
      <c r="I168" s="74"/>
      <c r="J168" s="9"/>
      <c r="K168" s="74"/>
      <c r="L168" s="9"/>
      <c r="M168" s="74"/>
      <c r="N168" s="9"/>
      <c r="O168" s="74"/>
      <c r="P168" s="10"/>
      <c r="Q168" s="791"/>
    </row>
    <row r="169" spans="2:17" ht="15.4" x14ac:dyDescent="0.45">
      <c r="B169" s="792" t="s">
        <v>635</v>
      </c>
      <c r="C169" s="1"/>
      <c r="D169" s="793">
        <f t="shared" si="37"/>
        <v>0</v>
      </c>
      <c r="E169" s="794">
        <v>0</v>
      </c>
      <c r="F169" s="795">
        <v>0</v>
      </c>
      <c r="G169" s="814">
        <v>0</v>
      </c>
      <c r="H169" s="813">
        <v>0</v>
      </c>
      <c r="I169" s="814">
        <v>0</v>
      </c>
      <c r="J169" s="814">
        <v>0</v>
      </c>
      <c r="K169" s="814">
        <v>0</v>
      </c>
      <c r="L169" s="813">
        <v>0</v>
      </c>
      <c r="M169" s="814">
        <v>0</v>
      </c>
      <c r="N169" s="813">
        <v>0</v>
      </c>
      <c r="O169" s="814">
        <v>0</v>
      </c>
      <c r="P169" s="811">
        <v>0</v>
      </c>
      <c r="Q169" s="791">
        <f>SUM(E169:P169)</f>
        <v>0</v>
      </c>
    </row>
    <row r="170" spans="2:17" ht="15.4" x14ac:dyDescent="0.45">
      <c r="B170" s="792" t="s">
        <v>636</v>
      </c>
      <c r="C170" s="1"/>
      <c r="D170" s="793">
        <f t="shared" si="37"/>
        <v>0</v>
      </c>
      <c r="E170" s="812">
        <v>0</v>
      </c>
      <c r="F170" s="813">
        <v>0</v>
      </c>
      <c r="G170" s="814">
        <v>0</v>
      </c>
      <c r="H170" s="813">
        <v>0</v>
      </c>
      <c r="I170" s="814">
        <v>0</v>
      </c>
      <c r="J170" s="814">
        <v>0</v>
      </c>
      <c r="K170" s="814">
        <v>0</v>
      </c>
      <c r="L170" s="813">
        <v>0</v>
      </c>
      <c r="M170" s="814">
        <v>0</v>
      </c>
      <c r="N170" s="813">
        <v>0</v>
      </c>
      <c r="O170" s="814">
        <v>0</v>
      </c>
      <c r="P170" s="811">
        <v>0</v>
      </c>
      <c r="Q170" s="791">
        <f>SUM(E170:P170)</f>
        <v>0</v>
      </c>
    </row>
    <row r="171" spans="2:17" ht="15.75" thickBot="1" x14ac:dyDescent="0.5">
      <c r="B171" s="815" t="s">
        <v>637</v>
      </c>
      <c r="C171" s="2"/>
      <c r="D171" s="793">
        <f t="shared" si="37"/>
        <v>0</v>
      </c>
      <c r="E171" s="812">
        <v>0</v>
      </c>
      <c r="F171" s="813">
        <v>0</v>
      </c>
      <c r="G171" s="814">
        <v>0</v>
      </c>
      <c r="H171" s="813">
        <v>0</v>
      </c>
      <c r="I171" s="814">
        <v>0</v>
      </c>
      <c r="J171" s="814">
        <v>0</v>
      </c>
      <c r="K171" s="814">
        <v>0</v>
      </c>
      <c r="L171" s="813">
        <v>0</v>
      </c>
      <c r="M171" s="814">
        <v>0</v>
      </c>
      <c r="N171" s="813">
        <v>0</v>
      </c>
      <c r="O171" s="814">
        <v>0</v>
      </c>
      <c r="P171" s="811">
        <v>0</v>
      </c>
      <c r="Q171" s="791">
        <f>SUM(E171:P171)</f>
        <v>0</v>
      </c>
    </row>
    <row r="172" spans="2:17" ht="15.4" thickBot="1" x14ac:dyDescent="0.45">
      <c r="B172" s="799" t="s">
        <v>638</v>
      </c>
      <c r="C172" s="800"/>
      <c r="D172" s="801">
        <f t="shared" si="37"/>
        <v>0</v>
      </c>
      <c r="E172" s="803">
        <f t="shared" ref="E172:P172" si="41">SUM(E169:E171)</f>
        <v>0</v>
      </c>
      <c r="F172" s="803">
        <f t="shared" si="41"/>
        <v>0</v>
      </c>
      <c r="G172" s="803">
        <f t="shared" si="41"/>
        <v>0</v>
      </c>
      <c r="H172" s="803">
        <f t="shared" si="41"/>
        <v>0</v>
      </c>
      <c r="I172" s="803">
        <f t="shared" si="41"/>
        <v>0</v>
      </c>
      <c r="J172" s="803">
        <f t="shared" si="41"/>
        <v>0</v>
      </c>
      <c r="K172" s="803">
        <f t="shared" si="41"/>
        <v>0</v>
      </c>
      <c r="L172" s="803">
        <f t="shared" si="41"/>
        <v>0</v>
      </c>
      <c r="M172" s="803">
        <f t="shared" si="41"/>
        <v>0</v>
      </c>
      <c r="N172" s="803">
        <f t="shared" si="41"/>
        <v>0</v>
      </c>
      <c r="O172" s="803">
        <f t="shared" si="41"/>
        <v>0</v>
      </c>
      <c r="P172" s="803">
        <f t="shared" si="41"/>
        <v>0</v>
      </c>
      <c r="Q172" s="803">
        <f>SUM(E172:P172)</f>
        <v>0</v>
      </c>
    </row>
    <row r="173" spans="2:17" ht="15" x14ac:dyDescent="0.4">
      <c r="B173" s="807" t="s">
        <v>639</v>
      </c>
      <c r="C173" s="9"/>
      <c r="D173" s="793">
        <f t="shared" si="37"/>
        <v>0</v>
      </c>
      <c r="E173" s="193"/>
      <c r="F173" s="9"/>
      <c r="G173" s="74"/>
      <c r="H173" s="9"/>
      <c r="I173" s="74"/>
      <c r="J173" s="9"/>
      <c r="K173" s="74"/>
      <c r="L173" s="9"/>
      <c r="M173" s="74"/>
      <c r="N173" s="9"/>
      <c r="O173" s="74"/>
      <c r="P173" s="10"/>
      <c r="Q173" s="791"/>
    </row>
    <row r="174" spans="2:17" ht="15.4" x14ac:dyDescent="0.45">
      <c r="B174" s="860" t="s">
        <v>640</v>
      </c>
      <c r="C174" s="1"/>
      <c r="D174" s="793">
        <f t="shared" si="37"/>
        <v>0</v>
      </c>
      <c r="E174" s="812">
        <v>0</v>
      </c>
      <c r="F174" s="813">
        <v>0</v>
      </c>
      <c r="G174" s="814">
        <v>0</v>
      </c>
      <c r="H174" s="813">
        <v>0</v>
      </c>
      <c r="I174" s="814">
        <v>0</v>
      </c>
      <c r="J174" s="814">
        <v>0</v>
      </c>
      <c r="K174" s="814">
        <v>0</v>
      </c>
      <c r="L174" s="813">
        <v>0</v>
      </c>
      <c r="M174" s="814">
        <v>0</v>
      </c>
      <c r="N174" s="813">
        <v>0</v>
      </c>
      <c r="O174" s="814">
        <v>0</v>
      </c>
      <c r="P174" s="811">
        <v>0</v>
      </c>
      <c r="Q174" s="791">
        <f t="shared" ref="Q174:Q179" si="42">SUM(E174:P174)</f>
        <v>0</v>
      </c>
    </row>
    <row r="175" spans="2:17" ht="15.4" x14ac:dyDescent="0.45">
      <c r="B175" s="860" t="s">
        <v>641</v>
      </c>
      <c r="C175" s="1"/>
      <c r="D175" s="793">
        <f t="shared" si="37"/>
        <v>0</v>
      </c>
      <c r="E175" s="812">
        <v>0</v>
      </c>
      <c r="F175" s="813">
        <v>0</v>
      </c>
      <c r="G175" s="814">
        <v>0</v>
      </c>
      <c r="H175" s="813">
        <v>0</v>
      </c>
      <c r="I175" s="814">
        <v>0</v>
      </c>
      <c r="J175" s="814">
        <v>0</v>
      </c>
      <c r="K175" s="814">
        <v>0</v>
      </c>
      <c r="L175" s="813">
        <v>0</v>
      </c>
      <c r="M175" s="814">
        <v>0</v>
      </c>
      <c r="N175" s="813">
        <v>0</v>
      </c>
      <c r="O175" s="814">
        <v>0</v>
      </c>
      <c r="P175" s="811">
        <v>0</v>
      </c>
      <c r="Q175" s="791">
        <f t="shared" si="42"/>
        <v>0</v>
      </c>
    </row>
    <row r="176" spans="2:17" ht="15.4" x14ac:dyDescent="0.45">
      <c r="B176" s="792" t="s">
        <v>642</v>
      </c>
      <c r="C176" s="816"/>
      <c r="D176" s="793">
        <f t="shared" si="37"/>
        <v>0</v>
      </c>
      <c r="E176" s="812">
        <v>0</v>
      </c>
      <c r="F176" s="813">
        <v>0</v>
      </c>
      <c r="G176" s="814">
        <v>0</v>
      </c>
      <c r="H176" s="813">
        <v>0</v>
      </c>
      <c r="I176" s="814">
        <v>0</v>
      </c>
      <c r="J176" s="814">
        <v>0</v>
      </c>
      <c r="K176" s="814">
        <v>0</v>
      </c>
      <c r="L176" s="813">
        <v>0</v>
      </c>
      <c r="M176" s="814">
        <v>0</v>
      </c>
      <c r="N176" s="813">
        <v>0</v>
      </c>
      <c r="O176" s="814">
        <v>0</v>
      </c>
      <c r="P176" s="811">
        <v>0</v>
      </c>
      <c r="Q176" s="791">
        <f t="shared" si="42"/>
        <v>0</v>
      </c>
    </row>
    <row r="177" spans="2:17" ht="15.4" x14ac:dyDescent="0.45">
      <c r="B177" s="792" t="s">
        <v>643</v>
      </c>
      <c r="C177" s="816"/>
      <c r="D177" s="793">
        <f t="shared" si="37"/>
        <v>0</v>
      </c>
      <c r="E177" s="812">
        <v>0</v>
      </c>
      <c r="F177" s="813">
        <v>0</v>
      </c>
      <c r="G177" s="814">
        <v>0</v>
      </c>
      <c r="H177" s="813">
        <v>0</v>
      </c>
      <c r="I177" s="814">
        <v>0</v>
      </c>
      <c r="J177" s="814">
        <v>0</v>
      </c>
      <c r="K177" s="814">
        <v>0</v>
      </c>
      <c r="L177" s="813">
        <v>0</v>
      </c>
      <c r="M177" s="814">
        <v>0</v>
      </c>
      <c r="N177" s="813">
        <v>0</v>
      </c>
      <c r="O177" s="814">
        <v>0</v>
      </c>
      <c r="P177" s="811">
        <v>0</v>
      </c>
      <c r="Q177" s="791">
        <f t="shared" si="42"/>
        <v>0</v>
      </c>
    </row>
    <row r="178" spans="2:17" ht="15.75" thickBot="1" x14ac:dyDescent="0.5">
      <c r="B178" s="815" t="s">
        <v>644</v>
      </c>
      <c r="C178" s="817"/>
      <c r="D178" s="793">
        <f t="shared" si="37"/>
        <v>0</v>
      </c>
      <c r="E178" s="812">
        <v>0</v>
      </c>
      <c r="F178" s="813">
        <v>0</v>
      </c>
      <c r="G178" s="814">
        <v>0</v>
      </c>
      <c r="H178" s="813">
        <v>0</v>
      </c>
      <c r="I178" s="814">
        <v>0</v>
      </c>
      <c r="J178" s="814">
        <v>0</v>
      </c>
      <c r="K178" s="814">
        <v>0</v>
      </c>
      <c r="L178" s="813">
        <v>0</v>
      </c>
      <c r="M178" s="814">
        <v>0</v>
      </c>
      <c r="N178" s="813">
        <v>0</v>
      </c>
      <c r="O178" s="814">
        <v>0</v>
      </c>
      <c r="P178" s="811">
        <v>0</v>
      </c>
      <c r="Q178" s="791">
        <f t="shared" si="42"/>
        <v>0</v>
      </c>
    </row>
    <row r="179" spans="2:17" ht="15.4" thickBot="1" x14ac:dyDescent="0.45">
      <c r="B179" s="799" t="s">
        <v>645</v>
      </c>
      <c r="C179" s="800"/>
      <c r="D179" s="801">
        <f t="shared" si="37"/>
        <v>0</v>
      </c>
      <c r="E179" s="803">
        <f>SUM(E174:E178)</f>
        <v>0</v>
      </c>
      <c r="F179" s="803">
        <f t="shared" ref="F179:P179" si="43">SUM(F174:F178)</f>
        <v>0</v>
      </c>
      <c r="G179" s="803">
        <f t="shared" si="43"/>
        <v>0</v>
      </c>
      <c r="H179" s="803">
        <f t="shared" si="43"/>
        <v>0</v>
      </c>
      <c r="I179" s="803">
        <f t="shared" si="43"/>
        <v>0</v>
      </c>
      <c r="J179" s="803">
        <f t="shared" si="43"/>
        <v>0</v>
      </c>
      <c r="K179" s="803">
        <f t="shared" si="43"/>
        <v>0</v>
      </c>
      <c r="L179" s="803">
        <f t="shared" si="43"/>
        <v>0</v>
      </c>
      <c r="M179" s="803">
        <f t="shared" si="43"/>
        <v>0</v>
      </c>
      <c r="N179" s="803">
        <f t="shared" si="43"/>
        <v>0</v>
      </c>
      <c r="O179" s="803">
        <f t="shared" si="43"/>
        <v>0</v>
      </c>
      <c r="P179" s="803">
        <f t="shared" si="43"/>
        <v>0</v>
      </c>
      <c r="Q179" s="803">
        <f t="shared" si="42"/>
        <v>0</v>
      </c>
    </row>
    <row r="180" spans="2:17" ht="15.4" x14ac:dyDescent="0.45">
      <c r="B180" s="807" t="s">
        <v>646</v>
      </c>
      <c r="C180" s="818"/>
      <c r="D180" s="793">
        <f t="shared" si="37"/>
        <v>0</v>
      </c>
      <c r="E180" s="193"/>
      <c r="F180" s="9"/>
      <c r="G180" s="74"/>
      <c r="H180" s="9"/>
      <c r="I180" s="74"/>
      <c r="J180" s="9"/>
      <c r="K180" s="74"/>
      <c r="L180" s="9"/>
      <c r="M180" s="74"/>
      <c r="N180" s="9"/>
      <c r="O180" s="74"/>
      <c r="P180" s="10"/>
      <c r="Q180" s="791"/>
    </row>
    <row r="181" spans="2:17" ht="15.4" x14ac:dyDescent="0.45">
      <c r="B181" s="860" t="s">
        <v>1191</v>
      </c>
      <c r="C181" s="816"/>
      <c r="D181" s="793">
        <f t="shared" si="37"/>
        <v>0</v>
      </c>
      <c r="E181" s="812">
        <v>0</v>
      </c>
      <c r="F181" s="813">
        <v>0</v>
      </c>
      <c r="G181" s="814">
        <v>0</v>
      </c>
      <c r="H181" s="813">
        <v>0</v>
      </c>
      <c r="I181" s="814">
        <v>0</v>
      </c>
      <c r="J181" s="814">
        <v>0</v>
      </c>
      <c r="K181" s="814">
        <v>0</v>
      </c>
      <c r="L181" s="813">
        <v>0</v>
      </c>
      <c r="M181" s="814">
        <v>0</v>
      </c>
      <c r="N181" s="813">
        <v>0</v>
      </c>
      <c r="O181" s="814">
        <v>0</v>
      </c>
      <c r="P181" s="811">
        <v>0</v>
      </c>
      <c r="Q181" s="791">
        <f t="shared" ref="Q181:Q186" si="44">SUM(E181:P181)</f>
        <v>0</v>
      </c>
    </row>
    <row r="182" spans="2:17" ht="15.4" x14ac:dyDescent="0.45">
      <c r="B182" s="860" t="s">
        <v>686</v>
      </c>
      <c r="C182" s="816"/>
      <c r="D182" s="793">
        <f t="shared" si="37"/>
        <v>0</v>
      </c>
      <c r="E182" s="812">
        <v>0</v>
      </c>
      <c r="F182" s="813">
        <v>0</v>
      </c>
      <c r="G182" s="814">
        <v>0</v>
      </c>
      <c r="H182" s="813">
        <v>0</v>
      </c>
      <c r="I182" s="814">
        <v>0</v>
      </c>
      <c r="J182" s="814">
        <v>0</v>
      </c>
      <c r="K182" s="814">
        <v>0</v>
      </c>
      <c r="L182" s="813">
        <v>0</v>
      </c>
      <c r="M182" s="814">
        <v>0</v>
      </c>
      <c r="N182" s="813">
        <v>0</v>
      </c>
      <c r="O182" s="814">
        <v>0</v>
      </c>
      <c r="P182" s="811">
        <v>0</v>
      </c>
      <c r="Q182" s="791">
        <f t="shared" si="44"/>
        <v>0</v>
      </c>
    </row>
    <row r="183" spans="2:17" ht="15.4" x14ac:dyDescent="0.45">
      <c r="B183" s="860" t="s">
        <v>1195</v>
      </c>
      <c r="C183" s="816"/>
      <c r="D183" s="793">
        <f t="shared" si="37"/>
        <v>0</v>
      </c>
      <c r="E183" s="812">
        <v>0</v>
      </c>
      <c r="F183" s="813">
        <v>0</v>
      </c>
      <c r="G183" s="814">
        <v>0</v>
      </c>
      <c r="H183" s="813">
        <v>0</v>
      </c>
      <c r="I183" s="814">
        <v>0</v>
      </c>
      <c r="J183" s="814">
        <v>0</v>
      </c>
      <c r="K183" s="814">
        <v>0</v>
      </c>
      <c r="L183" s="813">
        <v>0</v>
      </c>
      <c r="M183" s="814">
        <v>0</v>
      </c>
      <c r="N183" s="813">
        <v>0</v>
      </c>
      <c r="O183" s="814">
        <v>0</v>
      </c>
      <c r="P183" s="811">
        <v>0</v>
      </c>
      <c r="Q183" s="791">
        <f t="shared" si="44"/>
        <v>0</v>
      </c>
    </row>
    <row r="184" spans="2:17" ht="15.75" thickBot="1" x14ac:dyDescent="0.5">
      <c r="B184" s="861" t="s">
        <v>1196</v>
      </c>
      <c r="C184" s="817"/>
      <c r="D184" s="793">
        <f t="shared" si="37"/>
        <v>0</v>
      </c>
      <c r="E184" s="812">
        <v>0</v>
      </c>
      <c r="F184" s="813">
        <v>0</v>
      </c>
      <c r="G184" s="814">
        <v>0</v>
      </c>
      <c r="H184" s="813">
        <v>0</v>
      </c>
      <c r="I184" s="814">
        <v>0</v>
      </c>
      <c r="J184" s="814">
        <v>0</v>
      </c>
      <c r="K184" s="814">
        <v>0</v>
      </c>
      <c r="L184" s="813">
        <v>0</v>
      </c>
      <c r="M184" s="814">
        <v>0</v>
      </c>
      <c r="N184" s="813">
        <v>0</v>
      </c>
      <c r="O184" s="814">
        <v>0</v>
      </c>
      <c r="P184" s="811">
        <v>0</v>
      </c>
      <c r="Q184" s="791">
        <f t="shared" si="44"/>
        <v>0</v>
      </c>
    </row>
    <row r="185" spans="2:17" ht="15.4" thickBot="1" x14ac:dyDescent="0.45">
      <c r="B185" s="799" t="s">
        <v>648</v>
      </c>
      <c r="C185" s="800"/>
      <c r="D185" s="801">
        <f t="shared" si="37"/>
        <v>0</v>
      </c>
      <c r="E185" s="803">
        <f t="shared" ref="E185:P185" si="45">SUM(E180:E184)</f>
        <v>0</v>
      </c>
      <c r="F185" s="803">
        <f t="shared" si="45"/>
        <v>0</v>
      </c>
      <c r="G185" s="803">
        <f t="shared" si="45"/>
        <v>0</v>
      </c>
      <c r="H185" s="803">
        <f t="shared" si="45"/>
        <v>0</v>
      </c>
      <c r="I185" s="803">
        <f t="shared" si="45"/>
        <v>0</v>
      </c>
      <c r="J185" s="803">
        <f t="shared" si="45"/>
        <v>0</v>
      </c>
      <c r="K185" s="803">
        <f t="shared" si="45"/>
        <v>0</v>
      </c>
      <c r="L185" s="803">
        <f t="shared" si="45"/>
        <v>0</v>
      </c>
      <c r="M185" s="803">
        <f t="shared" si="45"/>
        <v>0</v>
      </c>
      <c r="N185" s="803">
        <f t="shared" si="45"/>
        <v>0</v>
      </c>
      <c r="O185" s="803">
        <f t="shared" si="45"/>
        <v>0</v>
      </c>
      <c r="P185" s="803">
        <f t="shared" si="45"/>
        <v>0</v>
      </c>
      <c r="Q185" s="803">
        <f t="shared" si="44"/>
        <v>0</v>
      </c>
    </row>
    <row r="186" spans="2:17" ht="15.4" thickBot="1" x14ac:dyDescent="0.45">
      <c r="B186" s="819" t="s">
        <v>649</v>
      </c>
      <c r="C186" s="820"/>
      <c r="D186" s="801">
        <f t="shared" si="37"/>
        <v>0</v>
      </c>
      <c r="E186" s="803">
        <f t="shared" ref="E186:P186" si="46">SUM(E180:E184)</f>
        <v>0</v>
      </c>
      <c r="F186" s="803">
        <f t="shared" si="46"/>
        <v>0</v>
      </c>
      <c r="G186" s="803">
        <f t="shared" si="46"/>
        <v>0</v>
      </c>
      <c r="H186" s="803">
        <f t="shared" si="46"/>
        <v>0</v>
      </c>
      <c r="I186" s="803">
        <f t="shared" si="46"/>
        <v>0</v>
      </c>
      <c r="J186" s="803">
        <f t="shared" si="46"/>
        <v>0</v>
      </c>
      <c r="K186" s="803">
        <f t="shared" si="46"/>
        <v>0</v>
      </c>
      <c r="L186" s="803">
        <f t="shared" si="46"/>
        <v>0</v>
      </c>
      <c r="M186" s="803">
        <f t="shared" si="46"/>
        <v>0</v>
      </c>
      <c r="N186" s="803">
        <f t="shared" si="46"/>
        <v>0</v>
      </c>
      <c r="O186" s="803">
        <f t="shared" si="46"/>
        <v>0</v>
      </c>
      <c r="P186" s="803">
        <f t="shared" si="46"/>
        <v>0</v>
      </c>
      <c r="Q186" s="803">
        <f t="shared" si="44"/>
        <v>0</v>
      </c>
    </row>
    <row r="187" spans="2:17" ht="15.4" thickBot="1" x14ac:dyDescent="0.45">
      <c r="B187" s="799" t="s">
        <v>650</v>
      </c>
      <c r="C187" s="821"/>
      <c r="D187" s="801">
        <f t="shared" si="37"/>
        <v>0</v>
      </c>
      <c r="E187" s="803">
        <f t="shared" ref="E187:P187" si="47">SUM(E181:E185)</f>
        <v>0</v>
      </c>
      <c r="F187" s="803">
        <f t="shared" si="47"/>
        <v>0</v>
      </c>
      <c r="G187" s="803">
        <f t="shared" si="47"/>
        <v>0</v>
      </c>
      <c r="H187" s="803">
        <f t="shared" si="47"/>
        <v>0</v>
      </c>
      <c r="I187" s="803">
        <f t="shared" si="47"/>
        <v>0</v>
      </c>
      <c r="J187" s="803">
        <f t="shared" si="47"/>
        <v>0</v>
      </c>
      <c r="K187" s="803">
        <f t="shared" si="47"/>
        <v>0</v>
      </c>
      <c r="L187" s="803">
        <f t="shared" si="47"/>
        <v>0</v>
      </c>
      <c r="M187" s="803">
        <f t="shared" si="47"/>
        <v>0</v>
      </c>
      <c r="N187" s="803">
        <f t="shared" si="47"/>
        <v>0</v>
      </c>
      <c r="O187" s="803">
        <f t="shared" si="47"/>
        <v>0</v>
      </c>
      <c r="P187" s="803">
        <f t="shared" si="47"/>
        <v>0</v>
      </c>
      <c r="Q187" s="803">
        <f>SUM(E187:P187)</f>
        <v>0</v>
      </c>
    </row>
    <row r="188" spans="2:17" ht="15.4" thickBot="1" x14ac:dyDescent="0.45">
      <c r="B188" s="819" t="s">
        <v>651</v>
      </c>
      <c r="C188" s="820"/>
      <c r="D188" s="801">
        <f t="shared" si="37"/>
        <v>0</v>
      </c>
      <c r="E188" s="803">
        <f t="shared" ref="E188:P188" si="48">SUM(E182:E186)</f>
        <v>0</v>
      </c>
      <c r="F188" s="803">
        <f t="shared" si="48"/>
        <v>0</v>
      </c>
      <c r="G188" s="803">
        <f t="shared" si="48"/>
        <v>0</v>
      </c>
      <c r="H188" s="803">
        <f t="shared" si="48"/>
        <v>0</v>
      </c>
      <c r="I188" s="803">
        <f t="shared" si="48"/>
        <v>0</v>
      </c>
      <c r="J188" s="803">
        <f t="shared" si="48"/>
        <v>0</v>
      </c>
      <c r="K188" s="803">
        <f t="shared" si="48"/>
        <v>0</v>
      </c>
      <c r="L188" s="803">
        <f t="shared" si="48"/>
        <v>0</v>
      </c>
      <c r="M188" s="803">
        <f t="shared" si="48"/>
        <v>0</v>
      </c>
      <c r="N188" s="803">
        <f t="shared" si="48"/>
        <v>0</v>
      </c>
      <c r="O188" s="803">
        <f t="shared" si="48"/>
        <v>0</v>
      </c>
      <c r="P188" s="803">
        <f t="shared" si="48"/>
        <v>0</v>
      </c>
      <c r="Q188" s="803">
        <f>SUM(E188:P188)</f>
        <v>0</v>
      </c>
    </row>
    <row r="189" spans="2:17" ht="15" x14ac:dyDescent="0.4">
      <c r="B189" s="807" t="s">
        <v>652</v>
      </c>
      <c r="C189" s="9"/>
      <c r="D189" s="793">
        <f t="shared" si="37"/>
        <v>0</v>
      </c>
      <c r="E189" s="193"/>
      <c r="F189" s="9"/>
      <c r="G189" s="74"/>
      <c r="H189" s="9"/>
      <c r="I189" s="74"/>
      <c r="J189" s="9"/>
      <c r="K189" s="74"/>
      <c r="L189" s="9"/>
      <c r="M189" s="74"/>
      <c r="N189" s="9"/>
      <c r="O189" s="74"/>
      <c r="P189" s="10"/>
      <c r="Q189" s="791"/>
    </row>
    <row r="190" spans="2:17" ht="15.4" x14ac:dyDescent="0.45">
      <c r="B190" s="792" t="s">
        <v>653</v>
      </c>
      <c r="C190" s="1"/>
      <c r="D190" s="793">
        <f t="shared" si="37"/>
        <v>0</v>
      </c>
      <c r="E190" s="812">
        <v>0</v>
      </c>
      <c r="F190" s="812">
        <v>0</v>
      </c>
      <c r="G190" s="812">
        <v>0</v>
      </c>
      <c r="H190" s="812">
        <v>0</v>
      </c>
      <c r="I190" s="812">
        <v>0</v>
      </c>
      <c r="J190" s="812">
        <v>0</v>
      </c>
      <c r="K190" s="812">
        <v>0</v>
      </c>
      <c r="L190" s="812">
        <v>0</v>
      </c>
      <c r="M190" s="812">
        <v>0</v>
      </c>
      <c r="N190" s="812">
        <v>0</v>
      </c>
      <c r="O190" s="812">
        <v>0</v>
      </c>
      <c r="P190" s="812">
        <v>0</v>
      </c>
      <c r="Q190" s="791">
        <f>SUM(E190:P190)</f>
        <v>0</v>
      </c>
    </row>
    <row r="191" spans="2:17" ht="15.4" x14ac:dyDescent="0.45">
      <c r="B191" s="792" t="s">
        <v>1197</v>
      </c>
      <c r="C191" s="1"/>
      <c r="D191" s="793">
        <f t="shared" si="37"/>
        <v>0</v>
      </c>
      <c r="E191" s="812">
        <v>0</v>
      </c>
      <c r="F191" s="812">
        <v>0</v>
      </c>
      <c r="G191" s="812">
        <v>0</v>
      </c>
      <c r="H191" s="812">
        <v>0</v>
      </c>
      <c r="I191" s="812">
        <v>0</v>
      </c>
      <c r="J191" s="812">
        <v>0</v>
      </c>
      <c r="K191" s="812">
        <v>0</v>
      </c>
      <c r="L191" s="812">
        <v>0</v>
      </c>
      <c r="M191" s="812">
        <v>0</v>
      </c>
      <c r="N191" s="812">
        <v>0</v>
      </c>
      <c r="O191" s="812">
        <v>0</v>
      </c>
      <c r="P191" s="812">
        <v>0</v>
      </c>
      <c r="Q191" s="791">
        <f>SUM(E191:P191)</f>
        <v>0</v>
      </c>
    </row>
    <row r="192" spans="2:17" ht="15.4" x14ac:dyDescent="0.45">
      <c r="B192" s="792" t="s">
        <v>655</v>
      </c>
      <c r="C192" s="1"/>
      <c r="D192" s="793">
        <f t="shared" ref="D192:D208" si="49">SUM(Q192/$Q$103)</f>
        <v>0</v>
      </c>
      <c r="E192" s="812">
        <v>0</v>
      </c>
      <c r="F192" s="812">
        <v>0</v>
      </c>
      <c r="G192" s="812">
        <v>0</v>
      </c>
      <c r="H192" s="812">
        <v>0</v>
      </c>
      <c r="I192" s="812">
        <v>0</v>
      </c>
      <c r="J192" s="812">
        <v>0</v>
      </c>
      <c r="K192" s="812">
        <v>0</v>
      </c>
      <c r="L192" s="812">
        <v>0</v>
      </c>
      <c r="M192" s="812">
        <v>0</v>
      </c>
      <c r="N192" s="812">
        <v>0</v>
      </c>
      <c r="O192" s="812">
        <v>0</v>
      </c>
      <c r="P192" s="812">
        <v>0</v>
      </c>
      <c r="Q192" s="791">
        <f>SUM(E192:P192)</f>
        <v>0</v>
      </c>
    </row>
    <row r="193" spans="2:17" ht="15.75" thickBot="1" x14ac:dyDescent="0.5">
      <c r="B193" s="815" t="s">
        <v>656</v>
      </c>
      <c r="C193" s="2"/>
      <c r="D193" s="793">
        <f t="shared" si="49"/>
        <v>0</v>
      </c>
      <c r="E193" s="812">
        <v>0</v>
      </c>
      <c r="F193" s="812">
        <v>0</v>
      </c>
      <c r="G193" s="812">
        <v>0</v>
      </c>
      <c r="H193" s="812">
        <v>0</v>
      </c>
      <c r="I193" s="812">
        <v>0</v>
      </c>
      <c r="J193" s="812">
        <v>0</v>
      </c>
      <c r="K193" s="812">
        <v>0</v>
      </c>
      <c r="L193" s="812">
        <v>0</v>
      </c>
      <c r="M193" s="812">
        <v>0</v>
      </c>
      <c r="N193" s="812">
        <v>0</v>
      </c>
      <c r="O193" s="812">
        <v>0</v>
      </c>
      <c r="P193" s="812">
        <v>0</v>
      </c>
      <c r="Q193" s="791">
        <f>SUM(E193:P193)</f>
        <v>0</v>
      </c>
    </row>
    <row r="194" spans="2:17" ht="15.4" thickBot="1" x14ac:dyDescent="0.45">
      <c r="B194" s="799" t="s">
        <v>657</v>
      </c>
      <c r="C194" s="800"/>
      <c r="D194" s="801">
        <f t="shared" si="49"/>
        <v>0</v>
      </c>
      <c r="E194" s="803">
        <f t="shared" ref="E194:P194" si="50">SUM(E190:E193)</f>
        <v>0</v>
      </c>
      <c r="F194" s="803">
        <f t="shared" si="50"/>
        <v>0</v>
      </c>
      <c r="G194" s="803">
        <f t="shared" si="50"/>
        <v>0</v>
      </c>
      <c r="H194" s="803">
        <f t="shared" si="50"/>
        <v>0</v>
      </c>
      <c r="I194" s="803">
        <f t="shared" si="50"/>
        <v>0</v>
      </c>
      <c r="J194" s="803">
        <f t="shared" si="50"/>
        <v>0</v>
      </c>
      <c r="K194" s="803">
        <f t="shared" si="50"/>
        <v>0</v>
      </c>
      <c r="L194" s="803">
        <f t="shared" si="50"/>
        <v>0</v>
      </c>
      <c r="M194" s="803">
        <f t="shared" si="50"/>
        <v>0</v>
      </c>
      <c r="N194" s="803">
        <f t="shared" si="50"/>
        <v>0</v>
      </c>
      <c r="O194" s="803">
        <f t="shared" si="50"/>
        <v>0</v>
      </c>
      <c r="P194" s="803">
        <f t="shared" si="50"/>
        <v>0</v>
      </c>
      <c r="Q194" s="803">
        <f>SUM(E194:P194)</f>
        <v>0</v>
      </c>
    </row>
    <row r="195" spans="2:17" ht="15" x14ac:dyDescent="0.4">
      <c r="B195" s="790" t="s">
        <v>658</v>
      </c>
      <c r="C195" s="1"/>
      <c r="D195" s="793">
        <f t="shared" si="49"/>
        <v>0</v>
      </c>
      <c r="E195" s="192"/>
      <c r="F195" s="1"/>
      <c r="G195" s="73"/>
      <c r="H195" s="1"/>
      <c r="I195" s="73"/>
      <c r="J195" s="1"/>
      <c r="K195" s="73"/>
      <c r="L195" s="1"/>
      <c r="M195" s="73"/>
      <c r="N195" s="1"/>
      <c r="O195" s="73"/>
      <c r="P195" s="3"/>
      <c r="Q195" s="791"/>
    </row>
    <row r="196" spans="2:17" ht="15.4" x14ac:dyDescent="0.45">
      <c r="B196" s="860" t="s">
        <v>659</v>
      </c>
      <c r="C196" s="1"/>
      <c r="D196" s="793">
        <f t="shared" si="49"/>
        <v>0</v>
      </c>
      <c r="E196" s="812">
        <v>0</v>
      </c>
      <c r="F196" s="812">
        <v>0</v>
      </c>
      <c r="G196" s="812">
        <v>0</v>
      </c>
      <c r="H196" s="812">
        <v>0</v>
      </c>
      <c r="I196" s="812">
        <v>0</v>
      </c>
      <c r="J196" s="812">
        <v>0</v>
      </c>
      <c r="K196" s="812">
        <v>0</v>
      </c>
      <c r="L196" s="812">
        <v>0</v>
      </c>
      <c r="M196" s="812">
        <v>0</v>
      </c>
      <c r="N196" s="812">
        <v>0</v>
      </c>
      <c r="O196" s="812">
        <v>0</v>
      </c>
      <c r="P196" s="812">
        <v>0</v>
      </c>
      <c r="Q196" s="791">
        <f t="shared" ref="Q196:Q209" si="51">SUM(E196:P196)</f>
        <v>0</v>
      </c>
    </row>
    <row r="197" spans="2:17" ht="15.4" x14ac:dyDescent="0.45">
      <c r="B197" s="860" t="s">
        <v>660</v>
      </c>
      <c r="C197" s="1"/>
      <c r="D197" s="793">
        <f t="shared" si="49"/>
        <v>0</v>
      </c>
      <c r="E197" s="812">
        <v>0</v>
      </c>
      <c r="F197" s="812">
        <v>0</v>
      </c>
      <c r="G197" s="812">
        <v>0</v>
      </c>
      <c r="H197" s="812">
        <v>0</v>
      </c>
      <c r="I197" s="812">
        <v>0</v>
      </c>
      <c r="J197" s="812">
        <v>0</v>
      </c>
      <c r="K197" s="812">
        <v>0</v>
      </c>
      <c r="L197" s="812">
        <v>0</v>
      </c>
      <c r="M197" s="812">
        <v>0</v>
      </c>
      <c r="N197" s="812">
        <v>0</v>
      </c>
      <c r="O197" s="812">
        <v>0</v>
      </c>
      <c r="P197" s="812">
        <v>0</v>
      </c>
      <c r="Q197" s="791">
        <f t="shared" si="51"/>
        <v>0</v>
      </c>
    </row>
    <row r="198" spans="2:17" ht="15.4" x14ac:dyDescent="0.45">
      <c r="B198" s="860" t="s">
        <v>661</v>
      </c>
      <c r="C198" s="1"/>
      <c r="D198" s="793">
        <f t="shared" si="49"/>
        <v>0</v>
      </c>
      <c r="E198" s="812">
        <v>0</v>
      </c>
      <c r="F198" s="812">
        <v>0</v>
      </c>
      <c r="G198" s="812">
        <v>0</v>
      </c>
      <c r="H198" s="812">
        <v>0</v>
      </c>
      <c r="I198" s="812">
        <v>0</v>
      </c>
      <c r="J198" s="812">
        <v>0</v>
      </c>
      <c r="K198" s="812">
        <v>0</v>
      </c>
      <c r="L198" s="812">
        <v>0</v>
      </c>
      <c r="M198" s="812">
        <v>0</v>
      </c>
      <c r="N198" s="812">
        <v>0</v>
      </c>
      <c r="O198" s="812">
        <v>0</v>
      </c>
      <c r="P198" s="812">
        <v>0</v>
      </c>
      <c r="Q198" s="791">
        <f t="shared" si="51"/>
        <v>0</v>
      </c>
    </row>
    <row r="199" spans="2:17" ht="15.4" x14ac:dyDescent="0.45">
      <c r="B199" s="860" t="s">
        <v>662</v>
      </c>
      <c r="C199" s="1"/>
      <c r="D199" s="793">
        <f t="shared" si="49"/>
        <v>0</v>
      </c>
      <c r="E199" s="812">
        <v>0</v>
      </c>
      <c r="F199" s="812">
        <v>0</v>
      </c>
      <c r="G199" s="812">
        <v>0</v>
      </c>
      <c r="H199" s="812">
        <v>0</v>
      </c>
      <c r="I199" s="812">
        <v>0</v>
      </c>
      <c r="J199" s="812">
        <v>0</v>
      </c>
      <c r="K199" s="812">
        <v>0</v>
      </c>
      <c r="L199" s="812">
        <v>0</v>
      </c>
      <c r="M199" s="812">
        <v>0</v>
      </c>
      <c r="N199" s="812">
        <v>0</v>
      </c>
      <c r="O199" s="812">
        <v>0</v>
      </c>
      <c r="P199" s="812">
        <v>0</v>
      </c>
      <c r="Q199" s="791">
        <f t="shared" si="51"/>
        <v>0</v>
      </c>
    </row>
    <row r="200" spans="2:17" ht="15.4" x14ac:dyDescent="0.45">
      <c r="B200" s="860" t="s">
        <v>663</v>
      </c>
      <c r="C200" s="1"/>
      <c r="D200" s="793">
        <f t="shared" si="49"/>
        <v>0</v>
      </c>
      <c r="E200" s="812">
        <v>0</v>
      </c>
      <c r="F200" s="812">
        <v>0</v>
      </c>
      <c r="G200" s="812">
        <v>0</v>
      </c>
      <c r="H200" s="812">
        <v>0</v>
      </c>
      <c r="I200" s="812">
        <v>0</v>
      </c>
      <c r="J200" s="812">
        <v>0</v>
      </c>
      <c r="K200" s="812">
        <v>0</v>
      </c>
      <c r="L200" s="812">
        <v>0</v>
      </c>
      <c r="M200" s="812">
        <v>0</v>
      </c>
      <c r="N200" s="812">
        <v>0</v>
      </c>
      <c r="O200" s="812">
        <v>0</v>
      </c>
      <c r="P200" s="812">
        <v>0</v>
      </c>
      <c r="Q200" s="791">
        <f t="shared" si="51"/>
        <v>0</v>
      </c>
    </row>
    <row r="201" spans="2:17" ht="15.4" x14ac:dyDescent="0.45">
      <c r="B201" s="860" t="s">
        <v>664</v>
      </c>
      <c r="C201" s="1"/>
      <c r="D201" s="793">
        <f t="shared" si="49"/>
        <v>0</v>
      </c>
      <c r="E201" s="812">
        <v>0</v>
      </c>
      <c r="F201" s="812">
        <v>0</v>
      </c>
      <c r="G201" s="812">
        <v>0</v>
      </c>
      <c r="H201" s="812">
        <v>0</v>
      </c>
      <c r="I201" s="812">
        <v>0</v>
      </c>
      <c r="J201" s="812">
        <v>0</v>
      </c>
      <c r="K201" s="812">
        <v>0</v>
      </c>
      <c r="L201" s="812">
        <v>0</v>
      </c>
      <c r="M201" s="812">
        <v>0</v>
      </c>
      <c r="N201" s="812">
        <v>0</v>
      </c>
      <c r="O201" s="812">
        <v>0</v>
      </c>
      <c r="P201" s="812">
        <v>0</v>
      </c>
      <c r="Q201" s="791">
        <f t="shared" si="51"/>
        <v>0</v>
      </c>
    </row>
    <row r="202" spans="2:17" ht="15.4" x14ac:dyDescent="0.45">
      <c r="B202" s="860" t="s">
        <v>665</v>
      </c>
      <c r="C202" s="1"/>
      <c r="D202" s="793">
        <f t="shared" si="49"/>
        <v>0</v>
      </c>
      <c r="E202" s="812">
        <v>0</v>
      </c>
      <c r="F202" s="812">
        <v>0</v>
      </c>
      <c r="G202" s="812">
        <v>0</v>
      </c>
      <c r="H202" s="812">
        <v>0</v>
      </c>
      <c r="I202" s="812">
        <v>0</v>
      </c>
      <c r="J202" s="812">
        <v>0</v>
      </c>
      <c r="K202" s="812">
        <v>0</v>
      </c>
      <c r="L202" s="812">
        <v>0</v>
      </c>
      <c r="M202" s="812">
        <v>0</v>
      </c>
      <c r="N202" s="812">
        <v>0</v>
      </c>
      <c r="O202" s="812">
        <v>0</v>
      </c>
      <c r="P202" s="812">
        <v>0</v>
      </c>
      <c r="Q202" s="791">
        <f t="shared" si="51"/>
        <v>0</v>
      </c>
    </row>
    <row r="203" spans="2:17" ht="15.4" x14ac:dyDescent="0.45">
      <c r="B203" s="860" t="s">
        <v>666</v>
      </c>
      <c r="C203" s="1"/>
      <c r="D203" s="793">
        <f t="shared" si="49"/>
        <v>0</v>
      </c>
      <c r="E203" s="812">
        <v>0</v>
      </c>
      <c r="F203" s="812">
        <v>0</v>
      </c>
      <c r="G203" s="812">
        <v>0</v>
      </c>
      <c r="H203" s="812">
        <v>0</v>
      </c>
      <c r="I203" s="812">
        <v>0</v>
      </c>
      <c r="J203" s="812">
        <v>0</v>
      </c>
      <c r="K203" s="812">
        <v>0</v>
      </c>
      <c r="L203" s="812">
        <v>0</v>
      </c>
      <c r="M203" s="812">
        <v>0</v>
      </c>
      <c r="N203" s="812">
        <v>0</v>
      </c>
      <c r="O203" s="812">
        <v>0</v>
      </c>
      <c r="P203" s="812">
        <v>0</v>
      </c>
      <c r="Q203" s="791">
        <f t="shared" si="51"/>
        <v>0</v>
      </c>
    </row>
    <row r="204" spans="2:17" ht="15.4" x14ac:dyDescent="0.45">
      <c r="B204" s="860" t="s">
        <v>667</v>
      </c>
      <c r="C204" s="1"/>
      <c r="D204" s="793">
        <f t="shared" si="49"/>
        <v>0</v>
      </c>
      <c r="E204" s="812">
        <v>0</v>
      </c>
      <c r="F204" s="812">
        <v>0</v>
      </c>
      <c r="G204" s="812">
        <v>0</v>
      </c>
      <c r="H204" s="812">
        <v>0</v>
      </c>
      <c r="I204" s="812">
        <v>0</v>
      </c>
      <c r="J204" s="812">
        <v>0</v>
      </c>
      <c r="K204" s="812">
        <v>0</v>
      </c>
      <c r="L204" s="812">
        <v>0</v>
      </c>
      <c r="M204" s="812">
        <v>0</v>
      </c>
      <c r="N204" s="812">
        <v>0</v>
      </c>
      <c r="O204" s="812">
        <v>0</v>
      </c>
      <c r="P204" s="812">
        <v>0</v>
      </c>
      <c r="Q204" s="791">
        <f t="shared" si="51"/>
        <v>0</v>
      </c>
    </row>
    <row r="205" spans="2:17" ht="15.4" x14ac:dyDescent="0.45">
      <c r="B205" s="860" t="s">
        <v>668</v>
      </c>
      <c r="C205" s="1"/>
      <c r="D205" s="793">
        <f t="shared" si="49"/>
        <v>0</v>
      </c>
      <c r="E205" s="812">
        <v>0</v>
      </c>
      <c r="F205" s="812">
        <v>0</v>
      </c>
      <c r="G205" s="812">
        <v>0</v>
      </c>
      <c r="H205" s="812">
        <v>0</v>
      </c>
      <c r="I205" s="812">
        <v>0</v>
      </c>
      <c r="J205" s="812">
        <v>0</v>
      </c>
      <c r="K205" s="812">
        <v>0</v>
      </c>
      <c r="L205" s="812">
        <v>0</v>
      </c>
      <c r="M205" s="812">
        <v>0</v>
      </c>
      <c r="N205" s="812">
        <v>0</v>
      </c>
      <c r="O205" s="812">
        <v>0</v>
      </c>
      <c r="P205" s="812">
        <v>0</v>
      </c>
      <c r="Q205" s="791">
        <f t="shared" si="51"/>
        <v>0</v>
      </c>
    </row>
    <row r="206" spans="2:17" ht="15.4" x14ac:dyDescent="0.45">
      <c r="B206" s="860" t="s">
        <v>669</v>
      </c>
      <c r="C206" s="1"/>
      <c r="D206" s="793">
        <f t="shared" si="49"/>
        <v>0</v>
      </c>
      <c r="E206" s="812">
        <v>0</v>
      </c>
      <c r="F206" s="812">
        <v>0</v>
      </c>
      <c r="G206" s="812">
        <v>0</v>
      </c>
      <c r="H206" s="812">
        <v>0</v>
      </c>
      <c r="I206" s="812">
        <v>0</v>
      </c>
      <c r="J206" s="812">
        <v>0</v>
      </c>
      <c r="K206" s="812">
        <v>0</v>
      </c>
      <c r="L206" s="812">
        <v>0</v>
      </c>
      <c r="M206" s="812">
        <v>0</v>
      </c>
      <c r="N206" s="812">
        <v>0</v>
      </c>
      <c r="O206" s="812">
        <v>0</v>
      </c>
      <c r="P206" s="812">
        <v>0</v>
      </c>
      <c r="Q206" s="791">
        <f t="shared" si="51"/>
        <v>0</v>
      </c>
    </row>
    <row r="207" spans="2:17" ht="15.4" x14ac:dyDescent="0.45">
      <c r="B207" s="860" t="s">
        <v>670</v>
      </c>
      <c r="C207" s="1"/>
      <c r="D207" s="793">
        <f t="shared" si="49"/>
        <v>0</v>
      </c>
      <c r="E207" s="812">
        <v>0</v>
      </c>
      <c r="F207" s="812">
        <v>0</v>
      </c>
      <c r="G207" s="812">
        <v>0</v>
      </c>
      <c r="H207" s="812">
        <v>0</v>
      </c>
      <c r="I207" s="812">
        <v>0</v>
      </c>
      <c r="J207" s="812">
        <v>0</v>
      </c>
      <c r="K207" s="812">
        <v>0</v>
      </c>
      <c r="L207" s="812">
        <v>0</v>
      </c>
      <c r="M207" s="812">
        <v>0</v>
      </c>
      <c r="N207" s="812">
        <v>0</v>
      </c>
      <c r="O207" s="812">
        <v>0</v>
      </c>
      <c r="P207" s="812">
        <v>0</v>
      </c>
      <c r="Q207" s="791">
        <f t="shared" si="51"/>
        <v>0</v>
      </c>
    </row>
    <row r="208" spans="2:17" ht="15.75" thickBot="1" x14ac:dyDescent="0.5">
      <c r="B208" s="860" t="s">
        <v>671</v>
      </c>
      <c r="C208" s="1"/>
      <c r="D208" s="793">
        <f t="shared" si="49"/>
        <v>0</v>
      </c>
      <c r="E208" s="812">
        <v>0</v>
      </c>
      <c r="F208" s="812">
        <v>0</v>
      </c>
      <c r="G208" s="812">
        <v>0</v>
      </c>
      <c r="H208" s="812">
        <v>0</v>
      </c>
      <c r="I208" s="812">
        <v>0</v>
      </c>
      <c r="J208" s="812">
        <v>0</v>
      </c>
      <c r="K208" s="812">
        <v>0</v>
      </c>
      <c r="L208" s="812">
        <v>0</v>
      </c>
      <c r="M208" s="812">
        <v>0</v>
      </c>
      <c r="N208" s="812">
        <v>0</v>
      </c>
      <c r="O208" s="812">
        <v>0</v>
      </c>
      <c r="P208" s="812">
        <v>0</v>
      </c>
      <c r="Q208" s="791">
        <f t="shared" si="51"/>
        <v>0</v>
      </c>
    </row>
    <row r="209" spans="2:17" ht="15.4" thickBot="1" x14ac:dyDescent="0.45">
      <c r="B209" s="799" t="s">
        <v>672</v>
      </c>
      <c r="C209" s="800"/>
      <c r="D209" s="801">
        <f>SUM(Q209/$Q$103)</f>
        <v>0</v>
      </c>
      <c r="E209" s="803">
        <f t="shared" ref="E209:P209" si="52">SUM(E196:E208)</f>
        <v>0</v>
      </c>
      <c r="F209" s="803">
        <f t="shared" si="52"/>
        <v>0</v>
      </c>
      <c r="G209" s="803">
        <f t="shared" si="52"/>
        <v>0</v>
      </c>
      <c r="H209" s="803">
        <f t="shared" si="52"/>
        <v>0</v>
      </c>
      <c r="I209" s="803">
        <f t="shared" si="52"/>
        <v>0</v>
      </c>
      <c r="J209" s="803">
        <f t="shared" si="52"/>
        <v>0</v>
      </c>
      <c r="K209" s="803">
        <f t="shared" si="52"/>
        <v>0</v>
      </c>
      <c r="L209" s="803">
        <f t="shared" si="52"/>
        <v>0</v>
      </c>
      <c r="M209" s="803">
        <f t="shared" si="52"/>
        <v>0</v>
      </c>
      <c r="N209" s="803">
        <f t="shared" si="52"/>
        <v>0</v>
      </c>
      <c r="O209" s="803">
        <f t="shared" si="52"/>
        <v>0</v>
      </c>
      <c r="P209" s="803">
        <f t="shared" si="52"/>
        <v>0</v>
      </c>
      <c r="Q209" s="803">
        <f t="shared" si="51"/>
        <v>0</v>
      </c>
    </row>
    <row r="210" spans="2:17" ht="15.4" thickBot="1" x14ac:dyDescent="0.45">
      <c r="B210" s="807"/>
      <c r="C210" s="9"/>
      <c r="D210" s="352"/>
      <c r="E210" s="193"/>
      <c r="F210" s="9"/>
      <c r="G210" s="74"/>
      <c r="H210" s="9"/>
      <c r="I210" s="74"/>
      <c r="J210" s="9"/>
      <c r="K210" s="74"/>
      <c r="L210" s="9"/>
      <c r="M210" s="74"/>
      <c r="N210" s="9"/>
      <c r="O210" s="74"/>
      <c r="P210" s="10"/>
      <c r="Q210" s="791"/>
    </row>
    <row r="211" spans="2:17" ht="17.649999999999999" thickBot="1" x14ac:dyDescent="0.5">
      <c r="B211" s="822" t="s">
        <v>673</v>
      </c>
      <c r="C211" s="823"/>
      <c r="D211" s="824"/>
      <c r="E211" s="825">
        <f t="shared" ref="E211:P211" si="53">+((E$86+E$77+E$78+E$79+E$80+E$71+E$64+E$59+E$10+E$15+E$30+E$36+$E160))</f>
        <v>0</v>
      </c>
      <c r="F211" s="825">
        <f t="shared" si="53"/>
        <v>0</v>
      </c>
      <c r="G211" s="825">
        <f t="shared" si="53"/>
        <v>0</v>
      </c>
      <c r="H211" s="825">
        <f t="shared" si="53"/>
        <v>0</v>
      </c>
      <c r="I211" s="825">
        <f t="shared" si="53"/>
        <v>0</v>
      </c>
      <c r="J211" s="825">
        <f t="shared" si="53"/>
        <v>0</v>
      </c>
      <c r="K211" s="825">
        <f t="shared" si="53"/>
        <v>0</v>
      </c>
      <c r="L211" s="825">
        <f t="shared" si="53"/>
        <v>0</v>
      </c>
      <c r="M211" s="825">
        <f t="shared" si="53"/>
        <v>0</v>
      </c>
      <c r="N211" s="825">
        <f t="shared" si="53"/>
        <v>0</v>
      </c>
      <c r="O211" s="825">
        <f t="shared" si="53"/>
        <v>0</v>
      </c>
      <c r="P211" s="825">
        <f t="shared" si="53"/>
        <v>0</v>
      </c>
      <c r="Q211" s="826">
        <f>+((Q$86+Q$77+Q$78+Q$79+Q$80+Q$71+Q$64+Q$59++Q162+Q$10+Q$15+Q$30+Q$36+$E160))</f>
        <v>0</v>
      </c>
    </row>
    <row r="212" spans="2:17" ht="15.4" thickBot="1" x14ac:dyDescent="0.45">
      <c r="B212" s="827" t="s">
        <v>674</v>
      </c>
      <c r="C212" s="828"/>
      <c r="D212" s="824"/>
      <c r="E212" s="825">
        <v>0</v>
      </c>
      <c r="F212" s="825">
        <v>0</v>
      </c>
      <c r="G212" s="825">
        <v>0</v>
      </c>
      <c r="H212" s="825">
        <v>0</v>
      </c>
      <c r="I212" s="825">
        <v>0</v>
      </c>
      <c r="J212" s="825">
        <v>0</v>
      </c>
      <c r="K212" s="825">
        <v>0</v>
      </c>
      <c r="L212" s="825">
        <v>0</v>
      </c>
      <c r="M212" s="825">
        <v>0</v>
      </c>
      <c r="N212" s="825">
        <v>0</v>
      </c>
      <c r="O212" s="825">
        <v>0</v>
      </c>
      <c r="P212" s="825">
        <v>0</v>
      </c>
      <c r="Q212" s="829">
        <f>SUM(E212:P212)</f>
        <v>0</v>
      </c>
    </row>
    <row r="213" spans="2:17" ht="17.649999999999999" thickBot="1" x14ac:dyDescent="0.5">
      <c r="B213" s="830" t="s">
        <v>675</v>
      </c>
      <c r="C213" s="831"/>
      <c r="D213" s="824">
        <f>SUM(Q213/$Q$105)</f>
        <v>0</v>
      </c>
      <c r="E213" s="825">
        <f>+(E211-E212)</f>
        <v>0</v>
      </c>
      <c r="F213" s="825">
        <f t="shared" ref="F213:Q213" si="54">+(F211-F212)</f>
        <v>0</v>
      </c>
      <c r="G213" s="825">
        <f t="shared" si="54"/>
        <v>0</v>
      </c>
      <c r="H213" s="825">
        <f t="shared" si="54"/>
        <v>0</v>
      </c>
      <c r="I213" s="825">
        <f t="shared" si="54"/>
        <v>0</v>
      </c>
      <c r="J213" s="825">
        <f t="shared" si="54"/>
        <v>0</v>
      </c>
      <c r="K213" s="825">
        <f t="shared" si="54"/>
        <v>0</v>
      </c>
      <c r="L213" s="825">
        <f t="shared" si="54"/>
        <v>0</v>
      </c>
      <c r="M213" s="825">
        <f t="shared" si="54"/>
        <v>0</v>
      </c>
      <c r="N213" s="825">
        <f t="shared" si="54"/>
        <v>0</v>
      </c>
      <c r="O213" s="825">
        <f t="shared" si="54"/>
        <v>0</v>
      </c>
      <c r="P213" s="825">
        <f t="shared" si="54"/>
        <v>0</v>
      </c>
      <c r="Q213" s="825">
        <f t="shared" si="54"/>
        <v>0</v>
      </c>
    </row>
    <row r="214" spans="2:17" ht="18" thickBot="1" x14ac:dyDescent="0.55000000000000004">
      <c r="B214" s="856" t="s">
        <v>721</v>
      </c>
      <c r="C214" s="857"/>
      <c r="D214" s="858"/>
      <c r="E214" s="859">
        <f>+'Lead Plan by Month'!J28</f>
        <v>0</v>
      </c>
      <c r="F214" s="859">
        <f>+'Lead Plan by Month'!K28</f>
        <v>0</v>
      </c>
      <c r="G214" s="859">
        <f>+'Lead Plan by Month'!L28</f>
        <v>0</v>
      </c>
      <c r="H214" s="859">
        <f>+'Lead Plan by Month'!M28</f>
        <v>0</v>
      </c>
      <c r="I214" s="859">
        <f>+'Lead Plan by Month'!N28</f>
        <v>0</v>
      </c>
      <c r="J214" s="859">
        <f>+'Lead Plan by Month'!O28</f>
        <v>0</v>
      </c>
      <c r="K214" s="859">
        <f>+'Lead Plan by Month'!P28</f>
        <v>0</v>
      </c>
      <c r="L214" s="859">
        <f>+'Lead Plan by Month'!Q28</f>
        <v>0</v>
      </c>
      <c r="M214" s="859">
        <f>+'Lead Plan by Month'!R28</f>
        <v>0</v>
      </c>
      <c r="N214" s="859">
        <f>+'Lead Plan by Month'!S28</f>
        <v>0</v>
      </c>
      <c r="O214" s="859">
        <f>+'Lead Plan by Month'!T28</f>
        <v>0</v>
      </c>
      <c r="P214" s="859">
        <f>+'Lead Plan by Month'!U28</f>
        <v>0</v>
      </c>
      <c r="Q214" s="859">
        <f>SUM(E214:P214)</f>
        <v>0</v>
      </c>
    </row>
    <row r="217" spans="2:17" ht="13.15" thickBot="1" x14ac:dyDescent="0.4"/>
    <row r="218" spans="2:17" ht="24.75" x14ac:dyDescent="0.65">
      <c r="B218" s="845"/>
      <c r="C218" s="9"/>
      <c r="D218" s="779" t="s">
        <v>596</v>
      </c>
      <c r="E218" s="27">
        <v>1</v>
      </c>
      <c r="F218" s="9" t="s">
        <v>967</v>
      </c>
      <c r="G218" s="9"/>
      <c r="H218" s="9"/>
      <c r="I218" s="9"/>
      <c r="J218" s="9"/>
      <c r="K218" s="9"/>
      <c r="L218" s="9"/>
      <c r="M218" s="9"/>
      <c r="N218" s="9"/>
      <c r="O218" s="9"/>
      <c r="P218" s="9"/>
      <c r="Q218" s="10"/>
    </row>
    <row r="219" spans="2:17" ht="16.5" x14ac:dyDescent="0.6">
      <c r="B219" s="780"/>
      <c r="C219" s="1"/>
      <c r="D219" s="1"/>
      <c r="E219" s="29">
        <v>2</v>
      </c>
      <c r="F219" s="1" t="s">
        <v>1127</v>
      </c>
      <c r="G219" s="1"/>
      <c r="H219" s="1"/>
      <c r="I219" s="1"/>
      <c r="J219" s="1"/>
      <c r="K219" s="1"/>
      <c r="L219" s="1"/>
      <c r="M219" s="1"/>
      <c r="N219" s="1"/>
      <c r="O219" s="1"/>
      <c r="P219" s="1"/>
      <c r="Q219" s="3"/>
    </row>
    <row r="220" spans="2:17" ht="18" thickBot="1" x14ac:dyDescent="0.55000000000000004">
      <c r="B220" s="781" t="s">
        <v>1194</v>
      </c>
      <c r="C220" s="2"/>
      <c r="D220" s="2"/>
      <c r="E220" s="31">
        <v>3</v>
      </c>
      <c r="F220" s="2" t="s">
        <v>939</v>
      </c>
      <c r="G220" s="2"/>
      <c r="H220" s="2"/>
      <c r="I220" s="2"/>
      <c r="J220" s="2"/>
      <c r="K220" s="2"/>
      <c r="L220" s="2"/>
      <c r="M220" s="2"/>
      <c r="N220" s="2"/>
      <c r="O220" s="2"/>
      <c r="P220" s="2"/>
      <c r="Q220" s="7"/>
    </row>
    <row r="221" spans="2:17" ht="15.4" thickBot="1" x14ac:dyDescent="0.45">
      <c r="B221" s="782" t="s">
        <v>597</v>
      </c>
      <c r="C221" s="783"/>
      <c r="D221" s="784" t="s">
        <v>598</v>
      </c>
      <c r="E221" s="785" t="s">
        <v>194</v>
      </c>
      <c r="F221" s="786" t="s">
        <v>195</v>
      </c>
      <c r="G221" s="787" t="s">
        <v>196</v>
      </c>
      <c r="H221" s="786" t="s">
        <v>197</v>
      </c>
      <c r="I221" s="787" t="s">
        <v>198</v>
      </c>
      <c r="J221" s="786" t="s">
        <v>199</v>
      </c>
      <c r="K221" s="787" t="s">
        <v>200</v>
      </c>
      <c r="L221" s="786" t="s">
        <v>201</v>
      </c>
      <c r="M221" s="787" t="s">
        <v>202</v>
      </c>
      <c r="N221" s="786" t="s">
        <v>203</v>
      </c>
      <c r="O221" s="787" t="s">
        <v>204</v>
      </c>
      <c r="P221" s="788" t="s">
        <v>205</v>
      </c>
      <c r="Q221" s="784" t="s">
        <v>599</v>
      </c>
    </row>
    <row r="222" spans="2:17" ht="15" x14ac:dyDescent="0.4">
      <c r="B222" s="789"/>
      <c r="C222" s="9"/>
      <c r="D222" s="352"/>
      <c r="E222" s="193"/>
      <c r="F222" s="9"/>
      <c r="G222" s="74"/>
      <c r="H222" s="9"/>
      <c r="I222" s="74"/>
      <c r="J222" s="9"/>
      <c r="K222" s="74"/>
      <c r="L222" s="9"/>
      <c r="M222" s="74"/>
      <c r="N222" s="9"/>
      <c r="O222" s="74"/>
      <c r="P222" s="10"/>
      <c r="Q222" s="344"/>
    </row>
    <row r="223" spans="2:17" ht="15" x14ac:dyDescent="0.4">
      <c r="B223" s="790" t="s">
        <v>600</v>
      </c>
      <c r="C223" s="1"/>
      <c r="D223" s="344"/>
      <c r="E223" s="192"/>
      <c r="F223" s="1"/>
      <c r="G223" s="73"/>
      <c r="H223" s="1"/>
      <c r="I223" s="73"/>
      <c r="J223" s="1"/>
      <c r="K223" s="73"/>
      <c r="L223" s="1"/>
      <c r="M223" s="73"/>
      <c r="N223" s="1"/>
      <c r="O223" s="73"/>
      <c r="P223" s="3"/>
      <c r="Q223" s="791"/>
    </row>
    <row r="224" spans="2:17" ht="15.4" x14ac:dyDescent="0.45">
      <c r="B224" s="792" t="s">
        <v>601</v>
      </c>
      <c r="C224" s="1"/>
      <c r="D224" s="793">
        <f t="shared" ref="D224:D239" si="55">SUM(Q224/$Q$103)</f>
        <v>0</v>
      </c>
      <c r="E224" s="794">
        <v>0</v>
      </c>
      <c r="F224" s="794">
        <v>0</v>
      </c>
      <c r="G224" s="794">
        <v>0</v>
      </c>
      <c r="H224" s="794">
        <v>0</v>
      </c>
      <c r="I224" s="794">
        <v>0</v>
      </c>
      <c r="J224" s="794">
        <v>0</v>
      </c>
      <c r="K224" s="794">
        <v>0</v>
      </c>
      <c r="L224" s="794">
        <v>0</v>
      </c>
      <c r="M224" s="794">
        <v>0</v>
      </c>
      <c r="N224" s="794">
        <v>0</v>
      </c>
      <c r="O224" s="794">
        <v>0</v>
      </c>
      <c r="P224" s="794">
        <v>0</v>
      </c>
      <c r="Q224" s="791">
        <f>SUM(E224:P224)</f>
        <v>0</v>
      </c>
    </row>
    <row r="225" spans="2:17" ht="15.4" x14ac:dyDescent="0.45">
      <c r="B225" s="792" t="s">
        <v>602</v>
      </c>
      <c r="C225" s="1"/>
      <c r="D225" s="793">
        <f t="shared" si="55"/>
        <v>0</v>
      </c>
      <c r="E225" s="794">
        <v>0</v>
      </c>
      <c r="F225" s="795">
        <v>0</v>
      </c>
      <c r="G225" s="796">
        <v>0</v>
      </c>
      <c r="H225" s="795">
        <v>0</v>
      </c>
      <c r="I225" s="796">
        <v>0</v>
      </c>
      <c r="J225" s="796">
        <v>0</v>
      </c>
      <c r="K225" s="796">
        <v>0</v>
      </c>
      <c r="L225" s="795">
        <v>0</v>
      </c>
      <c r="M225" s="796">
        <v>0</v>
      </c>
      <c r="N225" s="795">
        <v>0</v>
      </c>
      <c r="O225" s="796">
        <v>0</v>
      </c>
      <c r="P225" s="797">
        <v>0</v>
      </c>
      <c r="Q225" s="791">
        <f>SUM(E225:P225)</f>
        <v>0</v>
      </c>
    </row>
    <row r="226" spans="2:17" ht="15.75" thickBot="1" x14ac:dyDescent="0.5">
      <c r="B226" s="860" t="s">
        <v>681</v>
      </c>
      <c r="C226" s="1"/>
      <c r="D226" s="793">
        <f t="shared" si="55"/>
        <v>0</v>
      </c>
      <c r="E226" s="798">
        <v>0</v>
      </c>
      <c r="F226" s="798">
        <v>0</v>
      </c>
      <c r="G226" s="798">
        <v>0</v>
      </c>
      <c r="H226" s="798">
        <v>0</v>
      </c>
      <c r="I226" s="798">
        <v>0</v>
      </c>
      <c r="J226" s="796">
        <v>0</v>
      </c>
      <c r="K226" s="796">
        <v>0</v>
      </c>
      <c r="L226" s="795">
        <v>0</v>
      </c>
      <c r="M226" s="798">
        <v>0</v>
      </c>
      <c r="N226" s="798">
        <v>0</v>
      </c>
      <c r="O226" s="796">
        <v>0</v>
      </c>
      <c r="P226" s="797">
        <v>0</v>
      </c>
      <c r="Q226" s="791">
        <f>SUM(E226:P226)</f>
        <v>0</v>
      </c>
    </row>
    <row r="227" spans="2:17" ht="15.4" thickBot="1" x14ac:dyDescent="0.45">
      <c r="B227" s="799" t="s">
        <v>603</v>
      </c>
      <c r="C227" s="800"/>
      <c r="D227" s="801">
        <f t="shared" si="55"/>
        <v>0</v>
      </c>
      <c r="E227" s="802">
        <f t="shared" ref="E227:P227" si="56">SUM(E224:E226)</f>
        <v>0</v>
      </c>
      <c r="F227" s="802">
        <f t="shared" si="56"/>
        <v>0</v>
      </c>
      <c r="G227" s="802">
        <f t="shared" si="56"/>
        <v>0</v>
      </c>
      <c r="H227" s="802">
        <f t="shared" si="56"/>
        <v>0</v>
      </c>
      <c r="I227" s="802">
        <f t="shared" si="56"/>
        <v>0</v>
      </c>
      <c r="J227" s="802">
        <f t="shared" si="56"/>
        <v>0</v>
      </c>
      <c r="K227" s="802">
        <f t="shared" si="56"/>
        <v>0</v>
      </c>
      <c r="L227" s="802">
        <f t="shared" si="56"/>
        <v>0</v>
      </c>
      <c r="M227" s="802">
        <f t="shared" si="56"/>
        <v>0</v>
      </c>
      <c r="N227" s="802">
        <f t="shared" si="56"/>
        <v>0</v>
      </c>
      <c r="O227" s="802">
        <f t="shared" si="56"/>
        <v>0</v>
      </c>
      <c r="P227" s="802">
        <f t="shared" si="56"/>
        <v>0</v>
      </c>
      <c r="Q227" s="803">
        <f>SUM(E227:P227)</f>
        <v>0</v>
      </c>
    </row>
    <row r="228" spans="2:17" ht="15" x14ac:dyDescent="0.4">
      <c r="B228" s="790" t="s">
        <v>604</v>
      </c>
      <c r="C228" s="1"/>
      <c r="D228" s="793">
        <f t="shared" si="55"/>
        <v>0</v>
      </c>
      <c r="E228" s="804"/>
      <c r="F228" s="155"/>
      <c r="G228" s="805"/>
      <c r="H228" s="155"/>
      <c r="I228" s="805"/>
      <c r="J228" s="155"/>
      <c r="K228" s="805"/>
      <c r="L228" s="155"/>
      <c r="M228" s="805"/>
      <c r="N228" s="155"/>
      <c r="O228" s="805"/>
      <c r="P228" s="806"/>
      <c r="Q228" s="791"/>
    </row>
    <row r="229" spans="2:17" ht="15.4" x14ac:dyDescent="0.45">
      <c r="B229" s="860" t="s">
        <v>682</v>
      </c>
      <c r="C229" s="155"/>
      <c r="D229" s="793">
        <f t="shared" si="55"/>
        <v>0</v>
      </c>
      <c r="E229" s="794">
        <v>0</v>
      </c>
      <c r="F229" s="794">
        <v>0</v>
      </c>
      <c r="G229" s="794">
        <v>0</v>
      </c>
      <c r="H229" s="794">
        <v>0</v>
      </c>
      <c r="I229" s="796">
        <v>0</v>
      </c>
      <c r="J229" s="796">
        <v>0</v>
      </c>
      <c r="K229" s="796">
        <v>0</v>
      </c>
      <c r="L229" s="796">
        <v>0</v>
      </c>
      <c r="M229" s="794">
        <v>0</v>
      </c>
      <c r="N229" s="794">
        <v>0</v>
      </c>
      <c r="O229" s="796">
        <v>0</v>
      </c>
      <c r="P229" s="797">
        <v>0</v>
      </c>
      <c r="Q229" s="791">
        <f>SUM(E229:P229)</f>
        <v>0</v>
      </c>
    </row>
    <row r="230" spans="2:17" ht="15.4" x14ac:dyDescent="0.45">
      <c r="B230" s="792" t="s">
        <v>605</v>
      </c>
      <c r="C230" s="1"/>
      <c r="D230" s="793">
        <f t="shared" si="55"/>
        <v>0</v>
      </c>
      <c r="E230" s="794">
        <v>0</v>
      </c>
      <c r="F230" s="794">
        <v>0</v>
      </c>
      <c r="G230" s="794">
        <v>0</v>
      </c>
      <c r="H230" s="794">
        <v>0</v>
      </c>
      <c r="I230" s="794">
        <v>0</v>
      </c>
      <c r="J230" s="794">
        <v>0</v>
      </c>
      <c r="K230" s="794">
        <v>0</v>
      </c>
      <c r="L230" s="794">
        <v>0</v>
      </c>
      <c r="M230" s="794">
        <v>0</v>
      </c>
      <c r="N230" s="794">
        <v>0</v>
      </c>
      <c r="O230" s="794">
        <v>0</v>
      </c>
      <c r="P230" s="794">
        <v>0</v>
      </c>
      <c r="Q230" s="791">
        <f>SUM(E230:P230)</f>
        <v>0</v>
      </c>
    </row>
    <row r="231" spans="2:17" ht="15.75" thickBot="1" x14ac:dyDescent="0.5">
      <c r="B231" s="792" t="s">
        <v>606</v>
      </c>
      <c r="C231" s="1"/>
      <c r="D231" s="793">
        <f t="shared" si="55"/>
        <v>0</v>
      </c>
      <c r="E231" s="794">
        <v>0</v>
      </c>
      <c r="F231" s="795">
        <v>0</v>
      </c>
      <c r="G231" s="796">
        <v>0</v>
      </c>
      <c r="H231" s="795">
        <v>0</v>
      </c>
      <c r="I231" s="796">
        <v>0</v>
      </c>
      <c r="J231" s="796">
        <v>0</v>
      </c>
      <c r="K231" s="796">
        <v>0</v>
      </c>
      <c r="L231" s="795">
        <v>0</v>
      </c>
      <c r="M231" s="796">
        <v>0</v>
      </c>
      <c r="N231" s="795">
        <v>0</v>
      </c>
      <c r="O231" s="796">
        <v>0</v>
      </c>
      <c r="P231" s="797">
        <v>0</v>
      </c>
      <c r="Q231" s="791">
        <f>SUM(E231:P231)</f>
        <v>0</v>
      </c>
    </row>
    <row r="232" spans="2:17" ht="15.4" thickBot="1" x14ac:dyDescent="0.45">
      <c r="B232" s="799" t="s">
        <v>607</v>
      </c>
      <c r="C232" s="800"/>
      <c r="D232" s="801">
        <f t="shared" si="55"/>
        <v>0</v>
      </c>
      <c r="E232" s="802">
        <f t="shared" ref="E232:P232" si="57">SUM(E229:E231)</f>
        <v>0</v>
      </c>
      <c r="F232" s="802">
        <f t="shared" si="57"/>
        <v>0</v>
      </c>
      <c r="G232" s="802">
        <f t="shared" si="57"/>
        <v>0</v>
      </c>
      <c r="H232" s="802">
        <f t="shared" si="57"/>
        <v>0</v>
      </c>
      <c r="I232" s="802">
        <f t="shared" si="57"/>
        <v>0</v>
      </c>
      <c r="J232" s="802">
        <f t="shared" si="57"/>
        <v>0</v>
      </c>
      <c r="K232" s="802">
        <f t="shared" si="57"/>
        <v>0</v>
      </c>
      <c r="L232" s="802">
        <f t="shared" si="57"/>
        <v>0</v>
      </c>
      <c r="M232" s="802">
        <f t="shared" si="57"/>
        <v>0</v>
      </c>
      <c r="N232" s="802">
        <f t="shared" si="57"/>
        <v>0</v>
      </c>
      <c r="O232" s="802">
        <f t="shared" si="57"/>
        <v>0</v>
      </c>
      <c r="P232" s="802">
        <f t="shared" si="57"/>
        <v>0</v>
      </c>
      <c r="Q232" s="803">
        <f>SUM(E232:P232)</f>
        <v>0</v>
      </c>
    </row>
    <row r="233" spans="2:17" ht="15" x14ac:dyDescent="0.4">
      <c r="B233" s="807" t="s">
        <v>608</v>
      </c>
      <c r="C233" s="9"/>
      <c r="D233" s="793">
        <f t="shared" si="55"/>
        <v>0</v>
      </c>
      <c r="E233" s="808"/>
      <c r="F233" s="154"/>
      <c r="G233" s="809"/>
      <c r="H233" s="154"/>
      <c r="I233" s="809"/>
      <c r="J233" s="154"/>
      <c r="K233" s="809"/>
      <c r="L233" s="154"/>
      <c r="M233" s="809"/>
      <c r="N233" s="154"/>
      <c r="O233" s="809"/>
      <c r="P233" s="810"/>
      <c r="Q233" s="791"/>
    </row>
    <row r="234" spans="2:17" ht="15.4" x14ac:dyDescent="0.45">
      <c r="B234" s="792" t="s">
        <v>609</v>
      </c>
      <c r="C234" s="1"/>
      <c r="D234" s="793">
        <f t="shared" si="55"/>
        <v>0</v>
      </c>
      <c r="E234" s="804"/>
      <c r="F234" s="805"/>
      <c r="G234" s="155"/>
      <c r="H234" s="805"/>
      <c r="I234" s="805"/>
      <c r="J234" s="155"/>
      <c r="K234" s="805"/>
      <c r="L234" s="155"/>
      <c r="M234" s="805"/>
      <c r="N234" s="155"/>
      <c r="O234" s="805"/>
      <c r="P234" s="806"/>
      <c r="Q234" s="791"/>
    </row>
    <row r="235" spans="2:17" ht="15.4" x14ac:dyDescent="0.45">
      <c r="B235" s="792" t="s">
        <v>610</v>
      </c>
      <c r="C235" s="1"/>
      <c r="D235" s="793">
        <f t="shared" si="55"/>
        <v>0</v>
      </c>
      <c r="E235" s="794">
        <v>0</v>
      </c>
      <c r="F235" s="795">
        <v>0</v>
      </c>
      <c r="G235" s="796">
        <v>0</v>
      </c>
      <c r="H235" s="795">
        <v>0</v>
      </c>
      <c r="I235" s="796">
        <v>0</v>
      </c>
      <c r="J235" s="796">
        <v>0</v>
      </c>
      <c r="K235" s="796">
        <v>0</v>
      </c>
      <c r="L235" s="795">
        <v>0</v>
      </c>
      <c r="M235" s="796">
        <v>0</v>
      </c>
      <c r="N235" s="796">
        <v>0</v>
      </c>
      <c r="O235" s="796">
        <v>0</v>
      </c>
      <c r="P235" s="811">
        <v>0</v>
      </c>
      <c r="Q235" s="791">
        <f t="shared" ref="Q235:Q239" si="58">SUM(E235:P235)</f>
        <v>0</v>
      </c>
    </row>
    <row r="236" spans="2:17" ht="15.4" x14ac:dyDescent="0.45">
      <c r="B236" s="860" t="s">
        <v>611</v>
      </c>
      <c r="C236" s="155"/>
      <c r="D236" s="793">
        <f t="shared" si="55"/>
        <v>0</v>
      </c>
      <c r="E236" s="794">
        <v>0</v>
      </c>
      <c r="F236" s="795">
        <v>0</v>
      </c>
      <c r="G236" s="796">
        <v>0</v>
      </c>
      <c r="H236" s="795">
        <v>0</v>
      </c>
      <c r="I236" s="796">
        <v>0</v>
      </c>
      <c r="J236" s="796">
        <v>0</v>
      </c>
      <c r="K236" s="796">
        <v>0</v>
      </c>
      <c r="L236" s="795">
        <v>0</v>
      </c>
      <c r="M236" s="796">
        <v>0</v>
      </c>
      <c r="N236" s="795">
        <v>0</v>
      </c>
      <c r="O236" s="796">
        <v>0</v>
      </c>
      <c r="P236" s="811">
        <v>0</v>
      </c>
      <c r="Q236" s="791">
        <f t="shared" si="58"/>
        <v>0</v>
      </c>
    </row>
    <row r="237" spans="2:17" ht="15.4" x14ac:dyDescent="0.45">
      <c r="B237" s="860" t="s">
        <v>612</v>
      </c>
      <c r="C237" s="155"/>
      <c r="D237" s="793">
        <f t="shared" si="55"/>
        <v>0</v>
      </c>
      <c r="E237" s="794">
        <v>0</v>
      </c>
      <c r="F237" s="795">
        <v>0</v>
      </c>
      <c r="G237" s="796">
        <v>0</v>
      </c>
      <c r="H237" s="796">
        <v>0</v>
      </c>
      <c r="I237" s="796">
        <v>0</v>
      </c>
      <c r="J237" s="796">
        <v>0</v>
      </c>
      <c r="K237" s="796">
        <v>0</v>
      </c>
      <c r="L237" s="795">
        <v>0</v>
      </c>
      <c r="M237" s="796">
        <v>0</v>
      </c>
      <c r="N237" s="795">
        <v>0</v>
      </c>
      <c r="O237" s="796">
        <v>0</v>
      </c>
      <c r="P237" s="811">
        <v>0</v>
      </c>
      <c r="Q237" s="791">
        <f t="shared" si="58"/>
        <v>0</v>
      </c>
    </row>
    <row r="238" spans="2:17" ht="15.4" x14ac:dyDescent="0.45">
      <c r="B238" s="860" t="s">
        <v>613</v>
      </c>
      <c r="C238" s="155"/>
      <c r="D238" s="793">
        <f t="shared" si="55"/>
        <v>0</v>
      </c>
      <c r="E238" s="796">
        <v>0</v>
      </c>
      <c r="F238" s="796">
        <v>0</v>
      </c>
      <c r="G238" s="796">
        <v>0</v>
      </c>
      <c r="H238" s="796">
        <v>0</v>
      </c>
      <c r="I238" s="796">
        <v>0</v>
      </c>
      <c r="J238" s="796">
        <v>0</v>
      </c>
      <c r="K238" s="796">
        <v>0</v>
      </c>
      <c r="L238" s="796">
        <v>0</v>
      </c>
      <c r="M238" s="796">
        <v>0</v>
      </c>
      <c r="N238" s="796">
        <v>0</v>
      </c>
      <c r="O238" s="796">
        <v>0</v>
      </c>
      <c r="P238" s="811">
        <v>0</v>
      </c>
      <c r="Q238" s="791">
        <f t="shared" si="58"/>
        <v>0</v>
      </c>
    </row>
    <row r="239" spans="2:17" ht="15.4" x14ac:dyDescent="0.45">
      <c r="B239" s="860" t="s">
        <v>614</v>
      </c>
      <c r="C239" s="155"/>
      <c r="D239" s="793">
        <f t="shared" si="55"/>
        <v>0</v>
      </c>
      <c r="E239" s="794">
        <v>0</v>
      </c>
      <c r="F239" s="794">
        <v>0</v>
      </c>
      <c r="G239" s="794">
        <v>0</v>
      </c>
      <c r="H239" s="794">
        <v>0</v>
      </c>
      <c r="I239" s="794">
        <v>0</v>
      </c>
      <c r="J239" s="796">
        <v>0</v>
      </c>
      <c r="K239" s="796">
        <v>0</v>
      </c>
      <c r="L239" s="795">
        <v>0</v>
      </c>
      <c r="M239" s="794">
        <v>0</v>
      </c>
      <c r="N239" s="794">
        <v>0</v>
      </c>
      <c r="O239" s="794">
        <v>0</v>
      </c>
      <c r="P239" s="811">
        <v>0</v>
      </c>
      <c r="Q239" s="791">
        <f t="shared" si="58"/>
        <v>0</v>
      </c>
    </row>
    <row r="240" spans="2:17" ht="15.4" x14ac:dyDescent="0.45">
      <c r="B240" s="860"/>
      <c r="C240" s="155"/>
      <c r="D240" s="793"/>
      <c r="E240" s="794"/>
      <c r="F240" s="794"/>
      <c r="G240" s="794"/>
      <c r="H240" s="794"/>
      <c r="I240" s="794"/>
      <c r="J240" s="796"/>
      <c r="K240" s="796"/>
      <c r="L240" s="795"/>
      <c r="M240" s="794"/>
      <c r="N240" s="795"/>
      <c r="O240" s="794"/>
      <c r="P240" s="811"/>
      <c r="Q240" s="791"/>
    </row>
    <row r="241" spans="2:17" ht="15.4" x14ac:dyDescent="0.45">
      <c r="B241" s="860" t="s">
        <v>615</v>
      </c>
      <c r="C241" s="155"/>
      <c r="D241" s="793">
        <f t="shared" ref="D241:D256" si="59">SUM(Q241/$Q$103)</f>
        <v>0</v>
      </c>
      <c r="E241" s="794">
        <v>0</v>
      </c>
      <c r="F241" s="794">
        <v>0</v>
      </c>
      <c r="G241" s="794">
        <v>0</v>
      </c>
      <c r="H241" s="794">
        <v>0</v>
      </c>
      <c r="I241" s="796">
        <v>0</v>
      </c>
      <c r="J241" s="796">
        <v>0</v>
      </c>
      <c r="K241" s="796">
        <v>0</v>
      </c>
      <c r="L241" s="795">
        <v>0</v>
      </c>
      <c r="M241" s="796">
        <v>0</v>
      </c>
      <c r="N241" s="795">
        <v>0</v>
      </c>
      <c r="O241" s="796">
        <v>0</v>
      </c>
      <c r="P241" s="811">
        <v>0</v>
      </c>
      <c r="Q241" s="791">
        <f t="shared" ref="Q241:Q247" si="60">SUM(E241:P241)</f>
        <v>0</v>
      </c>
    </row>
    <row r="242" spans="2:17" ht="15.4" x14ac:dyDescent="0.45">
      <c r="B242" s="860" t="s">
        <v>616</v>
      </c>
      <c r="C242" s="155"/>
      <c r="D242" s="793">
        <f t="shared" si="59"/>
        <v>0</v>
      </c>
      <c r="E242" s="794">
        <v>0</v>
      </c>
      <c r="F242" s="794">
        <v>0</v>
      </c>
      <c r="G242" s="794">
        <v>0</v>
      </c>
      <c r="H242" s="794">
        <v>0</v>
      </c>
      <c r="I242" s="794">
        <v>0</v>
      </c>
      <c r="J242" s="794">
        <v>0</v>
      </c>
      <c r="K242" s="794">
        <v>0</v>
      </c>
      <c r="L242" s="794">
        <v>0</v>
      </c>
      <c r="M242" s="794">
        <v>0</v>
      </c>
      <c r="N242" s="794">
        <v>0</v>
      </c>
      <c r="O242" s="794">
        <v>0</v>
      </c>
      <c r="P242" s="794">
        <v>0</v>
      </c>
      <c r="Q242" s="791">
        <f t="shared" si="60"/>
        <v>0</v>
      </c>
    </row>
    <row r="243" spans="2:17" ht="15.4" x14ac:dyDescent="0.45">
      <c r="B243" s="860" t="s">
        <v>683</v>
      </c>
      <c r="C243" s="155"/>
      <c r="D243" s="793">
        <f t="shared" si="59"/>
        <v>0</v>
      </c>
      <c r="E243" s="794">
        <v>0</v>
      </c>
      <c r="F243" s="794">
        <v>0</v>
      </c>
      <c r="G243" s="794">
        <v>0</v>
      </c>
      <c r="H243" s="794">
        <v>0</v>
      </c>
      <c r="I243" s="796"/>
      <c r="J243" s="796"/>
      <c r="K243" s="796"/>
      <c r="L243" s="794">
        <v>0</v>
      </c>
      <c r="M243" s="794">
        <v>0</v>
      </c>
      <c r="N243" s="794">
        <v>0</v>
      </c>
      <c r="O243" s="796"/>
      <c r="P243" s="811"/>
      <c r="Q243" s="791">
        <f t="shared" si="60"/>
        <v>0</v>
      </c>
    </row>
    <row r="244" spans="2:17" ht="15.4" x14ac:dyDescent="0.45">
      <c r="B244" s="792" t="s">
        <v>617</v>
      </c>
      <c r="C244" s="1"/>
      <c r="D244" s="793">
        <f t="shared" si="59"/>
        <v>0</v>
      </c>
      <c r="E244" s="794">
        <v>0</v>
      </c>
      <c r="F244" s="795">
        <v>0</v>
      </c>
      <c r="G244" s="796">
        <v>0</v>
      </c>
      <c r="H244" s="795">
        <v>0</v>
      </c>
      <c r="I244" s="796">
        <v>0</v>
      </c>
      <c r="J244" s="796">
        <v>0</v>
      </c>
      <c r="K244" s="796">
        <v>0</v>
      </c>
      <c r="L244" s="795">
        <v>0</v>
      </c>
      <c r="M244" s="796">
        <v>0</v>
      </c>
      <c r="N244" s="795">
        <v>0</v>
      </c>
      <c r="O244" s="796">
        <v>0</v>
      </c>
      <c r="P244" s="811">
        <v>0</v>
      </c>
      <c r="Q244" s="791">
        <f t="shared" si="60"/>
        <v>0</v>
      </c>
    </row>
    <row r="245" spans="2:17" ht="15.4" x14ac:dyDescent="0.45">
      <c r="B245" s="792" t="s">
        <v>618</v>
      </c>
      <c r="C245" s="1"/>
      <c r="D245" s="793">
        <f t="shared" si="59"/>
        <v>0</v>
      </c>
      <c r="E245" s="812">
        <v>0</v>
      </c>
      <c r="F245" s="813">
        <v>0</v>
      </c>
      <c r="G245" s="814">
        <v>0</v>
      </c>
      <c r="H245" s="813">
        <v>0</v>
      </c>
      <c r="I245" s="814">
        <v>0</v>
      </c>
      <c r="J245" s="814">
        <v>0</v>
      </c>
      <c r="K245" s="814">
        <v>0</v>
      </c>
      <c r="L245" s="813">
        <v>0</v>
      </c>
      <c r="M245" s="814">
        <v>0</v>
      </c>
      <c r="N245" s="813">
        <v>0</v>
      </c>
      <c r="O245" s="814">
        <v>0</v>
      </c>
      <c r="P245" s="811">
        <v>0</v>
      </c>
      <c r="Q245" s="791">
        <f t="shared" si="60"/>
        <v>0</v>
      </c>
    </row>
    <row r="246" spans="2:17" ht="15.75" thickBot="1" x14ac:dyDescent="0.5">
      <c r="B246" s="815" t="s">
        <v>619</v>
      </c>
      <c r="C246" s="2"/>
      <c r="D246" s="793">
        <f t="shared" si="59"/>
        <v>0</v>
      </c>
      <c r="E246" s="812">
        <v>0</v>
      </c>
      <c r="F246" s="813">
        <v>0</v>
      </c>
      <c r="G246" s="814">
        <v>0</v>
      </c>
      <c r="H246" s="813">
        <v>0</v>
      </c>
      <c r="I246" s="814">
        <v>0</v>
      </c>
      <c r="J246" s="814">
        <v>0</v>
      </c>
      <c r="K246" s="814">
        <v>0</v>
      </c>
      <c r="L246" s="813">
        <v>0</v>
      </c>
      <c r="M246" s="814">
        <v>0</v>
      </c>
      <c r="N246" s="813">
        <v>0</v>
      </c>
      <c r="O246" s="814">
        <v>0</v>
      </c>
      <c r="P246" s="811">
        <v>0</v>
      </c>
      <c r="Q246" s="791">
        <f t="shared" si="60"/>
        <v>0</v>
      </c>
    </row>
    <row r="247" spans="2:17" ht="15.4" thickBot="1" x14ac:dyDescent="0.45">
      <c r="B247" s="799" t="s">
        <v>620</v>
      </c>
      <c r="C247" s="800"/>
      <c r="D247" s="801">
        <f t="shared" si="59"/>
        <v>0</v>
      </c>
      <c r="E247" s="803">
        <f t="shared" ref="E247:P247" si="61">SUM(E234:E246)</f>
        <v>0</v>
      </c>
      <c r="F247" s="803">
        <f t="shared" si="61"/>
        <v>0</v>
      </c>
      <c r="G247" s="803">
        <f t="shared" si="61"/>
        <v>0</v>
      </c>
      <c r="H247" s="803">
        <f t="shared" si="61"/>
        <v>0</v>
      </c>
      <c r="I247" s="803">
        <f t="shared" si="61"/>
        <v>0</v>
      </c>
      <c r="J247" s="803">
        <f t="shared" si="61"/>
        <v>0</v>
      </c>
      <c r="K247" s="803">
        <f t="shared" si="61"/>
        <v>0</v>
      </c>
      <c r="L247" s="803">
        <f t="shared" si="61"/>
        <v>0</v>
      </c>
      <c r="M247" s="803">
        <f t="shared" si="61"/>
        <v>0</v>
      </c>
      <c r="N247" s="803">
        <f t="shared" si="61"/>
        <v>0</v>
      </c>
      <c r="O247" s="803">
        <f t="shared" si="61"/>
        <v>0</v>
      </c>
      <c r="P247" s="803">
        <f t="shared" si="61"/>
        <v>0</v>
      </c>
      <c r="Q247" s="803">
        <f t="shared" si="60"/>
        <v>0</v>
      </c>
    </row>
    <row r="248" spans="2:17" ht="15" x14ac:dyDescent="0.4">
      <c r="B248" s="807" t="s">
        <v>621</v>
      </c>
      <c r="C248" s="9"/>
      <c r="D248" s="793">
        <f t="shared" si="59"/>
        <v>0</v>
      </c>
      <c r="E248" s="193"/>
      <c r="F248" s="9"/>
      <c r="G248" s="74"/>
      <c r="H248" s="9"/>
      <c r="I248" s="74"/>
      <c r="J248" s="9"/>
      <c r="K248" s="74"/>
      <c r="L248" s="9"/>
      <c r="M248" s="74"/>
      <c r="N248" s="9"/>
      <c r="O248" s="74"/>
      <c r="P248" s="10"/>
      <c r="Q248" s="791"/>
    </row>
    <row r="249" spans="2:17" ht="15.4" x14ac:dyDescent="0.45">
      <c r="B249" s="792" t="s">
        <v>622</v>
      </c>
      <c r="C249" s="1"/>
      <c r="D249" s="793">
        <f t="shared" si="59"/>
        <v>0</v>
      </c>
      <c r="E249" s="812">
        <v>0</v>
      </c>
      <c r="F249" s="813">
        <v>0</v>
      </c>
      <c r="G249" s="814">
        <v>0</v>
      </c>
      <c r="H249" s="813">
        <v>0</v>
      </c>
      <c r="I249" s="814">
        <v>0</v>
      </c>
      <c r="J249" s="814">
        <v>0</v>
      </c>
      <c r="K249" s="814">
        <v>0</v>
      </c>
      <c r="L249" s="813">
        <v>0</v>
      </c>
      <c r="M249" s="814">
        <v>0</v>
      </c>
      <c r="N249" s="813">
        <v>0</v>
      </c>
      <c r="O249" s="814">
        <v>0</v>
      </c>
      <c r="P249" s="811">
        <v>0</v>
      </c>
      <c r="Q249" s="791">
        <f>SUM(E249:P249)</f>
        <v>0</v>
      </c>
    </row>
    <row r="250" spans="2:17" ht="15.4" x14ac:dyDescent="0.45">
      <c r="B250" s="792" t="s">
        <v>623</v>
      </c>
      <c r="C250" s="1"/>
      <c r="D250" s="793">
        <f t="shared" si="59"/>
        <v>0</v>
      </c>
      <c r="E250" s="812">
        <v>0</v>
      </c>
      <c r="F250" s="813">
        <v>0</v>
      </c>
      <c r="G250" s="814">
        <v>0</v>
      </c>
      <c r="H250" s="813">
        <v>0</v>
      </c>
      <c r="I250" s="814">
        <v>0</v>
      </c>
      <c r="J250" s="814">
        <v>0</v>
      </c>
      <c r="K250" s="814">
        <v>0</v>
      </c>
      <c r="L250" s="813">
        <v>0</v>
      </c>
      <c r="M250" s="814">
        <v>0</v>
      </c>
      <c r="N250" s="813">
        <v>0</v>
      </c>
      <c r="O250" s="814">
        <v>0</v>
      </c>
      <c r="P250" s="811">
        <v>0</v>
      </c>
      <c r="Q250" s="791">
        <f>SUM(E250:P250)</f>
        <v>0</v>
      </c>
    </row>
    <row r="251" spans="2:17" ht="15.4" x14ac:dyDescent="0.45">
      <c r="B251" s="860" t="s">
        <v>624</v>
      </c>
      <c r="C251" s="1"/>
      <c r="D251" s="793">
        <f t="shared" si="59"/>
        <v>0</v>
      </c>
      <c r="E251" s="812">
        <v>0</v>
      </c>
      <c r="F251" s="813">
        <v>0</v>
      </c>
      <c r="G251" s="814">
        <v>0</v>
      </c>
      <c r="H251" s="813">
        <v>0</v>
      </c>
      <c r="I251" s="814">
        <v>0</v>
      </c>
      <c r="J251" s="814">
        <v>0</v>
      </c>
      <c r="K251" s="814">
        <v>0</v>
      </c>
      <c r="L251" s="813">
        <v>0</v>
      </c>
      <c r="M251" s="814">
        <v>0</v>
      </c>
      <c r="N251" s="813">
        <v>0</v>
      </c>
      <c r="O251" s="814">
        <v>0</v>
      </c>
      <c r="P251" s="811">
        <v>0</v>
      </c>
      <c r="Q251" s="791">
        <f>SUM(E251:P251)</f>
        <v>0</v>
      </c>
    </row>
    <row r="252" spans="2:17" ht="15.75" thickBot="1" x14ac:dyDescent="0.5">
      <c r="B252" s="815" t="s">
        <v>625</v>
      </c>
      <c r="C252" s="2"/>
      <c r="D252" s="793">
        <f t="shared" si="59"/>
        <v>0</v>
      </c>
      <c r="E252" s="812">
        <v>0</v>
      </c>
      <c r="F252" s="813">
        <v>0</v>
      </c>
      <c r="G252" s="814">
        <v>0</v>
      </c>
      <c r="H252" s="813">
        <v>0</v>
      </c>
      <c r="I252" s="814">
        <v>0</v>
      </c>
      <c r="J252" s="814">
        <v>0</v>
      </c>
      <c r="K252" s="814">
        <v>0</v>
      </c>
      <c r="L252" s="813">
        <v>0</v>
      </c>
      <c r="M252" s="814">
        <v>0</v>
      </c>
      <c r="N252" s="813">
        <v>0</v>
      </c>
      <c r="O252" s="814">
        <v>0</v>
      </c>
      <c r="P252" s="811">
        <v>0</v>
      </c>
      <c r="Q252" s="791">
        <f>SUM(E252:P252)</f>
        <v>0</v>
      </c>
    </row>
    <row r="253" spans="2:17" ht="15.4" thickBot="1" x14ac:dyDescent="0.45">
      <c r="B253" s="799" t="s">
        <v>626</v>
      </c>
      <c r="C253" s="800"/>
      <c r="D253" s="801">
        <f t="shared" si="59"/>
        <v>0</v>
      </c>
      <c r="E253" s="803">
        <f>SUM(E249:E252)</f>
        <v>0</v>
      </c>
      <c r="F253" s="803">
        <f t="shared" ref="F253:P253" si="62">SUM(F249:F252)</f>
        <v>0</v>
      </c>
      <c r="G253" s="803">
        <f t="shared" si="62"/>
        <v>0</v>
      </c>
      <c r="H253" s="803">
        <f t="shared" si="62"/>
        <v>0</v>
      </c>
      <c r="I253" s="803">
        <f t="shared" si="62"/>
        <v>0</v>
      </c>
      <c r="J253" s="803">
        <f t="shared" si="62"/>
        <v>0</v>
      </c>
      <c r="K253" s="803">
        <f t="shared" si="62"/>
        <v>0</v>
      </c>
      <c r="L253" s="803">
        <f t="shared" si="62"/>
        <v>0</v>
      </c>
      <c r="M253" s="803">
        <f t="shared" si="62"/>
        <v>0</v>
      </c>
      <c r="N253" s="803">
        <f t="shared" si="62"/>
        <v>0</v>
      </c>
      <c r="O253" s="803">
        <f t="shared" si="62"/>
        <v>0</v>
      </c>
      <c r="P253" s="803">
        <f t="shared" si="62"/>
        <v>0</v>
      </c>
      <c r="Q253" s="803">
        <f>SUM(E253:P253)</f>
        <v>0</v>
      </c>
    </row>
    <row r="254" spans="2:17" ht="15" x14ac:dyDescent="0.4">
      <c r="B254" s="807" t="s">
        <v>719</v>
      </c>
      <c r="C254" s="9"/>
      <c r="D254" s="793">
        <f t="shared" si="59"/>
        <v>0</v>
      </c>
      <c r="E254" s="193"/>
      <c r="F254" s="9"/>
      <c r="G254" s="74"/>
      <c r="H254" s="9"/>
      <c r="I254" s="74"/>
      <c r="J254" s="9"/>
      <c r="K254" s="74"/>
      <c r="L254" s="74"/>
      <c r="M254" s="74"/>
      <c r="N254" s="9"/>
      <c r="O254" s="74"/>
      <c r="P254" s="10"/>
      <c r="Q254" s="791"/>
    </row>
    <row r="255" spans="2:17" ht="15.4" x14ac:dyDescent="0.45">
      <c r="B255" s="860" t="s">
        <v>1179</v>
      </c>
      <c r="C255" s="1"/>
      <c r="D255" s="793">
        <f t="shared" si="59"/>
        <v>0</v>
      </c>
      <c r="E255" s="812">
        <v>0</v>
      </c>
      <c r="F255" s="813">
        <v>0</v>
      </c>
      <c r="G255" s="814">
        <v>0</v>
      </c>
      <c r="H255" s="813">
        <v>0</v>
      </c>
      <c r="I255" s="814">
        <v>0</v>
      </c>
      <c r="J255" s="814">
        <v>0</v>
      </c>
      <c r="K255" s="814">
        <v>0</v>
      </c>
      <c r="L255" s="814">
        <v>0</v>
      </c>
      <c r="M255" s="814">
        <v>0</v>
      </c>
      <c r="N255" s="814">
        <v>0</v>
      </c>
      <c r="O255" s="814">
        <v>0</v>
      </c>
      <c r="P255" s="814">
        <v>0</v>
      </c>
      <c r="Q255" s="791">
        <f t="shared" ref="Q255:Q256" si="63">SUM(E255:P255)</f>
        <v>0</v>
      </c>
    </row>
    <row r="256" spans="2:17" ht="15.4" x14ac:dyDescent="0.45">
      <c r="B256" s="860" t="s">
        <v>1188</v>
      </c>
      <c r="C256" s="1"/>
      <c r="D256" s="793">
        <f t="shared" si="59"/>
        <v>0</v>
      </c>
      <c r="E256" s="812">
        <v>0</v>
      </c>
      <c r="F256" s="813">
        <v>0</v>
      </c>
      <c r="G256" s="814">
        <v>0</v>
      </c>
      <c r="H256" s="813">
        <v>0</v>
      </c>
      <c r="I256" s="814">
        <v>0</v>
      </c>
      <c r="J256" s="814">
        <v>0</v>
      </c>
      <c r="K256" s="814">
        <v>0</v>
      </c>
      <c r="L256" s="813">
        <v>0</v>
      </c>
      <c r="M256" s="814">
        <v>0</v>
      </c>
      <c r="N256" s="814">
        <v>0</v>
      </c>
      <c r="O256" s="814">
        <v>0</v>
      </c>
      <c r="P256" s="814">
        <v>0</v>
      </c>
      <c r="Q256" s="791">
        <f t="shared" si="63"/>
        <v>0</v>
      </c>
    </row>
    <row r="257" spans="2:17" ht="15.4" x14ac:dyDescent="0.45">
      <c r="B257" s="860" t="s">
        <v>1189</v>
      </c>
      <c r="C257" s="1"/>
      <c r="D257" s="793"/>
      <c r="E257" s="812"/>
      <c r="F257" s="813"/>
      <c r="G257" s="814"/>
      <c r="H257" s="813"/>
      <c r="I257" s="814"/>
      <c r="J257" s="814"/>
      <c r="K257" s="814"/>
      <c r="L257" s="813"/>
      <c r="M257" s="814"/>
      <c r="N257" s="814"/>
      <c r="O257" s="814"/>
      <c r="P257" s="814"/>
      <c r="Q257" s="791"/>
    </row>
    <row r="258" spans="2:17" ht="15.4" x14ac:dyDescent="0.45">
      <c r="B258" s="860" t="s">
        <v>720</v>
      </c>
      <c r="C258" s="1"/>
      <c r="D258" s="793">
        <f t="shared" ref="D258:D298" si="64">SUM(Q258/$Q$103)</f>
        <v>0</v>
      </c>
      <c r="E258" s="812">
        <v>0</v>
      </c>
      <c r="F258" s="813">
        <v>0</v>
      </c>
      <c r="G258" s="814">
        <v>0</v>
      </c>
      <c r="H258" s="813">
        <v>0</v>
      </c>
      <c r="I258" s="814">
        <v>0</v>
      </c>
      <c r="J258" s="814">
        <v>0</v>
      </c>
      <c r="K258" s="814">
        <v>0</v>
      </c>
      <c r="L258" s="813">
        <v>0</v>
      </c>
      <c r="M258" s="814">
        <v>0</v>
      </c>
      <c r="N258" s="814">
        <v>0</v>
      </c>
      <c r="O258" s="814">
        <v>0</v>
      </c>
      <c r="P258" s="814">
        <v>0</v>
      </c>
      <c r="Q258" s="791">
        <f t="shared" ref="Q258:Q269" si="65">SUM(E258:P258)</f>
        <v>0</v>
      </c>
    </row>
    <row r="259" spans="2:17" ht="15.4" x14ac:dyDescent="0.45">
      <c r="B259" s="860" t="s">
        <v>1180</v>
      </c>
      <c r="C259" s="1"/>
      <c r="D259" s="793">
        <f t="shared" si="64"/>
        <v>0</v>
      </c>
      <c r="E259" s="812">
        <v>0</v>
      </c>
      <c r="F259" s="813">
        <v>0</v>
      </c>
      <c r="G259" s="814">
        <v>0</v>
      </c>
      <c r="H259" s="813">
        <v>0</v>
      </c>
      <c r="I259" s="814">
        <v>0</v>
      </c>
      <c r="J259" s="814">
        <v>0</v>
      </c>
      <c r="K259" s="814">
        <v>0</v>
      </c>
      <c r="L259" s="813">
        <v>0</v>
      </c>
      <c r="M259" s="814">
        <v>0</v>
      </c>
      <c r="N259" s="814">
        <v>0</v>
      </c>
      <c r="O259" s="814">
        <v>0</v>
      </c>
      <c r="P259" s="814">
        <v>0</v>
      </c>
      <c r="Q259" s="791">
        <f t="shared" si="65"/>
        <v>0</v>
      </c>
    </row>
    <row r="260" spans="2:17" ht="15.4" x14ac:dyDescent="0.45">
      <c r="B260" s="860" t="s">
        <v>1181</v>
      </c>
      <c r="C260" s="1"/>
      <c r="D260" s="793">
        <f t="shared" si="64"/>
        <v>0</v>
      </c>
      <c r="E260" s="812">
        <v>0</v>
      </c>
      <c r="F260" s="813">
        <v>0</v>
      </c>
      <c r="G260" s="814">
        <v>0</v>
      </c>
      <c r="H260" s="813">
        <v>0</v>
      </c>
      <c r="I260" s="814">
        <v>0</v>
      </c>
      <c r="J260" s="814">
        <v>0</v>
      </c>
      <c r="K260" s="814">
        <v>0</v>
      </c>
      <c r="L260" s="813">
        <v>0</v>
      </c>
      <c r="M260" s="814">
        <v>0</v>
      </c>
      <c r="N260" s="814">
        <v>0</v>
      </c>
      <c r="O260" s="814">
        <v>0</v>
      </c>
      <c r="P260" s="814">
        <v>0</v>
      </c>
      <c r="Q260" s="791">
        <f t="shared" si="65"/>
        <v>0</v>
      </c>
    </row>
    <row r="261" spans="2:17" ht="15.4" x14ac:dyDescent="0.45">
      <c r="B261" s="860" t="s">
        <v>1182</v>
      </c>
      <c r="C261" s="1"/>
      <c r="D261" s="793">
        <f t="shared" si="64"/>
        <v>0</v>
      </c>
      <c r="E261" s="812">
        <v>0</v>
      </c>
      <c r="F261" s="813">
        <v>0</v>
      </c>
      <c r="G261" s="814">
        <v>0</v>
      </c>
      <c r="H261" s="813">
        <v>0</v>
      </c>
      <c r="I261" s="814">
        <v>0</v>
      </c>
      <c r="J261" s="814">
        <v>0</v>
      </c>
      <c r="K261" s="814">
        <v>0</v>
      </c>
      <c r="L261" s="813">
        <v>0</v>
      </c>
      <c r="M261" s="814">
        <v>0</v>
      </c>
      <c r="N261" s="814">
        <v>0</v>
      </c>
      <c r="O261" s="814">
        <v>0</v>
      </c>
      <c r="P261" s="814">
        <v>0</v>
      </c>
      <c r="Q261" s="791">
        <f t="shared" si="65"/>
        <v>0</v>
      </c>
    </row>
    <row r="262" spans="2:17" ht="15.4" x14ac:dyDescent="0.45">
      <c r="B262" s="860" t="s">
        <v>1183</v>
      </c>
      <c r="C262" s="1"/>
      <c r="D262" s="793">
        <f t="shared" si="64"/>
        <v>0</v>
      </c>
      <c r="E262" s="812">
        <v>0</v>
      </c>
      <c r="F262" s="813">
        <v>0</v>
      </c>
      <c r="G262" s="814">
        <v>0</v>
      </c>
      <c r="H262" s="813">
        <v>0</v>
      </c>
      <c r="I262" s="814">
        <v>0</v>
      </c>
      <c r="J262" s="814">
        <v>0</v>
      </c>
      <c r="K262" s="814">
        <v>0</v>
      </c>
      <c r="L262" s="813">
        <v>0</v>
      </c>
      <c r="M262" s="814">
        <v>0</v>
      </c>
      <c r="N262" s="814">
        <v>0</v>
      </c>
      <c r="O262" s="814">
        <v>0</v>
      </c>
      <c r="P262" s="814">
        <v>0</v>
      </c>
      <c r="Q262" s="791">
        <f t="shared" si="65"/>
        <v>0</v>
      </c>
    </row>
    <row r="263" spans="2:17" ht="15.4" x14ac:dyDescent="0.45">
      <c r="B263" s="860" t="s">
        <v>1184</v>
      </c>
      <c r="C263" s="1"/>
      <c r="D263" s="793">
        <f t="shared" si="64"/>
        <v>0</v>
      </c>
      <c r="E263" s="812">
        <v>0</v>
      </c>
      <c r="F263" s="813">
        <v>0</v>
      </c>
      <c r="G263" s="814">
        <v>0</v>
      </c>
      <c r="H263" s="813">
        <v>0</v>
      </c>
      <c r="I263" s="814">
        <v>0</v>
      </c>
      <c r="J263" s="814">
        <v>0</v>
      </c>
      <c r="K263" s="814">
        <v>0</v>
      </c>
      <c r="L263" s="813">
        <v>0</v>
      </c>
      <c r="M263" s="814">
        <v>0</v>
      </c>
      <c r="N263" s="814">
        <v>0</v>
      </c>
      <c r="O263" s="814">
        <v>0</v>
      </c>
      <c r="P263" s="814">
        <v>0</v>
      </c>
      <c r="Q263" s="791">
        <f t="shared" si="65"/>
        <v>0</v>
      </c>
    </row>
    <row r="264" spans="2:17" ht="15.4" x14ac:dyDescent="0.45">
      <c r="B264" s="860" t="s">
        <v>1185</v>
      </c>
      <c r="C264" s="1"/>
      <c r="D264" s="793">
        <f t="shared" si="64"/>
        <v>0</v>
      </c>
      <c r="E264" s="812">
        <v>0</v>
      </c>
      <c r="F264" s="813">
        <v>0</v>
      </c>
      <c r="G264" s="814">
        <v>0</v>
      </c>
      <c r="H264" s="813">
        <v>0</v>
      </c>
      <c r="I264" s="814">
        <v>0</v>
      </c>
      <c r="J264" s="814">
        <v>0</v>
      </c>
      <c r="K264" s="814">
        <v>0</v>
      </c>
      <c r="L264" s="813">
        <v>0</v>
      </c>
      <c r="M264" s="814">
        <v>0</v>
      </c>
      <c r="N264" s="814">
        <v>0</v>
      </c>
      <c r="O264" s="814">
        <v>0</v>
      </c>
      <c r="P264" s="814">
        <v>0</v>
      </c>
      <c r="Q264" s="791">
        <f t="shared" si="65"/>
        <v>0</v>
      </c>
    </row>
    <row r="265" spans="2:17" ht="15.4" x14ac:dyDescent="0.45">
      <c r="B265" s="860" t="s">
        <v>1187</v>
      </c>
      <c r="C265" s="1"/>
      <c r="D265" s="793">
        <f t="shared" si="64"/>
        <v>0</v>
      </c>
      <c r="E265" s="812">
        <v>0</v>
      </c>
      <c r="F265" s="813">
        <v>0</v>
      </c>
      <c r="G265" s="814">
        <v>0</v>
      </c>
      <c r="H265" s="813">
        <v>0</v>
      </c>
      <c r="I265" s="814">
        <v>0</v>
      </c>
      <c r="J265" s="814">
        <v>0</v>
      </c>
      <c r="K265" s="814">
        <v>0</v>
      </c>
      <c r="L265" s="813">
        <v>0</v>
      </c>
      <c r="M265" s="814">
        <v>0</v>
      </c>
      <c r="N265" s="814">
        <v>0</v>
      </c>
      <c r="O265" s="814">
        <v>0</v>
      </c>
      <c r="P265" s="814">
        <v>0</v>
      </c>
      <c r="Q265" s="791">
        <f t="shared" si="65"/>
        <v>0</v>
      </c>
    </row>
    <row r="266" spans="2:17" ht="15.4" x14ac:dyDescent="0.45">
      <c r="B266" s="860" t="s">
        <v>958</v>
      </c>
      <c r="C266" s="1"/>
      <c r="D266" s="793">
        <f t="shared" si="64"/>
        <v>0</v>
      </c>
      <c r="E266" s="812">
        <v>0</v>
      </c>
      <c r="F266" s="813">
        <v>0</v>
      </c>
      <c r="G266" s="814">
        <v>0</v>
      </c>
      <c r="H266" s="813">
        <v>0</v>
      </c>
      <c r="I266" s="814">
        <v>0</v>
      </c>
      <c r="J266" s="814">
        <v>0</v>
      </c>
      <c r="K266" s="814">
        <v>0</v>
      </c>
      <c r="L266" s="813">
        <v>0</v>
      </c>
      <c r="M266" s="814">
        <v>0</v>
      </c>
      <c r="N266" s="814">
        <v>0</v>
      </c>
      <c r="O266" s="814">
        <v>0</v>
      </c>
      <c r="P266" s="814">
        <v>0</v>
      </c>
      <c r="Q266" s="791">
        <f t="shared" si="65"/>
        <v>0</v>
      </c>
    </row>
    <row r="267" spans="2:17" ht="15.4" x14ac:dyDescent="0.45">
      <c r="B267" s="860" t="s">
        <v>627</v>
      </c>
      <c r="C267" s="1"/>
      <c r="D267" s="793">
        <f t="shared" si="64"/>
        <v>0</v>
      </c>
      <c r="E267" s="812">
        <v>0</v>
      </c>
      <c r="F267" s="795">
        <v>0</v>
      </c>
      <c r="G267" s="814">
        <v>0</v>
      </c>
      <c r="H267" s="813">
        <v>0</v>
      </c>
      <c r="I267" s="814">
        <v>0</v>
      </c>
      <c r="J267" s="814">
        <v>0</v>
      </c>
      <c r="K267" s="814">
        <v>0</v>
      </c>
      <c r="L267" s="813">
        <v>0</v>
      </c>
      <c r="M267" s="814">
        <v>0</v>
      </c>
      <c r="N267" s="814">
        <v>0</v>
      </c>
      <c r="O267" s="814">
        <v>0</v>
      </c>
      <c r="P267" s="814">
        <v>0</v>
      </c>
      <c r="Q267" s="791">
        <f t="shared" si="65"/>
        <v>0</v>
      </c>
    </row>
    <row r="268" spans="2:17" ht="15.75" thickBot="1" x14ac:dyDescent="0.5">
      <c r="B268" s="815" t="s">
        <v>1190</v>
      </c>
      <c r="C268" s="2"/>
      <c r="D268" s="793">
        <f t="shared" si="64"/>
        <v>0</v>
      </c>
      <c r="E268" s="812">
        <v>0</v>
      </c>
      <c r="F268" s="813">
        <v>0</v>
      </c>
      <c r="G268" s="814">
        <v>0</v>
      </c>
      <c r="H268" s="813">
        <v>0</v>
      </c>
      <c r="I268" s="814">
        <v>0</v>
      </c>
      <c r="J268" s="814">
        <v>0</v>
      </c>
      <c r="K268" s="814">
        <v>0</v>
      </c>
      <c r="L268" s="813">
        <v>0</v>
      </c>
      <c r="M268" s="814">
        <v>0</v>
      </c>
      <c r="N268" s="814">
        <v>0</v>
      </c>
      <c r="O268" s="814">
        <v>0</v>
      </c>
      <c r="P268" s="814">
        <v>0</v>
      </c>
      <c r="Q268" s="791">
        <f t="shared" si="65"/>
        <v>0</v>
      </c>
    </row>
    <row r="269" spans="2:17" ht="15.4" thickBot="1" x14ac:dyDescent="0.45">
      <c r="B269" s="799" t="s">
        <v>1186</v>
      </c>
      <c r="C269" s="800"/>
      <c r="D269" s="801">
        <f t="shared" si="64"/>
        <v>0</v>
      </c>
      <c r="E269" s="803">
        <f>SUM(E255:E268)</f>
        <v>0</v>
      </c>
      <c r="F269" s="803">
        <f t="shared" ref="F269:P269" si="66">SUM(F255:F268)</f>
        <v>0</v>
      </c>
      <c r="G269" s="803">
        <f t="shared" si="66"/>
        <v>0</v>
      </c>
      <c r="H269" s="803">
        <f t="shared" si="66"/>
        <v>0</v>
      </c>
      <c r="I269" s="803">
        <f t="shared" si="66"/>
        <v>0</v>
      </c>
      <c r="J269" s="803">
        <f t="shared" si="66"/>
        <v>0</v>
      </c>
      <c r="K269" s="803">
        <f t="shared" si="66"/>
        <v>0</v>
      </c>
      <c r="L269" s="803">
        <f t="shared" si="66"/>
        <v>0</v>
      </c>
      <c r="M269" s="803">
        <f t="shared" si="66"/>
        <v>0</v>
      </c>
      <c r="N269" s="803">
        <f t="shared" si="66"/>
        <v>0</v>
      </c>
      <c r="O269" s="803">
        <f t="shared" si="66"/>
        <v>0</v>
      </c>
      <c r="P269" s="803">
        <f t="shared" si="66"/>
        <v>0</v>
      </c>
      <c r="Q269" s="803">
        <f t="shared" si="65"/>
        <v>0</v>
      </c>
    </row>
    <row r="270" spans="2:17" ht="15" x14ac:dyDescent="0.4">
      <c r="B270" s="807" t="s">
        <v>629</v>
      </c>
      <c r="C270" s="9"/>
      <c r="D270" s="793">
        <f t="shared" si="64"/>
        <v>0</v>
      </c>
      <c r="E270" s="193"/>
      <c r="F270" s="9"/>
      <c r="G270" s="74"/>
      <c r="H270" s="9"/>
      <c r="I270" s="74"/>
      <c r="J270" s="9"/>
      <c r="K270" s="74"/>
      <c r="L270" s="9"/>
      <c r="M270" s="74"/>
      <c r="N270" s="9"/>
      <c r="O270" s="74"/>
      <c r="P270" s="10"/>
      <c r="Q270" s="791"/>
    </row>
    <row r="271" spans="2:17" ht="15.4" x14ac:dyDescent="0.45">
      <c r="B271" s="792" t="s">
        <v>630</v>
      </c>
      <c r="C271" s="1"/>
      <c r="D271" s="793">
        <f t="shared" si="64"/>
        <v>0</v>
      </c>
      <c r="E271" s="812">
        <v>0</v>
      </c>
      <c r="F271" s="813">
        <v>0</v>
      </c>
      <c r="G271" s="814">
        <v>0</v>
      </c>
      <c r="H271" s="813">
        <v>0</v>
      </c>
      <c r="I271" s="814">
        <v>0</v>
      </c>
      <c r="J271" s="814">
        <v>0</v>
      </c>
      <c r="K271" s="814">
        <v>0</v>
      </c>
      <c r="L271" s="813">
        <v>0</v>
      </c>
      <c r="M271" s="814">
        <v>0</v>
      </c>
      <c r="N271" s="813">
        <v>0</v>
      </c>
      <c r="O271" s="814">
        <v>0</v>
      </c>
      <c r="P271" s="811">
        <v>0</v>
      </c>
      <c r="Q271" s="791">
        <f>SUM(E271:P271)</f>
        <v>0</v>
      </c>
    </row>
    <row r="272" spans="2:17" ht="15.4" x14ac:dyDescent="0.45">
      <c r="B272" s="792" t="s">
        <v>631</v>
      </c>
      <c r="C272" s="1"/>
      <c r="D272" s="793">
        <f t="shared" si="64"/>
        <v>0</v>
      </c>
      <c r="E272" s="812">
        <v>0</v>
      </c>
      <c r="F272" s="813">
        <v>0</v>
      </c>
      <c r="G272" s="814">
        <v>0</v>
      </c>
      <c r="H272" s="813">
        <v>0</v>
      </c>
      <c r="I272" s="814">
        <v>0</v>
      </c>
      <c r="J272" s="814">
        <v>0</v>
      </c>
      <c r="K272" s="814">
        <v>0</v>
      </c>
      <c r="L272" s="813">
        <v>0</v>
      </c>
      <c r="M272" s="814">
        <v>0</v>
      </c>
      <c r="N272" s="813">
        <v>0</v>
      </c>
      <c r="O272" s="814">
        <v>0</v>
      </c>
      <c r="P272" s="811">
        <v>0</v>
      </c>
      <c r="Q272" s="791">
        <f>SUM(E272:P272)</f>
        <v>0</v>
      </c>
    </row>
    <row r="273" spans="2:17" ht="15.75" thickBot="1" x14ac:dyDescent="0.5">
      <c r="B273" s="815" t="s">
        <v>632</v>
      </c>
      <c r="C273" s="2"/>
      <c r="D273" s="793">
        <f t="shared" si="64"/>
        <v>0</v>
      </c>
      <c r="E273" s="812">
        <v>0</v>
      </c>
      <c r="F273" s="813">
        <v>0</v>
      </c>
      <c r="G273" s="814">
        <v>0</v>
      </c>
      <c r="H273" s="813">
        <v>0</v>
      </c>
      <c r="I273" s="814">
        <v>0</v>
      </c>
      <c r="J273" s="814">
        <v>0</v>
      </c>
      <c r="K273" s="814">
        <v>0</v>
      </c>
      <c r="L273" s="813">
        <v>0</v>
      </c>
      <c r="M273" s="814">
        <v>0</v>
      </c>
      <c r="N273" s="813">
        <v>0</v>
      </c>
      <c r="O273" s="814">
        <v>0</v>
      </c>
      <c r="P273" s="811">
        <v>0</v>
      </c>
      <c r="Q273" s="791">
        <f>SUM(E273:P273)</f>
        <v>0</v>
      </c>
    </row>
    <row r="274" spans="2:17" ht="15.4" thickBot="1" x14ac:dyDescent="0.45">
      <c r="B274" s="799" t="s">
        <v>633</v>
      </c>
      <c r="C274" s="800"/>
      <c r="D274" s="801">
        <f t="shared" si="64"/>
        <v>0</v>
      </c>
      <c r="E274" s="803">
        <f>SUM(E271:E273)</f>
        <v>0</v>
      </c>
      <c r="F274" s="803">
        <f t="shared" ref="F274:P274" si="67">SUM(F271:F273)</f>
        <v>0</v>
      </c>
      <c r="G274" s="803">
        <f t="shared" si="67"/>
        <v>0</v>
      </c>
      <c r="H274" s="803">
        <f t="shared" si="67"/>
        <v>0</v>
      </c>
      <c r="I274" s="803">
        <f t="shared" si="67"/>
        <v>0</v>
      </c>
      <c r="J274" s="803">
        <f t="shared" si="67"/>
        <v>0</v>
      </c>
      <c r="K274" s="803">
        <f t="shared" si="67"/>
        <v>0</v>
      </c>
      <c r="L274" s="803">
        <f t="shared" si="67"/>
        <v>0</v>
      </c>
      <c r="M274" s="803">
        <f t="shared" si="67"/>
        <v>0</v>
      </c>
      <c r="N274" s="803">
        <f t="shared" si="67"/>
        <v>0</v>
      </c>
      <c r="O274" s="803">
        <f t="shared" si="67"/>
        <v>0</v>
      </c>
      <c r="P274" s="803">
        <f t="shared" si="67"/>
        <v>0</v>
      </c>
      <c r="Q274" s="803">
        <f>SUM(E274:P274)</f>
        <v>0</v>
      </c>
    </row>
    <row r="275" spans="2:17" ht="15" x14ac:dyDescent="0.4">
      <c r="B275" s="807" t="s">
        <v>634</v>
      </c>
      <c r="C275" s="9"/>
      <c r="D275" s="793">
        <f t="shared" si="64"/>
        <v>0</v>
      </c>
      <c r="E275" s="193"/>
      <c r="F275" s="74"/>
      <c r="G275" s="74"/>
      <c r="H275" s="9"/>
      <c r="I275" s="74"/>
      <c r="J275" s="9"/>
      <c r="K275" s="74"/>
      <c r="L275" s="9"/>
      <c r="M275" s="74"/>
      <c r="N275" s="9"/>
      <c r="O275" s="74"/>
      <c r="P275" s="10"/>
      <c r="Q275" s="791"/>
    </row>
    <row r="276" spans="2:17" ht="15.4" x14ac:dyDescent="0.45">
      <c r="B276" s="792" t="s">
        <v>635</v>
      </c>
      <c r="C276" s="1"/>
      <c r="D276" s="793">
        <f t="shared" si="64"/>
        <v>0</v>
      </c>
      <c r="E276" s="794">
        <v>0</v>
      </c>
      <c r="F276" s="795">
        <v>0</v>
      </c>
      <c r="G276" s="814">
        <v>0</v>
      </c>
      <c r="H276" s="813">
        <v>0</v>
      </c>
      <c r="I276" s="814">
        <v>0</v>
      </c>
      <c r="J276" s="814">
        <v>0</v>
      </c>
      <c r="K276" s="814">
        <v>0</v>
      </c>
      <c r="L276" s="813">
        <v>0</v>
      </c>
      <c r="M276" s="814">
        <v>0</v>
      </c>
      <c r="N276" s="813">
        <v>0</v>
      </c>
      <c r="O276" s="814">
        <v>0</v>
      </c>
      <c r="P276" s="811">
        <v>0</v>
      </c>
      <c r="Q276" s="791">
        <f>SUM(E276:P276)</f>
        <v>0</v>
      </c>
    </row>
    <row r="277" spans="2:17" ht="15.4" x14ac:dyDescent="0.45">
      <c r="B277" s="792" t="s">
        <v>636</v>
      </c>
      <c r="C277" s="1"/>
      <c r="D277" s="793">
        <f t="shared" si="64"/>
        <v>0</v>
      </c>
      <c r="E277" s="812">
        <v>0</v>
      </c>
      <c r="F277" s="813">
        <v>0</v>
      </c>
      <c r="G277" s="814">
        <v>0</v>
      </c>
      <c r="H277" s="813">
        <v>0</v>
      </c>
      <c r="I277" s="814">
        <v>0</v>
      </c>
      <c r="J277" s="814">
        <v>0</v>
      </c>
      <c r="K277" s="814">
        <v>0</v>
      </c>
      <c r="L277" s="813">
        <v>0</v>
      </c>
      <c r="M277" s="814">
        <v>0</v>
      </c>
      <c r="N277" s="813">
        <v>0</v>
      </c>
      <c r="O277" s="814">
        <v>0</v>
      </c>
      <c r="P277" s="811">
        <v>0</v>
      </c>
      <c r="Q277" s="791">
        <f>SUM(E277:P277)</f>
        <v>0</v>
      </c>
    </row>
    <row r="278" spans="2:17" ht="15.75" thickBot="1" x14ac:dyDescent="0.5">
      <c r="B278" s="815" t="s">
        <v>637</v>
      </c>
      <c r="C278" s="2"/>
      <c r="D278" s="793">
        <f t="shared" si="64"/>
        <v>0</v>
      </c>
      <c r="E278" s="812">
        <v>0</v>
      </c>
      <c r="F278" s="813">
        <v>0</v>
      </c>
      <c r="G278" s="814">
        <v>0</v>
      </c>
      <c r="H278" s="813">
        <v>0</v>
      </c>
      <c r="I278" s="814">
        <v>0</v>
      </c>
      <c r="J278" s="814">
        <v>0</v>
      </c>
      <c r="K278" s="814">
        <v>0</v>
      </c>
      <c r="L278" s="813">
        <v>0</v>
      </c>
      <c r="M278" s="814">
        <v>0</v>
      </c>
      <c r="N278" s="813">
        <v>0</v>
      </c>
      <c r="O278" s="814">
        <v>0</v>
      </c>
      <c r="P278" s="811">
        <v>0</v>
      </c>
      <c r="Q278" s="791">
        <f>SUM(E278:P278)</f>
        <v>0</v>
      </c>
    </row>
    <row r="279" spans="2:17" ht="15.4" thickBot="1" x14ac:dyDescent="0.45">
      <c r="B279" s="799" t="s">
        <v>638</v>
      </c>
      <c r="C279" s="800"/>
      <c r="D279" s="801">
        <f t="shared" si="64"/>
        <v>0</v>
      </c>
      <c r="E279" s="803">
        <f t="shared" ref="E279:P279" si="68">SUM(E276:E278)</f>
        <v>0</v>
      </c>
      <c r="F279" s="803">
        <f t="shared" si="68"/>
        <v>0</v>
      </c>
      <c r="G279" s="803">
        <f t="shared" si="68"/>
        <v>0</v>
      </c>
      <c r="H279" s="803">
        <f t="shared" si="68"/>
        <v>0</v>
      </c>
      <c r="I279" s="803">
        <f t="shared" si="68"/>
        <v>0</v>
      </c>
      <c r="J279" s="803">
        <f t="shared" si="68"/>
        <v>0</v>
      </c>
      <c r="K279" s="803">
        <f t="shared" si="68"/>
        <v>0</v>
      </c>
      <c r="L279" s="803">
        <f t="shared" si="68"/>
        <v>0</v>
      </c>
      <c r="M279" s="803">
        <f t="shared" si="68"/>
        <v>0</v>
      </c>
      <c r="N279" s="803">
        <f t="shared" si="68"/>
        <v>0</v>
      </c>
      <c r="O279" s="803">
        <f t="shared" si="68"/>
        <v>0</v>
      </c>
      <c r="P279" s="803">
        <f t="shared" si="68"/>
        <v>0</v>
      </c>
      <c r="Q279" s="803">
        <f>SUM(E279:P279)</f>
        <v>0</v>
      </c>
    </row>
    <row r="280" spans="2:17" ht="15" x14ac:dyDescent="0.4">
      <c r="B280" s="807" t="s">
        <v>639</v>
      </c>
      <c r="C280" s="9"/>
      <c r="D280" s="793">
        <f t="shared" si="64"/>
        <v>0</v>
      </c>
      <c r="E280" s="193"/>
      <c r="F280" s="9"/>
      <c r="G280" s="74"/>
      <c r="H280" s="9"/>
      <c r="I280" s="74"/>
      <c r="J280" s="9"/>
      <c r="K280" s="74"/>
      <c r="L280" s="9"/>
      <c r="M280" s="74"/>
      <c r="N280" s="9"/>
      <c r="O280" s="74"/>
      <c r="P280" s="10"/>
      <c r="Q280" s="791"/>
    </row>
    <row r="281" spans="2:17" ht="15.4" x14ac:dyDescent="0.45">
      <c r="B281" s="860" t="s">
        <v>640</v>
      </c>
      <c r="C281" s="1"/>
      <c r="D281" s="793">
        <f t="shared" si="64"/>
        <v>0</v>
      </c>
      <c r="E281" s="812">
        <v>0</v>
      </c>
      <c r="F281" s="813">
        <v>0</v>
      </c>
      <c r="G281" s="814">
        <v>0</v>
      </c>
      <c r="H281" s="813">
        <v>0</v>
      </c>
      <c r="I281" s="814">
        <v>0</v>
      </c>
      <c r="J281" s="814">
        <v>0</v>
      </c>
      <c r="K281" s="814">
        <v>0</v>
      </c>
      <c r="L281" s="813">
        <v>0</v>
      </c>
      <c r="M281" s="814">
        <v>0</v>
      </c>
      <c r="N281" s="813">
        <v>0</v>
      </c>
      <c r="O281" s="814">
        <v>0</v>
      </c>
      <c r="P281" s="811">
        <v>0</v>
      </c>
      <c r="Q281" s="791">
        <f t="shared" ref="Q281:Q286" si="69">SUM(E281:P281)</f>
        <v>0</v>
      </c>
    </row>
    <row r="282" spans="2:17" ht="15.4" x14ac:dyDescent="0.45">
      <c r="B282" s="860" t="s">
        <v>641</v>
      </c>
      <c r="C282" s="1"/>
      <c r="D282" s="793">
        <f t="shared" si="64"/>
        <v>0</v>
      </c>
      <c r="E282" s="812">
        <v>0</v>
      </c>
      <c r="F282" s="813">
        <v>0</v>
      </c>
      <c r="G282" s="814">
        <v>0</v>
      </c>
      <c r="H282" s="813">
        <v>0</v>
      </c>
      <c r="I282" s="814">
        <v>0</v>
      </c>
      <c r="J282" s="814">
        <v>0</v>
      </c>
      <c r="K282" s="814">
        <v>0</v>
      </c>
      <c r="L282" s="813">
        <v>0</v>
      </c>
      <c r="M282" s="814">
        <v>0</v>
      </c>
      <c r="N282" s="813">
        <v>0</v>
      </c>
      <c r="O282" s="814">
        <v>0</v>
      </c>
      <c r="P282" s="811">
        <v>0</v>
      </c>
      <c r="Q282" s="791">
        <f t="shared" si="69"/>
        <v>0</v>
      </c>
    </row>
    <row r="283" spans="2:17" ht="15.4" x14ac:dyDescent="0.45">
      <c r="B283" s="792" t="s">
        <v>642</v>
      </c>
      <c r="C283" s="816"/>
      <c r="D283" s="793">
        <f t="shared" si="64"/>
        <v>0</v>
      </c>
      <c r="E283" s="812">
        <v>0</v>
      </c>
      <c r="F283" s="813">
        <v>0</v>
      </c>
      <c r="G283" s="814">
        <v>0</v>
      </c>
      <c r="H283" s="813">
        <v>0</v>
      </c>
      <c r="I283" s="814">
        <v>0</v>
      </c>
      <c r="J283" s="814">
        <v>0</v>
      </c>
      <c r="K283" s="814">
        <v>0</v>
      </c>
      <c r="L283" s="813">
        <v>0</v>
      </c>
      <c r="M283" s="814">
        <v>0</v>
      </c>
      <c r="N283" s="813">
        <v>0</v>
      </c>
      <c r="O283" s="814">
        <v>0</v>
      </c>
      <c r="P283" s="811">
        <v>0</v>
      </c>
      <c r="Q283" s="791">
        <f t="shared" si="69"/>
        <v>0</v>
      </c>
    </row>
    <row r="284" spans="2:17" ht="15.4" x14ac:dyDescent="0.45">
      <c r="B284" s="792" t="s">
        <v>643</v>
      </c>
      <c r="C284" s="816"/>
      <c r="D284" s="793">
        <f t="shared" si="64"/>
        <v>0</v>
      </c>
      <c r="E284" s="812">
        <v>0</v>
      </c>
      <c r="F284" s="813">
        <v>0</v>
      </c>
      <c r="G284" s="814">
        <v>0</v>
      </c>
      <c r="H284" s="813">
        <v>0</v>
      </c>
      <c r="I284" s="814">
        <v>0</v>
      </c>
      <c r="J284" s="814">
        <v>0</v>
      </c>
      <c r="K284" s="814">
        <v>0</v>
      </c>
      <c r="L284" s="813">
        <v>0</v>
      </c>
      <c r="M284" s="814">
        <v>0</v>
      </c>
      <c r="N284" s="813">
        <v>0</v>
      </c>
      <c r="O284" s="814">
        <v>0</v>
      </c>
      <c r="P284" s="811">
        <v>0</v>
      </c>
      <c r="Q284" s="791">
        <f t="shared" si="69"/>
        <v>0</v>
      </c>
    </row>
    <row r="285" spans="2:17" ht="15.75" thickBot="1" x14ac:dyDescent="0.5">
      <c r="B285" s="815" t="s">
        <v>644</v>
      </c>
      <c r="C285" s="817"/>
      <c r="D285" s="793">
        <f t="shared" si="64"/>
        <v>0</v>
      </c>
      <c r="E285" s="812">
        <v>0</v>
      </c>
      <c r="F285" s="813">
        <v>0</v>
      </c>
      <c r="G285" s="814">
        <v>0</v>
      </c>
      <c r="H285" s="813">
        <v>0</v>
      </c>
      <c r="I285" s="814">
        <v>0</v>
      </c>
      <c r="J285" s="814">
        <v>0</v>
      </c>
      <c r="K285" s="814">
        <v>0</v>
      </c>
      <c r="L285" s="813">
        <v>0</v>
      </c>
      <c r="M285" s="814">
        <v>0</v>
      </c>
      <c r="N285" s="813">
        <v>0</v>
      </c>
      <c r="O285" s="814">
        <v>0</v>
      </c>
      <c r="P285" s="811">
        <v>0</v>
      </c>
      <c r="Q285" s="791">
        <f t="shared" si="69"/>
        <v>0</v>
      </c>
    </row>
    <row r="286" spans="2:17" ht="15.4" thickBot="1" x14ac:dyDescent="0.45">
      <c r="B286" s="799" t="s">
        <v>645</v>
      </c>
      <c r="C286" s="800"/>
      <c r="D286" s="801">
        <f t="shared" si="64"/>
        <v>0</v>
      </c>
      <c r="E286" s="803">
        <f>SUM(E281:E285)</f>
        <v>0</v>
      </c>
      <c r="F286" s="803">
        <f t="shared" ref="F286:P286" si="70">SUM(F281:F285)</f>
        <v>0</v>
      </c>
      <c r="G286" s="803">
        <f t="shared" si="70"/>
        <v>0</v>
      </c>
      <c r="H286" s="803">
        <f t="shared" si="70"/>
        <v>0</v>
      </c>
      <c r="I286" s="803">
        <f t="shared" si="70"/>
        <v>0</v>
      </c>
      <c r="J286" s="803">
        <f t="shared" si="70"/>
        <v>0</v>
      </c>
      <c r="K286" s="803">
        <f t="shared" si="70"/>
        <v>0</v>
      </c>
      <c r="L286" s="803">
        <f t="shared" si="70"/>
        <v>0</v>
      </c>
      <c r="M286" s="803">
        <f t="shared" si="70"/>
        <v>0</v>
      </c>
      <c r="N286" s="803">
        <f t="shared" si="70"/>
        <v>0</v>
      </c>
      <c r="O286" s="803">
        <f t="shared" si="70"/>
        <v>0</v>
      </c>
      <c r="P286" s="803">
        <f t="shared" si="70"/>
        <v>0</v>
      </c>
      <c r="Q286" s="803">
        <f t="shared" si="69"/>
        <v>0</v>
      </c>
    </row>
    <row r="287" spans="2:17" ht="15.4" x14ac:dyDescent="0.45">
      <c r="B287" s="807" t="s">
        <v>646</v>
      </c>
      <c r="C287" s="818"/>
      <c r="D287" s="793">
        <f t="shared" si="64"/>
        <v>0</v>
      </c>
      <c r="E287" s="193"/>
      <c r="F287" s="9"/>
      <c r="G287" s="74"/>
      <c r="H287" s="9"/>
      <c r="I287" s="74"/>
      <c r="J287" s="9"/>
      <c r="K287" s="74"/>
      <c r="L287" s="9"/>
      <c r="M287" s="74"/>
      <c r="N287" s="9"/>
      <c r="O287" s="74"/>
      <c r="P287" s="10"/>
      <c r="Q287" s="791"/>
    </row>
    <row r="288" spans="2:17" ht="15.4" x14ac:dyDescent="0.45">
      <c r="B288" s="860" t="s">
        <v>1191</v>
      </c>
      <c r="C288" s="816"/>
      <c r="D288" s="793">
        <f t="shared" si="64"/>
        <v>0</v>
      </c>
      <c r="E288" s="812">
        <v>0</v>
      </c>
      <c r="F288" s="813">
        <v>0</v>
      </c>
      <c r="G288" s="814">
        <v>0</v>
      </c>
      <c r="H288" s="813">
        <v>0</v>
      </c>
      <c r="I288" s="814">
        <v>0</v>
      </c>
      <c r="J288" s="814">
        <v>0</v>
      </c>
      <c r="K288" s="814">
        <v>0</v>
      </c>
      <c r="L288" s="813">
        <v>0</v>
      </c>
      <c r="M288" s="814">
        <v>0</v>
      </c>
      <c r="N288" s="813">
        <v>0</v>
      </c>
      <c r="O288" s="814">
        <v>0</v>
      </c>
      <c r="P288" s="811">
        <v>0</v>
      </c>
      <c r="Q288" s="791">
        <f t="shared" ref="Q288:Q293" si="71">SUM(E288:P288)</f>
        <v>0</v>
      </c>
    </row>
    <row r="289" spans="2:17" ht="15.4" x14ac:dyDescent="0.45">
      <c r="B289" s="860" t="s">
        <v>686</v>
      </c>
      <c r="C289" s="816"/>
      <c r="D289" s="793">
        <f t="shared" si="64"/>
        <v>0</v>
      </c>
      <c r="E289" s="812">
        <v>0</v>
      </c>
      <c r="F289" s="813">
        <v>0</v>
      </c>
      <c r="G289" s="814">
        <v>0</v>
      </c>
      <c r="H289" s="813">
        <v>0</v>
      </c>
      <c r="I289" s="814">
        <v>0</v>
      </c>
      <c r="J289" s="814">
        <v>0</v>
      </c>
      <c r="K289" s="814">
        <v>0</v>
      </c>
      <c r="L289" s="813">
        <v>0</v>
      </c>
      <c r="M289" s="814">
        <v>0</v>
      </c>
      <c r="N289" s="813">
        <v>0</v>
      </c>
      <c r="O289" s="814">
        <v>0</v>
      </c>
      <c r="P289" s="811">
        <v>0</v>
      </c>
      <c r="Q289" s="791">
        <f t="shared" si="71"/>
        <v>0</v>
      </c>
    </row>
    <row r="290" spans="2:17" ht="15.4" x14ac:dyDescent="0.45">
      <c r="B290" s="860" t="s">
        <v>1192</v>
      </c>
      <c r="C290" s="816"/>
      <c r="D290" s="793">
        <f t="shared" si="64"/>
        <v>0</v>
      </c>
      <c r="E290" s="812">
        <v>0</v>
      </c>
      <c r="F290" s="813">
        <v>0</v>
      </c>
      <c r="G290" s="814">
        <v>0</v>
      </c>
      <c r="H290" s="813">
        <v>0</v>
      </c>
      <c r="I290" s="814">
        <v>0</v>
      </c>
      <c r="J290" s="814">
        <v>0</v>
      </c>
      <c r="K290" s="814">
        <v>0</v>
      </c>
      <c r="L290" s="813">
        <v>0</v>
      </c>
      <c r="M290" s="814">
        <v>0</v>
      </c>
      <c r="N290" s="813">
        <v>0</v>
      </c>
      <c r="O290" s="814">
        <v>0</v>
      </c>
      <c r="P290" s="811">
        <v>0</v>
      </c>
      <c r="Q290" s="791">
        <f t="shared" si="71"/>
        <v>0</v>
      </c>
    </row>
    <row r="291" spans="2:17" ht="15.75" thickBot="1" x14ac:dyDescent="0.5">
      <c r="B291" s="861" t="s">
        <v>1193</v>
      </c>
      <c r="C291" s="817"/>
      <c r="D291" s="793">
        <f t="shared" si="64"/>
        <v>0</v>
      </c>
      <c r="E291" s="812">
        <v>0</v>
      </c>
      <c r="F291" s="813">
        <v>0</v>
      </c>
      <c r="G291" s="814">
        <v>0</v>
      </c>
      <c r="H291" s="813">
        <v>0</v>
      </c>
      <c r="I291" s="814">
        <v>0</v>
      </c>
      <c r="J291" s="814">
        <v>0</v>
      </c>
      <c r="K291" s="814">
        <v>0</v>
      </c>
      <c r="L291" s="813">
        <v>0</v>
      </c>
      <c r="M291" s="814">
        <v>0</v>
      </c>
      <c r="N291" s="813">
        <v>0</v>
      </c>
      <c r="O291" s="814">
        <v>0</v>
      </c>
      <c r="P291" s="811">
        <v>0</v>
      </c>
      <c r="Q291" s="791">
        <f t="shared" si="71"/>
        <v>0</v>
      </c>
    </row>
    <row r="292" spans="2:17" ht="15.4" thickBot="1" x14ac:dyDescent="0.45">
      <c r="B292" s="799" t="s">
        <v>648</v>
      </c>
      <c r="C292" s="800"/>
      <c r="D292" s="801">
        <f t="shared" si="64"/>
        <v>0</v>
      </c>
      <c r="E292" s="803">
        <f t="shared" ref="E292:P292" si="72">SUM(E287:E291)</f>
        <v>0</v>
      </c>
      <c r="F292" s="803">
        <f t="shared" si="72"/>
        <v>0</v>
      </c>
      <c r="G292" s="803">
        <f t="shared" si="72"/>
        <v>0</v>
      </c>
      <c r="H292" s="803">
        <f t="shared" si="72"/>
        <v>0</v>
      </c>
      <c r="I292" s="803">
        <f t="shared" si="72"/>
        <v>0</v>
      </c>
      <c r="J292" s="803">
        <f t="shared" si="72"/>
        <v>0</v>
      </c>
      <c r="K292" s="803">
        <f t="shared" si="72"/>
        <v>0</v>
      </c>
      <c r="L292" s="803">
        <f t="shared" si="72"/>
        <v>0</v>
      </c>
      <c r="M292" s="803">
        <f t="shared" si="72"/>
        <v>0</v>
      </c>
      <c r="N292" s="803">
        <f t="shared" si="72"/>
        <v>0</v>
      </c>
      <c r="O292" s="803">
        <f t="shared" si="72"/>
        <v>0</v>
      </c>
      <c r="P292" s="803">
        <f t="shared" si="72"/>
        <v>0</v>
      </c>
      <c r="Q292" s="803">
        <f t="shared" si="71"/>
        <v>0</v>
      </c>
    </row>
    <row r="293" spans="2:17" ht="15.4" thickBot="1" x14ac:dyDescent="0.45">
      <c r="B293" s="819" t="s">
        <v>649</v>
      </c>
      <c r="C293" s="820"/>
      <c r="D293" s="801">
        <f t="shared" si="64"/>
        <v>0</v>
      </c>
      <c r="E293" s="803">
        <f t="shared" ref="E293:P293" si="73">SUM(E287:E291)</f>
        <v>0</v>
      </c>
      <c r="F293" s="803">
        <f t="shared" si="73"/>
        <v>0</v>
      </c>
      <c r="G293" s="803">
        <f t="shared" si="73"/>
        <v>0</v>
      </c>
      <c r="H293" s="803">
        <f t="shared" si="73"/>
        <v>0</v>
      </c>
      <c r="I293" s="803">
        <f t="shared" si="73"/>
        <v>0</v>
      </c>
      <c r="J293" s="803">
        <f t="shared" si="73"/>
        <v>0</v>
      </c>
      <c r="K293" s="803">
        <f t="shared" si="73"/>
        <v>0</v>
      </c>
      <c r="L293" s="803">
        <f t="shared" si="73"/>
        <v>0</v>
      </c>
      <c r="M293" s="803">
        <f t="shared" si="73"/>
        <v>0</v>
      </c>
      <c r="N293" s="803">
        <f t="shared" si="73"/>
        <v>0</v>
      </c>
      <c r="O293" s="803">
        <f t="shared" si="73"/>
        <v>0</v>
      </c>
      <c r="P293" s="803">
        <f t="shared" si="73"/>
        <v>0</v>
      </c>
      <c r="Q293" s="803">
        <f t="shared" si="71"/>
        <v>0</v>
      </c>
    </row>
    <row r="294" spans="2:17" ht="15.4" thickBot="1" x14ac:dyDescent="0.45">
      <c r="B294" s="799" t="s">
        <v>650</v>
      </c>
      <c r="C294" s="821"/>
      <c r="D294" s="801">
        <f t="shared" si="64"/>
        <v>0</v>
      </c>
      <c r="E294" s="803">
        <f t="shared" ref="E294:P294" si="74">SUM(E288:E292)</f>
        <v>0</v>
      </c>
      <c r="F294" s="803">
        <f t="shared" si="74"/>
        <v>0</v>
      </c>
      <c r="G294" s="803">
        <f t="shared" si="74"/>
        <v>0</v>
      </c>
      <c r="H294" s="803">
        <f t="shared" si="74"/>
        <v>0</v>
      </c>
      <c r="I294" s="803">
        <f t="shared" si="74"/>
        <v>0</v>
      </c>
      <c r="J294" s="803">
        <f t="shared" si="74"/>
        <v>0</v>
      </c>
      <c r="K294" s="803">
        <f t="shared" si="74"/>
        <v>0</v>
      </c>
      <c r="L294" s="803">
        <f t="shared" si="74"/>
        <v>0</v>
      </c>
      <c r="M294" s="803">
        <f t="shared" si="74"/>
        <v>0</v>
      </c>
      <c r="N294" s="803">
        <f t="shared" si="74"/>
        <v>0</v>
      </c>
      <c r="O294" s="803">
        <f t="shared" si="74"/>
        <v>0</v>
      </c>
      <c r="P294" s="803">
        <f t="shared" si="74"/>
        <v>0</v>
      </c>
      <c r="Q294" s="803">
        <f>SUM(E294:P294)</f>
        <v>0</v>
      </c>
    </row>
    <row r="295" spans="2:17" ht="15.4" thickBot="1" x14ac:dyDescent="0.45">
      <c r="B295" s="819" t="s">
        <v>651</v>
      </c>
      <c r="C295" s="820"/>
      <c r="D295" s="801">
        <f t="shared" si="64"/>
        <v>0</v>
      </c>
      <c r="E295" s="803">
        <f t="shared" ref="E295:P295" si="75">SUM(E289:E293)</f>
        <v>0</v>
      </c>
      <c r="F295" s="803">
        <f t="shared" si="75"/>
        <v>0</v>
      </c>
      <c r="G295" s="803">
        <f t="shared" si="75"/>
        <v>0</v>
      </c>
      <c r="H295" s="803">
        <f t="shared" si="75"/>
        <v>0</v>
      </c>
      <c r="I295" s="803">
        <f t="shared" si="75"/>
        <v>0</v>
      </c>
      <c r="J295" s="803">
        <f t="shared" si="75"/>
        <v>0</v>
      </c>
      <c r="K295" s="803">
        <f t="shared" si="75"/>
        <v>0</v>
      </c>
      <c r="L295" s="803">
        <f t="shared" si="75"/>
        <v>0</v>
      </c>
      <c r="M295" s="803">
        <f t="shared" si="75"/>
        <v>0</v>
      </c>
      <c r="N295" s="803">
        <f t="shared" si="75"/>
        <v>0</v>
      </c>
      <c r="O295" s="803">
        <f t="shared" si="75"/>
        <v>0</v>
      </c>
      <c r="P295" s="803">
        <f t="shared" si="75"/>
        <v>0</v>
      </c>
      <c r="Q295" s="803">
        <f>SUM(E295:P295)</f>
        <v>0</v>
      </c>
    </row>
    <row r="296" spans="2:17" ht="15" x14ac:dyDescent="0.4">
      <c r="B296" s="807" t="s">
        <v>652</v>
      </c>
      <c r="C296" s="9"/>
      <c r="D296" s="793">
        <f t="shared" si="64"/>
        <v>0</v>
      </c>
      <c r="E296" s="193"/>
      <c r="F296" s="9"/>
      <c r="G296" s="74"/>
      <c r="H296" s="9"/>
      <c r="I296" s="74"/>
      <c r="J296" s="9"/>
      <c r="K296" s="74"/>
      <c r="L296" s="9"/>
      <c r="M296" s="74"/>
      <c r="N296" s="9"/>
      <c r="O296" s="74"/>
      <c r="P296" s="10"/>
      <c r="Q296" s="791"/>
    </row>
    <row r="297" spans="2:17" ht="15.4" x14ac:dyDescent="0.45">
      <c r="B297" s="792" t="s">
        <v>653</v>
      </c>
      <c r="C297" s="1"/>
      <c r="D297" s="793">
        <f t="shared" si="64"/>
        <v>0</v>
      </c>
      <c r="E297" s="812">
        <v>0</v>
      </c>
      <c r="F297" s="812">
        <v>0</v>
      </c>
      <c r="G297" s="812">
        <v>0</v>
      </c>
      <c r="H297" s="812">
        <v>0</v>
      </c>
      <c r="I297" s="812">
        <v>0</v>
      </c>
      <c r="J297" s="812">
        <v>0</v>
      </c>
      <c r="K297" s="812">
        <v>0</v>
      </c>
      <c r="L297" s="812">
        <v>0</v>
      </c>
      <c r="M297" s="812">
        <v>0</v>
      </c>
      <c r="N297" s="812">
        <v>0</v>
      </c>
      <c r="O297" s="812">
        <v>0</v>
      </c>
      <c r="P297" s="812">
        <v>0</v>
      </c>
      <c r="Q297" s="791">
        <f>SUM(E297:P297)</f>
        <v>0</v>
      </c>
    </row>
    <row r="298" spans="2:17" ht="15.4" x14ac:dyDescent="0.45">
      <c r="B298" s="792" t="s">
        <v>1198</v>
      </c>
      <c r="C298" s="1"/>
      <c r="D298" s="793">
        <f t="shared" si="64"/>
        <v>0</v>
      </c>
      <c r="E298" s="812">
        <v>0</v>
      </c>
      <c r="F298" s="812">
        <v>0</v>
      </c>
      <c r="G298" s="812">
        <v>0</v>
      </c>
      <c r="H298" s="812">
        <v>0</v>
      </c>
      <c r="I298" s="812">
        <v>0</v>
      </c>
      <c r="J298" s="812">
        <v>0</v>
      </c>
      <c r="K298" s="812">
        <v>0</v>
      </c>
      <c r="L298" s="812">
        <v>0</v>
      </c>
      <c r="M298" s="812">
        <v>0</v>
      </c>
      <c r="N298" s="812">
        <v>0</v>
      </c>
      <c r="O298" s="812">
        <v>0</v>
      </c>
      <c r="P298" s="812">
        <v>0</v>
      </c>
      <c r="Q298" s="791">
        <f>SUM(E298:P298)</f>
        <v>0</v>
      </c>
    </row>
    <row r="299" spans="2:17" ht="15.4" x14ac:dyDescent="0.45">
      <c r="B299" s="792" t="s">
        <v>655</v>
      </c>
      <c r="C299" s="1"/>
      <c r="D299" s="793">
        <f t="shared" ref="D299:D315" si="76">SUM(Q299/$Q$103)</f>
        <v>0</v>
      </c>
      <c r="E299" s="812">
        <v>0</v>
      </c>
      <c r="F299" s="812">
        <v>0</v>
      </c>
      <c r="G299" s="812">
        <v>0</v>
      </c>
      <c r="H299" s="812">
        <v>0</v>
      </c>
      <c r="I299" s="812">
        <v>0</v>
      </c>
      <c r="J299" s="812">
        <v>0</v>
      </c>
      <c r="K299" s="812">
        <v>0</v>
      </c>
      <c r="L299" s="812">
        <v>0</v>
      </c>
      <c r="M299" s="812">
        <v>0</v>
      </c>
      <c r="N299" s="812">
        <v>0</v>
      </c>
      <c r="O299" s="812">
        <v>0</v>
      </c>
      <c r="P299" s="812">
        <v>0</v>
      </c>
      <c r="Q299" s="791">
        <f>SUM(E299:P299)</f>
        <v>0</v>
      </c>
    </row>
    <row r="300" spans="2:17" ht="15.75" thickBot="1" x14ac:dyDescent="0.5">
      <c r="B300" s="815" t="s">
        <v>656</v>
      </c>
      <c r="C300" s="2"/>
      <c r="D300" s="793">
        <f t="shared" si="76"/>
        <v>0</v>
      </c>
      <c r="E300" s="812">
        <v>0</v>
      </c>
      <c r="F300" s="812">
        <v>0</v>
      </c>
      <c r="G300" s="812">
        <v>0</v>
      </c>
      <c r="H300" s="812">
        <v>0</v>
      </c>
      <c r="I300" s="812">
        <v>0</v>
      </c>
      <c r="J300" s="812">
        <v>0</v>
      </c>
      <c r="K300" s="812">
        <v>0</v>
      </c>
      <c r="L300" s="812">
        <v>0</v>
      </c>
      <c r="M300" s="812">
        <v>0</v>
      </c>
      <c r="N300" s="812">
        <v>0</v>
      </c>
      <c r="O300" s="812">
        <v>0</v>
      </c>
      <c r="P300" s="812">
        <v>0</v>
      </c>
      <c r="Q300" s="791">
        <f>SUM(E300:P300)</f>
        <v>0</v>
      </c>
    </row>
    <row r="301" spans="2:17" ht="15.4" thickBot="1" x14ac:dyDescent="0.45">
      <c r="B301" s="799" t="s">
        <v>657</v>
      </c>
      <c r="C301" s="800"/>
      <c r="D301" s="801">
        <f t="shared" si="76"/>
        <v>0</v>
      </c>
      <c r="E301" s="803">
        <f t="shared" ref="E301:P301" si="77">SUM(E297:E300)</f>
        <v>0</v>
      </c>
      <c r="F301" s="803">
        <f t="shared" si="77"/>
        <v>0</v>
      </c>
      <c r="G301" s="803">
        <f t="shared" si="77"/>
        <v>0</v>
      </c>
      <c r="H301" s="803">
        <f t="shared" si="77"/>
        <v>0</v>
      </c>
      <c r="I301" s="803">
        <f t="shared" si="77"/>
        <v>0</v>
      </c>
      <c r="J301" s="803">
        <f t="shared" si="77"/>
        <v>0</v>
      </c>
      <c r="K301" s="803">
        <f t="shared" si="77"/>
        <v>0</v>
      </c>
      <c r="L301" s="803">
        <f t="shared" si="77"/>
        <v>0</v>
      </c>
      <c r="M301" s="803">
        <f t="shared" si="77"/>
        <v>0</v>
      </c>
      <c r="N301" s="803">
        <f t="shared" si="77"/>
        <v>0</v>
      </c>
      <c r="O301" s="803">
        <f t="shared" si="77"/>
        <v>0</v>
      </c>
      <c r="P301" s="803">
        <f t="shared" si="77"/>
        <v>0</v>
      </c>
      <c r="Q301" s="803">
        <f>SUM(E301:P301)</f>
        <v>0</v>
      </c>
    </row>
    <row r="302" spans="2:17" ht="15" x14ac:dyDescent="0.4">
      <c r="B302" s="790" t="s">
        <v>658</v>
      </c>
      <c r="C302" s="1"/>
      <c r="D302" s="793">
        <f t="shared" si="76"/>
        <v>0</v>
      </c>
      <c r="E302" s="192"/>
      <c r="F302" s="1"/>
      <c r="G302" s="73"/>
      <c r="H302" s="1"/>
      <c r="I302" s="73"/>
      <c r="J302" s="1"/>
      <c r="K302" s="73"/>
      <c r="L302" s="1"/>
      <c r="M302" s="73"/>
      <c r="N302" s="1"/>
      <c r="O302" s="73"/>
      <c r="P302" s="3"/>
      <c r="Q302" s="791"/>
    </row>
    <row r="303" spans="2:17" ht="15.4" x14ac:dyDescent="0.45">
      <c r="B303" s="860" t="s">
        <v>659</v>
      </c>
      <c r="C303" s="1"/>
      <c r="D303" s="793">
        <f t="shared" si="76"/>
        <v>0</v>
      </c>
      <c r="E303" s="812">
        <v>0</v>
      </c>
      <c r="F303" s="812">
        <v>0</v>
      </c>
      <c r="G303" s="812">
        <v>0</v>
      </c>
      <c r="H303" s="812">
        <v>0</v>
      </c>
      <c r="I303" s="812">
        <v>0</v>
      </c>
      <c r="J303" s="812">
        <v>0</v>
      </c>
      <c r="K303" s="812">
        <v>0</v>
      </c>
      <c r="L303" s="812">
        <v>0</v>
      </c>
      <c r="M303" s="812">
        <v>0</v>
      </c>
      <c r="N303" s="812">
        <v>0</v>
      </c>
      <c r="O303" s="812">
        <v>0</v>
      </c>
      <c r="P303" s="812">
        <v>0</v>
      </c>
      <c r="Q303" s="791">
        <f t="shared" ref="Q303:Q316" si="78">SUM(E303:P303)</f>
        <v>0</v>
      </c>
    </row>
    <row r="304" spans="2:17" ht="15.4" x14ac:dyDescent="0.45">
      <c r="B304" s="860" t="s">
        <v>660</v>
      </c>
      <c r="C304" s="1"/>
      <c r="D304" s="793">
        <f t="shared" si="76"/>
        <v>0</v>
      </c>
      <c r="E304" s="812">
        <v>0</v>
      </c>
      <c r="F304" s="812">
        <v>0</v>
      </c>
      <c r="G304" s="812">
        <v>0</v>
      </c>
      <c r="H304" s="812">
        <v>0</v>
      </c>
      <c r="I304" s="812">
        <v>0</v>
      </c>
      <c r="J304" s="812">
        <v>0</v>
      </c>
      <c r="K304" s="812">
        <v>0</v>
      </c>
      <c r="L304" s="812">
        <v>0</v>
      </c>
      <c r="M304" s="812">
        <v>0</v>
      </c>
      <c r="N304" s="812">
        <v>0</v>
      </c>
      <c r="O304" s="812">
        <v>0</v>
      </c>
      <c r="P304" s="812">
        <v>0</v>
      </c>
      <c r="Q304" s="791">
        <f t="shared" si="78"/>
        <v>0</v>
      </c>
    </row>
    <row r="305" spans="2:17" ht="15.4" x14ac:dyDescent="0.45">
      <c r="B305" s="860" t="s">
        <v>661</v>
      </c>
      <c r="C305" s="1"/>
      <c r="D305" s="793">
        <f t="shared" si="76"/>
        <v>0</v>
      </c>
      <c r="E305" s="812">
        <v>0</v>
      </c>
      <c r="F305" s="812">
        <v>0</v>
      </c>
      <c r="G305" s="812">
        <v>0</v>
      </c>
      <c r="H305" s="812">
        <v>0</v>
      </c>
      <c r="I305" s="812">
        <v>0</v>
      </c>
      <c r="J305" s="812">
        <v>0</v>
      </c>
      <c r="K305" s="812">
        <v>0</v>
      </c>
      <c r="L305" s="812">
        <v>0</v>
      </c>
      <c r="M305" s="812">
        <v>0</v>
      </c>
      <c r="N305" s="812">
        <v>0</v>
      </c>
      <c r="O305" s="812">
        <v>0</v>
      </c>
      <c r="P305" s="812">
        <v>0</v>
      </c>
      <c r="Q305" s="791">
        <f t="shared" si="78"/>
        <v>0</v>
      </c>
    </row>
    <row r="306" spans="2:17" ht="15.4" x14ac:dyDescent="0.45">
      <c r="B306" s="860" t="s">
        <v>662</v>
      </c>
      <c r="C306" s="1"/>
      <c r="D306" s="793">
        <f t="shared" si="76"/>
        <v>0</v>
      </c>
      <c r="E306" s="812">
        <v>0</v>
      </c>
      <c r="F306" s="812">
        <v>0</v>
      </c>
      <c r="G306" s="812">
        <v>0</v>
      </c>
      <c r="H306" s="812">
        <v>0</v>
      </c>
      <c r="I306" s="812">
        <v>0</v>
      </c>
      <c r="J306" s="812">
        <v>0</v>
      </c>
      <c r="K306" s="812">
        <v>0</v>
      </c>
      <c r="L306" s="812">
        <v>0</v>
      </c>
      <c r="M306" s="812">
        <v>0</v>
      </c>
      <c r="N306" s="812">
        <v>0</v>
      </c>
      <c r="O306" s="812">
        <v>0</v>
      </c>
      <c r="P306" s="812">
        <v>0</v>
      </c>
      <c r="Q306" s="791">
        <f t="shared" si="78"/>
        <v>0</v>
      </c>
    </row>
    <row r="307" spans="2:17" ht="15.4" x14ac:dyDescent="0.45">
      <c r="B307" s="860" t="s">
        <v>663</v>
      </c>
      <c r="C307" s="1"/>
      <c r="D307" s="793">
        <f t="shared" si="76"/>
        <v>0</v>
      </c>
      <c r="E307" s="812">
        <v>0</v>
      </c>
      <c r="F307" s="812">
        <v>0</v>
      </c>
      <c r="G307" s="812">
        <v>0</v>
      </c>
      <c r="H307" s="812">
        <v>0</v>
      </c>
      <c r="I307" s="812">
        <v>0</v>
      </c>
      <c r="J307" s="812">
        <v>0</v>
      </c>
      <c r="K307" s="812">
        <v>0</v>
      </c>
      <c r="L307" s="812">
        <v>0</v>
      </c>
      <c r="M307" s="812">
        <v>0</v>
      </c>
      <c r="N307" s="812">
        <v>0</v>
      </c>
      <c r="O307" s="812">
        <v>0</v>
      </c>
      <c r="P307" s="812">
        <v>0</v>
      </c>
      <c r="Q307" s="791">
        <f t="shared" si="78"/>
        <v>0</v>
      </c>
    </row>
    <row r="308" spans="2:17" ht="15.4" x14ac:dyDescent="0.45">
      <c r="B308" s="860" t="s">
        <v>664</v>
      </c>
      <c r="C308" s="1"/>
      <c r="D308" s="793">
        <f t="shared" si="76"/>
        <v>0</v>
      </c>
      <c r="E308" s="812">
        <v>0</v>
      </c>
      <c r="F308" s="812">
        <v>0</v>
      </c>
      <c r="G308" s="812">
        <v>0</v>
      </c>
      <c r="H308" s="812">
        <v>0</v>
      </c>
      <c r="I308" s="812">
        <v>0</v>
      </c>
      <c r="J308" s="812">
        <v>0</v>
      </c>
      <c r="K308" s="812">
        <v>0</v>
      </c>
      <c r="L308" s="812">
        <v>0</v>
      </c>
      <c r="M308" s="812">
        <v>0</v>
      </c>
      <c r="N308" s="812">
        <v>0</v>
      </c>
      <c r="O308" s="812">
        <v>0</v>
      </c>
      <c r="P308" s="812">
        <v>0</v>
      </c>
      <c r="Q308" s="791">
        <f t="shared" si="78"/>
        <v>0</v>
      </c>
    </row>
    <row r="309" spans="2:17" ht="15.4" x14ac:dyDescent="0.45">
      <c r="B309" s="860" t="s">
        <v>665</v>
      </c>
      <c r="C309" s="1"/>
      <c r="D309" s="793">
        <f t="shared" si="76"/>
        <v>0</v>
      </c>
      <c r="E309" s="812">
        <v>0</v>
      </c>
      <c r="F309" s="812">
        <v>0</v>
      </c>
      <c r="G309" s="812">
        <v>0</v>
      </c>
      <c r="H309" s="812">
        <v>0</v>
      </c>
      <c r="I309" s="812">
        <v>0</v>
      </c>
      <c r="J309" s="812">
        <v>0</v>
      </c>
      <c r="K309" s="812">
        <v>0</v>
      </c>
      <c r="L309" s="812">
        <v>0</v>
      </c>
      <c r="M309" s="812">
        <v>0</v>
      </c>
      <c r="N309" s="812">
        <v>0</v>
      </c>
      <c r="O309" s="812">
        <v>0</v>
      </c>
      <c r="P309" s="812">
        <v>0</v>
      </c>
      <c r="Q309" s="791">
        <f t="shared" si="78"/>
        <v>0</v>
      </c>
    </row>
    <row r="310" spans="2:17" ht="15.4" x14ac:dyDescent="0.45">
      <c r="B310" s="860" t="s">
        <v>666</v>
      </c>
      <c r="C310" s="1"/>
      <c r="D310" s="793">
        <f t="shared" si="76"/>
        <v>0</v>
      </c>
      <c r="E310" s="812">
        <v>0</v>
      </c>
      <c r="F310" s="812">
        <v>0</v>
      </c>
      <c r="G310" s="812">
        <v>0</v>
      </c>
      <c r="H310" s="812">
        <v>0</v>
      </c>
      <c r="I310" s="812">
        <v>0</v>
      </c>
      <c r="J310" s="812">
        <v>0</v>
      </c>
      <c r="K310" s="812">
        <v>0</v>
      </c>
      <c r="L310" s="812">
        <v>0</v>
      </c>
      <c r="M310" s="812">
        <v>0</v>
      </c>
      <c r="N310" s="812">
        <v>0</v>
      </c>
      <c r="O310" s="812">
        <v>0</v>
      </c>
      <c r="P310" s="812">
        <v>0</v>
      </c>
      <c r="Q310" s="791">
        <f t="shared" si="78"/>
        <v>0</v>
      </c>
    </row>
    <row r="311" spans="2:17" ht="15.4" x14ac:dyDescent="0.45">
      <c r="B311" s="860" t="s">
        <v>667</v>
      </c>
      <c r="C311" s="1"/>
      <c r="D311" s="793">
        <f t="shared" si="76"/>
        <v>0</v>
      </c>
      <c r="E311" s="812">
        <v>0</v>
      </c>
      <c r="F311" s="812">
        <v>0</v>
      </c>
      <c r="G311" s="812">
        <v>0</v>
      </c>
      <c r="H311" s="812">
        <v>0</v>
      </c>
      <c r="I311" s="812">
        <v>0</v>
      </c>
      <c r="J311" s="812">
        <v>0</v>
      </c>
      <c r="K311" s="812">
        <v>0</v>
      </c>
      <c r="L311" s="812">
        <v>0</v>
      </c>
      <c r="M311" s="812">
        <v>0</v>
      </c>
      <c r="N311" s="812">
        <v>0</v>
      </c>
      <c r="O311" s="812">
        <v>0</v>
      </c>
      <c r="P311" s="812">
        <v>0</v>
      </c>
      <c r="Q311" s="791">
        <f t="shared" si="78"/>
        <v>0</v>
      </c>
    </row>
    <row r="312" spans="2:17" ht="15.4" x14ac:dyDescent="0.45">
      <c r="B312" s="860" t="s">
        <v>668</v>
      </c>
      <c r="C312" s="1"/>
      <c r="D312" s="793">
        <f t="shared" si="76"/>
        <v>0</v>
      </c>
      <c r="E312" s="812">
        <v>0</v>
      </c>
      <c r="F312" s="812">
        <v>0</v>
      </c>
      <c r="G312" s="812">
        <v>0</v>
      </c>
      <c r="H312" s="812">
        <v>0</v>
      </c>
      <c r="I312" s="812">
        <v>0</v>
      </c>
      <c r="J312" s="812">
        <v>0</v>
      </c>
      <c r="K312" s="812">
        <v>0</v>
      </c>
      <c r="L312" s="812">
        <v>0</v>
      </c>
      <c r="M312" s="812">
        <v>0</v>
      </c>
      <c r="N312" s="812">
        <v>0</v>
      </c>
      <c r="O312" s="812">
        <v>0</v>
      </c>
      <c r="P312" s="812">
        <v>0</v>
      </c>
      <c r="Q312" s="791">
        <f t="shared" si="78"/>
        <v>0</v>
      </c>
    </row>
    <row r="313" spans="2:17" ht="15.4" x14ac:dyDescent="0.45">
      <c r="B313" s="860" t="s">
        <v>669</v>
      </c>
      <c r="C313" s="1"/>
      <c r="D313" s="793">
        <f t="shared" si="76"/>
        <v>0</v>
      </c>
      <c r="E313" s="812">
        <v>0</v>
      </c>
      <c r="F313" s="812">
        <v>0</v>
      </c>
      <c r="G313" s="812">
        <v>0</v>
      </c>
      <c r="H313" s="812">
        <v>0</v>
      </c>
      <c r="I313" s="812">
        <v>0</v>
      </c>
      <c r="J313" s="812">
        <v>0</v>
      </c>
      <c r="K313" s="812">
        <v>0</v>
      </c>
      <c r="L313" s="812">
        <v>0</v>
      </c>
      <c r="M313" s="812">
        <v>0</v>
      </c>
      <c r="N313" s="812">
        <v>0</v>
      </c>
      <c r="O313" s="812">
        <v>0</v>
      </c>
      <c r="P313" s="812">
        <v>0</v>
      </c>
      <c r="Q313" s="791">
        <f t="shared" si="78"/>
        <v>0</v>
      </c>
    </row>
    <row r="314" spans="2:17" ht="15.4" x14ac:dyDescent="0.45">
      <c r="B314" s="860" t="s">
        <v>670</v>
      </c>
      <c r="C314" s="1"/>
      <c r="D314" s="793">
        <f t="shared" si="76"/>
        <v>0</v>
      </c>
      <c r="E314" s="812">
        <v>0</v>
      </c>
      <c r="F314" s="812">
        <v>0</v>
      </c>
      <c r="G314" s="812">
        <v>0</v>
      </c>
      <c r="H314" s="812">
        <v>0</v>
      </c>
      <c r="I314" s="812">
        <v>0</v>
      </c>
      <c r="J314" s="812">
        <v>0</v>
      </c>
      <c r="K314" s="812">
        <v>0</v>
      </c>
      <c r="L314" s="812">
        <v>0</v>
      </c>
      <c r="M314" s="812">
        <v>0</v>
      </c>
      <c r="N314" s="812">
        <v>0</v>
      </c>
      <c r="O314" s="812">
        <v>0</v>
      </c>
      <c r="P314" s="812">
        <v>0</v>
      </c>
      <c r="Q314" s="791">
        <f t="shared" si="78"/>
        <v>0</v>
      </c>
    </row>
    <row r="315" spans="2:17" ht="15.75" thickBot="1" x14ac:dyDescent="0.5">
      <c r="B315" s="860" t="s">
        <v>671</v>
      </c>
      <c r="C315" s="1"/>
      <c r="D315" s="793">
        <f t="shared" si="76"/>
        <v>0</v>
      </c>
      <c r="E315" s="812">
        <v>0</v>
      </c>
      <c r="F315" s="812">
        <v>0</v>
      </c>
      <c r="G315" s="812">
        <v>0</v>
      </c>
      <c r="H315" s="812">
        <v>0</v>
      </c>
      <c r="I315" s="812">
        <v>0</v>
      </c>
      <c r="J315" s="812">
        <v>0</v>
      </c>
      <c r="K315" s="812">
        <v>0</v>
      </c>
      <c r="L315" s="812">
        <v>0</v>
      </c>
      <c r="M315" s="812">
        <v>0</v>
      </c>
      <c r="N315" s="812">
        <v>0</v>
      </c>
      <c r="O315" s="812">
        <v>0</v>
      </c>
      <c r="P315" s="812">
        <v>0</v>
      </c>
      <c r="Q315" s="791">
        <f t="shared" si="78"/>
        <v>0</v>
      </c>
    </row>
    <row r="316" spans="2:17" ht="15.4" thickBot="1" x14ac:dyDescent="0.45">
      <c r="B316" s="799" t="s">
        <v>672</v>
      </c>
      <c r="C316" s="800"/>
      <c r="D316" s="801">
        <f>SUM(Q316/$Q$103)</f>
        <v>0</v>
      </c>
      <c r="E316" s="803">
        <f t="shared" ref="E316:P316" si="79">SUM(E303:E315)</f>
        <v>0</v>
      </c>
      <c r="F316" s="803">
        <f t="shared" si="79"/>
        <v>0</v>
      </c>
      <c r="G316" s="803">
        <f t="shared" si="79"/>
        <v>0</v>
      </c>
      <c r="H316" s="803">
        <f t="shared" si="79"/>
        <v>0</v>
      </c>
      <c r="I316" s="803">
        <f t="shared" si="79"/>
        <v>0</v>
      </c>
      <c r="J316" s="803">
        <f t="shared" si="79"/>
        <v>0</v>
      </c>
      <c r="K316" s="803">
        <f t="shared" si="79"/>
        <v>0</v>
      </c>
      <c r="L316" s="803">
        <f t="shared" si="79"/>
        <v>0</v>
      </c>
      <c r="M316" s="803">
        <f t="shared" si="79"/>
        <v>0</v>
      </c>
      <c r="N316" s="803">
        <f t="shared" si="79"/>
        <v>0</v>
      </c>
      <c r="O316" s="803">
        <f t="shared" si="79"/>
        <v>0</v>
      </c>
      <c r="P316" s="803">
        <f t="shared" si="79"/>
        <v>0</v>
      </c>
      <c r="Q316" s="803">
        <f t="shared" si="78"/>
        <v>0</v>
      </c>
    </row>
    <row r="317" spans="2:17" ht="15.4" thickBot="1" x14ac:dyDescent="0.45">
      <c r="B317" s="807"/>
      <c r="C317" s="9"/>
      <c r="D317" s="352"/>
      <c r="E317" s="193"/>
      <c r="F317" s="9"/>
      <c r="G317" s="74"/>
      <c r="H317" s="9"/>
      <c r="I317" s="74"/>
      <c r="J317" s="9"/>
      <c r="K317" s="74"/>
      <c r="L317" s="9"/>
      <c r="M317" s="74"/>
      <c r="N317" s="9"/>
      <c r="O317" s="74"/>
      <c r="P317" s="10"/>
      <c r="Q317" s="791"/>
    </row>
    <row r="318" spans="2:17" ht="17.649999999999999" thickBot="1" x14ac:dyDescent="0.5">
      <c r="B318" s="822" t="s">
        <v>673</v>
      </c>
      <c r="C318" s="823"/>
      <c r="D318" s="824"/>
      <c r="E318" s="825">
        <f t="shared" ref="E318:P318" si="80">+((E$86+E$77+E$78+E$79+E$80+E$71+E$64+E$59+E$10+E$15+E$30+E$36+$E267))</f>
        <v>0</v>
      </c>
      <c r="F318" s="825">
        <f t="shared" si="80"/>
        <v>0</v>
      </c>
      <c r="G318" s="825">
        <f t="shared" si="80"/>
        <v>0</v>
      </c>
      <c r="H318" s="825">
        <f t="shared" si="80"/>
        <v>0</v>
      </c>
      <c r="I318" s="825">
        <f t="shared" si="80"/>
        <v>0</v>
      </c>
      <c r="J318" s="825">
        <f t="shared" si="80"/>
        <v>0</v>
      </c>
      <c r="K318" s="825">
        <f t="shared" si="80"/>
        <v>0</v>
      </c>
      <c r="L318" s="825">
        <f t="shared" si="80"/>
        <v>0</v>
      </c>
      <c r="M318" s="825">
        <f t="shared" si="80"/>
        <v>0</v>
      </c>
      <c r="N318" s="825">
        <f t="shared" si="80"/>
        <v>0</v>
      </c>
      <c r="O318" s="825">
        <f t="shared" si="80"/>
        <v>0</v>
      </c>
      <c r="P318" s="825">
        <f t="shared" si="80"/>
        <v>0</v>
      </c>
      <c r="Q318" s="826">
        <f>+((Q$86+Q$77+Q$78+Q$79+Q$80+Q$71+Q$64+Q$59++Q269+Q$10+Q$15+Q$30+Q$36+$E267))</f>
        <v>0</v>
      </c>
    </row>
    <row r="319" spans="2:17" ht="15.4" thickBot="1" x14ac:dyDescent="0.45">
      <c r="B319" s="827" t="s">
        <v>674</v>
      </c>
      <c r="C319" s="828"/>
      <c r="D319" s="824"/>
      <c r="E319" s="825">
        <v>0</v>
      </c>
      <c r="F319" s="825">
        <v>0</v>
      </c>
      <c r="G319" s="825">
        <v>0</v>
      </c>
      <c r="H319" s="825">
        <v>0</v>
      </c>
      <c r="I319" s="825">
        <v>0</v>
      </c>
      <c r="J319" s="825">
        <v>0</v>
      </c>
      <c r="K319" s="825">
        <v>0</v>
      </c>
      <c r="L319" s="825">
        <v>0</v>
      </c>
      <c r="M319" s="825">
        <v>0</v>
      </c>
      <c r="N319" s="825">
        <v>0</v>
      </c>
      <c r="O319" s="825">
        <v>0</v>
      </c>
      <c r="P319" s="825">
        <v>0</v>
      </c>
      <c r="Q319" s="829">
        <f>SUM(E319:P319)</f>
        <v>0</v>
      </c>
    </row>
    <row r="320" spans="2:17" ht="17.649999999999999" thickBot="1" x14ac:dyDescent="0.5">
      <c r="B320" s="830" t="s">
        <v>675</v>
      </c>
      <c r="C320" s="831"/>
      <c r="D320" s="824">
        <f>SUM(Q320/$Q$105)</f>
        <v>0</v>
      </c>
      <c r="E320" s="825">
        <f>+(E318-E319)</f>
        <v>0</v>
      </c>
      <c r="F320" s="825">
        <f t="shared" ref="F320:Q320" si="81">+(F318-F319)</f>
        <v>0</v>
      </c>
      <c r="G320" s="825">
        <f t="shared" si="81"/>
        <v>0</v>
      </c>
      <c r="H320" s="825">
        <f t="shared" si="81"/>
        <v>0</v>
      </c>
      <c r="I320" s="825">
        <f t="shared" si="81"/>
        <v>0</v>
      </c>
      <c r="J320" s="825">
        <f t="shared" si="81"/>
        <v>0</v>
      </c>
      <c r="K320" s="825">
        <f t="shared" si="81"/>
        <v>0</v>
      </c>
      <c r="L320" s="825">
        <f t="shared" si="81"/>
        <v>0</v>
      </c>
      <c r="M320" s="825">
        <f t="shared" si="81"/>
        <v>0</v>
      </c>
      <c r="N320" s="825">
        <f t="shared" si="81"/>
        <v>0</v>
      </c>
      <c r="O320" s="825">
        <f t="shared" si="81"/>
        <v>0</v>
      </c>
      <c r="P320" s="825">
        <f t="shared" si="81"/>
        <v>0</v>
      </c>
      <c r="Q320" s="825">
        <f t="shared" si="81"/>
        <v>0</v>
      </c>
    </row>
    <row r="321" spans="2:17" ht="18" thickBot="1" x14ac:dyDescent="0.55000000000000004">
      <c r="B321" s="856" t="s">
        <v>721</v>
      </c>
      <c r="C321" s="857"/>
      <c r="D321" s="858"/>
      <c r="E321" s="859" t="str">
        <f>+'Lead Plan by Month'!J223</f>
        <v>5)</v>
      </c>
      <c r="F321" s="859" t="str">
        <f>+'Lead Plan by Month'!K223</f>
        <v xml:space="preserve"># of Approved Sales Closures to Meet Goal </v>
      </c>
      <c r="G321" s="859">
        <f>+'Lead Plan by Month'!L223</f>
        <v>0</v>
      </c>
      <c r="H321" s="859">
        <f>+'Lead Plan by Month'!M223</f>
        <v>0</v>
      </c>
      <c r="I321" s="859">
        <f>+'Lead Plan by Month'!N223</f>
        <v>0</v>
      </c>
      <c r="J321" s="859">
        <f>+'Lead Plan by Month'!O223</f>
        <v>0</v>
      </c>
      <c r="K321" s="859">
        <f>+'Lead Plan by Month'!P223</f>
        <v>0</v>
      </c>
      <c r="L321" s="859">
        <f>+'Lead Plan by Month'!Q223</f>
        <v>0</v>
      </c>
      <c r="M321" s="859">
        <f>+'Lead Plan by Month'!R223</f>
        <v>0</v>
      </c>
      <c r="N321" s="859">
        <f>+'Lead Plan by Month'!S223</f>
        <v>0</v>
      </c>
      <c r="O321" s="859">
        <f>+'Lead Plan by Month'!T223</f>
        <v>0</v>
      </c>
      <c r="P321" s="859">
        <f>+'Lead Plan by Month'!U223</f>
        <v>0</v>
      </c>
      <c r="Q321" s="859">
        <f>SUM(E321:P321)</f>
        <v>0</v>
      </c>
    </row>
  </sheetData>
  <phoneticPr fontId="0" type="noConversion"/>
  <pageMargins left="0.75" right="0.75" top="1" bottom="1" header="0.5" footer="0.5"/>
  <pageSetup orientation="portrait" horizontalDpi="300" verticalDpi="300"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EF5279-4FB7-42D3-ADD7-12FA4F5FF45F}">
  <dimension ref="A2:H28"/>
  <sheetViews>
    <sheetView zoomScale="74" workbookViewId="0">
      <selection activeCell="H27" sqref="H27"/>
    </sheetView>
  </sheetViews>
  <sheetFormatPr defaultRowHeight="12.75" x14ac:dyDescent="0.35"/>
  <cols>
    <col min="2" max="2" width="44.73046875" customWidth="1"/>
    <col min="5" max="5" width="18.33203125" customWidth="1"/>
    <col min="6" max="6" width="27.46484375" customWidth="1"/>
  </cols>
  <sheetData>
    <row r="2" spans="1:8" ht="25.15" x14ac:dyDescent="0.7">
      <c r="A2" s="708" t="s">
        <v>1087</v>
      </c>
    </row>
    <row r="3" spans="1:8" ht="13.15" x14ac:dyDescent="0.4">
      <c r="B3" s="1192" t="s">
        <v>1088</v>
      </c>
    </row>
    <row r="4" spans="1:8" ht="13.15" x14ac:dyDescent="0.4">
      <c r="B4" s="1192" t="s">
        <v>1089</v>
      </c>
    </row>
    <row r="6" spans="1:8" x14ac:dyDescent="0.35">
      <c r="B6" s="1201" t="s">
        <v>1090</v>
      </c>
      <c r="C6" s="107"/>
      <c r="D6" s="107"/>
      <c r="E6" s="117"/>
      <c r="F6" s="1193">
        <v>10000</v>
      </c>
      <c r="H6" s="1251" t="s">
        <v>1242</v>
      </c>
    </row>
    <row r="7" spans="1:8" x14ac:dyDescent="0.35">
      <c r="B7" s="1202"/>
      <c r="C7" s="1"/>
      <c r="D7" s="1"/>
      <c r="E7" s="73"/>
      <c r="F7" s="73"/>
    </row>
    <row r="8" spans="1:8" x14ac:dyDescent="0.35">
      <c r="B8" s="1203" t="s">
        <v>1096</v>
      </c>
      <c r="C8" s="1"/>
      <c r="D8" s="1"/>
      <c r="E8" s="73"/>
      <c r="F8" s="1194">
        <v>196</v>
      </c>
      <c r="H8" s="615" t="s">
        <v>1097</v>
      </c>
    </row>
    <row r="9" spans="1:8" ht="13.15" thickBot="1" x14ac:dyDescent="0.4">
      <c r="B9" s="1202"/>
      <c r="C9" s="1"/>
      <c r="D9" s="1"/>
      <c r="E9" s="73"/>
      <c r="F9" s="1195"/>
      <c r="H9" s="615" t="s">
        <v>1098</v>
      </c>
    </row>
    <row r="10" spans="1:8" ht="18" thickBot="1" x14ac:dyDescent="0.55000000000000004">
      <c r="B10" s="1202" t="s">
        <v>1091</v>
      </c>
      <c r="C10" s="1"/>
      <c r="D10" s="1"/>
      <c r="E10" s="73"/>
      <c r="F10" s="1196">
        <f>+(F6*F8)</f>
        <v>1960000</v>
      </c>
    </row>
    <row r="11" spans="1:8" x14ac:dyDescent="0.35">
      <c r="B11" s="1202"/>
      <c r="C11" s="1"/>
      <c r="D11" s="1"/>
      <c r="E11" s="73"/>
      <c r="F11" s="73"/>
    </row>
    <row r="12" spans="1:8" x14ac:dyDescent="0.35">
      <c r="B12" s="1202" t="s">
        <v>1092</v>
      </c>
      <c r="C12" s="1"/>
      <c r="D12" s="1"/>
      <c r="E12" s="73"/>
      <c r="F12" s="1194">
        <v>20</v>
      </c>
      <c r="H12" s="615" t="s">
        <v>1099</v>
      </c>
    </row>
    <row r="13" spans="1:8" x14ac:dyDescent="0.35">
      <c r="B13" s="1202"/>
      <c r="C13" s="1"/>
      <c r="D13" s="1"/>
      <c r="E13" s="73"/>
      <c r="F13" s="73"/>
    </row>
    <row r="14" spans="1:8" ht="15" x14ac:dyDescent="0.4">
      <c r="B14" s="1204" t="s">
        <v>1104</v>
      </c>
      <c r="C14" s="1"/>
      <c r="D14" s="1"/>
      <c r="E14" s="1210">
        <v>500</v>
      </c>
      <c r="F14" s="73"/>
    </row>
    <row r="15" spans="1:8" x14ac:dyDescent="0.35">
      <c r="B15" s="1203" t="s">
        <v>1103</v>
      </c>
      <c r="C15" s="1"/>
      <c r="D15" s="1"/>
      <c r="E15" s="1194">
        <v>20</v>
      </c>
      <c r="F15" s="73"/>
    </row>
    <row r="16" spans="1:8" ht="13.15" x14ac:dyDescent="0.4">
      <c r="B16" s="1202" t="s">
        <v>1205</v>
      </c>
      <c r="C16" s="1"/>
      <c r="D16" s="1"/>
      <c r="E16" s="73"/>
      <c r="F16" s="1197">
        <f>+(E14*E15)</f>
        <v>10000</v>
      </c>
    </row>
    <row r="17" spans="2:8" x14ac:dyDescent="0.35">
      <c r="B17" s="1202"/>
      <c r="C17" s="1"/>
      <c r="D17" s="1"/>
      <c r="E17" s="73"/>
      <c r="F17" s="73"/>
    </row>
    <row r="18" spans="2:8" ht="15" x14ac:dyDescent="0.4">
      <c r="B18" s="1204" t="s">
        <v>1093</v>
      </c>
      <c r="C18" s="1"/>
      <c r="D18" s="1"/>
      <c r="E18" s="1207">
        <v>0.1</v>
      </c>
      <c r="F18" s="73"/>
      <c r="H18" s="615" t="s">
        <v>1202</v>
      </c>
    </row>
    <row r="19" spans="2:8" x14ac:dyDescent="0.35">
      <c r="B19" s="1203" t="s">
        <v>1100</v>
      </c>
      <c r="C19" s="1"/>
      <c r="D19" s="1"/>
      <c r="E19" s="1198"/>
      <c r="F19" s="1198">
        <f>+((0.4*$F$8)*($E$18*$F$6))</f>
        <v>78400</v>
      </c>
      <c r="H19" s="615" t="s">
        <v>1102</v>
      </c>
    </row>
    <row r="20" spans="2:8" ht="13.15" x14ac:dyDescent="0.4">
      <c r="B20" s="1202" t="s">
        <v>1204</v>
      </c>
      <c r="C20" s="1"/>
      <c r="D20" s="1"/>
      <c r="E20" s="73"/>
      <c r="F20" s="1197"/>
    </row>
    <row r="21" spans="2:8" x14ac:dyDescent="0.35">
      <c r="B21" s="1202"/>
      <c r="C21" s="1"/>
      <c r="D21" s="1"/>
      <c r="E21" s="73"/>
      <c r="F21" s="73"/>
    </row>
    <row r="22" spans="2:8" ht="15" x14ac:dyDescent="0.4">
      <c r="B22" s="1204" t="s">
        <v>1101</v>
      </c>
      <c r="C22" s="1"/>
      <c r="D22" s="1"/>
      <c r="E22" s="1194">
        <v>20</v>
      </c>
      <c r="F22" s="73"/>
    </row>
    <row r="23" spans="2:8" x14ac:dyDescent="0.35">
      <c r="B23" s="1202" t="s">
        <v>1203</v>
      </c>
      <c r="C23" s="1"/>
      <c r="D23" s="1"/>
      <c r="E23" s="1210">
        <v>750</v>
      </c>
      <c r="F23" s="73"/>
    </row>
    <row r="24" spans="2:8" ht="13.15" x14ac:dyDescent="0.4">
      <c r="B24" s="1202" t="s">
        <v>1204</v>
      </c>
      <c r="C24" s="1"/>
      <c r="D24" s="1"/>
      <c r="E24" s="73"/>
      <c r="F24" s="1197">
        <f>+(E22*E23)</f>
        <v>15000</v>
      </c>
    </row>
    <row r="25" spans="2:8" x14ac:dyDescent="0.35">
      <c r="B25" s="1202"/>
      <c r="C25" s="1"/>
      <c r="D25" s="1"/>
      <c r="E25" s="73"/>
      <c r="F25" s="73"/>
    </row>
    <row r="26" spans="2:8" ht="20.25" x14ac:dyDescent="0.85">
      <c r="B26" s="1205" t="s">
        <v>1094</v>
      </c>
      <c r="C26" s="1"/>
      <c r="D26" s="1"/>
      <c r="E26" s="73"/>
      <c r="F26" s="1199">
        <f>+(F16+F19+F24)</f>
        <v>103400</v>
      </c>
    </row>
    <row r="27" spans="2:8" x14ac:dyDescent="0.35">
      <c r="B27" s="1202"/>
      <c r="C27" s="1"/>
      <c r="D27" s="1"/>
      <c r="E27" s="73"/>
      <c r="F27" s="73"/>
    </row>
    <row r="28" spans="2:8" ht="20.65" x14ac:dyDescent="0.6">
      <c r="B28" s="1206" t="s">
        <v>1095</v>
      </c>
      <c r="C28" s="1208"/>
      <c r="D28" s="1208"/>
      <c r="E28" s="1209"/>
      <c r="F28" s="1200">
        <f>+(F26/F10)</f>
        <v>5.2755102040816328E-2</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T144"/>
  <sheetViews>
    <sheetView topLeftCell="A7" zoomScale="47" zoomScaleNormal="91" workbookViewId="0">
      <selection activeCell="G70" sqref="G70"/>
    </sheetView>
  </sheetViews>
  <sheetFormatPr defaultRowHeight="12.75" x14ac:dyDescent="0.35"/>
  <cols>
    <col min="1" max="1" width="2.86328125" customWidth="1"/>
    <col min="2" max="2" width="53" customWidth="1"/>
    <col min="3" max="3" width="18.59765625" style="178" customWidth="1"/>
    <col min="4" max="4" width="16.73046875" customWidth="1"/>
    <col min="5" max="5" width="17.265625" customWidth="1"/>
    <col min="6" max="6" width="15.265625" style="163" customWidth="1"/>
    <col min="7" max="7" width="17.73046875" customWidth="1"/>
    <col min="8" max="8" width="14.1328125" style="163" customWidth="1"/>
    <col min="9" max="9" width="14.59765625" style="178" customWidth="1"/>
    <col min="10" max="10" width="15.3984375" style="163" customWidth="1"/>
    <col min="11" max="11" width="15.86328125" customWidth="1"/>
    <col min="12" max="12" width="12.3984375" style="163" customWidth="1"/>
    <col min="13" max="13" width="15.59765625" customWidth="1"/>
    <col min="14" max="14" width="11.1328125" style="163" customWidth="1"/>
    <col min="15" max="15" width="13.3984375" bestFit="1" customWidth="1"/>
    <col min="16" max="16" width="15.59765625" style="163" customWidth="1"/>
    <col min="17" max="17" width="14.265625" customWidth="1"/>
    <col min="18" max="18" width="13.1328125" style="163" customWidth="1"/>
    <col min="19" max="19" width="14.265625" customWidth="1"/>
    <col min="20" max="20" width="9.1328125" style="163" customWidth="1"/>
    <col min="21" max="21" width="14" customWidth="1"/>
    <col min="22" max="22" width="9.1328125" style="163" customWidth="1"/>
    <col min="23" max="23" width="12.1328125" bestFit="1" customWidth="1"/>
    <col min="24" max="24" width="10.265625" style="163" customWidth="1"/>
    <col min="25" max="25" width="12.1328125" bestFit="1" customWidth="1"/>
    <col min="26" max="26" width="9.1328125" style="163" customWidth="1"/>
    <col min="27" max="27" width="12.1328125" bestFit="1" customWidth="1"/>
    <col min="28" max="28" width="9.1328125" style="163" customWidth="1"/>
    <col min="29" max="29" width="12.1328125" bestFit="1" customWidth="1"/>
    <col min="30" max="30" width="9.1328125" style="163" customWidth="1"/>
    <col min="31" max="31" width="3.73046875" customWidth="1"/>
    <col min="32" max="32" width="29.1328125" customWidth="1"/>
    <col min="33" max="33" width="20.73046875" customWidth="1"/>
    <col min="34" max="34" width="18.59765625" customWidth="1"/>
    <col min="35" max="35" width="24.1328125" customWidth="1"/>
    <col min="36" max="36" width="17.73046875" customWidth="1"/>
    <col min="37" max="37" width="15.86328125" customWidth="1"/>
    <col min="38" max="38" width="17.1328125" customWidth="1"/>
    <col min="39" max="39" width="21.265625" customWidth="1"/>
    <col min="40" max="40" width="14.1328125" customWidth="1"/>
    <col min="41" max="41" width="14.3984375" customWidth="1"/>
    <col min="42" max="42" width="16.59765625" customWidth="1"/>
    <col min="43" max="43" width="13.86328125" customWidth="1"/>
    <col min="44" max="44" width="17.265625" customWidth="1"/>
    <col min="45" max="45" width="11.73046875" customWidth="1"/>
    <col min="46" max="46" width="18.73046875" customWidth="1"/>
  </cols>
  <sheetData>
    <row r="1" spans="2:46" ht="13.15" x14ac:dyDescent="0.4">
      <c r="B1" s="615" t="s">
        <v>971</v>
      </c>
      <c r="C1" s="1189">
        <f>SUM(C49+C50+C51+C52+C53+C54+C55+C56 + C4)</f>
        <v>0</v>
      </c>
      <c r="D1" s="1191">
        <f>C1/C15</f>
        <v>0</v>
      </c>
    </row>
    <row r="2" spans="2:46" ht="13.15" x14ac:dyDescent="0.4">
      <c r="B2" s="294" t="s">
        <v>909</v>
      </c>
      <c r="C2"/>
    </row>
    <row r="3" spans="2:46" ht="13.15" x14ac:dyDescent="0.4">
      <c r="B3" s="1190" t="s">
        <v>240</v>
      </c>
      <c r="C3"/>
    </row>
    <row r="4" spans="2:46" ht="15" x14ac:dyDescent="0.4">
      <c r="B4" s="615" t="s">
        <v>968</v>
      </c>
      <c r="C4" s="1072">
        <f>SUM(C20+C21+C27+C28)</f>
        <v>0</v>
      </c>
      <c r="E4" s="1072">
        <f>SUM(E20+E21+E27+E28)</f>
        <v>0</v>
      </c>
      <c r="G4" s="1072">
        <f>SUM(G20+G21+G27+G28)</f>
        <v>0</v>
      </c>
      <c r="I4" s="1072">
        <f>SUM(I20+I21+I27+I28)</f>
        <v>0</v>
      </c>
      <c r="K4" s="1072">
        <f>SUM(K20+K21+K27+K28)</f>
        <v>0</v>
      </c>
      <c r="M4" s="1072">
        <f>SUM(M20+M21+M27+M28)</f>
        <v>0</v>
      </c>
      <c r="O4" s="1072">
        <f>SUM(O20+O21+O27+O28)</f>
        <v>0</v>
      </c>
      <c r="Q4" s="1072">
        <f>SUM(Q20+Q21+Q27+Q28)</f>
        <v>0</v>
      </c>
      <c r="S4" s="1072">
        <f>SUM(S20+S21+S27+S28)</f>
        <v>0</v>
      </c>
      <c r="U4" s="1072">
        <f>SUM(U20+U21+U27+U28)</f>
        <v>0</v>
      </c>
      <c r="W4" s="1072">
        <f>SUM(W20+W21+W27+W28)</f>
        <v>0</v>
      </c>
      <c r="Y4" s="1072">
        <f>SUM(Y20+Y21+Y27+Y28)</f>
        <v>0</v>
      </c>
    </row>
    <row r="5" spans="2:46" ht="15" x14ac:dyDescent="0.4">
      <c r="B5" s="615" t="s">
        <v>969</v>
      </c>
      <c r="C5" s="1072">
        <f>SUM(C18+C19+C22+C23+C24+C25+C26)</f>
        <v>0</v>
      </c>
      <c r="E5" s="1072">
        <f>SUM(E18+E19+E22+E23+E24+E25+E26)</f>
        <v>0</v>
      </c>
      <c r="G5" s="1072">
        <f>SUM(G18+G19+G22+G23+G24+G25+G26)</f>
        <v>0</v>
      </c>
      <c r="I5" s="1072">
        <f>SUM(I18+I19+I22+I23+I24+I25+I26)</f>
        <v>0</v>
      </c>
      <c r="K5" s="1072">
        <f>SUM(K18+K19+K22+K23+K24+K25+K26)</f>
        <v>0</v>
      </c>
      <c r="M5" s="1072">
        <f>SUM(M18+M19+M22+M23+M24+M25+M26)</f>
        <v>0</v>
      </c>
      <c r="O5" s="1072">
        <f>SUM(O18+O19+O22+O23+O24+O25+O26)</f>
        <v>0</v>
      </c>
      <c r="Q5" s="1072">
        <f>SUM(Q18+Q19+Q22+Q23+Q24+Q25+Q26)</f>
        <v>0</v>
      </c>
      <c r="S5" s="1072">
        <f>SUM(S18+S19+S22+S23+S24+S25+S26)</f>
        <v>0</v>
      </c>
      <c r="U5" s="1072">
        <f>SUM(U18+U19+U22+U23+U24+U25+U26)</f>
        <v>0</v>
      </c>
      <c r="W5" s="1072">
        <f>SUM(W18+W19+W22+W23+W24+W25+W26)</f>
        <v>0</v>
      </c>
      <c r="Y5" s="1072">
        <f>SUM(Y18+Y19+Y22+Y23+Y24+Y25+Y26)</f>
        <v>0</v>
      </c>
    </row>
    <row r="6" spans="2:46" x14ac:dyDescent="0.35">
      <c r="C6"/>
      <c r="I6"/>
    </row>
    <row r="7" spans="2:46" ht="15" x14ac:dyDescent="0.4">
      <c r="B7" s="1073" t="s">
        <v>970</v>
      </c>
      <c r="C7" s="1074">
        <f>C123</f>
        <v>0</v>
      </c>
      <c r="E7" s="1074">
        <f>E123</f>
        <v>0</v>
      </c>
      <c r="G7" s="1074">
        <f>G123</f>
        <v>0</v>
      </c>
      <c r="I7" s="1074">
        <f>I123</f>
        <v>0</v>
      </c>
      <c r="K7" s="1074">
        <f>K123</f>
        <v>0</v>
      </c>
      <c r="M7" s="1074">
        <f>M123</f>
        <v>0</v>
      </c>
      <c r="O7" s="1074">
        <f>O123</f>
        <v>0</v>
      </c>
      <c r="Q7" s="1074">
        <f>Q123</f>
        <v>0</v>
      </c>
      <c r="S7" s="1074">
        <f>S123</f>
        <v>0</v>
      </c>
      <c r="U7" s="1074">
        <f>U123</f>
        <v>0</v>
      </c>
      <c r="W7" s="1074">
        <f>W123</f>
        <v>0</v>
      </c>
      <c r="Y7" s="1074">
        <f>Y123</f>
        <v>0</v>
      </c>
    </row>
    <row r="8" spans="2:46" x14ac:dyDescent="0.35">
      <c r="C8"/>
      <c r="I8"/>
    </row>
    <row r="9" spans="2:46" ht="15" x14ac:dyDescent="0.4">
      <c r="B9" s="1075" t="s">
        <v>915</v>
      </c>
      <c r="C9" s="1076" t="e">
        <f>+(((C5/C4*C7)/(C4+C5)+1))</f>
        <v>#DIV/0!</v>
      </c>
      <c r="E9" s="1076" t="e">
        <f>+(((E5/E4*E7)/(E4+E5)+1))</f>
        <v>#DIV/0!</v>
      </c>
      <c r="G9" s="1076" t="e">
        <f>+(((G5/G4*G7)/(G4+G5)+1))</f>
        <v>#DIV/0!</v>
      </c>
      <c r="I9" s="1076" t="e">
        <f>+(((I5/I4*I7)/(I4+I5)+1))</f>
        <v>#DIV/0!</v>
      </c>
      <c r="K9" s="1076" t="e">
        <f>+(((K5/K4*K7)/(K4+K5)+1))</f>
        <v>#DIV/0!</v>
      </c>
      <c r="M9" s="1076" t="e">
        <f>+(((M5/M4*M7)/(M4+M5)+1))</f>
        <v>#DIV/0!</v>
      </c>
      <c r="O9" s="1076" t="e">
        <f>+(((O5/O4*O7)/(O4+O5)+1))</f>
        <v>#DIV/0!</v>
      </c>
      <c r="Q9" s="1076" t="e">
        <f>+(((Q5/Q4*Q7)/(Q4+Q5)+1))</f>
        <v>#DIV/0!</v>
      </c>
      <c r="S9" s="1076" t="e">
        <f>+(((S5/S4*S7)/(S4+S5)+1))</f>
        <v>#DIV/0!</v>
      </c>
      <c r="U9" s="1076" t="e">
        <f>+(((U5/U4*U7)/(U4+U5)+1))</f>
        <v>#DIV/0!</v>
      </c>
      <c r="W9" s="1076" t="e">
        <f>+(((W5/W4*W7)/(W4+W5)+1))</f>
        <v>#DIV/0!</v>
      </c>
      <c r="Y9" s="1076" t="e">
        <f>+(((Y5/Y4*Y7)/(Y4+Y5)+1))</f>
        <v>#DIV/0!</v>
      </c>
    </row>
    <row r="10" spans="2:46" ht="15" x14ac:dyDescent="0.4">
      <c r="B10" s="1075" t="s">
        <v>917</v>
      </c>
      <c r="C10" s="1076" t="e">
        <f>+(((C4/C5*C7)/(C5+C4)+1))</f>
        <v>#DIV/0!</v>
      </c>
      <c r="E10" s="1076" t="e">
        <f>+(((E4/E5*E7)/(E5+E4)+1))</f>
        <v>#DIV/0!</v>
      </c>
      <c r="G10" s="1076" t="e">
        <f>+(((G4/G5*G7)/(G5+G4)+1))</f>
        <v>#DIV/0!</v>
      </c>
      <c r="I10" s="1076" t="e">
        <f>+(((I4/I5*I7)/(I5+I4)+1))</f>
        <v>#DIV/0!</v>
      </c>
      <c r="K10" s="1076" t="e">
        <f>+(((K4/K5*K7)/(K5+K4)+1))</f>
        <v>#DIV/0!</v>
      </c>
      <c r="M10" s="1076" t="e">
        <f>+(((M4/M5*M7)/(M5+M4)+1))</f>
        <v>#DIV/0!</v>
      </c>
      <c r="O10" s="1076" t="e">
        <f>+(((O4/O5*O7)/(O5+O4)+1))</f>
        <v>#DIV/0!</v>
      </c>
      <c r="Q10" s="1076" t="e">
        <f>+(((Q4/Q5*Q7)/(Q5+Q4)+1))</f>
        <v>#DIV/0!</v>
      </c>
      <c r="S10" s="1076" t="e">
        <f>+(((S4/S5*S7)/(S5+S4)+1))</f>
        <v>#DIV/0!</v>
      </c>
      <c r="U10" s="1076" t="e">
        <f>+(((U4/U5*U7)/(U5+U4)+1))</f>
        <v>#DIV/0!</v>
      </c>
      <c r="W10" s="1076" t="e">
        <f>+(((W4/W5*W7)/(W5+W4)+1))</f>
        <v>#DIV/0!</v>
      </c>
      <c r="Y10" s="1076" t="e">
        <f>+(((Y4/Y5*Y7)/(Y5+Y4)+1))</f>
        <v>#DIV/0!</v>
      </c>
    </row>
    <row r="12" spans="2:46" ht="30.4" thickBot="1" x14ac:dyDescent="0.85">
      <c r="B12" s="207" t="s">
        <v>367</v>
      </c>
      <c r="E12" s="1252" t="e">
        <f>+(E$20/$C20)</f>
        <v>#DIV/0!</v>
      </c>
      <c r="G12" s="1252" t="e">
        <f>+(G$20/$C20)</f>
        <v>#DIV/0!</v>
      </c>
      <c r="I12" t="e">
        <f>+(I$20/$C20)</f>
        <v>#DIV/0!</v>
      </c>
      <c r="K12" t="e">
        <f>+(K$20/$C20)</f>
        <v>#DIV/0!</v>
      </c>
      <c r="M12" t="e">
        <f>+(M$20/$C20)</f>
        <v>#DIV/0!</v>
      </c>
      <c r="O12" t="e">
        <f>+(O$20/$C20)</f>
        <v>#DIV/0!</v>
      </c>
      <c r="Q12" t="e">
        <f>+(Q$20/$C20)</f>
        <v>#DIV/0!</v>
      </c>
      <c r="S12" t="e">
        <f>+(S$20/$C20)</f>
        <v>#DIV/0!</v>
      </c>
      <c r="U12" t="e">
        <f>+(U$20/$C20)</f>
        <v>#DIV/0!</v>
      </c>
      <c r="W12" t="e">
        <f>+(W$20/$C20)</f>
        <v>#DIV/0!</v>
      </c>
      <c r="Y12" t="e">
        <f>+(Y$20/$C20)</f>
        <v>#DIV/0!</v>
      </c>
      <c r="AA12" t="e">
        <f>+(AA$20/$C20)</f>
        <v>#DIV/0!</v>
      </c>
      <c r="AC12" t="e">
        <f>+(AC$20/$C20)</f>
        <v>#DIV/0!</v>
      </c>
      <c r="AF12" s="150" t="s">
        <v>369</v>
      </c>
    </row>
    <row r="13" spans="2:46" ht="57.75" customHeight="1" thickTop="1" thickBot="1" x14ac:dyDescent="0.45">
      <c r="B13" s="343" t="s">
        <v>239</v>
      </c>
      <c r="C13" s="1431" t="s">
        <v>240</v>
      </c>
      <c r="D13" s="1433"/>
      <c r="E13" s="1432" t="s">
        <v>212</v>
      </c>
      <c r="F13" s="1431"/>
      <c r="G13" s="1430" t="s">
        <v>509</v>
      </c>
      <c r="H13" s="1431"/>
      <c r="I13" s="1430" t="s">
        <v>243</v>
      </c>
      <c r="J13" s="1431"/>
      <c r="K13" s="1430" t="s">
        <v>1206</v>
      </c>
      <c r="L13" s="1431"/>
      <c r="M13" s="1430" t="s">
        <v>244</v>
      </c>
      <c r="N13" s="1431"/>
      <c r="O13" s="1430" t="s">
        <v>804</v>
      </c>
      <c r="P13" s="1431"/>
      <c r="Q13" s="1430" t="s">
        <v>811</v>
      </c>
      <c r="R13" s="1431"/>
      <c r="S13" s="1430" t="s">
        <v>350</v>
      </c>
      <c r="T13" s="1431"/>
      <c r="U13" s="1430" t="s">
        <v>247</v>
      </c>
      <c r="V13" s="1431"/>
      <c r="W13" s="1430" t="s">
        <v>812</v>
      </c>
      <c r="X13" s="1431"/>
      <c r="Y13" s="1430" t="s">
        <v>944</v>
      </c>
      <c r="Z13" s="1431"/>
      <c r="AA13" s="1430" t="s">
        <v>945</v>
      </c>
      <c r="AB13" s="1431"/>
      <c r="AC13" s="1430" t="s">
        <v>251</v>
      </c>
      <c r="AD13" s="1434"/>
      <c r="AF13" s="217" t="s">
        <v>213</v>
      </c>
      <c r="AG13" s="227" t="s">
        <v>212</v>
      </c>
      <c r="AH13" s="233" t="s">
        <v>211</v>
      </c>
      <c r="AI13" s="233" t="s">
        <v>243</v>
      </c>
      <c r="AJ13" s="233" t="s">
        <v>1223</v>
      </c>
      <c r="AK13" s="233" t="s">
        <v>244</v>
      </c>
      <c r="AL13" s="233" t="s">
        <v>804</v>
      </c>
      <c r="AM13" s="233" t="s">
        <v>246</v>
      </c>
      <c r="AN13" s="233" t="s">
        <v>350</v>
      </c>
      <c r="AO13" s="228" t="s">
        <v>814</v>
      </c>
      <c r="AP13" s="228" t="s">
        <v>815</v>
      </c>
      <c r="AQ13" s="228" t="s">
        <v>1</v>
      </c>
      <c r="AR13" s="228" t="s">
        <v>1</v>
      </c>
      <c r="AS13" s="228" t="s">
        <v>1</v>
      </c>
      <c r="AT13" s="229" t="s">
        <v>208</v>
      </c>
    </row>
    <row r="14" spans="2:46" ht="15.75" thickTop="1" thickBot="1" x14ac:dyDescent="0.45">
      <c r="B14" s="344"/>
      <c r="C14" s="329" t="s">
        <v>236</v>
      </c>
      <c r="D14" s="75" t="s">
        <v>237</v>
      </c>
      <c r="E14" s="70" t="s">
        <v>236</v>
      </c>
      <c r="F14" s="165" t="s">
        <v>237</v>
      </c>
      <c r="G14" s="78" t="s">
        <v>236</v>
      </c>
      <c r="H14" s="165" t="s">
        <v>237</v>
      </c>
      <c r="I14" s="179" t="s">
        <v>236</v>
      </c>
      <c r="J14" s="165" t="s">
        <v>237</v>
      </c>
      <c r="K14" s="78" t="s">
        <v>236</v>
      </c>
      <c r="L14" s="165" t="s">
        <v>237</v>
      </c>
      <c r="M14" s="78" t="s">
        <v>236</v>
      </c>
      <c r="N14" s="165" t="s">
        <v>237</v>
      </c>
      <c r="O14" s="78" t="s">
        <v>236</v>
      </c>
      <c r="P14" s="165" t="s">
        <v>237</v>
      </c>
      <c r="Q14" s="78" t="s">
        <v>236</v>
      </c>
      <c r="R14" s="165" t="s">
        <v>237</v>
      </c>
      <c r="S14" s="78" t="s">
        <v>236</v>
      </c>
      <c r="T14" s="165" t="s">
        <v>237</v>
      </c>
      <c r="U14" s="78" t="s">
        <v>236</v>
      </c>
      <c r="V14" s="165" t="s">
        <v>237</v>
      </c>
      <c r="W14" s="78" t="s">
        <v>236</v>
      </c>
      <c r="X14" s="165" t="s">
        <v>237</v>
      </c>
      <c r="Y14" s="78" t="s">
        <v>236</v>
      </c>
      <c r="Z14" s="165" t="s">
        <v>237</v>
      </c>
      <c r="AA14" s="78" t="s">
        <v>236</v>
      </c>
      <c r="AB14" s="165" t="s">
        <v>237</v>
      </c>
      <c r="AC14" s="78" t="s">
        <v>236</v>
      </c>
      <c r="AD14" s="171" t="s">
        <v>237</v>
      </c>
      <c r="AF14" s="218" t="s">
        <v>360</v>
      </c>
      <c r="AG14" s="239">
        <f>+(E15)</f>
        <v>3500000</v>
      </c>
      <c r="AH14" s="370">
        <f>+(G15)</f>
        <v>1200000</v>
      </c>
      <c r="AI14" s="370">
        <f>+(I15)</f>
        <v>800000</v>
      </c>
      <c r="AJ14" s="370">
        <f>+(K15)</f>
        <v>0</v>
      </c>
      <c r="AK14" s="370">
        <f>+(M15)</f>
        <v>2000000</v>
      </c>
      <c r="AL14" s="370">
        <f>+(O15)</f>
        <v>400000</v>
      </c>
      <c r="AM14" s="370">
        <f>+(Q15)</f>
        <v>2500000</v>
      </c>
      <c r="AN14" s="370">
        <f>+(S15)</f>
        <v>0</v>
      </c>
      <c r="AO14" s="370">
        <f>+(U15)</f>
        <v>0</v>
      </c>
      <c r="AP14" s="370">
        <f>+(W15)</f>
        <v>0</v>
      </c>
      <c r="AQ14" s="370">
        <f>+(Y15)</f>
        <v>0</v>
      </c>
      <c r="AR14" s="370">
        <f>+(AA15)</f>
        <v>0</v>
      </c>
      <c r="AS14" s="371">
        <f>+(AC15)</f>
        <v>0</v>
      </c>
      <c r="AT14" s="372">
        <f>SUM(AG14:AS14)</f>
        <v>10400000</v>
      </c>
    </row>
    <row r="15" spans="2:46" ht="15.75" thickTop="1" thickBot="1" x14ac:dyDescent="0.45">
      <c r="B15" s="345" t="s">
        <v>230</v>
      </c>
      <c r="C15" s="330">
        <f>+E15+G15+I15+K15+M15+O15+Q15+S15+U15+W15+Y15+AA15+AC15</f>
        <v>10400000</v>
      </c>
      <c r="D15" s="101">
        <f>+C15/$C$15</f>
        <v>1</v>
      </c>
      <c r="E15" s="249">
        <f>'What if Sales-mix'!C22</f>
        <v>3500000</v>
      </c>
      <c r="F15" s="89">
        <f>+E15/$E$15</f>
        <v>1</v>
      </c>
      <c r="G15" s="249">
        <f>'What if Sales-mix'!D22</f>
        <v>1200000</v>
      </c>
      <c r="H15" s="89">
        <f>+G15/$G$15</f>
        <v>1</v>
      </c>
      <c r="I15" s="249">
        <f>'What if Sales-mix'!E22</f>
        <v>800000</v>
      </c>
      <c r="J15" s="89">
        <f>+I15/$I$15</f>
        <v>1</v>
      </c>
      <c r="K15" s="249">
        <f>'What if Sales-mix'!F22</f>
        <v>0</v>
      </c>
      <c r="L15" s="89" t="e">
        <f>+K15/$K$15</f>
        <v>#DIV/0!</v>
      </c>
      <c r="M15" s="249">
        <f>'What if Sales-mix'!G22</f>
        <v>2000000</v>
      </c>
      <c r="N15" s="89">
        <f>+M15/$M$15</f>
        <v>1</v>
      </c>
      <c r="O15" s="249">
        <f>'What if Sales-mix'!H22</f>
        <v>400000</v>
      </c>
      <c r="P15" s="89">
        <f>+O15/$O$15</f>
        <v>1</v>
      </c>
      <c r="Q15" s="249">
        <f>'What if Sales-mix'!I22</f>
        <v>2500000</v>
      </c>
      <c r="R15" s="89">
        <f>+Q15/$Q$15</f>
        <v>1</v>
      </c>
      <c r="S15" s="249">
        <f>'What if Sales-mix'!J22</f>
        <v>0</v>
      </c>
      <c r="T15" s="89" t="e">
        <f>+S15/$S$15</f>
        <v>#DIV/0!</v>
      </c>
      <c r="U15" s="249">
        <f>'What if Sales-mix'!K22</f>
        <v>0</v>
      </c>
      <c r="V15" s="89" t="e">
        <f>+U15/$U$15</f>
        <v>#DIV/0!</v>
      </c>
      <c r="W15" s="249">
        <f>'What if Sales-mix'!L22</f>
        <v>0</v>
      </c>
      <c r="X15" s="89" t="e">
        <f>+W15/$W$15</f>
        <v>#DIV/0!</v>
      </c>
      <c r="Y15" s="249">
        <f>'What if Sales-mix'!M22</f>
        <v>0</v>
      </c>
      <c r="Z15" s="89" t="e">
        <f>+Y15/$Y$15</f>
        <v>#DIV/0!</v>
      </c>
      <c r="AA15" s="249">
        <f>'What if Sales-mix'!N22</f>
        <v>0</v>
      </c>
      <c r="AB15" s="89" t="e">
        <f>+AA15/$AA$15</f>
        <v>#DIV/0!</v>
      </c>
      <c r="AC15" s="249">
        <f>'What if Sales-mix'!O22</f>
        <v>0</v>
      </c>
      <c r="AD15" s="172" t="e">
        <f>+AC15/$AC$15</f>
        <v>#DIV/0!</v>
      </c>
      <c r="AF15" s="376" t="s">
        <v>349</v>
      </c>
      <c r="AG15" s="374">
        <f>+AG14/$AT$14</f>
        <v>0.33653846153846156</v>
      </c>
      <c r="AH15" s="421">
        <f t="shared" ref="AH15:AS15" si="0">+AH14/$AT$14</f>
        <v>0.11538461538461539</v>
      </c>
      <c r="AI15" s="421">
        <f t="shared" si="0"/>
        <v>7.6923076923076927E-2</v>
      </c>
      <c r="AJ15" s="421">
        <f t="shared" si="0"/>
        <v>0</v>
      </c>
      <c r="AK15" s="421">
        <f t="shared" si="0"/>
        <v>0.19230769230769232</v>
      </c>
      <c r="AL15" s="421">
        <f t="shared" si="0"/>
        <v>3.8461538461538464E-2</v>
      </c>
      <c r="AM15" s="421">
        <f t="shared" si="0"/>
        <v>0.24038461538461539</v>
      </c>
      <c r="AN15" s="421">
        <f t="shared" si="0"/>
        <v>0</v>
      </c>
      <c r="AO15" s="421">
        <f t="shared" si="0"/>
        <v>0</v>
      </c>
      <c r="AP15" s="421">
        <f t="shared" si="0"/>
        <v>0</v>
      </c>
      <c r="AQ15" s="421">
        <f t="shared" si="0"/>
        <v>0</v>
      </c>
      <c r="AR15" s="421">
        <f t="shared" si="0"/>
        <v>0</v>
      </c>
      <c r="AS15" s="424">
        <f t="shared" si="0"/>
        <v>0</v>
      </c>
      <c r="AT15" s="230">
        <f>+AT14/AT14</f>
        <v>1</v>
      </c>
    </row>
    <row r="16" spans="2:46" ht="14.25" thickTop="1" x14ac:dyDescent="0.4">
      <c r="B16" s="344"/>
      <c r="C16" s="331"/>
      <c r="D16" s="76"/>
      <c r="E16" s="248"/>
      <c r="F16" s="89"/>
      <c r="G16" s="250"/>
      <c r="H16" s="89"/>
      <c r="I16" s="180"/>
      <c r="J16" s="89"/>
      <c r="K16" s="79"/>
      <c r="L16" s="89"/>
      <c r="M16" s="79"/>
      <c r="N16" s="89"/>
      <c r="O16" s="79"/>
      <c r="P16" s="89"/>
      <c r="Q16" s="79"/>
      <c r="R16" s="89"/>
      <c r="S16" s="94"/>
      <c r="T16" s="89"/>
      <c r="U16" s="250"/>
      <c r="V16" s="89"/>
      <c r="W16" s="79"/>
      <c r="X16" s="89"/>
      <c r="Y16" s="79"/>
      <c r="Z16" s="89"/>
      <c r="AA16" s="79"/>
      <c r="AB16" s="89"/>
      <c r="AC16" s="79"/>
      <c r="AD16" s="172"/>
      <c r="AF16" s="220" t="s">
        <v>361</v>
      </c>
      <c r="AG16" s="373">
        <f>+(F$32)</f>
        <v>1</v>
      </c>
      <c r="AH16" s="422">
        <f>+(H$32)</f>
        <v>1</v>
      </c>
      <c r="AI16" s="422">
        <f>+(J$32)</f>
        <v>1</v>
      </c>
      <c r="AJ16" s="422" t="e">
        <f>+(L$32)</f>
        <v>#DIV/0!</v>
      </c>
      <c r="AK16" s="422">
        <f>+(N$32)</f>
        <v>1</v>
      </c>
      <c r="AL16" s="422">
        <f>+(P$32)</f>
        <v>1</v>
      </c>
      <c r="AM16" s="422">
        <f>+(R$32)</f>
        <v>1</v>
      </c>
      <c r="AN16" s="422" t="e">
        <f>+(T$32)</f>
        <v>#DIV/0!</v>
      </c>
      <c r="AO16" s="422" t="e">
        <f>+(V$32)</f>
        <v>#DIV/0!</v>
      </c>
      <c r="AP16" s="422" t="e">
        <f>+(X$32)</f>
        <v>#DIV/0!</v>
      </c>
      <c r="AQ16" s="422" t="e">
        <f>+(Z$32)</f>
        <v>#DIV/0!</v>
      </c>
      <c r="AR16" s="422" t="e">
        <f>+(AB$32)</f>
        <v>#DIV/0!</v>
      </c>
      <c r="AS16" s="425" t="e">
        <f>+(AD$32)</f>
        <v>#DIV/0!</v>
      </c>
      <c r="AT16" s="231" t="e">
        <f>+AT17/AT14</f>
        <v>#DIV/0!</v>
      </c>
    </row>
    <row r="17" spans="2:46" ht="15" x14ac:dyDescent="0.4">
      <c r="B17" s="346" t="s">
        <v>232</v>
      </c>
      <c r="C17" s="331"/>
      <c r="D17" s="76"/>
      <c r="E17" s="248"/>
      <c r="F17" s="89"/>
      <c r="G17" s="250"/>
      <c r="H17" s="89"/>
      <c r="I17" s="180"/>
      <c r="J17" s="89"/>
      <c r="K17" s="79"/>
      <c r="L17" s="89"/>
      <c r="M17" s="79"/>
      <c r="N17" s="89"/>
      <c r="O17" s="79"/>
      <c r="P17" s="89"/>
      <c r="Q17" s="79"/>
      <c r="R17" s="89"/>
      <c r="S17" s="94"/>
      <c r="T17" s="89"/>
      <c r="U17" s="250"/>
      <c r="V17" s="89"/>
      <c r="W17" s="79"/>
      <c r="X17" s="89"/>
      <c r="Y17" s="79"/>
      <c r="Z17" s="89"/>
      <c r="AA17" s="79"/>
      <c r="AB17" s="89"/>
      <c r="AC17" s="79"/>
      <c r="AD17" s="172"/>
      <c r="AF17" s="219" t="s">
        <v>362</v>
      </c>
      <c r="AG17" s="290">
        <f t="shared" ref="AG17:AS17" si="1">+AG14*AG16</f>
        <v>3500000</v>
      </c>
      <c r="AH17" s="291">
        <f t="shared" si="1"/>
        <v>1200000</v>
      </c>
      <c r="AI17" s="291">
        <f t="shared" si="1"/>
        <v>800000</v>
      </c>
      <c r="AJ17" s="291" t="e">
        <f t="shared" si="1"/>
        <v>#DIV/0!</v>
      </c>
      <c r="AK17" s="291">
        <f t="shared" si="1"/>
        <v>2000000</v>
      </c>
      <c r="AL17" s="291">
        <f t="shared" si="1"/>
        <v>400000</v>
      </c>
      <c r="AM17" s="291">
        <f t="shared" si="1"/>
        <v>2500000</v>
      </c>
      <c r="AN17" s="291" t="e">
        <f t="shared" si="1"/>
        <v>#DIV/0!</v>
      </c>
      <c r="AO17" s="291" t="e">
        <f t="shared" si="1"/>
        <v>#DIV/0!</v>
      </c>
      <c r="AP17" s="291" t="e">
        <f t="shared" si="1"/>
        <v>#DIV/0!</v>
      </c>
      <c r="AQ17" s="291" t="e">
        <f t="shared" si="1"/>
        <v>#DIV/0!</v>
      </c>
      <c r="AR17" s="291" t="e">
        <f t="shared" si="1"/>
        <v>#DIV/0!</v>
      </c>
      <c r="AS17" s="292" t="e">
        <f t="shared" si="1"/>
        <v>#DIV/0!</v>
      </c>
      <c r="AT17" s="293" t="e">
        <f>SUM(AG17:AS17)</f>
        <v>#DIV/0!</v>
      </c>
    </row>
    <row r="18" spans="2:46" ht="14.25" thickBot="1" x14ac:dyDescent="0.45">
      <c r="B18" s="347" t="s">
        <v>220</v>
      </c>
      <c r="C18" s="331">
        <f t="shared" ref="C18:C29" si="2">+E18+G18+I18+K18+M18+O18+Q18+S18+U18+W18+Y18+AA18+AC18</f>
        <v>0</v>
      </c>
      <c r="D18" s="101">
        <f>+C18/$C$15</f>
        <v>0</v>
      </c>
      <c r="E18" s="249">
        <f>+F18*$E$15</f>
        <v>0</v>
      </c>
      <c r="F18" s="237">
        <v>0</v>
      </c>
      <c r="G18" s="251">
        <f>+H18*$G$15</f>
        <v>0</v>
      </c>
      <c r="H18" s="237">
        <v>0</v>
      </c>
      <c r="I18" s="242">
        <f>+J18*$I$15</f>
        <v>0</v>
      </c>
      <c r="J18" s="237">
        <v>0</v>
      </c>
      <c r="K18" s="242">
        <f>+$K$15*L18</f>
        <v>0</v>
      </c>
      <c r="L18" s="237">
        <v>0</v>
      </c>
      <c r="M18" s="242">
        <f>+N18*$M$15</f>
        <v>0</v>
      </c>
      <c r="N18" s="237">
        <v>0</v>
      </c>
      <c r="O18" s="164">
        <f>+P18*$O$15</f>
        <v>0</v>
      </c>
      <c r="P18" s="237">
        <v>0</v>
      </c>
      <c r="Q18" s="242">
        <f>+R18*$Q$15</f>
        <v>0</v>
      </c>
      <c r="R18" s="237">
        <v>0</v>
      </c>
      <c r="S18" s="270">
        <f>+T18*$S$15</f>
        <v>0</v>
      </c>
      <c r="T18" s="237">
        <v>0</v>
      </c>
      <c r="U18" s="242">
        <f>+V18*$U$15</f>
        <v>0</v>
      </c>
      <c r="V18" s="237">
        <v>0</v>
      </c>
      <c r="W18" s="164">
        <f>+X18*$W$15</f>
        <v>0</v>
      </c>
      <c r="X18" s="237">
        <v>1E-4</v>
      </c>
      <c r="Y18" s="1182">
        <f>+Z18*$Y$15</f>
        <v>0</v>
      </c>
      <c r="Z18" s="237">
        <v>0</v>
      </c>
      <c r="AA18" s="1182">
        <f>+AB18*$AA$15</f>
        <v>0</v>
      </c>
      <c r="AB18" s="237">
        <v>0</v>
      </c>
      <c r="AC18" s="164">
        <f>+AD18*$AC$15</f>
        <v>0</v>
      </c>
      <c r="AD18" s="237">
        <v>1E-4</v>
      </c>
      <c r="AE18" s="79"/>
      <c r="AF18" s="378" t="s">
        <v>363</v>
      </c>
      <c r="AG18" s="223">
        <f>+(AG19/AG14)</f>
        <v>0</v>
      </c>
      <c r="AH18" s="449">
        <f t="shared" ref="AH18:AT18" si="3">+(AH19/AH14)</f>
        <v>0</v>
      </c>
      <c r="AI18" s="223">
        <f t="shared" si="3"/>
        <v>0</v>
      </c>
      <c r="AJ18" s="449" t="e">
        <f t="shared" si="3"/>
        <v>#DIV/0!</v>
      </c>
      <c r="AK18" s="223">
        <f t="shared" si="3"/>
        <v>0</v>
      </c>
      <c r="AL18" s="449">
        <f t="shared" si="3"/>
        <v>0</v>
      </c>
      <c r="AM18" s="223">
        <f t="shared" si="3"/>
        <v>0</v>
      </c>
      <c r="AN18" s="449" t="e">
        <f t="shared" si="3"/>
        <v>#DIV/0!</v>
      </c>
      <c r="AO18" s="223" t="e">
        <f t="shared" si="3"/>
        <v>#DIV/0!</v>
      </c>
      <c r="AP18" s="449" t="e">
        <f t="shared" si="3"/>
        <v>#DIV/0!</v>
      </c>
      <c r="AQ18" s="223" t="e">
        <f t="shared" si="3"/>
        <v>#DIV/0!</v>
      </c>
      <c r="AR18" s="449" t="e">
        <f t="shared" si="3"/>
        <v>#DIV/0!</v>
      </c>
      <c r="AS18" s="223" t="e">
        <f t="shared" si="3"/>
        <v>#DIV/0!</v>
      </c>
      <c r="AT18" s="450">
        <f t="shared" si="3"/>
        <v>0</v>
      </c>
    </row>
    <row r="19" spans="2:46" ht="14.65" thickTop="1" thickBot="1" x14ac:dyDescent="0.45">
      <c r="B19" s="347" t="s">
        <v>221</v>
      </c>
      <c r="C19" s="331">
        <f t="shared" si="2"/>
        <v>0</v>
      </c>
      <c r="D19" s="101">
        <f t="shared" ref="D19:D29" si="4">+C19/$C$15</f>
        <v>0</v>
      </c>
      <c r="E19" s="249">
        <f t="shared" ref="E19:E29" si="5">+F19*$E$15</f>
        <v>0</v>
      </c>
      <c r="F19" s="237">
        <v>0</v>
      </c>
      <c r="G19" s="251">
        <f t="shared" ref="G19:G29" si="6">+H19*$G$15</f>
        <v>0</v>
      </c>
      <c r="H19" s="237">
        <v>0</v>
      </c>
      <c r="I19" s="242">
        <f t="shared" ref="I19:I29" si="7">+J19*$I$15</f>
        <v>0</v>
      </c>
      <c r="J19" s="237">
        <v>0</v>
      </c>
      <c r="K19" s="242">
        <f t="shared" ref="K19:K29" si="8">+L19*$K$15</f>
        <v>0</v>
      </c>
      <c r="L19" s="237">
        <v>0</v>
      </c>
      <c r="M19" s="270">
        <f t="shared" ref="M19:M29" si="9">+N19*$M$15</f>
        <v>0</v>
      </c>
      <c r="N19" s="237">
        <v>0</v>
      </c>
      <c r="O19" s="164">
        <f t="shared" ref="O19:O29" si="10">+P19*$O$15</f>
        <v>0</v>
      </c>
      <c r="P19" s="237">
        <v>0</v>
      </c>
      <c r="Q19" s="242">
        <f t="shared" ref="Q19:Q29" si="11">+R19*$Q$15</f>
        <v>0</v>
      </c>
      <c r="R19" s="237">
        <v>0</v>
      </c>
      <c r="S19" s="270">
        <f t="shared" ref="S19:S29" si="12">+T19*$S$15</f>
        <v>0</v>
      </c>
      <c r="T19" s="237">
        <v>0</v>
      </c>
      <c r="U19" s="242">
        <f t="shared" ref="U19:U29" si="13">+V19*$U$15</f>
        <v>0</v>
      </c>
      <c r="V19" s="237">
        <v>0</v>
      </c>
      <c r="W19" s="164">
        <f t="shared" ref="W19:W29" si="14">+X19*$W$15</f>
        <v>0</v>
      </c>
      <c r="X19" s="237">
        <v>0</v>
      </c>
      <c r="Y19" s="1182">
        <f t="shared" ref="Y19:Y29" si="15">+Z19*$Y$15</f>
        <v>0</v>
      </c>
      <c r="Z19" s="237">
        <v>0</v>
      </c>
      <c r="AA19" s="1182">
        <f t="shared" ref="AA19:AA29" si="16">+AB19*$AA$15</f>
        <v>0</v>
      </c>
      <c r="AB19" s="237">
        <v>0</v>
      </c>
      <c r="AC19" s="164">
        <f t="shared" ref="AC19:AC29" si="17">+AD19*$AC$15</f>
        <v>0</v>
      </c>
      <c r="AD19" s="237">
        <v>0</v>
      </c>
      <c r="AE19" s="79"/>
      <c r="AF19" s="377" t="s">
        <v>364</v>
      </c>
      <c r="AG19" s="239">
        <f>+(E123)</f>
        <v>0</v>
      </c>
      <c r="AH19" s="379">
        <f>+(G123)</f>
        <v>0</v>
      </c>
      <c r="AI19" s="379">
        <f>+(I123)</f>
        <v>0</v>
      </c>
      <c r="AJ19" s="423">
        <f>+(K123)</f>
        <v>0</v>
      </c>
      <c r="AK19" s="423">
        <f>+(M123)</f>
        <v>0</v>
      </c>
      <c r="AL19" s="423">
        <f>+(O123)</f>
        <v>0</v>
      </c>
      <c r="AM19" s="423">
        <f>+(Q123)</f>
        <v>0</v>
      </c>
      <c r="AN19" s="423">
        <f>+(S123)</f>
        <v>0</v>
      </c>
      <c r="AO19" s="423">
        <f>+(U123)</f>
        <v>0</v>
      </c>
      <c r="AP19" s="423">
        <f>+(W123)</f>
        <v>0</v>
      </c>
      <c r="AQ19" s="423">
        <f>+(Y123)</f>
        <v>0</v>
      </c>
      <c r="AR19" s="423">
        <f>+(AA123)</f>
        <v>0</v>
      </c>
      <c r="AS19" s="426">
        <f>+(AC123)</f>
        <v>0</v>
      </c>
      <c r="AT19" s="381">
        <f>SUM(AG19:AS19)</f>
        <v>0</v>
      </c>
    </row>
    <row r="20" spans="2:46" ht="13.15" x14ac:dyDescent="0.4">
      <c r="B20" s="347" t="s">
        <v>222</v>
      </c>
      <c r="C20" s="331">
        <f t="shared" si="2"/>
        <v>0</v>
      </c>
      <c r="D20" s="101">
        <f t="shared" si="4"/>
        <v>0</v>
      </c>
      <c r="E20" s="249">
        <f t="shared" si="5"/>
        <v>0</v>
      </c>
      <c r="F20" s="237">
        <v>0</v>
      </c>
      <c r="G20" s="251">
        <f t="shared" si="6"/>
        <v>0</v>
      </c>
      <c r="H20" s="237">
        <v>0</v>
      </c>
      <c r="I20" s="242">
        <f t="shared" si="7"/>
        <v>0</v>
      </c>
      <c r="J20" s="237">
        <v>0</v>
      </c>
      <c r="K20" s="242">
        <f t="shared" si="8"/>
        <v>0</v>
      </c>
      <c r="L20" s="237">
        <v>0</v>
      </c>
      <c r="M20" s="270">
        <f t="shared" si="9"/>
        <v>0</v>
      </c>
      <c r="N20" s="237">
        <v>0</v>
      </c>
      <c r="O20" s="164">
        <f t="shared" si="10"/>
        <v>0</v>
      </c>
      <c r="P20" s="237">
        <v>0</v>
      </c>
      <c r="Q20" s="242">
        <f t="shared" si="11"/>
        <v>0</v>
      </c>
      <c r="R20" s="237">
        <v>0</v>
      </c>
      <c r="S20" s="270">
        <f t="shared" si="12"/>
        <v>0</v>
      </c>
      <c r="T20" s="237">
        <v>0</v>
      </c>
      <c r="U20" s="242">
        <f t="shared" si="13"/>
        <v>0</v>
      </c>
      <c r="V20" s="237">
        <v>0</v>
      </c>
      <c r="W20" s="164">
        <f t="shared" si="14"/>
        <v>0</v>
      </c>
      <c r="X20" s="237">
        <v>0</v>
      </c>
      <c r="Y20" s="1182">
        <f t="shared" si="15"/>
        <v>0</v>
      </c>
      <c r="Z20" s="237">
        <v>0</v>
      </c>
      <c r="AA20" s="1182">
        <f t="shared" si="16"/>
        <v>0</v>
      </c>
      <c r="AB20" s="237">
        <v>0</v>
      </c>
      <c r="AC20" s="164">
        <f t="shared" si="17"/>
        <v>0</v>
      </c>
      <c r="AD20" s="237">
        <v>0</v>
      </c>
      <c r="AE20" s="79"/>
      <c r="AF20" s="214" t="s">
        <v>370</v>
      </c>
      <c r="AG20" s="385">
        <f>+(E40+E41+E43+E44+E45+E50+E51+E55+E56+E63+E64+E65+E66+E68+E76+E77+E78+E82+E83+E90+E91+E92+E98+E99+E101+E103+E104+E105+E106+E109+E110+E111+E112+E115+E116+E117+E118+E119+E120)</f>
        <v>0</v>
      </c>
      <c r="AH20" s="451">
        <f>+(G40+G41+G43+G44+G45+G50+G51+G55+G56+G63+G64+G65+G66+G68+G76+G77+G78+G82+G83+G90+G91+G92+G98+G99+G101+G103+G104+G105+G106+G109+G110+G111+G112+G115+G116+G117+G118+G119+G120)</f>
        <v>0</v>
      </c>
      <c r="AI20" s="385">
        <f>+(I40+I41+I43+I44+I45+I50+I51+I55+I56+I63+I64+I65+I66+I68+I76+I77+I78+I82+I83+I90+I91+I92+I98+I99+I101+I103+I104+I105+I106+I109+I110+I111+I112+I115+I116+I117+I118+I119+I120)</f>
        <v>0</v>
      </c>
      <c r="AJ20" s="451">
        <f>+(K40+K41+K43+K44+K45+K50+K51+K55+K56+K63+K64+K65+K66+K68+K76+K77+K78+K82+K83+K90+K91+K92+K98+K99+K101+K103+K104+K105+K106+K109+K110+K111+K112+K115+K116+K117+K118+K119+K120)</f>
        <v>0</v>
      </c>
      <c r="AK20" s="385">
        <f>+(M40+M41+M43+M44+M45+M50+M51+M55+M56+M63+M64+M65+M66+M68+M76+M77+M78+M82+M83+M90+M91+M92+M98+M99+M101+M103+M104+M105+M106+M109+M110+M111+M112+M115+M116+M117+M118+M119+M120)</f>
        <v>0</v>
      </c>
      <c r="AL20" s="451">
        <f>+(O40+O41+O43+O44+O45+O50+O51+O55+O56+O63+O64+O65+O66+O68+O76+O77+O78+O82+O83+O90+O91+O92+O98+O99+O101+O103+O104+O105+O106+O109+O110+O111+O112+O115+O116+O117+O118+O119+O120)</f>
        <v>0</v>
      </c>
      <c r="AM20" s="385">
        <f>+(Q40+Q41+Q43+Q44+Q45+Q50+Q51+Q55+Q56+Q63+Q64+Q65+Q66+Q68+Q76+Q77+Q78+Q82+Q83+Q90+Q91+Q92+Q98+Q99+Q101+Q103+Q104+Q105+Q106+Q109+Q110+Q111+Q112+Q115+Q116+Q117+Q118+Q119+Q120)</f>
        <v>0</v>
      </c>
      <c r="AN20" s="451">
        <f>+(S40+S41+S43+S44+S45+S50+S51+S55+S56+S63+S64+S65+S66+S68+S76+S77+S78+S82+S83+S90+S91+S92+S98+S99+S101+S103+S104+S105+S106+S109+S110+S111+S112+S115+S116+S117+S118+S119+S120)</f>
        <v>0</v>
      </c>
      <c r="AO20" s="385">
        <f>+(U40+U41+U43+U44+U45+U50+U51+U55+U56+U63+U64+U65+U66+U68+U76+U77+U78+U82+U83+U90+U91+U92+U98+U99+U101+U103+U104+U105+U106+U109+U110+U111+U112+U115+U116+U117+U118+U119+U120)</f>
        <v>0</v>
      </c>
      <c r="AP20" s="451">
        <f>+(W40+W41+W43+W44+W45+W50+W51+W55+W56+W63+W64+W65+W66+W68+W76+W77+W78+W82+W83+W90+W91+W92+W98+W99+W101+W103+W104+W105+W106+W109+W110+W111+W112+W115+W116+W117+W118+W119+W120)</f>
        <v>0</v>
      </c>
      <c r="AQ20" s="385">
        <f>+(Y40+Y41+Y43+Y44+Y45+Y50+Y51+Y55+Y56+Y63+Y64+Y65+Y66+Y68+Y76+Y77+Y78+Y82+Y83+Y90+Y91+Y92+Y98+Y99+Y101+Y103+Y104+Y105+Y106+Y109+Y110+Y111+Y112+Y115+Y116+Y117+Y118+Y119+Y120)</f>
        <v>0</v>
      </c>
      <c r="AR20" s="451">
        <f>+(AA40+AA41+AA43+AA44+AA45+AA50+AA51+AA55+AA56+AA63+AA64+AA65+AA66+AA68+AA76+AA77+AA78+AA82+AA83+AA90+AA91+AA92+AA98+AA99+AA101+AA103+AA104+AA105+AA106+AA109+AA110+AA111+AA112+AA115+AA116+AA117+AA118+AA119+AA120)</f>
        <v>0</v>
      </c>
      <c r="AS20" s="385">
        <f>+(AC40+AC41+AC43+AC44+AC45+AC50+AC51+AC55+AC56+AC63+AC64+AC65+AC66+AC68+AC76+AC77+AC78+AC82+AC83+AC90+AC91+AC92+AC98+AC99+AC101+AC103+AC104+AC105+AC106+AC109+AC110+AC111+AC112+AC115+AC116+AC117+AC118+AC119+AC120)</f>
        <v>0</v>
      </c>
      <c r="AT20" s="387">
        <f>SUM(AG20:AS20)</f>
        <v>0</v>
      </c>
    </row>
    <row r="21" spans="2:46" ht="13.15" x14ac:dyDescent="0.4">
      <c r="B21" s="347" t="s">
        <v>233</v>
      </c>
      <c r="C21" s="331">
        <f t="shared" si="2"/>
        <v>0</v>
      </c>
      <c r="D21" s="101">
        <f t="shared" si="4"/>
        <v>0</v>
      </c>
      <c r="E21" s="249">
        <f t="shared" si="5"/>
        <v>0</v>
      </c>
      <c r="F21" s="237">
        <v>0</v>
      </c>
      <c r="G21" s="251">
        <f t="shared" si="6"/>
        <v>0</v>
      </c>
      <c r="H21" s="237">
        <v>0</v>
      </c>
      <c r="I21" s="242">
        <f t="shared" si="7"/>
        <v>0</v>
      </c>
      <c r="J21" s="237">
        <v>0</v>
      </c>
      <c r="K21" s="242">
        <f t="shared" si="8"/>
        <v>0</v>
      </c>
      <c r="L21" s="237">
        <v>0</v>
      </c>
      <c r="M21" s="270">
        <f t="shared" si="9"/>
        <v>0</v>
      </c>
      <c r="N21" s="237">
        <v>0</v>
      </c>
      <c r="O21" s="164">
        <f t="shared" si="10"/>
        <v>0</v>
      </c>
      <c r="P21" s="237">
        <v>0</v>
      </c>
      <c r="Q21" s="242">
        <f t="shared" si="11"/>
        <v>0</v>
      </c>
      <c r="R21" s="237">
        <v>0</v>
      </c>
      <c r="S21" s="270">
        <f t="shared" si="12"/>
        <v>0</v>
      </c>
      <c r="T21" s="237">
        <v>0</v>
      </c>
      <c r="U21" s="242">
        <f t="shared" si="13"/>
        <v>0</v>
      </c>
      <c r="V21" s="237">
        <v>0</v>
      </c>
      <c r="W21" s="164">
        <f t="shared" si="14"/>
        <v>0</v>
      </c>
      <c r="X21" s="237">
        <v>0</v>
      </c>
      <c r="Y21" s="1182">
        <f t="shared" si="15"/>
        <v>0</v>
      </c>
      <c r="Z21" s="237">
        <v>0</v>
      </c>
      <c r="AA21" s="1182">
        <f t="shared" si="16"/>
        <v>0</v>
      </c>
      <c r="AB21" s="237">
        <v>0</v>
      </c>
      <c r="AC21" s="164">
        <f t="shared" si="17"/>
        <v>0</v>
      </c>
      <c r="AD21" s="237">
        <v>0</v>
      </c>
      <c r="AE21" s="79"/>
      <c r="AF21" s="215" t="s">
        <v>371</v>
      </c>
      <c r="AG21" s="375">
        <f>+(AG20/AG14)</f>
        <v>0</v>
      </c>
      <c r="AH21" s="452">
        <f t="shared" ref="AH21:AT21" si="18">+(AH20/AH14)</f>
        <v>0</v>
      </c>
      <c r="AI21" s="375">
        <f t="shared" si="18"/>
        <v>0</v>
      </c>
      <c r="AJ21" s="452" t="e">
        <f t="shared" si="18"/>
        <v>#DIV/0!</v>
      </c>
      <c r="AK21" s="375">
        <f t="shared" si="18"/>
        <v>0</v>
      </c>
      <c r="AL21" s="452">
        <f t="shared" si="18"/>
        <v>0</v>
      </c>
      <c r="AM21" s="375">
        <f t="shared" si="18"/>
        <v>0</v>
      </c>
      <c r="AN21" s="452" t="e">
        <f t="shared" si="18"/>
        <v>#DIV/0!</v>
      </c>
      <c r="AO21" s="375" t="e">
        <f t="shared" si="18"/>
        <v>#DIV/0!</v>
      </c>
      <c r="AP21" s="452" t="e">
        <f t="shared" si="18"/>
        <v>#DIV/0!</v>
      </c>
      <c r="AQ21" s="375" t="e">
        <f t="shared" si="18"/>
        <v>#DIV/0!</v>
      </c>
      <c r="AR21" s="452" t="e">
        <f t="shared" si="18"/>
        <v>#DIV/0!</v>
      </c>
      <c r="AS21" s="375" t="e">
        <f t="shared" si="18"/>
        <v>#DIV/0!</v>
      </c>
      <c r="AT21" s="456">
        <f t="shared" si="18"/>
        <v>0</v>
      </c>
    </row>
    <row r="22" spans="2:46" ht="13.15" x14ac:dyDescent="0.4">
      <c r="B22" s="347" t="s">
        <v>223</v>
      </c>
      <c r="C22" s="331">
        <f t="shared" si="2"/>
        <v>0</v>
      </c>
      <c r="D22" s="101">
        <f t="shared" si="4"/>
        <v>0</v>
      </c>
      <c r="E22" s="249">
        <f t="shared" si="5"/>
        <v>0</v>
      </c>
      <c r="F22" s="237">
        <v>0</v>
      </c>
      <c r="G22" s="251">
        <f t="shared" si="6"/>
        <v>0</v>
      </c>
      <c r="H22" s="237">
        <v>0</v>
      </c>
      <c r="I22" s="242">
        <f t="shared" si="7"/>
        <v>0</v>
      </c>
      <c r="J22" s="237">
        <v>0</v>
      </c>
      <c r="K22" s="242">
        <f t="shared" si="8"/>
        <v>0</v>
      </c>
      <c r="L22" s="237">
        <v>0</v>
      </c>
      <c r="M22" s="270">
        <f t="shared" si="9"/>
        <v>0</v>
      </c>
      <c r="N22" s="237">
        <v>0</v>
      </c>
      <c r="O22" s="164">
        <f t="shared" si="10"/>
        <v>0</v>
      </c>
      <c r="P22" s="237">
        <v>0</v>
      </c>
      <c r="Q22" s="242">
        <f t="shared" si="11"/>
        <v>0</v>
      </c>
      <c r="R22" s="237">
        <v>0</v>
      </c>
      <c r="S22" s="270">
        <f t="shared" si="12"/>
        <v>0</v>
      </c>
      <c r="T22" s="237">
        <v>0</v>
      </c>
      <c r="U22" s="242">
        <f t="shared" si="13"/>
        <v>0</v>
      </c>
      <c r="V22" s="237">
        <v>0</v>
      </c>
      <c r="W22" s="164">
        <f t="shared" si="14"/>
        <v>0</v>
      </c>
      <c r="X22" s="237">
        <v>0</v>
      </c>
      <c r="Y22" s="1182">
        <f t="shared" si="15"/>
        <v>0</v>
      </c>
      <c r="Z22" s="237">
        <v>0</v>
      </c>
      <c r="AA22" s="1182">
        <f t="shared" si="16"/>
        <v>0</v>
      </c>
      <c r="AB22" s="237">
        <v>0</v>
      </c>
      <c r="AC22" s="164">
        <f t="shared" si="17"/>
        <v>0</v>
      </c>
      <c r="AD22" s="237">
        <v>0</v>
      </c>
      <c r="AE22" s="79"/>
      <c r="AF22" s="215" t="s">
        <v>373</v>
      </c>
      <c r="AG22" s="290">
        <f>+(AG19-AG20)</f>
        <v>0</v>
      </c>
      <c r="AH22" s="292">
        <f t="shared" ref="AH22:AS22" si="19">+(AH19-AH20)</f>
        <v>0</v>
      </c>
      <c r="AI22" s="290">
        <f t="shared" si="19"/>
        <v>0</v>
      </c>
      <c r="AJ22" s="292">
        <f t="shared" si="19"/>
        <v>0</v>
      </c>
      <c r="AK22" s="290">
        <f t="shared" si="19"/>
        <v>0</v>
      </c>
      <c r="AL22" s="292">
        <f t="shared" si="19"/>
        <v>0</v>
      </c>
      <c r="AM22" s="290">
        <f t="shared" si="19"/>
        <v>0</v>
      </c>
      <c r="AN22" s="292">
        <f t="shared" si="19"/>
        <v>0</v>
      </c>
      <c r="AO22" s="290">
        <f t="shared" si="19"/>
        <v>0</v>
      </c>
      <c r="AP22" s="292">
        <f t="shared" si="19"/>
        <v>0</v>
      </c>
      <c r="AQ22" s="290">
        <f t="shared" si="19"/>
        <v>0</v>
      </c>
      <c r="AR22" s="292">
        <f t="shared" si="19"/>
        <v>0</v>
      </c>
      <c r="AS22" s="290">
        <f t="shared" si="19"/>
        <v>0</v>
      </c>
      <c r="AT22" s="293">
        <f>SUM(AG22:AS22)</f>
        <v>0</v>
      </c>
    </row>
    <row r="23" spans="2:46" ht="13.5" thickBot="1" x14ac:dyDescent="0.45">
      <c r="B23" s="347" t="s">
        <v>224</v>
      </c>
      <c r="C23" s="331">
        <f t="shared" si="2"/>
        <v>0</v>
      </c>
      <c r="D23" s="101">
        <f t="shared" si="4"/>
        <v>0</v>
      </c>
      <c r="E23" s="249">
        <f t="shared" si="5"/>
        <v>0</v>
      </c>
      <c r="F23" s="237">
        <v>0</v>
      </c>
      <c r="G23" s="251">
        <f t="shared" si="6"/>
        <v>0</v>
      </c>
      <c r="H23" s="237">
        <v>0</v>
      </c>
      <c r="I23" s="242">
        <f t="shared" si="7"/>
        <v>0</v>
      </c>
      <c r="J23" s="237">
        <v>0</v>
      </c>
      <c r="K23" s="242">
        <f t="shared" si="8"/>
        <v>0</v>
      </c>
      <c r="L23" s="237">
        <v>0</v>
      </c>
      <c r="M23" s="270">
        <f t="shared" si="9"/>
        <v>0</v>
      </c>
      <c r="N23" s="237">
        <v>0</v>
      </c>
      <c r="O23" s="164">
        <f t="shared" si="10"/>
        <v>0</v>
      </c>
      <c r="P23" s="237">
        <v>0</v>
      </c>
      <c r="Q23" s="242">
        <f t="shared" si="11"/>
        <v>0</v>
      </c>
      <c r="R23" s="237">
        <v>0</v>
      </c>
      <c r="S23" s="270">
        <f t="shared" si="12"/>
        <v>0</v>
      </c>
      <c r="T23" s="237">
        <v>0</v>
      </c>
      <c r="U23" s="242">
        <f t="shared" si="13"/>
        <v>0</v>
      </c>
      <c r="V23" s="237">
        <v>0</v>
      </c>
      <c r="W23" s="164">
        <f t="shared" si="14"/>
        <v>0</v>
      </c>
      <c r="X23" s="237">
        <v>0</v>
      </c>
      <c r="Y23" s="1182">
        <f t="shared" si="15"/>
        <v>0</v>
      </c>
      <c r="Z23" s="237">
        <v>3.0000000000000001E-3</v>
      </c>
      <c r="AA23" s="1182">
        <f t="shared" si="16"/>
        <v>0</v>
      </c>
      <c r="AB23" s="237">
        <v>0</v>
      </c>
      <c r="AC23" s="164">
        <f t="shared" si="17"/>
        <v>0</v>
      </c>
      <c r="AD23" s="237">
        <v>0</v>
      </c>
      <c r="AE23" s="79"/>
      <c r="AF23" s="216" t="s">
        <v>372</v>
      </c>
      <c r="AG23" s="389">
        <f>+(AG22/AG14)</f>
        <v>0</v>
      </c>
      <c r="AH23" s="453">
        <f t="shared" ref="AH23:AT23" si="20">+(AH22/AH14)</f>
        <v>0</v>
      </c>
      <c r="AI23" s="389">
        <f t="shared" si="20"/>
        <v>0</v>
      </c>
      <c r="AJ23" s="453" t="e">
        <f t="shared" si="20"/>
        <v>#DIV/0!</v>
      </c>
      <c r="AK23" s="389">
        <f t="shared" si="20"/>
        <v>0</v>
      </c>
      <c r="AL23" s="453">
        <f t="shared" si="20"/>
        <v>0</v>
      </c>
      <c r="AM23" s="389">
        <f t="shared" si="20"/>
        <v>0</v>
      </c>
      <c r="AN23" s="453" t="e">
        <f t="shared" si="20"/>
        <v>#DIV/0!</v>
      </c>
      <c r="AO23" s="389" t="e">
        <f t="shared" si="20"/>
        <v>#DIV/0!</v>
      </c>
      <c r="AP23" s="453" t="e">
        <f t="shared" si="20"/>
        <v>#DIV/0!</v>
      </c>
      <c r="AQ23" s="389" t="e">
        <f t="shared" si="20"/>
        <v>#DIV/0!</v>
      </c>
      <c r="AR23" s="453" t="e">
        <f t="shared" si="20"/>
        <v>#DIV/0!</v>
      </c>
      <c r="AS23" s="389" t="e">
        <f t="shared" si="20"/>
        <v>#DIV/0!</v>
      </c>
      <c r="AT23" s="457">
        <f t="shared" si="20"/>
        <v>0</v>
      </c>
    </row>
    <row r="24" spans="2:46" ht="13.9" x14ac:dyDescent="0.4">
      <c r="B24" s="347" t="s">
        <v>375</v>
      </c>
      <c r="C24" s="331">
        <f t="shared" si="2"/>
        <v>0</v>
      </c>
      <c r="D24" s="101">
        <f t="shared" si="4"/>
        <v>0</v>
      </c>
      <c r="E24" s="249">
        <f t="shared" si="5"/>
        <v>0</v>
      </c>
      <c r="F24" s="842">
        <v>0</v>
      </c>
      <c r="G24" s="251">
        <f t="shared" si="6"/>
        <v>0</v>
      </c>
      <c r="H24" s="237">
        <v>0</v>
      </c>
      <c r="I24" s="242">
        <f t="shared" si="7"/>
        <v>0</v>
      </c>
      <c r="J24" s="237">
        <v>0</v>
      </c>
      <c r="K24" s="242">
        <f t="shared" si="8"/>
        <v>0</v>
      </c>
      <c r="L24" s="237">
        <v>0</v>
      </c>
      <c r="M24" s="270">
        <f t="shared" si="9"/>
        <v>0</v>
      </c>
      <c r="N24" s="237">
        <v>0</v>
      </c>
      <c r="O24" s="164">
        <f t="shared" si="10"/>
        <v>0</v>
      </c>
      <c r="P24" s="237">
        <v>0</v>
      </c>
      <c r="Q24" s="242">
        <f t="shared" si="11"/>
        <v>0</v>
      </c>
      <c r="R24" s="237">
        <v>0</v>
      </c>
      <c r="S24" s="270">
        <f t="shared" si="12"/>
        <v>0</v>
      </c>
      <c r="T24" s="237">
        <v>0</v>
      </c>
      <c r="U24" s="242">
        <f t="shared" si="13"/>
        <v>0</v>
      </c>
      <c r="V24" s="237">
        <v>0</v>
      </c>
      <c r="W24" s="164">
        <f t="shared" si="14"/>
        <v>0</v>
      </c>
      <c r="X24" s="237">
        <v>0</v>
      </c>
      <c r="Y24" s="1182">
        <f t="shared" si="15"/>
        <v>0</v>
      </c>
      <c r="Z24" s="237">
        <v>0</v>
      </c>
      <c r="AA24" s="1182">
        <f t="shared" si="16"/>
        <v>0</v>
      </c>
      <c r="AB24" s="237">
        <v>0</v>
      </c>
      <c r="AC24" s="164">
        <f t="shared" si="17"/>
        <v>0</v>
      </c>
      <c r="AD24" s="237">
        <v>0</v>
      </c>
      <c r="AE24" s="79"/>
      <c r="AF24" s="220" t="s">
        <v>354</v>
      </c>
      <c r="AG24" s="382">
        <f>+AG17-AG19</f>
        <v>3500000</v>
      </c>
      <c r="AH24" s="383">
        <f t="shared" ref="AH24:AT24" si="21">+AH17-AH19</f>
        <v>1200000</v>
      </c>
      <c r="AI24" s="382">
        <f t="shared" si="21"/>
        <v>800000</v>
      </c>
      <c r="AJ24" s="383" t="e">
        <f t="shared" si="21"/>
        <v>#DIV/0!</v>
      </c>
      <c r="AK24" s="382">
        <f t="shared" si="21"/>
        <v>2000000</v>
      </c>
      <c r="AL24" s="383">
        <f t="shared" si="21"/>
        <v>400000</v>
      </c>
      <c r="AM24" s="382">
        <f t="shared" si="21"/>
        <v>2500000</v>
      </c>
      <c r="AN24" s="383" t="e">
        <f t="shared" si="21"/>
        <v>#DIV/0!</v>
      </c>
      <c r="AO24" s="382" t="e">
        <f t="shared" si="21"/>
        <v>#DIV/0!</v>
      </c>
      <c r="AP24" s="383" t="e">
        <f t="shared" si="21"/>
        <v>#DIV/0!</v>
      </c>
      <c r="AQ24" s="382" t="e">
        <f t="shared" si="21"/>
        <v>#DIV/0!</v>
      </c>
      <c r="AR24" s="383" t="e">
        <f t="shared" si="21"/>
        <v>#DIV/0!</v>
      </c>
      <c r="AS24" s="382" t="e">
        <f t="shared" si="21"/>
        <v>#DIV/0!</v>
      </c>
      <c r="AT24" s="384" t="e">
        <f t="shared" si="21"/>
        <v>#DIV/0!</v>
      </c>
    </row>
    <row r="25" spans="2:46" ht="14.25" thickBot="1" x14ac:dyDescent="0.45">
      <c r="B25" s="347" t="s">
        <v>1224</v>
      </c>
      <c r="C25" s="331">
        <f t="shared" si="2"/>
        <v>0</v>
      </c>
      <c r="D25" s="101">
        <f t="shared" si="4"/>
        <v>0</v>
      </c>
      <c r="E25" s="249">
        <f t="shared" si="5"/>
        <v>0</v>
      </c>
      <c r="F25" s="237">
        <v>0</v>
      </c>
      <c r="G25" s="251">
        <f t="shared" si="6"/>
        <v>0</v>
      </c>
      <c r="H25" s="237">
        <v>0</v>
      </c>
      <c r="I25" s="242">
        <f t="shared" si="7"/>
        <v>0</v>
      </c>
      <c r="J25" s="237">
        <v>0</v>
      </c>
      <c r="K25" s="242">
        <f t="shared" si="8"/>
        <v>0</v>
      </c>
      <c r="L25" s="237">
        <v>0</v>
      </c>
      <c r="M25" s="270">
        <f t="shared" si="9"/>
        <v>0</v>
      </c>
      <c r="N25" s="237">
        <v>0</v>
      </c>
      <c r="O25" s="164">
        <f t="shared" si="10"/>
        <v>0</v>
      </c>
      <c r="P25" s="237">
        <v>0</v>
      </c>
      <c r="Q25" s="242">
        <f t="shared" si="11"/>
        <v>0</v>
      </c>
      <c r="R25" s="237">
        <v>0</v>
      </c>
      <c r="S25" s="270">
        <f t="shared" si="12"/>
        <v>0</v>
      </c>
      <c r="T25" s="237">
        <v>0</v>
      </c>
      <c r="U25" s="242">
        <f t="shared" si="13"/>
        <v>0</v>
      </c>
      <c r="V25" s="237">
        <v>0</v>
      </c>
      <c r="W25" s="164">
        <f t="shared" si="14"/>
        <v>0</v>
      </c>
      <c r="X25" s="237">
        <v>0</v>
      </c>
      <c r="Y25" s="1182">
        <f t="shared" si="15"/>
        <v>0</v>
      </c>
      <c r="Z25" s="237">
        <v>0</v>
      </c>
      <c r="AA25" s="1182">
        <f t="shared" si="16"/>
        <v>0</v>
      </c>
      <c r="AB25" s="237">
        <v>0</v>
      </c>
      <c r="AC25" s="164">
        <f t="shared" si="17"/>
        <v>0</v>
      </c>
      <c r="AD25" s="237">
        <v>0</v>
      </c>
      <c r="AE25" s="79"/>
      <c r="AF25" s="221" t="s">
        <v>355</v>
      </c>
      <c r="AG25" s="432">
        <f>+AG24/AG14</f>
        <v>1</v>
      </c>
      <c r="AH25" s="454">
        <f t="shared" ref="AH25:AS25" si="22">+AH24/AH14</f>
        <v>1</v>
      </c>
      <c r="AI25" s="432">
        <f t="shared" si="22"/>
        <v>1</v>
      </c>
      <c r="AJ25" s="455" t="e">
        <f t="shared" si="22"/>
        <v>#DIV/0!</v>
      </c>
      <c r="AK25" s="432">
        <f t="shared" si="22"/>
        <v>1</v>
      </c>
      <c r="AL25" s="455">
        <f t="shared" si="22"/>
        <v>1</v>
      </c>
      <c r="AM25" s="432">
        <f t="shared" si="22"/>
        <v>1</v>
      </c>
      <c r="AN25" s="455" t="e">
        <f t="shared" si="22"/>
        <v>#DIV/0!</v>
      </c>
      <c r="AO25" s="432" t="e">
        <f t="shared" si="22"/>
        <v>#DIV/0!</v>
      </c>
      <c r="AP25" s="455" t="e">
        <f t="shared" si="22"/>
        <v>#DIV/0!</v>
      </c>
      <c r="AQ25" s="432" t="e">
        <f t="shared" si="22"/>
        <v>#DIV/0!</v>
      </c>
      <c r="AR25" s="455" t="e">
        <f t="shared" si="22"/>
        <v>#DIV/0!</v>
      </c>
      <c r="AS25" s="432" t="e">
        <f t="shared" si="22"/>
        <v>#DIV/0!</v>
      </c>
      <c r="AT25" s="433" t="e">
        <f>+AT24/AT14</f>
        <v>#DIV/0!</v>
      </c>
    </row>
    <row r="26" spans="2:46" x14ac:dyDescent="0.35">
      <c r="B26" s="347" t="s">
        <v>227</v>
      </c>
      <c r="C26" s="331">
        <f t="shared" si="2"/>
        <v>0</v>
      </c>
      <c r="D26" s="101">
        <f t="shared" si="4"/>
        <v>0</v>
      </c>
      <c r="E26" s="249">
        <f t="shared" si="5"/>
        <v>0</v>
      </c>
      <c r="F26" s="237">
        <v>0</v>
      </c>
      <c r="G26" s="251">
        <f t="shared" si="6"/>
        <v>0</v>
      </c>
      <c r="H26" s="237">
        <v>0</v>
      </c>
      <c r="I26" s="242">
        <f t="shared" si="7"/>
        <v>0</v>
      </c>
      <c r="J26" s="237">
        <v>0</v>
      </c>
      <c r="K26" s="242">
        <f t="shared" si="8"/>
        <v>0</v>
      </c>
      <c r="L26" s="237">
        <v>0</v>
      </c>
      <c r="M26" s="270">
        <f t="shared" si="9"/>
        <v>0</v>
      </c>
      <c r="N26" s="237">
        <v>0</v>
      </c>
      <c r="O26" s="164">
        <f t="shared" si="10"/>
        <v>0</v>
      </c>
      <c r="P26" s="237">
        <v>0</v>
      </c>
      <c r="Q26" s="242">
        <f t="shared" si="11"/>
        <v>0</v>
      </c>
      <c r="R26" s="237">
        <v>0</v>
      </c>
      <c r="S26" s="270">
        <f t="shared" si="12"/>
        <v>0</v>
      </c>
      <c r="T26" s="237">
        <v>0</v>
      </c>
      <c r="U26" s="242">
        <f t="shared" si="13"/>
        <v>0</v>
      </c>
      <c r="V26" s="237">
        <v>0</v>
      </c>
      <c r="W26" s="164">
        <f t="shared" si="14"/>
        <v>0</v>
      </c>
      <c r="X26" s="237">
        <v>0</v>
      </c>
      <c r="Y26" s="1182">
        <f t="shared" si="15"/>
        <v>0</v>
      </c>
      <c r="Z26" s="237">
        <v>0</v>
      </c>
      <c r="AA26" s="1182">
        <f t="shared" si="16"/>
        <v>0</v>
      </c>
      <c r="AB26" s="237">
        <v>0</v>
      </c>
      <c r="AC26" s="164">
        <f t="shared" si="17"/>
        <v>0</v>
      </c>
      <c r="AD26" s="237">
        <v>0</v>
      </c>
      <c r="AE26" s="79"/>
      <c r="AF26" s="1"/>
      <c r="AG26" s="1"/>
      <c r="AH26" s="1"/>
      <c r="AI26" s="1"/>
      <c r="AJ26" s="1"/>
      <c r="AK26" s="1"/>
      <c r="AL26" s="1"/>
      <c r="AM26" s="1"/>
      <c r="AN26" s="1"/>
      <c r="AO26" s="1"/>
      <c r="AP26" s="1"/>
      <c r="AQ26" s="419"/>
      <c r="AR26" s="438"/>
      <c r="AS26" s="9"/>
      <c r="AT26" s="226"/>
    </row>
    <row r="27" spans="2:46" ht="13.15" x14ac:dyDescent="0.4">
      <c r="B27" s="347" t="s">
        <v>376</v>
      </c>
      <c r="C27" s="331">
        <f t="shared" si="2"/>
        <v>0</v>
      </c>
      <c r="D27" s="101">
        <f t="shared" si="4"/>
        <v>0</v>
      </c>
      <c r="E27" s="843">
        <f t="shared" si="5"/>
        <v>0</v>
      </c>
      <c r="F27" s="844">
        <v>0</v>
      </c>
      <c r="G27" s="251">
        <f t="shared" si="6"/>
        <v>0</v>
      </c>
      <c r="H27" s="237">
        <v>0</v>
      </c>
      <c r="I27" s="242">
        <f t="shared" si="7"/>
        <v>0</v>
      </c>
      <c r="J27" s="237">
        <v>0</v>
      </c>
      <c r="K27" s="242">
        <f t="shared" si="8"/>
        <v>0</v>
      </c>
      <c r="L27" s="237">
        <v>0</v>
      </c>
      <c r="M27" s="270">
        <f t="shared" si="9"/>
        <v>0</v>
      </c>
      <c r="N27" s="237">
        <v>0</v>
      </c>
      <c r="O27" s="164">
        <f t="shared" si="10"/>
        <v>0</v>
      </c>
      <c r="P27" s="237">
        <v>0</v>
      </c>
      <c r="Q27" s="242">
        <f t="shared" si="11"/>
        <v>0</v>
      </c>
      <c r="R27" s="237">
        <v>0</v>
      </c>
      <c r="S27" s="270">
        <f t="shared" si="12"/>
        <v>0</v>
      </c>
      <c r="T27" s="237">
        <v>0</v>
      </c>
      <c r="U27" s="242">
        <f t="shared" si="13"/>
        <v>0</v>
      </c>
      <c r="V27" s="237">
        <v>0</v>
      </c>
      <c r="W27" s="164">
        <f t="shared" si="14"/>
        <v>0</v>
      </c>
      <c r="X27" s="237">
        <v>0</v>
      </c>
      <c r="Y27" s="1182">
        <f t="shared" si="15"/>
        <v>0</v>
      </c>
      <c r="Z27" s="237">
        <v>0</v>
      </c>
      <c r="AA27" s="1182">
        <f t="shared" si="16"/>
        <v>0</v>
      </c>
      <c r="AB27" s="237">
        <v>0</v>
      </c>
      <c r="AC27" s="164">
        <f t="shared" si="17"/>
        <v>0</v>
      </c>
      <c r="AD27" s="237">
        <v>0</v>
      </c>
      <c r="AE27" s="79"/>
      <c r="AF27" s="13" t="s">
        <v>374</v>
      </c>
      <c r="AG27" s="222">
        <f>+(AG19/AG16)</f>
        <v>0</v>
      </c>
      <c r="AH27" s="222">
        <f t="shared" ref="AH27:AT27" si="23">+(AH19/AH16)</f>
        <v>0</v>
      </c>
      <c r="AI27" s="222">
        <f t="shared" si="23"/>
        <v>0</v>
      </c>
      <c r="AJ27" s="222" t="e">
        <f t="shared" si="23"/>
        <v>#DIV/0!</v>
      </c>
      <c r="AK27" s="222">
        <f t="shared" si="23"/>
        <v>0</v>
      </c>
      <c r="AL27" s="222">
        <f t="shared" si="23"/>
        <v>0</v>
      </c>
      <c r="AM27" s="222">
        <f t="shared" si="23"/>
        <v>0</v>
      </c>
      <c r="AN27" s="222" t="e">
        <f t="shared" si="23"/>
        <v>#DIV/0!</v>
      </c>
      <c r="AO27" s="222" t="e">
        <f t="shared" si="23"/>
        <v>#DIV/0!</v>
      </c>
      <c r="AP27" s="222" t="e">
        <f t="shared" si="23"/>
        <v>#DIV/0!</v>
      </c>
      <c r="AQ27" s="420"/>
      <c r="AR27" s="439" t="e">
        <f t="shared" si="23"/>
        <v>#DIV/0!</v>
      </c>
      <c r="AS27" s="437" t="e">
        <f t="shared" si="23"/>
        <v>#DIV/0!</v>
      </c>
      <c r="AT27" s="436" t="e">
        <f t="shared" si="23"/>
        <v>#DIV/0!</v>
      </c>
    </row>
    <row r="28" spans="2:46" ht="13.15" x14ac:dyDescent="0.4">
      <c r="B28" s="347" t="s">
        <v>234</v>
      </c>
      <c r="C28" s="331">
        <f t="shared" si="2"/>
        <v>0</v>
      </c>
      <c r="D28" s="101">
        <f t="shared" si="4"/>
        <v>0</v>
      </c>
      <c r="E28" s="249">
        <f t="shared" si="5"/>
        <v>0</v>
      </c>
      <c r="F28" s="237">
        <v>0</v>
      </c>
      <c r="G28" s="251">
        <f t="shared" si="6"/>
        <v>0</v>
      </c>
      <c r="H28" s="237">
        <v>0</v>
      </c>
      <c r="I28" s="242">
        <f t="shared" si="7"/>
        <v>0</v>
      </c>
      <c r="J28" s="237">
        <v>0</v>
      </c>
      <c r="K28" s="242">
        <f t="shared" si="8"/>
        <v>0</v>
      </c>
      <c r="L28" s="237">
        <v>0</v>
      </c>
      <c r="M28" s="270">
        <f t="shared" si="9"/>
        <v>0</v>
      </c>
      <c r="N28" s="237">
        <v>0</v>
      </c>
      <c r="O28" s="164">
        <f t="shared" si="10"/>
        <v>0</v>
      </c>
      <c r="P28" s="237">
        <v>0</v>
      </c>
      <c r="Q28" s="242">
        <f t="shared" si="11"/>
        <v>0</v>
      </c>
      <c r="R28" s="237">
        <v>0</v>
      </c>
      <c r="S28" s="270">
        <f t="shared" si="12"/>
        <v>0</v>
      </c>
      <c r="T28" s="237">
        <v>0</v>
      </c>
      <c r="U28" s="242">
        <f t="shared" si="13"/>
        <v>0</v>
      </c>
      <c r="V28" s="237">
        <v>0</v>
      </c>
      <c r="W28" s="164">
        <f t="shared" si="14"/>
        <v>0</v>
      </c>
      <c r="X28" s="237">
        <v>0</v>
      </c>
      <c r="Y28" s="1182">
        <f t="shared" si="15"/>
        <v>0</v>
      </c>
      <c r="Z28" s="237">
        <v>0</v>
      </c>
      <c r="AA28" s="1182">
        <f t="shared" si="16"/>
        <v>0</v>
      </c>
      <c r="AB28" s="237">
        <v>0</v>
      </c>
      <c r="AC28" s="164">
        <f t="shared" si="17"/>
        <v>0</v>
      </c>
      <c r="AD28" s="237">
        <v>0</v>
      </c>
      <c r="AE28" s="79"/>
      <c r="AF28" s="13" t="s">
        <v>401</v>
      </c>
      <c r="AG28" s="235">
        <v>0</v>
      </c>
      <c r="AH28" s="235"/>
      <c r="AI28" s="235"/>
      <c r="AJ28" s="235"/>
      <c r="AK28" s="235"/>
      <c r="AL28" s="235"/>
      <c r="AM28" s="235"/>
      <c r="AN28" s="235"/>
      <c r="AO28" s="235"/>
      <c r="AP28" s="235"/>
      <c r="AQ28" s="434"/>
      <c r="AR28" s="440"/>
      <c r="AS28" s="235"/>
      <c r="AT28" s="442"/>
    </row>
    <row r="29" spans="2:46" ht="13.15" x14ac:dyDescent="0.4">
      <c r="B29" s="347" t="s">
        <v>950</v>
      </c>
      <c r="C29" s="331">
        <f t="shared" si="2"/>
        <v>0</v>
      </c>
      <c r="D29" s="101">
        <f t="shared" si="4"/>
        <v>0</v>
      </c>
      <c r="E29" s="249">
        <f t="shared" si="5"/>
        <v>0</v>
      </c>
      <c r="F29" s="237">
        <v>0</v>
      </c>
      <c r="G29" s="251">
        <f t="shared" si="6"/>
        <v>0</v>
      </c>
      <c r="H29" s="237">
        <v>0</v>
      </c>
      <c r="I29" s="242">
        <f t="shared" si="7"/>
        <v>0</v>
      </c>
      <c r="J29" s="237">
        <v>0</v>
      </c>
      <c r="K29" s="242">
        <f t="shared" si="8"/>
        <v>0</v>
      </c>
      <c r="L29" s="237">
        <v>0</v>
      </c>
      <c r="M29" s="270">
        <f t="shared" si="9"/>
        <v>0</v>
      </c>
      <c r="N29" s="237">
        <v>0</v>
      </c>
      <c r="O29" s="164">
        <f t="shared" si="10"/>
        <v>0</v>
      </c>
      <c r="P29" s="237">
        <v>0</v>
      </c>
      <c r="Q29" s="242">
        <f t="shared" si="11"/>
        <v>0</v>
      </c>
      <c r="R29" s="237">
        <v>0</v>
      </c>
      <c r="S29" s="270">
        <f t="shared" si="12"/>
        <v>0</v>
      </c>
      <c r="T29" s="237">
        <v>0</v>
      </c>
      <c r="U29" s="242">
        <f t="shared" si="13"/>
        <v>0</v>
      </c>
      <c r="V29" s="237">
        <v>0</v>
      </c>
      <c r="W29" s="164">
        <f t="shared" si="14"/>
        <v>0</v>
      </c>
      <c r="X29" s="237">
        <v>0</v>
      </c>
      <c r="Y29" s="1182">
        <f t="shared" si="15"/>
        <v>0</v>
      </c>
      <c r="Z29" s="237">
        <v>0</v>
      </c>
      <c r="AA29" s="1182">
        <f t="shared" si="16"/>
        <v>0</v>
      </c>
      <c r="AB29" s="237">
        <v>0</v>
      </c>
      <c r="AC29" s="164">
        <f t="shared" si="17"/>
        <v>0</v>
      </c>
      <c r="AD29" s="237">
        <v>0</v>
      </c>
      <c r="AE29" s="79"/>
      <c r="AF29" s="13" t="s">
        <v>389</v>
      </c>
      <c r="AG29" s="222" t="e">
        <f>+(AG17/AG28)</f>
        <v>#DIV/0!</v>
      </c>
      <c r="AH29" s="222" t="e">
        <f t="shared" ref="AH29:AP29" si="24">+(AH17/AH28)</f>
        <v>#DIV/0!</v>
      </c>
      <c r="AI29" s="222" t="e">
        <f t="shared" si="24"/>
        <v>#DIV/0!</v>
      </c>
      <c r="AJ29" s="222" t="e">
        <f t="shared" si="24"/>
        <v>#DIV/0!</v>
      </c>
      <c r="AK29" s="222" t="e">
        <f t="shared" si="24"/>
        <v>#DIV/0!</v>
      </c>
      <c r="AL29" s="222" t="e">
        <f t="shared" si="24"/>
        <v>#DIV/0!</v>
      </c>
      <c r="AM29" s="222" t="e">
        <f t="shared" si="24"/>
        <v>#DIV/0!</v>
      </c>
      <c r="AN29" s="222" t="e">
        <f t="shared" si="24"/>
        <v>#DIV/0!</v>
      </c>
      <c r="AO29" s="222" t="e">
        <f t="shared" si="24"/>
        <v>#DIV/0!</v>
      </c>
      <c r="AP29" s="222" t="e">
        <f t="shared" si="24"/>
        <v>#DIV/0!</v>
      </c>
      <c r="AQ29" s="222" t="e">
        <f>+(AQ17/AQ28)</f>
        <v>#DIV/0!</v>
      </c>
      <c r="AR29" s="439" t="e">
        <f>+(AR17/AR28)</f>
        <v>#DIV/0!</v>
      </c>
      <c r="AS29" s="222" t="e">
        <f>+(AS17/AS28)</f>
        <v>#DIV/0!</v>
      </c>
      <c r="AT29" s="443"/>
    </row>
    <row r="30" spans="2:46" ht="13.5" thickBot="1" x14ac:dyDescent="0.45">
      <c r="B30" s="348" t="s">
        <v>229</v>
      </c>
      <c r="C30" s="332">
        <f>SUM(C18:C29)</f>
        <v>0</v>
      </c>
      <c r="D30" s="133">
        <f>+C30/$C$15</f>
        <v>0</v>
      </c>
      <c r="E30" s="246">
        <f t="shared" ref="E30:AD30" si="25">SUM(E18:E29)</f>
        <v>0</v>
      </c>
      <c r="F30" s="169">
        <f t="shared" si="25"/>
        <v>0</v>
      </c>
      <c r="G30" s="252">
        <f t="shared" si="25"/>
        <v>0</v>
      </c>
      <c r="H30" s="90">
        <f t="shared" si="25"/>
        <v>0</v>
      </c>
      <c r="I30" s="182">
        <f t="shared" si="25"/>
        <v>0</v>
      </c>
      <c r="J30" s="90">
        <f t="shared" si="25"/>
        <v>0</v>
      </c>
      <c r="K30" s="271">
        <f t="shared" si="25"/>
        <v>0</v>
      </c>
      <c r="L30" s="90">
        <f t="shared" si="25"/>
        <v>0</v>
      </c>
      <c r="M30" s="271">
        <f t="shared" si="25"/>
        <v>0</v>
      </c>
      <c r="N30" s="90">
        <f t="shared" si="25"/>
        <v>0</v>
      </c>
      <c r="O30" s="95">
        <f t="shared" si="25"/>
        <v>0</v>
      </c>
      <c r="P30" s="90">
        <f t="shared" si="25"/>
        <v>0</v>
      </c>
      <c r="Q30" s="271">
        <f t="shared" si="25"/>
        <v>0</v>
      </c>
      <c r="R30" s="90">
        <f t="shared" si="25"/>
        <v>0</v>
      </c>
      <c r="S30" s="271">
        <f t="shared" si="25"/>
        <v>0</v>
      </c>
      <c r="T30" s="90">
        <f t="shared" si="25"/>
        <v>0</v>
      </c>
      <c r="U30" s="271">
        <f t="shared" si="25"/>
        <v>0</v>
      </c>
      <c r="V30" s="90">
        <f t="shared" si="25"/>
        <v>0</v>
      </c>
      <c r="W30" s="95">
        <f t="shared" si="25"/>
        <v>0</v>
      </c>
      <c r="X30" s="90">
        <f t="shared" si="25"/>
        <v>1E-4</v>
      </c>
      <c r="Y30" s="1183">
        <f t="shared" si="25"/>
        <v>0</v>
      </c>
      <c r="Z30" s="90">
        <f t="shared" si="25"/>
        <v>3.0000000000000001E-3</v>
      </c>
      <c r="AA30" s="95">
        <f t="shared" si="25"/>
        <v>0</v>
      </c>
      <c r="AB30" s="90">
        <f t="shared" si="25"/>
        <v>0</v>
      </c>
      <c r="AC30" s="95">
        <f t="shared" si="25"/>
        <v>0</v>
      </c>
      <c r="AD30" s="169">
        <f t="shared" si="25"/>
        <v>1E-4</v>
      </c>
      <c r="AE30" s="79"/>
      <c r="AF30" s="294" t="s">
        <v>390</v>
      </c>
      <c r="AG30" s="235">
        <v>1250</v>
      </c>
      <c r="AH30" s="235"/>
      <c r="AI30" s="235"/>
      <c r="AJ30" s="235"/>
      <c r="AK30" s="235"/>
      <c r="AL30" s="235"/>
      <c r="AM30" s="235"/>
      <c r="AN30" s="235"/>
      <c r="AO30" s="235"/>
      <c r="AP30" s="235"/>
      <c r="AQ30" s="434"/>
      <c r="AR30" s="441"/>
      <c r="AS30" s="235"/>
      <c r="AT30" s="444"/>
    </row>
    <row r="31" spans="2:46" ht="14.25" thickBot="1" x14ac:dyDescent="0.45">
      <c r="B31" s="349"/>
      <c r="C31" s="333"/>
      <c r="D31" s="77"/>
      <c r="E31" s="92"/>
      <c r="F31" s="166"/>
      <c r="G31" s="80"/>
      <c r="H31" s="166"/>
      <c r="I31" s="183"/>
      <c r="J31" s="166"/>
      <c r="K31" s="96"/>
      <c r="L31" s="166"/>
      <c r="M31" s="261"/>
      <c r="N31" s="166"/>
      <c r="O31" s="96"/>
      <c r="P31" s="166"/>
      <c r="Q31" s="261"/>
      <c r="R31" s="166"/>
      <c r="S31" s="261"/>
      <c r="T31" s="166"/>
      <c r="U31" s="261"/>
      <c r="V31" s="166"/>
      <c r="W31" s="96"/>
      <c r="X31" s="166"/>
      <c r="Y31" s="96"/>
      <c r="Z31" s="166"/>
      <c r="AA31" s="96"/>
      <c r="AB31" s="166"/>
      <c r="AC31" s="96"/>
      <c r="AD31" s="173"/>
      <c r="AR31" s="224" t="s">
        <v>356</v>
      </c>
      <c r="AS31" s="463"/>
      <c r="AT31" s="461">
        <f>+C135</f>
        <v>0</v>
      </c>
    </row>
    <row r="32" spans="2:46" ht="15" x14ac:dyDescent="0.4">
      <c r="B32" s="350" t="s">
        <v>242</v>
      </c>
      <c r="C32" s="331">
        <f>+C15-C30</f>
        <v>10400000</v>
      </c>
      <c r="D32" s="101">
        <f>+C32/$C$15</f>
        <v>1</v>
      </c>
      <c r="E32" s="243">
        <f t="shared" ref="E32:AD32" si="26">+E15-E30</f>
        <v>3500000</v>
      </c>
      <c r="F32" s="89">
        <f t="shared" si="26"/>
        <v>1</v>
      </c>
      <c r="G32" s="250">
        <f t="shared" si="26"/>
        <v>1200000</v>
      </c>
      <c r="H32" s="89">
        <f t="shared" si="26"/>
        <v>1</v>
      </c>
      <c r="I32" s="259">
        <f t="shared" si="26"/>
        <v>800000</v>
      </c>
      <c r="J32" s="89">
        <f t="shared" si="26"/>
        <v>1</v>
      </c>
      <c r="K32" s="94">
        <f t="shared" si="26"/>
        <v>0</v>
      </c>
      <c r="L32" s="89" t="e">
        <f t="shared" si="26"/>
        <v>#DIV/0!</v>
      </c>
      <c r="M32" s="259">
        <f t="shared" si="26"/>
        <v>2000000</v>
      </c>
      <c r="N32" s="89">
        <f t="shared" si="26"/>
        <v>1</v>
      </c>
      <c r="O32" s="94">
        <f t="shared" si="26"/>
        <v>400000</v>
      </c>
      <c r="P32" s="89">
        <f t="shared" si="26"/>
        <v>1</v>
      </c>
      <c r="Q32" s="259">
        <f t="shared" si="26"/>
        <v>2500000</v>
      </c>
      <c r="R32" s="89">
        <f t="shared" si="26"/>
        <v>1</v>
      </c>
      <c r="S32" s="259">
        <f t="shared" si="26"/>
        <v>0</v>
      </c>
      <c r="T32" s="89" t="e">
        <f t="shared" si="26"/>
        <v>#DIV/0!</v>
      </c>
      <c r="U32" s="259">
        <f t="shared" si="26"/>
        <v>0</v>
      </c>
      <c r="V32" s="89" t="e">
        <f t="shared" si="26"/>
        <v>#DIV/0!</v>
      </c>
      <c r="W32" s="94">
        <f t="shared" si="26"/>
        <v>0</v>
      </c>
      <c r="X32" s="89" t="e">
        <f t="shared" si="26"/>
        <v>#DIV/0!</v>
      </c>
      <c r="Y32" s="94">
        <f t="shared" si="26"/>
        <v>0</v>
      </c>
      <c r="Z32" s="89" t="e">
        <f t="shared" si="26"/>
        <v>#DIV/0!</v>
      </c>
      <c r="AA32" s="94">
        <f t="shared" si="26"/>
        <v>0</v>
      </c>
      <c r="AB32" s="89" t="e">
        <f t="shared" si="26"/>
        <v>#DIV/0!</v>
      </c>
      <c r="AC32" s="94">
        <f t="shared" si="26"/>
        <v>0</v>
      </c>
      <c r="AD32" s="108" t="e">
        <f t="shared" si="26"/>
        <v>#DIV/0!</v>
      </c>
      <c r="AE32" s="79"/>
      <c r="AF32" s="1012" t="s">
        <v>959</v>
      </c>
      <c r="AG32" s="1016">
        <f>+AG19</f>
        <v>0</v>
      </c>
      <c r="AI32" s="1012" t="s">
        <v>1207</v>
      </c>
      <c r="AJ32" s="1016">
        <f>+AJ19</f>
        <v>0</v>
      </c>
      <c r="AR32" s="462" t="s">
        <v>357</v>
      </c>
      <c r="AS32" s="143"/>
      <c r="AT32" s="464">
        <f>+C141</f>
        <v>0</v>
      </c>
    </row>
    <row r="33" spans="1:46" ht="28.15" thickBot="1" x14ac:dyDescent="0.45">
      <c r="B33" s="351" t="s">
        <v>396</v>
      </c>
      <c r="C33" s="470" t="str">
        <f>+IF(D32&lt;0.4,"Gross Profit Too Low","Within Accpeted KPI")</f>
        <v>Within Accpeted KPI</v>
      </c>
      <c r="D33" s="76"/>
      <c r="E33" s="470" t="str">
        <f>+IF(F32&lt;0.4,"Gross Profit Too Low","Within Accpeted KPI")</f>
        <v>Within Accpeted KPI</v>
      </c>
      <c r="F33" s="89"/>
      <c r="G33" s="470" t="str">
        <f>+IF(H32&lt;0.55,"Gross Profit Too Low","Within Accpeted KPI")</f>
        <v>Within Accpeted KPI</v>
      </c>
      <c r="I33" s="470" t="str">
        <f>+IF(J32&lt;0.45,"Gross Profit Too Low","Within Accpeted KPI")</f>
        <v>Within Accpeted KPI</v>
      </c>
      <c r="K33" s="470" t="e">
        <f>+IF(L32&lt;0.25,"Gross Profit Too Low","Within Accpeted KPI")</f>
        <v>#DIV/0!</v>
      </c>
      <c r="L33" s="89"/>
      <c r="M33" s="470" t="str">
        <f>+IF(N32&lt;0.5,"Gross Profit Too Low","Within Accpeted KPI")</f>
        <v>Within Accpeted KPI</v>
      </c>
      <c r="N33" s="89"/>
      <c r="O33" s="470" t="str">
        <f>+IF(P32&lt;0.55,"Gross Profit Too Low","Within Accpeted KPI")</f>
        <v>Within Accpeted KPI</v>
      </c>
      <c r="P33" s="89"/>
      <c r="Q33" s="470" t="str">
        <f>+IF(R32&lt;0.55,"Gross Profit Too Low","Within Accpeted KPI")</f>
        <v>Within Accpeted KPI</v>
      </c>
      <c r="R33" s="89"/>
      <c r="S33" s="470" t="e">
        <f>+IF(T32&lt;0.55,"Gross Profit Too Low","Within Accpeted KPI")</f>
        <v>#DIV/0!</v>
      </c>
      <c r="T33" s="89"/>
      <c r="U33" s="470" t="e">
        <f>+IF(V32&lt;0.55,"Gross Profit Too Low","Within Accpeted KPI")</f>
        <v>#DIV/0!</v>
      </c>
      <c r="V33" s="89"/>
      <c r="W33" s="470" t="e">
        <f>+IF(X32&lt;0.55,"Gross Profit Too Low","Within Accpeted KPI")</f>
        <v>#DIV/0!</v>
      </c>
      <c r="X33" s="89"/>
      <c r="Y33" s="470" t="e">
        <f>+IF(Z32&lt;0.55,"Gross Profit Too Low","Within Accpeted KPI")</f>
        <v>#DIV/0!</v>
      </c>
      <c r="Z33" s="89"/>
      <c r="AA33" s="470" t="e">
        <f>+IF(AB32&lt;0.55,"Gross Profit Too Low","Within Accpeted KPI")</f>
        <v>#DIV/0!</v>
      </c>
      <c r="AB33" s="89"/>
      <c r="AC33" s="470" t="e">
        <f>+IF(AD32&lt;0.55,"Gross Profit Too Low","Within Accpeted KPI")</f>
        <v>#DIV/0!</v>
      </c>
      <c r="AD33" s="172"/>
      <c r="AF33" s="1014" t="s">
        <v>841</v>
      </c>
      <c r="AG33" s="1017">
        <v>244</v>
      </c>
      <c r="AI33" s="1014" t="s">
        <v>841</v>
      </c>
      <c r="AJ33" s="1017">
        <v>244</v>
      </c>
      <c r="AR33" s="225" t="s">
        <v>358</v>
      </c>
      <c r="AS33" s="465"/>
      <c r="AT33" s="445" t="e">
        <f>+AT24+AT31-AT32</f>
        <v>#DIV/0!</v>
      </c>
    </row>
    <row r="34" spans="1:46" ht="14.25" thickBot="1" x14ac:dyDescent="0.45">
      <c r="B34" s="352"/>
      <c r="C34" s="334"/>
      <c r="D34" s="77"/>
      <c r="E34" s="313"/>
      <c r="F34" s="210"/>
      <c r="G34" s="314"/>
      <c r="H34" s="210"/>
      <c r="I34" s="315"/>
      <c r="J34" s="210"/>
      <c r="K34" s="316"/>
      <c r="L34" s="210"/>
      <c r="M34" s="316"/>
      <c r="N34" s="210"/>
      <c r="O34" s="316"/>
      <c r="P34" s="210"/>
      <c r="Q34" s="316"/>
      <c r="R34" s="173"/>
      <c r="S34" s="193"/>
      <c r="T34" s="173"/>
      <c r="U34" s="317"/>
      <c r="V34" s="173"/>
      <c r="W34" s="317"/>
      <c r="X34" s="173"/>
      <c r="Y34" s="317"/>
      <c r="Z34" s="173"/>
      <c r="AA34" s="317"/>
      <c r="AB34" s="173"/>
      <c r="AC34" s="317"/>
      <c r="AD34" s="318"/>
      <c r="AF34" s="1015" t="s">
        <v>844</v>
      </c>
      <c r="AG34" s="1018">
        <v>0.6</v>
      </c>
      <c r="AI34" s="1015" t="s">
        <v>844</v>
      </c>
      <c r="AJ34" s="1018">
        <v>0.65</v>
      </c>
      <c r="AR34" s="225" t="s">
        <v>359</v>
      </c>
      <c r="AS34" s="325"/>
      <c r="AT34" s="446" t="e">
        <f>+AT33/AT14</f>
        <v>#DIV/0!</v>
      </c>
    </row>
    <row r="35" spans="1:46" ht="15" x14ac:dyDescent="0.4">
      <c r="A35" s="326" t="s">
        <v>397</v>
      </c>
      <c r="B35" s="346" t="s">
        <v>241</v>
      </c>
      <c r="C35" s="331"/>
      <c r="D35" s="76"/>
      <c r="E35" s="62"/>
      <c r="F35" s="108"/>
      <c r="G35" s="259"/>
      <c r="H35" s="108"/>
      <c r="I35" s="184"/>
      <c r="J35" s="108"/>
      <c r="K35" s="94"/>
      <c r="L35" s="108"/>
      <c r="M35" s="94"/>
      <c r="N35" s="108"/>
      <c r="O35" s="94"/>
      <c r="P35" s="108"/>
      <c r="Q35" s="94"/>
      <c r="R35" s="172"/>
      <c r="S35" s="192"/>
      <c r="T35" s="172"/>
      <c r="U35" s="1"/>
      <c r="V35" s="172"/>
      <c r="W35" s="1"/>
      <c r="X35" s="172"/>
      <c r="Y35" s="1"/>
      <c r="Z35" s="172"/>
      <c r="AA35" s="1"/>
      <c r="AB35" s="172"/>
      <c r="AC35" s="1"/>
      <c r="AD35" s="319"/>
      <c r="AF35" s="1015" t="s">
        <v>840</v>
      </c>
      <c r="AG35" s="1019">
        <v>1</v>
      </c>
      <c r="AI35" s="1015" t="s">
        <v>840</v>
      </c>
      <c r="AJ35" s="1019">
        <v>1</v>
      </c>
      <c r="AR35" s="447"/>
      <c r="AS35" s="9"/>
      <c r="AT35" s="9"/>
    </row>
    <row r="36" spans="1:46" ht="15" x14ac:dyDescent="0.4">
      <c r="B36" s="346"/>
      <c r="C36" s="331"/>
      <c r="D36" s="76"/>
      <c r="E36" s="62"/>
      <c r="F36" s="108"/>
      <c r="G36" s="259"/>
      <c r="H36" s="108"/>
      <c r="I36" s="184"/>
      <c r="J36" s="108"/>
      <c r="K36" s="94"/>
      <c r="L36" s="108"/>
      <c r="M36" s="94"/>
      <c r="N36" s="108"/>
      <c r="O36" s="94"/>
      <c r="P36" s="108"/>
      <c r="Q36" s="94"/>
      <c r="R36" s="172"/>
      <c r="S36" s="192"/>
      <c r="T36" s="172"/>
      <c r="U36" s="1"/>
      <c r="V36" s="172"/>
      <c r="W36" s="1"/>
      <c r="X36" s="172"/>
      <c r="Y36" s="1"/>
      <c r="Z36" s="172"/>
      <c r="AA36" s="1"/>
      <c r="AB36" s="172"/>
      <c r="AC36" s="1"/>
      <c r="AD36" s="319"/>
      <c r="AF36" s="1015" t="s">
        <v>842</v>
      </c>
      <c r="AG36" s="232">
        <f>+((AG33*AG34)*AG35)</f>
        <v>146.4</v>
      </c>
      <c r="AI36" s="1015" t="s">
        <v>842</v>
      </c>
      <c r="AJ36" s="232">
        <f>+((AJ33*AJ34)*AJ35)</f>
        <v>158.6</v>
      </c>
    </row>
    <row r="37" spans="1:46" ht="13.5" thickBot="1" x14ac:dyDescent="0.45">
      <c r="B37" s="353" t="s">
        <v>261</v>
      </c>
      <c r="C37" s="331"/>
      <c r="D37" s="76"/>
      <c r="E37" s="62"/>
      <c r="F37" s="108"/>
      <c r="G37" s="259"/>
      <c r="H37" s="108"/>
      <c r="I37" s="184"/>
      <c r="J37" s="108"/>
      <c r="K37" s="94"/>
      <c r="L37" s="108"/>
      <c r="M37" s="94"/>
      <c r="N37" s="108"/>
      <c r="O37" s="94"/>
      <c r="P37" s="108"/>
      <c r="Q37" s="94"/>
      <c r="R37" s="172"/>
      <c r="S37" s="192"/>
      <c r="T37" s="172"/>
      <c r="U37" s="1"/>
      <c r="V37" s="172"/>
      <c r="W37" s="1"/>
      <c r="X37" s="172"/>
      <c r="Y37" s="1"/>
      <c r="Z37" s="172"/>
      <c r="AA37" s="1"/>
      <c r="AB37" s="172"/>
      <c r="AC37" s="1"/>
      <c r="AD37" s="319"/>
      <c r="AF37" s="1013" t="s">
        <v>843</v>
      </c>
      <c r="AG37" s="1020">
        <f>+(AG32/AG36)</f>
        <v>0</v>
      </c>
      <c r="AI37" s="1013" t="s">
        <v>843</v>
      </c>
      <c r="AJ37" s="1020">
        <f>+(AJ32/AJ36)</f>
        <v>0</v>
      </c>
    </row>
    <row r="38" spans="1:46" ht="13.15" x14ac:dyDescent="0.4">
      <c r="A38" s="327" t="s">
        <v>398</v>
      </c>
      <c r="B38" s="347" t="s">
        <v>253</v>
      </c>
      <c r="C38" s="331">
        <f t="shared" ref="C38:C46" si="27">+E38+G38+I38+K38+M38+O38+Q38+S38+U38+W38+Y38+AA38+AC38</f>
        <v>0</v>
      </c>
      <c r="D38" s="101">
        <f t="shared" ref="D38:D46" si="28">+C38/$C$15</f>
        <v>0</v>
      </c>
      <c r="E38" s="1184">
        <v>0</v>
      </c>
      <c r="F38" s="108">
        <f>+E38/E$15</f>
        <v>0</v>
      </c>
      <c r="G38" s="1181">
        <v>0</v>
      </c>
      <c r="H38" s="108">
        <f>+G38/G$15</f>
        <v>0</v>
      </c>
      <c r="I38" s="240">
        <v>0</v>
      </c>
      <c r="J38" s="108">
        <f t="shared" ref="J38:J47" si="29">+I38/I$15</f>
        <v>0</v>
      </c>
      <c r="K38" s="240">
        <v>0</v>
      </c>
      <c r="L38" s="108" t="e">
        <f t="shared" ref="L38:L47" si="30">+K38/K$15</f>
        <v>#DIV/0!</v>
      </c>
      <c r="M38" s="240">
        <v>0</v>
      </c>
      <c r="N38" s="108">
        <f t="shared" ref="N38:N47" si="31">+M38/M$15</f>
        <v>0</v>
      </c>
      <c r="O38" s="240">
        <v>0</v>
      </c>
      <c r="P38" s="108">
        <f t="shared" ref="P38:P47" si="32">+O38/O$15</f>
        <v>0</v>
      </c>
      <c r="Q38" s="240">
        <v>0</v>
      </c>
      <c r="R38" s="108">
        <f t="shared" ref="R38:R47" si="33">+Q38/Q$15</f>
        <v>0</v>
      </c>
      <c r="S38" s="240">
        <v>0</v>
      </c>
      <c r="T38" s="108" t="e">
        <f t="shared" ref="T38:T47" si="34">+S38/S$15</f>
        <v>#DIV/0!</v>
      </c>
      <c r="U38" s="240">
        <v>0</v>
      </c>
      <c r="V38" s="108" t="e">
        <f t="shared" ref="V38:V47" si="35">+U38/U$15</f>
        <v>#DIV/0!</v>
      </c>
      <c r="W38" s="240">
        <v>0</v>
      </c>
      <c r="X38" s="108" t="e">
        <f t="shared" ref="X38:X47" si="36">+W38/W$15</f>
        <v>#DIV/0!</v>
      </c>
      <c r="Y38" s="240">
        <v>0</v>
      </c>
      <c r="Z38" s="108" t="e">
        <f t="shared" ref="Z38:Z47" si="37">+Y38/Y$15</f>
        <v>#DIV/0!</v>
      </c>
      <c r="AA38" s="240">
        <v>0</v>
      </c>
      <c r="AB38" s="108" t="e">
        <f t="shared" ref="AB38:AB47" si="38">+AA38/AA$15</f>
        <v>#DIV/0!</v>
      </c>
      <c r="AC38" s="240">
        <v>0</v>
      </c>
      <c r="AD38" s="319" t="e">
        <f t="shared" ref="AD38:AD47" si="39">+AC38/AC$15</f>
        <v>#DIV/0!</v>
      </c>
    </row>
    <row r="39" spans="1:46" ht="13.15" x14ac:dyDescent="0.4">
      <c r="A39" s="327" t="s">
        <v>398</v>
      </c>
      <c r="B39" s="347" t="s">
        <v>685</v>
      </c>
      <c r="C39" s="331">
        <f t="shared" si="27"/>
        <v>0</v>
      </c>
      <c r="D39" s="101">
        <f t="shared" si="28"/>
        <v>0</v>
      </c>
      <c r="E39" s="1184">
        <v>0</v>
      </c>
      <c r="F39" s="108">
        <f t="shared" ref="D39:H47" si="40">+E39/E$15</f>
        <v>0</v>
      </c>
      <c r="G39" s="1181">
        <v>0</v>
      </c>
      <c r="H39" s="108">
        <f t="shared" si="40"/>
        <v>0</v>
      </c>
      <c r="I39" s="240">
        <v>0</v>
      </c>
      <c r="J39" s="108">
        <f t="shared" si="29"/>
        <v>0</v>
      </c>
      <c r="K39" s="240">
        <v>0</v>
      </c>
      <c r="L39" s="108" t="e">
        <f t="shared" si="30"/>
        <v>#DIV/0!</v>
      </c>
      <c r="M39" s="240">
        <v>0</v>
      </c>
      <c r="N39" s="108">
        <f t="shared" si="31"/>
        <v>0</v>
      </c>
      <c r="O39" s="240">
        <v>0</v>
      </c>
      <c r="P39" s="108">
        <f t="shared" si="32"/>
        <v>0</v>
      </c>
      <c r="Q39" s="240">
        <v>0</v>
      </c>
      <c r="R39" s="108">
        <f t="shared" si="33"/>
        <v>0</v>
      </c>
      <c r="S39" s="240">
        <v>0</v>
      </c>
      <c r="T39" s="108" t="e">
        <f t="shared" si="34"/>
        <v>#DIV/0!</v>
      </c>
      <c r="U39" s="240">
        <v>0</v>
      </c>
      <c r="V39" s="108" t="e">
        <f t="shared" si="35"/>
        <v>#DIV/0!</v>
      </c>
      <c r="W39" s="240">
        <v>0</v>
      </c>
      <c r="X39" s="108" t="e">
        <f t="shared" si="36"/>
        <v>#DIV/0!</v>
      </c>
      <c r="Y39" s="240">
        <v>0</v>
      </c>
      <c r="Z39" s="108" t="e">
        <f t="shared" si="37"/>
        <v>#DIV/0!</v>
      </c>
      <c r="AA39" s="240">
        <v>0</v>
      </c>
      <c r="AB39" s="108" t="e">
        <f t="shared" si="38"/>
        <v>#DIV/0!</v>
      </c>
      <c r="AC39" s="240">
        <v>0</v>
      </c>
      <c r="AD39" s="319" t="e">
        <f t="shared" si="39"/>
        <v>#DIV/0!</v>
      </c>
    </row>
    <row r="40" spans="1:46" ht="13.5" thickBot="1" x14ac:dyDescent="0.45">
      <c r="A40" s="327" t="s">
        <v>399</v>
      </c>
      <c r="B40" s="347" t="s">
        <v>255</v>
      </c>
      <c r="C40" s="331">
        <f t="shared" si="27"/>
        <v>0</v>
      </c>
      <c r="D40" s="101">
        <f t="shared" si="28"/>
        <v>0</v>
      </c>
      <c r="E40" s="1185">
        <v>0</v>
      </c>
      <c r="F40" s="108">
        <f t="shared" si="40"/>
        <v>0</v>
      </c>
      <c r="G40" s="240">
        <v>0</v>
      </c>
      <c r="H40" s="108">
        <f t="shared" si="40"/>
        <v>0</v>
      </c>
      <c r="I40" s="240">
        <v>0</v>
      </c>
      <c r="J40" s="108">
        <f t="shared" si="29"/>
        <v>0</v>
      </c>
      <c r="K40" s="240">
        <v>0</v>
      </c>
      <c r="L40" s="108" t="e">
        <f t="shared" si="30"/>
        <v>#DIV/0!</v>
      </c>
      <c r="M40" s="240">
        <v>0</v>
      </c>
      <c r="N40" s="108">
        <f t="shared" si="31"/>
        <v>0</v>
      </c>
      <c r="O40" s="240">
        <v>0</v>
      </c>
      <c r="P40" s="108">
        <f t="shared" si="32"/>
        <v>0</v>
      </c>
      <c r="Q40" s="240">
        <v>0</v>
      </c>
      <c r="R40" s="108">
        <f t="shared" si="33"/>
        <v>0</v>
      </c>
      <c r="S40" s="240">
        <v>0</v>
      </c>
      <c r="T40" s="108" t="e">
        <f t="shared" si="34"/>
        <v>#DIV/0!</v>
      </c>
      <c r="U40" s="240">
        <v>0</v>
      </c>
      <c r="V40" s="108" t="e">
        <f t="shared" si="35"/>
        <v>#DIV/0!</v>
      </c>
      <c r="W40" s="240">
        <v>0</v>
      </c>
      <c r="X40" s="108" t="e">
        <f t="shared" si="36"/>
        <v>#DIV/0!</v>
      </c>
      <c r="Y40" s="240">
        <v>0</v>
      </c>
      <c r="Z40" s="108" t="e">
        <f t="shared" si="37"/>
        <v>#DIV/0!</v>
      </c>
      <c r="AA40" s="240">
        <v>0</v>
      </c>
      <c r="AB40" s="108" t="e">
        <f t="shared" si="38"/>
        <v>#DIV/0!</v>
      </c>
      <c r="AC40" s="240">
        <v>0</v>
      </c>
      <c r="AD40" s="319" t="e">
        <f t="shared" si="39"/>
        <v>#DIV/0!</v>
      </c>
      <c r="AF40" s="294" t="s">
        <v>909</v>
      </c>
    </row>
    <row r="41" spans="1:46" ht="13.15" x14ac:dyDescent="0.4">
      <c r="A41" s="327" t="s">
        <v>399</v>
      </c>
      <c r="B41" s="347" t="s">
        <v>256</v>
      </c>
      <c r="C41" s="331">
        <f t="shared" si="27"/>
        <v>0</v>
      </c>
      <c r="D41" s="101">
        <f t="shared" si="28"/>
        <v>0</v>
      </c>
      <c r="E41" s="1185">
        <v>0</v>
      </c>
      <c r="F41" s="108">
        <f t="shared" si="40"/>
        <v>0</v>
      </c>
      <c r="G41" s="240">
        <v>0</v>
      </c>
      <c r="H41" s="108">
        <f t="shared" si="40"/>
        <v>0</v>
      </c>
      <c r="I41" s="240">
        <v>0</v>
      </c>
      <c r="J41" s="108">
        <f t="shared" si="29"/>
        <v>0</v>
      </c>
      <c r="K41" s="240">
        <v>0</v>
      </c>
      <c r="L41" s="108" t="e">
        <f t="shared" si="30"/>
        <v>#DIV/0!</v>
      </c>
      <c r="M41" s="240">
        <v>0</v>
      </c>
      <c r="N41" s="108">
        <f t="shared" si="31"/>
        <v>0</v>
      </c>
      <c r="O41" s="240">
        <v>0</v>
      </c>
      <c r="P41" s="108">
        <f t="shared" si="32"/>
        <v>0</v>
      </c>
      <c r="Q41" s="240">
        <v>0</v>
      </c>
      <c r="R41" s="108">
        <f t="shared" si="33"/>
        <v>0</v>
      </c>
      <c r="S41" s="240">
        <v>0</v>
      </c>
      <c r="T41" s="108" t="e">
        <f t="shared" si="34"/>
        <v>#DIV/0!</v>
      </c>
      <c r="U41" s="240">
        <v>0</v>
      </c>
      <c r="V41" s="108" t="e">
        <f t="shared" si="35"/>
        <v>#DIV/0!</v>
      </c>
      <c r="W41" s="240">
        <v>0</v>
      </c>
      <c r="X41" s="108" t="e">
        <f t="shared" si="36"/>
        <v>#DIV/0!</v>
      </c>
      <c r="Y41" s="240">
        <v>0</v>
      </c>
      <c r="Z41" s="108" t="e">
        <f t="shared" si="37"/>
        <v>#DIV/0!</v>
      </c>
      <c r="AA41" s="240">
        <v>0</v>
      </c>
      <c r="AB41" s="108" t="e">
        <f t="shared" si="38"/>
        <v>#DIV/0!</v>
      </c>
      <c r="AC41" s="240">
        <v>0</v>
      </c>
      <c r="AD41" s="319" t="e">
        <f t="shared" si="39"/>
        <v>#DIV/0!</v>
      </c>
      <c r="AI41" s="1012" t="s">
        <v>1208</v>
      </c>
      <c r="AJ41" s="1016">
        <f>+(AJ19+AG19)</f>
        <v>0</v>
      </c>
    </row>
    <row r="42" spans="1:46" ht="15" x14ac:dyDescent="0.4">
      <c r="A42" s="327" t="s">
        <v>398</v>
      </c>
      <c r="B42" s="347" t="s">
        <v>257</v>
      </c>
      <c r="C42" s="331">
        <f t="shared" si="27"/>
        <v>0</v>
      </c>
      <c r="D42" s="101"/>
      <c r="E42" s="1185">
        <v>0</v>
      </c>
      <c r="F42" s="108">
        <f t="shared" si="40"/>
        <v>0</v>
      </c>
      <c r="G42" s="240">
        <v>0</v>
      </c>
      <c r="H42" s="108">
        <f t="shared" si="40"/>
        <v>0</v>
      </c>
      <c r="I42" s="240">
        <v>0</v>
      </c>
      <c r="J42" s="108">
        <f t="shared" si="29"/>
        <v>0</v>
      </c>
      <c r="K42" s="240">
        <v>0</v>
      </c>
      <c r="L42" s="108" t="e">
        <f t="shared" si="30"/>
        <v>#DIV/0!</v>
      </c>
      <c r="M42" s="240">
        <v>0</v>
      </c>
      <c r="N42" s="108">
        <f t="shared" si="31"/>
        <v>0</v>
      </c>
      <c r="O42" s="240">
        <v>0</v>
      </c>
      <c r="P42" s="108">
        <f t="shared" si="32"/>
        <v>0</v>
      </c>
      <c r="Q42" s="240">
        <v>0</v>
      </c>
      <c r="R42" s="108">
        <f t="shared" si="33"/>
        <v>0</v>
      </c>
      <c r="S42" s="240">
        <v>0</v>
      </c>
      <c r="T42" s="108" t="e">
        <f t="shared" si="34"/>
        <v>#DIV/0!</v>
      </c>
      <c r="U42" s="240">
        <v>0</v>
      </c>
      <c r="V42" s="108" t="e">
        <f t="shared" si="35"/>
        <v>#DIV/0!</v>
      </c>
      <c r="W42" s="240">
        <v>0</v>
      </c>
      <c r="X42" s="108" t="e">
        <f t="shared" si="36"/>
        <v>#DIV/0!</v>
      </c>
      <c r="Y42" s="240">
        <v>0</v>
      </c>
      <c r="Z42" s="108" t="e">
        <f t="shared" si="37"/>
        <v>#DIV/0!</v>
      </c>
      <c r="AA42" s="240">
        <v>0</v>
      </c>
      <c r="AB42" s="108" t="e">
        <f t="shared" si="38"/>
        <v>#DIV/0!</v>
      </c>
      <c r="AC42" s="240">
        <v>0</v>
      </c>
      <c r="AD42" s="319" t="e">
        <f t="shared" si="39"/>
        <v>#DIV/0!</v>
      </c>
      <c r="AF42" t="s">
        <v>910</v>
      </c>
      <c r="AG42" s="1072">
        <f>SUM(AC20+AC21+AC27+AC28)+(AA20+AA21+AA27+AA28)+(Y20+Y21+Y27+Y28)</f>
        <v>0</v>
      </c>
      <c r="AH42" t="s">
        <v>911</v>
      </c>
      <c r="AI42" s="1014" t="s">
        <v>841</v>
      </c>
      <c r="AJ42" s="1017">
        <v>244</v>
      </c>
    </row>
    <row r="43" spans="1:46" ht="15" x14ac:dyDescent="0.4">
      <c r="A43" s="327" t="s">
        <v>399</v>
      </c>
      <c r="B43" s="347" t="s">
        <v>258</v>
      </c>
      <c r="C43" s="331">
        <f t="shared" si="27"/>
        <v>0</v>
      </c>
      <c r="D43" s="101">
        <f t="shared" si="28"/>
        <v>0</v>
      </c>
      <c r="E43" s="1185">
        <v>0</v>
      </c>
      <c r="F43" s="108">
        <f t="shared" si="40"/>
        <v>0</v>
      </c>
      <c r="G43" s="240">
        <v>0</v>
      </c>
      <c r="H43" s="108">
        <f t="shared" si="40"/>
        <v>0</v>
      </c>
      <c r="I43" s="240">
        <v>0</v>
      </c>
      <c r="J43" s="108">
        <f t="shared" si="29"/>
        <v>0</v>
      </c>
      <c r="K43" s="240">
        <v>0</v>
      </c>
      <c r="L43" s="108" t="e">
        <f t="shared" si="30"/>
        <v>#DIV/0!</v>
      </c>
      <c r="M43" s="240">
        <v>0</v>
      </c>
      <c r="N43" s="108">
        <f t="shared" si="31"/>
        <v>0</v>
      </c>
      <c r="O43" s="240">
        <v>0</v>
      </c>
      <c r="P43" s="108">
        <f t="shared" si="32"/>
        <v>0</v>
      </c>
      <c r="Q43" s="240">
        <v>0</v>
      </c>
      <c r="R43" s="108">
        <f t="shared" si="33"/>
        <v>0</v>
      </c>
      <c r="S43" s="240">
        <v>0</v>
      </c>
      <c r="T43" s="108" t="e">
        <f t="shared" si="34"/>
        <v>#DIV/0!</v>
      </c>
      <c r="U43" s="240">
        <v>0</v>
      </c>
      <c r="V43" s="108" t="e">
        <f t="shared" si="35"/>
        <v>#DIV/0!</v>
      </c>
      <c r="W43" s="240">
        <v>0</v>
      </c>
      <c r="X43" s="108" t="e">
        <f t="shared" si="36"/>
        <v>#DIV/0!</v>
      </c>
      <c r="Y43" s="240">
        <v>0</v>
      </c>
      <c r="Z43" s="108" t="e">
        <f t="shared" si="37"/>
        <v>#DIV/0!</v>
      </c>
      <c r="AA43" s="240">
        <v>0</v>
      </c>
      <c r="AB43" s="108" t="e">
        <f t="shared" si="38"/>
        <v>#DIV/0!</v>
      </c>
      <c r="AC43" s="240">
        <v>0</v>
      </c>
      <c r="AD43" s="319" t="e">
        <f t="shared" si="39"/>
        <v>#DIV/0!</v>
      </c>
      <c r="AF43" s="615" t="s">
        <v>912</v>
      </c>
      <c r="AG43" s="1072">
        <f>SUM(AC18+AC19+AC22+AC23+AC24+AC25+AC26)+(AA18+AA19+AA22+AA23+AA24+AA25+AA26)+(Y18+Y19+Y22+Y23+Y24+Y25+Y26)</f>
        <v>0</v>
      </c>
      <c r="AH43" t="s">
        <v>913</v>
      </c>
      <c r="AI43" s="1015" t="s">
        <v>844</v>
      </c>
      <c r="AJ43" s="1018">
        <v>0.65</v>
      </c>
    </row>
    <row r="44" spans="1:46" ht="13.15" x14ac:dyDescent="0.4">
      <c r="A44" s="327" t="s">
        <v>399</v>
      </c>
      <c r="B44" s="347" t="s">
        <v>952</v>
      </c>
      <c r="C44" s="331">
        <f t="shared" si="27"/>
        <v>0</v>
      </c>
      <c r="D44" s="101">
        <f t="shared" si="28"/>
        <v>0</v>
      </c>
      <c r="E44" s="1185">
        <v>0</v>
      </c>
      <c r="F44" s="108">
        <f t="shared" si="40"/>
        <v>0</v>
      </c>
      <c r="G44" s="240">
        <v>0</v>
      </c>
      <c r="H44" s="108">
        <f t="shared" si="40"/>
        <v>0</v>
      </c>
      <c r="I44" s="240">
        <v>0</v>
      </c>
      <c r="J44" s="108">
        <f t="shared" si="29"/>
        <v>0</v>
      </c>
      <c r="K44" s="240">
        <v>0</v>
      </c>
      <c r="L44" s="108" t="e">
        <f t="shared" si="30"/>
        <v>#DIV/0!</v>
      </c>
      <c r="M44" s="240">
        <v>0</v>
      </c>
      <c r="N44" s="108">
        <f t="shared" si="31"/>
        <v>0</v>
      </c>
      <c r="O44" s="240">
        <v>0</v>
      </c>
      <c r="P44" s="108">
        <f t="shared" si="32"/>
        <v>0</v>
      </c>
      <c r="Q44" s="240">
        <v>0</v>
      </c>
      <c r="R44" s="108">
        <f t="shared" si="33"/>
        <v>0</v>
      </c>
      <c r="S44" s="240">
        <v>0</v>
      </c>
      <c r="T44" s="108" t="e">
        <f t="shared" si="34"/>
        <v>#DIV/0!</v>
      </c>
      <c r="U44" s="240">
        <v>0</v>
      </c>
      <c r="V44" s="108" t="e">
        <f t="shared" si="35"/>
        <v>#DIV/0!</v>
      </c>
      <c r="W44" s="240">
        <v>0</v>
      </c>
      <c r="X44" s="108" t="e">
        <f t="shared" si="36"/>
        <v>#DIV/0!</v>
      </c>
      <c r="Y44" s="240">
        <v>0</v>
      </c>
      <c r="Z44" s="108" t="e">
        <f t="shared" si="37"/>
        <v>#DIV/0!</v>
      </c>
      <c r="AA44" s="240">
        <v>0</v>
      </c>
      <c r="AB44" s="108" t="e">
        <f t="shared" si="38"/>
        <v>#DIV/0!</v>
      </c>
      <c r="AC44" s="240">
        <v>0</v>
      </c>
      <c r="AD44" s="319" t="e">
        <f t="shared" si="39"/>
        <v>#DIV/0!</v>
      </c>
      <c r="AI44" s="1015" t="s">
        <v>840</v>
      </c>
      <c r="AJ44" s="1019">
        <v>1</v>
      </c>
    </row>
    <row r="45" spans="1:46" ht="15" x14ac:dyDescent="0.4">
      <c r="A45" s="327" t="s">
        <v>399</v>
      </c>
      <c r="B45" s="347" t="s">
        <v>260</v>
      </c>
      <c r="C45" s="331">
        <f t="shared" si="27"/>
        <v>0</v>
      </c>
      <c r="D45" s="101">
        <f t="shared" si="28"/>
        <v>0</v>
      </c>
      <c r="E45" s="1185">
        <v>0</v>
      </c>
      <c r="F45" s="108">
        <f t="shared" si="40"/>
        <v>0</v>
      </c>
      <c r="G45" s="240">
        <v>0</v>
      </c>
      <c r="H45" s="108">
        <f t="shared" si="40"/>
        <v>0</v>
      </c>
      <c r="I45" s="240">
        <v>0</v>
      </c>
      <c r="J45" s="108">
        <f t="shared" si="29"/>
        <v>0</v>
      </c>
      <c r="K45" s="240">
        <v>0</v>
      </c>
      <c r="L45" s="108" t="e">
        <f t="shared" si="30"/>
        <v>#DIV/0!</v>
      </c>
      <c r="M45" s="240">
        <v>0</v>
      </c>
      <c r="N45" s="108">
        <f t="shared" si="31"/>
        <v>0</v>
      </c>
      <c r="O45" s="240">
        <v>0</v>
      </c>
      <c r="P45" s="108">
        <f t="shared" si="32"/>
        <v>0</v>
      </c>
      <c r="Q45" s="240">
        <v>0</v>
      </c>
      <c r="R45" s="108">
        <f t="shared" si="33"/>
        <v>0</v>
      </c>
      <c r="S45" s="240">
        <v>0</v>
      </c>
      <c r="T45" s="108" t="e">
        <f t="shared" si="34"/>
        <v>#DIV/0!</v>
      </c>
      <c r="U45" s="240">
        <v>0</v>
      </c>
      <c r="V45" s="108" t="e">
        <f t="shared" si="35"/>
        <v>#DIV/0!</v>
      </c>
      <c r="W45" s="240">
        <v>0</v>
      </c>
      <c r="X45" s="108" t="e">
        <f t="shared" si="36"/>
        <v>#DIV/0!</v>
      </c>
      <c r="Y45" s="240">
        <v>0</v>
      </c>
      <c r="Z45" s="108" t="e">
        <f t="shared" si="37"/>
        <v>#DIV/0!</v>
      </c>
      <c r="AA45" s="240">
        <v>0</v>
      </c>
      <c r="AB45" s="108" t="e">
        <f t="shared" si="38"/>
        <v>#DIV/0!</v>
      </c>
      <c r="AC45" s="240">
        <v>0</v>
      </c>
      <c r="AD45" s="319" t="e">
        <f t="shared" si="39"/>
        <v>#DIV/0!</v>
      </c>
      <c r="AF45" s="1073" t="s">
        <v>914</v>
      </c>
      <c r="AG45" s="1074">
        <f>SUM(AQ19+AR19+AS19)</f>
        <v>0</v>
      </c>
      <c r="AI45" s="1015" t="s">
        <v>842</v>
      </c>
      <c r="AJ45" s="232">
        <f>+((AJ42*AJ43)*AJ44)</f>
        <v>158.6</v>
      </c>
    </row>
    <row r="46" spans="1:46" ht="26.25" thickBot="1" x14ac:dyDescent="0.45">
      <c r="A46" s="327"/>
      <c r="B46" s="354" t="s">
        <v>262</v>
      </c>
      <c r="C46" s="331">
        <f t="shared" si="27"/>
        <v>0</v>
      </c>
      <c r="D46" s="101">
        <f t="shared" si="28"/>
        <v>0</v>
      </c>
      <c r="E46" s="1186">
        <v>0</v>
      </c>
      <c r="F46" s="108">
        <f t="shared" si="40"/>
        <v>0</v>
      </c>
      <c r="G46" s="240">
        <v>0</v>
      </c>
      <c r="H46" s="108">
        <f t="shared" si="40"/>
        <v>0</v>
      </c>
      <c r="I46" s="240">
        <v>0</v>
      </c>
      <c r="J46" s="108">
        <f t="shared" si="29"/>
        <v>0</v>
      </c>
      <c r="K46" s="240">
        <v>0</v>
      </c>
      <c r="L46" s="108" t="e">
        <f t="shared" si="30"/>
        <v>#DIV/0!</v>
      </c>
      <c r="M46" s="240">
        <v>0</v>
      </c>
      <c r="N46" s="108">
        <f t="shared" si="31"/>
        <v>0</v>
      </c>
      <c r="O46" s="240">
        <v>0</v>
      </c>
      <c r="P46" s="108">
        <f t="shared" si="32"/>
        <v>0</v>
      </c>
      <c r="Q46" s="240">
        <v>0</v>
      </c>
      <c r="R46" s="108">
        <f t="shared" si="33"/>
        <v>0</v>
      </c>
      <c r="S46" s="240">
        <v>0</v>
      </c>
      <c r="T46" s="108" t="e">
        <f t="shared" si="34"/>
        <v>#DIV/0!</v>
      </c>
      <c r="U46" s="240">
        <v>0</v>
      </c>
      <c r="V46" s="108" t="e">
        <f t="shared" si="35"/>
        <v>#DIV/0!</v>
      </c>
      <c r="W46" s="240">
        <v>0</v>
      </c>
      <c r="X46" s="108" t="e">
        <f t="shared" si="36"/>
        <v>#DIV/0!</v>
      </c>
      <c r="Y46" s="240">
        <v>0</v>
      </c>
      <c r="Z46" s="108" t="e">
        <f t="shared" si="37"/>
        <v>#DIV/0!</v>
      </c>
      <c r="AA46" s="240">
        <v>0</v>
      </c>
      <c r="AB46" s="108" t="e">
        <f t="shared" si="38"/>
        <v>#DIV/0!</v>
      </c>
      <c r="AC46" s="240">
        <v>0</v>
      </c>
      <c r="AD46" s="319" t="e">
        <f t="shared" si="39"/>
        <v>#DIV/0!</v>
      </c>
      <c r="AI46" s="1013" t="s">
        <v>843</v>
      </c>
      <c r="AJ46" s="1020">
        <f>+(AJ41/AJ45)</f>
        <v>0</v>
      </c>
    </row>
    <row r="47" spans="1:46" ht="15" x14ac:dyDescent="0.4">
      <c r="A47" s="327"/>
      <c r="B47" s="355" t="s">
        <v>263</v>
      </c>
      <c r="C47" s="335">
        <f>SUM(C38:C46)</f>
        <v>0</v>
      </c>
      <c r="D47" s="194">
        <f t="shared" si="40"/>
        <v>0</v>
      </c>
      <c r="E47" s="254">
        <f>SUM(E38:E46)</f>
        <v>0</v>
      </c>
      <c r="F47" s="194">
        <f t="shared" si="40"/>
        <v>0</v>
      </c>
      <c r="G47" s="254">
        <f>SUM(G38:G46)</f>
        <v>0</v>
      </c>
      <c r="H47" s="194">
        <f t="shared" si="40"/>
        <v>0</v>
      </c>
      <c r="I47" s="254">
        <f>SUM(I38:I46)</f>
        <v>0</v>
      </c>
      <c r="J47" s="194">
        <f t="shared" si="29"/>
        <v>0</v>
      </c>
      <c r="K47" s="254">
        <f>SUM(K38:K46)</f>
        <v>0</v>
      </c>
      <c r="L47" s="194" t="e">
        <f t="shared" si="30"/>
        <v>#DIV/0!</v>
      </c>
      <c r="M47" s="254">
        <f>SUM(M38:M46)</f>
        <v>0</v>
      </c>
      <c r="N47" s="194">
        <f t="shared" si="31"/>
        <v>0</v>
      </c>
      <c r="O47" s="254">
        <f>SUM(O38:O46)</f>
        <v>0</v>
      </c>
      <c r="P47" s="194">
        <f t="shared" si="32"/>
        <v>0</v>
      </c>
      <c r="Q47" s="254">
        <f>SUM(Q38:Q46)</f>
        <v>0</v>
      </c>
      <c r="R47" s="194">
        <f t="shared" si="33"/>
        <v>0</v>
      </c>
      <c r="S47" s="254">
        <f>SUM(S38:S46)</f>
        <v>0</v>
      </c>
      <c r="T47" s="194" t="e">
        <f t="shared" si="34"/>
        <v>#DIV/0!</v>
      </c>
      <c r="U47" s="254">
        <f>SUM(U38:U46)</f>
        <v>0</v>
      </c>
      <c r="V47" s="194" t="e">
        <f t="shared" si="35"/>
        <v>#DIV/0!</v>
      </c>
      <c r="W47" s="254">
        <f>SUM(W38:W46)</f>
        <v>0</v>
      </c>
      <c r="X47" s="194" t="e">
        <f t="shared" si="36"/>
        <v>#DIV/0!</v>
      </c>
      <c r="Y47" s="254">
        <f>SUM(Y38:Y46)</f>
        <v>0</v>
      </c>
      <c r="Z47" s="194" t="e">
        <f t="shared" si="37"/>
        <v>#DIV/0!</v>
      </c>
      <c r="AA47" s="254">
        <f>SUM(AA38:AA46)</f>
        <v>0</v>
      </c>
      <c r="AB47" s="194" t="e">
        <f t="shared" si="38"/>
        <v>#DIV/0!</v>
      </c>
      <c r="AC47" s="254">
        <f>SUM(AC38:AC46)</f>
        <v>0</v>
      </c>
      <c r="AD47" s="230" t="e">
        <f t="shared" si="39"/>
        <v>#DIV/0!</v>
      </c>
      <c r="AF47" s="1075" t="s">
        <v>915</v>
      </c>
      <c r="AG47" s="1076" t="e">
        <f>+(((AG43/AG42*AG45)/(AG42+AG43)+1))</f>
        <v>#DIV/0!</v>
      </c>
      <c r="AH47" t="s">
        <v>916</v>
      </c>
    </row>
    <row r="48" spans="1:46" ht="15" x14ac:dyDescent="0.4">
      <c r="A48" s="327"/>
      <c r="B48" s="356"/>
      <c r="C48" s="336"/>
      <c r="D48" s="107"/>
      <c r="E48" s="255"/>
      <c r="F48" s="176"/>
      <c r="G48" s="255"/>
      <c r="H48" s="176"/>
      <c r="I48" s="255"/>
      <c r="J48" s="176"/>
      <c r="K48" s="255"/>
      <c r="L48" s="176"/>
      <c r="M48" s="255"/>
      <c r="N48" s="176"/>
      <c r="O48" s="255"/>
      <c r="P48" s="176"/>
      <c r="Q48" s="255"/>
      <c r="R48" s="176"/>
      <c r="S48" s="255"/>
      <c r="T48" s="176"/>
      <c r="U48" s="255"/>
      <c r="V48" s="176"/>
      <c r="W48" s="255"/>
      <c r="X48" s="176"/>
      <c r="Y48" s="255"/>
      <c r="Z48" s="176"/>
      <c r="AA48" s="255"/>
      <c r="AB48" s="176"/>
      <c r="AC48" s="255"/>
      <c r="AD48" s="320"/>
      <c r="AF48" s="1075" t="s">
        <v>917</v>
      </c>
      <c r="AG48" s="1076" t="e">
        <f>+(((AG42/AG43*AG45)/(AG43+AG44)+1))</f>
        <v>#DIV/0!</v>
      </c>
      <c r="AH48" t="s">
        <v>918</v>
      </c>
    </row>
    <row r="49" spans="1:34" ht="13.15" x14ac:dyDescent="0.4">
      <c r="A49" s="327"/>
      <c r="B49" s="353" t="s">
        <v>283</v>
      </c>
      <c r="C49" s="331"/>
      <c r="D49" s="1"/>
      <c r="E49" s="248"/>
      <c r="F49" s="108"/>
      <c r="G49" s="248"/>
      <c r="H49" s="108"/>
      <c r="I49" s="248"/>
      <c r="J49" s="108"/>
      <c r="K49" s="248"/>
      <c r="L49" s="108"/>
      <c r="M49" s="248"/>
      <c r="N49" s="108"/>
      <c r="O49" s="248"/>
      <c r="P49" s="108"/>
      <c r="Q49" s="248"/>
      <c r="R49" s="108"/>
      <c r="S49" s="248"/>
      <c r="T49" s="108"/>
      <c r="U49" s="248"/>
      <c r="V49" s="108"/>
      <c r="W49" s="248"/>
      <c r="X49" s="108"/>
      <c r="Y49" s="248"/>
      <c r="Z49" s="108"/>
      <c r="AA49" s="248"/>
      <c r="AB49" s="108"/>
      <c r="AC49" s="248"/>
      <c r="AD49" s="319"/>
    </row>
    <row r="50" spans="1:34" ht="13.15" x14ac:dyDescent="0.4">
      <c r="A50" s="327" t="s">
        <v>399</v>
      </c>
      <c r="B50" s="347" t="s">
        <v>951</v>
      </c>
      <c r="C50" s="331">
        <f t="shared" ref="C50:C68" si="41">+E50+G50+I50+K50+M50+O50+Q50+S50+U50+W50+Y50+AA50+AC50</f>
        <v>0</v>
      </c>
      <c r="D50" s="101">
        <f t="shared" ref="D50:D68" si="42">+C50/$C$15</f>
        <v>0</v>
      </c>
      <c r="E50" s="240">
        <v>0</v>
      </c>
      <c r="F50" s="108">
        <f t="shared" ref="F50:H69" si="43">+E50/E$15</f>
        <v>0</v>
      </c>
      <c r="G50" s="240">
        <v>0</v>
      </c>
      <c r="H50" s="108">
        <f t="shared" si="43"/>
        <v>0</v>
      </c>
      <c r="I50" s="240">
        <v>0</v>
      </c>
      <c r="J50" s="108">
        <f t="shared" ref="J50:J69" si="44">+I50/I$15</f>
        <v>0</v>
      </c>
      <c r="K50" s="240">
        <v>0</v>
      </c>
      <c r="L50" s="108" t="e">
        <f t="shared" ref="L50:L69" si="45">+K50/K$15</f>
        <v>#DIV/0!</v>
      </c>
      <c r="M50" s="240">
        <v>0</v>
      </c>
      <c r="N50" s="108">
        <f t="shared" ref="N50:N69" si="46">+M50/M$15</f>
        <v>0</v>
      </c>
      <c r="O50" s="240">
        <v>0</v>
      </c>
      <c r="P50" s="108">
        <f t="shared" ref="P50:P69" si="47">+O50/O$15</f>
        <v>0</v>
      </c>
      <c r="Q50" s="240">
        <v>0</v>
      </c>
      <c r="R50" s="108">
        <f t="shared" ref="R50:R69" si="48">+Q50/Q$15</f>
        <v>0</v>
      </c>
      <c r="S50" s="240">
        <v>0</v>
      </c>
      <c r="T50" s="108" t="e">
        <f t="shared" ref="T50:T69" si="49">+S50/S$15</f>
        <v>#DIV/0!</v>
      </c>
      <c r="U50" s="240">
        <v>0</v>
      </c>
      <c r="V50" s="108" t="e">
        <f t="shared" ref="V50:V69" si="50">+U50/U$15</f>
        <v>#DIV/0!</v>
      </c>
      <c r="W50" s="240">
        <v>0</v>
      </c>
      <c r="X50" s="108" t="e">
        <f t="shared" ref="X50:X69" si="51">+W50/W$15</f>
        <v>#DIV/0!</v>
      </c>
      <c r="Y50" s="240">
        <v>0</v>
      </c>
      <c r="Z50" s="108" t="e">
        <f t="shared" ref="Z50:Z69" si="52">+Y50/Y$15</f>
        <v>#DIV/0!</v>
      </c>
      <c r="AA50" s="240">
        <v>0</v>
      </c>
      <c r="AB50" s="108" t="e">
        <f t="shared" ref="AB50:AB69" si="53">+AA50/AA$15</f>
        <v>#DIV/0!</v>
      </c>
      <c r="AC50" s="240">
        <v>0</v>
      </c>
      <c r="AD50" s="319" t="e">
        <f t="shared" ref="AD50:AD69" si="54">+AC50/AC$15</f>
        <v>#DIV/0!</v>
      </c>
    </row>
    <row r="51" spans="1:34" ht="13.15" x14ac:dyDescent="0.4">
      <c r="A51" s="327" t="s">
        <v>399</v>
      </c>
      <c r="B51" s="347" t="s">
        <v>265</v>
      </c>
      <c r="C51" s="331">
        <f t="shared" si="41"/>
        <v>0</v>
      </c>
      <c r="D51" s="101">
        <f t="shared" si="42"/>
        <v>0</v>
      </c>
      <c r="E51" s="240">
        <v>0</v>
      </c>
      <c r="F51" s="108">
        <f t="shared" si="43"/>
        <v>0</v>
      </c>
      <c r="G51" s="240">
        <v>0</v>
      </c>
      <c r="H51" s="108">
        <f t="shared" si="43"/>
        <v>0</v>
      </c>
      <c r="I51" s="240">
        <v>0</v>
      </c>
      <c r="J51" s="108">
        <f t="shared" si="44"/>
        <v>0</v>
      </c>
      <c r="K51" s="240">
        <v>0</v>
      </c>
      <c r="L51" s="108" t="e">
        <f t="shared" si="45"/>
        <v>#DIV/0!</v>
      </c>
      <c r="M51" s="240">
        <v>0</v>
      </c>
      <c r="N51" s="108">
        <f t="shared" si="46"/>
        <v>0</v>
      </c>
      <c r="O51" s="240">
        <v>0</v>
      </c>
      <c r="P51" s="108">
        <f t="shared" si="47"/>
        <v>0</v>
      </c>
      <c r="Q51" s="240">
        <v>0</v>
      </c>
      <c r="R51" s="108">
        <f t="shared" si="48"/>
        <v>0</v>
      </c>
      <c r="S51" s="240">
        <v>0</v>
      </c>
      <c r="T51" s="108" t="e">
        <f t="shared" si="49"/>
        <v>#DIV/0!</v>
      </c>
      <c r="U51" s="240">
        <v>0</v>
      </c>
      <c r="V51" s="108" t="e">
        <f t="shared" si="50"/>
        <v>#DIV/0!</v>
      </c>
      <c r="W51" s="240">
        <v>0</v>
      </c>
      <c r="X51" s="108" t="e">
        <f t="shared" si="51"/>
        <v>#DIV/0!</v>
      </c>
      <c r="Y51" s="240">
        <v>0</v>
      </c>
      <c r="Z51" s="108" t="e">
        <f t="shared" si="52"/>
        <v>#DIV/0!</v>
      </c>
      <c r="AA51" s="240">
        <v>0</v>
      </c>
      <c r="AB51" s="108" t="e">
        <f t="shared" si="53"/>
        <v>#DIV/0!</v>
      </c>
      <c r="AC51" s="240">
        <v>0</v>
      </c>
      <c r="AD51" s="319" t="e">
        <f t="shared" si="54"/>
        <v>#DIV/0!</v>
      </c>
      <c r="AF51" s="615"/>
      <c r="AG51" s="1077">
        <v>1</v>
      </c>
      <c r="AH51" s="615" t="s">
        <v>919</v>
      </c>
    </row>
    <row r="52" spans="1:34" ht="13.15" x14ac:dyDescent="0.4">
      <c r="A52" s="327" t="s">
        <v>398</v>
      </c>
      <c r="B52" s="347" t="s">
        <v>266</v>
      </c>
      <c r="C52" s="331">
        <f t="shared" si="41"/>
        <v>0</v>
      </c>
      <c r="D52" s="101">
        <f t="shared" si="42"/>
        <v>0</v>
      </c>
      <c r="E52" s="240">
        <v>0</v>
      </c>
      <c r="F52" s="108">
        <f t="shared" si="43"/>
        <v>0</v>
      </c>
      <c r="G52" s="240">
        <v>0</v>
      </c>
      <c r="H52" s="108">
        <f t="shared" si="43"/>
        <v>0</v>
      </c>
      <c r="I52" s="240">
        <v>0</v>
      </c>
      <c r="J52" s="108">
        <f t="shared" si="44"/>
        <v>0</v>
      </c>
      <c r="K52" s="240">
        <v>0</v>
      </c>
      <c r="L52" s="108" t="e">
        <f t="shared" si="45"/>
        <v>#DIV/0!</v>
      </c>
      <c r="M52" s="240">
        <v>0</v>
      </c>
      <c r="N52" s="108">
        <f t="shared" si="46"/>
        <v>0</v>
      </c>
      <c r="O52" s="240">
        <v>0</v>
      </c>
      <c r="P52" s="108">
        <f t="shared" si="47"/>
        <v>0</v>
      </c>
      <c r="Q52" s="240">
        <v>0</v>
      </c>
      <c r="R52" s="108">
        <f t="shared" si="48"/>
        <v>0</v>
      </c>
      <c r="S52" s="240">
        <v>0</v>
      </c>
      <c r="T52" s="108" t="e">
        <f t="shared" si="49"/>
        <v>#DIV/0!</v>
      </c>
      <c r="U52" s="240">
        <v>0</v>
      </c>
      <c r="V52" s="108" t="e">
        <f t="shared" si="50"/>
        <v>#DIV/0!</v>
      </c>
      <c r="W52" s="240">
        <v>0</v>
      </c>
      <c r="X52" s="108" t="e">
        <f t="shared" si="51"/>
        <v>#DIV/0!</v>
      </c>
      <c r="Y52" s="240">
        <v>0</v>
      </c>
      <c r="Z52" s="108" t="e">
        <f t="shared" si="52"/>
        <v>#DIV/0!</v>
      </c>
      <c r="AA52" s="240">
        <v>0</v>
      </c>
      <c r="AB52" s="108" t="e">
        <f t="shared" si="53"/>
        <v>#DIV/0!</v>
      </c>
      <c r="AC52" s="240">
        <v>0</v>
      </c>
      <c r="AD52" s="319" t="e">
        <f t="shared" si="54"/>
        <v>#DIV/0!</v>
      </c>
      <c r="AG52" s="1077">
        <v>2</v>
      </c>
      <c r="AH52" s="615" t="s">
        <v>920</v>
      </c>
    </row>
    <row r="53" spans="1:34" ht="13.15" x14ac:dyDescent="0.4">
      <c r="A53" s="327" t="s">
        <v>398</v>
      </c>
      <c r="B53" s="347" t="s">
        <v>267</v>
      </c>
      <c r="C53" s="331">
        <f t="shared" si="41"/>
        <v>0</v>
      </c>
      <c r="D53" s="101">
        <f t="shared" si="42"/>
        <v>0</v>
      </c>
      <c r="E53" s="240">
        <v>0</v>
      </c>
      <c r="F53" s="108">
        <f t="shared" si="43"/>
        <v>0</v>
      </c>
      <c r="G53" s="240">
        <v>0</v>
      </c>
      <c r="H53" s="108">
        <f t="shared" si="43"/>
        <v>0</v>
      </c>
      <c r="I53" s="240">
        <v>0</v>
      </c>
      <c r="J53" s="108">
        <f t="shared" si="44"/>
        <v>0</v>
      </c>
      <c r="K53" s="240">
        <v>0</v>
      </c>
      <c r="L53" s="108" t="e">
        <f t="shared" si="45"/>
        <v>#DIV/0!</v>
      </c>
      <c r="M53" s="240">
        <v>0</v>
      </c>
      <c r="N53" s="108">
        <f t="shared" si="46"/>
        <v>0</v>
      </c>
      <c r="O53" s="240">
        <v>0</v>
      </c>
      <c r="P53" s="108">
        <f t="shared" si="47"/>
        <v>0</v>
      </c>
      <c r="Q53" s="240">
        <v>0</v>
      </c>
      <c r="R53" s="108">
        <f t="shared" si="48"/>
        <v>0</v>
      </c>
      <c r="S53" s="240">
        <v>0</v>
      </c>
      <c r="T53" s="108" t="e">
        <f t="shared" si="49"/>
        <v>#DIV/0!</v>
      </c>
      <c r="U53" s="240">
        <v>0</v>
      </c>
      <c r="V53" s="108" t="e">
        <f t="shared" si="50"/>
        <v>#DIV/0!</v>
      </c>
      <c r="W53" s="240">
        <v>0</v>
      </c>
      <c r="X53" s="108" t="e">
        <f t="shared" si="51"/>
        <v>#DIV/0!</v>
      </c>
      <c r="Y53" s="240">
        <v>0</v>
      </c>
      <c r="Z53" s="108" t="e">
        <f t="shared" si="52"/>
        <v>#DIV/0!</v>
      </c>
      <c r="AA53" s="240">
        <v>0</v>
      </c>
      <c r="AB53" s="108" t="e">
        <f t="shared" si="53"/>
        <v>#DIV/0!</v>
      </c>
      <c r="AC53" s="240">
        <v>0</v>
      </c>
      <c r="AD53" s="319" t="e">
        <f t="shared" si="54"/>
        <v>#DIV/0!</v>
      </c>
      <c r="AG53" s="1077">
        <v>3</v>
      </c>
      <c r="AH53" s="615" t="s">
        <v>921</v>
      </c>
    </row>
    <row r="54" spans="1:34" ht="13.15" x14ac:dyDescent="0.4">
      <c r="A54" s="327" t="s">
        <v>398</v>
      </c>
      <c r="B54" s="347" t="s">
        <v>268</v>
      </c>
      <c r="C54" s="331">
        <f t="shared" si="41"/>
        <v>0</v>
      </c>
      <c r="D54" s="101">
        <f t="shared" si="42"/>
        <v>0</v>
      </c>
      <c r="E54" s="240">
        <v>0</v>
      </c>
      <c r="F54" s="108">
        <f t="shared" si="43"/>
        <v>0</v>
      </c>
      <c r="G54" s="240">
        <v>0</v>
      </c>
      <c r="H54" s="108">
        <f t="shared" si="43"/>
        <v>0</v>
      </c>
      <c r="I54" s="240">
        <v>0</v>
      </c>
      <c r="J54" s="108">
        <f t="shared" si="44"/>
        <v>0</v>
      </c>
      <c r="K54" s="240">
        <v>0</v>
      </c>
      <c r="L54" s="108" t="e">
        <f t="shared" si="45"/>
        <v>#DIV/0!</v>
      </c>
      <c r="M54" s="240">
        <v>0</v>
      </c>
      <c r="N54" s="108">
        <f t="shared" si="46"/>
        <v>0</v>
      </c>
      <c r="O54" s="240">
        <v>0</v>
      </c>
      <c r="P54" s="108">
        <f t="shared" si="47"/>
        <v>0</v>
      </c>
      <c r="Q54" s="240">
        <v>0</v>
      </c>
      <c r="R54" s="108">
        <f t="shared" si="48"/>
        <v>0</v>
      </c>
      <c r="S54" s="240">
        <v>0</v>
      </c>
      <c r="T54" s="108" t="e">
        <f t="shared" si="49"/>
        <v>#DIV/0!</v>
      </c>
      <c r="U54" s="240">
        <v>0</v>
      </c>
      <c r="V54" s="108" t="e">
        <f t="shared" si="50"/>
        <v>#DIV/0!</v>
      </c>
      <c r="W54" s="240">
        <v>0</v>
      </c>
      <c r="X54" s="108" t="e">
        <f t="shared" si="51"/>
        <v>#DIV/0!</v>
      </c>
      <c r="Y54" s="240">
        <v>0</v>
      </c>
      <c r="Z54" s="108" t="e">
        <f t="shared" si="52"/>
        <v>#DIV/0!</v>
      </c>
      <c r="AA54" s="240">
        <v>0</v>
      </c>
      <c r="AB54" s="108" t="e">
        <f t="shared" si="53"/>
        <v>#DIV/0!</v>
      </c>
      <c r="AC54" s="240">
        <v>0</v>
      </c>
      <c r="AD54" s="319" t="e">
        <f t="shared" si="54"/>
        <v>#DIV/0!</v>
      </c>
      <c r="AG54" s="1077">
        <v>4</v>
      </c>
      <c r="AH54" s="615" t="s">
        <v>922</v>
      </c>
    </row>
    <row r="55" spans="1:34" ht="13.15" x14ac:dyDescent="0.4">
      <c r="A55" s="327" t="s">
        <v>399</v>
      </c>
      <c r="B55" s="347" t="s">
        <v>269</v>
      </c>
      <c r="C55" s="331">
        <f t="shared" si="41"/>
        <v>0</v>
      </c>
      <c r="D55" s="101">
        <f t="shared" si="42"/>
        <v>0</v>
      </c>
      <c r="E55" s="240">
        <v>0</v>
      </c>
      <c r="F55" s="108">
        <f t="shared" si="43"/>
        <v>0</v>
      </c>
      <c r="G55" s="240">
        <v>0</v>
      </c>
      <c r="H55" s="108">
        <f t="shared" si="43"/>
        <v>0</v>
      </c>
      <c r="I55" s="240">
        <v>0</v>
      </c>
      <c r="J55" s="108">
        <f t="shared" si="44"/>
        <v>0</v>
      </c>
      <c r="K55" s="240">
        <v>0</v>
      </c>
      <c r="L55" s="108" t="e">
        <f t="shared" si="45"/>
        <v>#DIV/0!</v>
      </c>
      <c r="M55" s="240">
        <v>0</v>
      </c>
      <c r="N55" s="108">
        <f t="shared" si="46"/>
        <v>0</v>
      </c>
      <c r="O55" s="240">
        <v>0</v>
      </c>
      <c r="P55" s="108">
        <f t="shared" si="47"/>
        <v>0</v>
      </c>
      <c r="Q55" s="240">
        <v>0</v>
      </c>
      <c r="R55" s="108">
        <f t="shared" si="48"/>
        <v>0</v>
      </c>
      <c r="S55" s="240">
        <v>0</v>
      </c>
      <c r="T55" s="108" t="e">
        <f t="shared" si="49"/>
        <v>#DIV/0!</v>
      </c>
      <c r="U55" s="240">
        <v>0</v>
      </c>
      <c r="V55" s="108" t="e">
        <f t="shared" si="50"/>
        <v>#DIV/0!</v>
      </c>
      <c r="W55" s="240">
        <v>0</v>
      </c>
      <c r="X55" s="108" t="e">
        <f t="shared" si="51"/>
        <v>#DIV/0!</v>
      </c>
      <c r="Y55" s="240">
        <v>0</v>
      </c>
      <c r="Z55" s="108" t="e">
        <f t="shared" si="52"/>
        <v>#DIV/0!</v>
      </c>
      <c r="AA55" s="240">
        <v>0</v>
      </c>
      <c r="AB55" s="108" t="e">
        <f t="shared" si="53"/>
        <v>#DIV/0!</v>
      </c>
      <c r="AC55" s="240">
        <v>0</v>
      </c>
      <c r="AD55" s="319" t="e">
        <f t="shared" si="54"/>
        <v>#DIV/0!</v>
      </c>
    </row>
    <row r="56" spans="1:34" ht="13.15" x14ac:dyDescent="0.4">
      <c r="A56" s="327" t="s">
        <v>399</v>
      </c>
      <c r="B56" s="357" t="s">
        <v>270</v>
      </c>
      <c r="C56" s="331">
        <f t="shared" si="41"/>
        <v>0</v>
      </c>
      <c r="D56" s="101">
        <f t="shared" si="42"/>
        <v>0</v>
      </c>
      <c r="E56" s="240">
        <v>0</v>
      </c>
      <c r="F56" s="108">
        <f t="shared" si="43"/>
        <v>0</v>
      </c>
      <c r="G56" s="240">
        <v>0</v>
      </c>
      <c r="H56" s="108">
        <f t="shared" si="43"/>
        <v>0</v>
      </c>
      <c r="I56" s="240">
        <v>0</v>
      </c>
      <c r="J56" s="108">
        <f t="shared" si="44"/>
        <v>0</v>
      </c>
      <c r="K56" s="240">
        <v>0</v>
      </c>
      <c r="L56" s="108" t="e">
        <f t="shared" si="45"/>
        <v>#DIV/0!</v>
      </c>
      <c r="M56" s="240">
        <v>0</v>
      </c>
      <c r="N56" s="108">
        <f t="shared" si="46"/>
        <v>0</v>
      </c>
      <c r="O56" s="240">
        <v>0</v>
      </c>
      <c r="P56" s="108">
        <f t="shared" si="47"/>
        <v>0</v>
      </c>
      <c r="Q56" s="240">
        <v>0</v>
      </c>
      <c r="R56" s="108">
        <f t="shared" si="48"/>
        <v>0</v>
      </c>
      <c r="S56" s="240">
        <v>0</v>
      </c>
      <c r="T56" s="108" t="e">
        <f t="shared" si="49"/>
        <v>#DIV/0!</v>
      </c>
      <c r="U56" s="240">
        <v>0</v>
      </c>
      <c r="V56" s="108" t="e">
        <f t="shared" si="50"/>
        <v>#DIV/0!</v>
      </c>
      <c r="W56" s="240">
        <v>0</v>
      </c>
      <c r="X56" s="108" t="e">
        <f t="shared" si="51"/>
        <v>#DIV/0!</v>
      </c>
      <c r="Y56" s="240">
        <v>0</v>
      </c>
      <c r="Z56" s="108" t="e">
        <f t="shared" si="52"/>
        <v>#DIV/0!</v>
      </c>
      <c r="AA56" s="240">
        <v>0</v>
      </c>
      <c r="AB56" s="108" t="e">
        <f t="shared" si="53"/>
        <v>#DIV/0!</v>
      </c>
      <c r="AC56" s="240">
        <v>0</v>
      </c>
      <c r="AD56" s="319" t="e">
        <f t="shared" si="54"/>
        <v>#DIV/0!</v>
      </c>
    </row>
    <row r="57" spans="1:34" ht="13.15" x14ac:dyDescent="0.4">
      <c r="A57" s="327" t="s">
        <v>398</v>
      </c>
      <c r="B57" s="347" t="s">
        <v>271</v>
      </c>
      <c r="C57" s="331">
        <f t="shared" si="41"/>
        <v>0</v>
      </c>
      <c r="D57" s="101">
        <f t="shared" si="42"/>
        <v>0</v>
      </c>
      <c r="E57" s="469">
        <f>SUM(0.0725*E52+E53)</f>
        <v>0</v>
      </c>
      <c r="F57" s="108">
        <f t="shared" si="43"/>
        <v>0</v>
      </c>
      <c r="G57" s="469">
        <f>SUM(0.0725*G52+G53)</f>
        <v>0</v>
      </c>
      <c r="H57" s="108">
        <f t="shared" si="43"/>
        <v>0</v>
      </c>
      <c r="I57" s="469">
        <f>SUM(0.0725*I52+I53)</f>
        <v>0</v>
      </c>
      <c r="J57" s="108">
        <f t="shared" si="44"/>
        <v>0</v>
      </c>
      <c r="K57" s="469">
        <f>SUM(0.0725*K52+K53)</f>
        <v>0</v>
      </c>
      <c r="L57" s="108" t="e">
        <f t="shared" si="45"/>
        <v>#DIV/0!</v>
      </c>
      <c r="M57" s="469">
        <f>SUM(0.0725*M52+M53)</f>
        <v>0</v>
      </c>
      <c r="N57" s="108">
        <f t="shared" si="46"/>
        <v>0</v>
      </c>
      <c r="O57" s="469">
        <f>SUM(0.0725*O52+O53)</f>
        <v>0</v>
      </c>
      <c r="P57" s="108">
        <f t="shared" si="47"/>
        <v>0</v>
      </c>
      <c r="Q57" s="469">
        <f>SUM(0.0725*Q52+Q53)</f>
        <v>0</v>
      </c>
      <c r="R57" s="108">
        <f t="shared" si="48"/>
        <v>0</v>
      </c>
      <c r="S57" s="469">
        <f>SUM(0.0725*S52+S53)</f>
        <v>0</v>
      </c>
      <c r="T57" s="108" t="e">
        <f t="shared" si="49"/>
        <v>#DIV/0!</v>
      </c>
      <c r="U57" s="469">
        <f>SUM(0.0725*U52+U53)</f>
        <v>0</v>
      </c>
      <c r="V57" s="108" t="e">
        <f t="shared" si="50"/>
        <v>#DIV/0!</v>
      </c>
      <c r="W57" s="469">
        <f>SUM(0.0725*W52+W53)</f>
        <v>0</v>
      </c>
      <c r="X57" s="108" t="e">
        <f t="shared" si="51"/>
        <v>#DIV/0!</v>
      </c>
      <c r="Y57" s="469">
        <f>SUM(0.0725*Y52+Y53)</f>
        <v>0</v>
      </c>
      <c r="Z57" s="108" t="e">
        <f t="shared" si="52"/>
        <v>#DIV/0!</v>
      </c>
      <c r="AA57" s="469">
        <f>SUM(0.0725*AA52+AA53)</f>
        <v>0</v>
      </c>
      <c r="AB57" s="108" t="e">
        <f t="shared" si="53"/>
        <v>#DIV/0!</v>
      </c>
      <c r="AC57" s="469">
        <f>SUM(0.0725*AC52+AC53)</f>
        <v>0</v>
      </c>
      <c r="AD57" s="319" t="e">
        <f t="shared" si="54"/>
        <v>#DIV/0!</v>
      </c>
    </row>
    <row r="58" spans="1:34" ht="13.15" x14ac:dyDescent="0.4">
      <c r="A58" s="327" t="s">
        <v>398</v>
      </c>
      <c r="B58" s="347" t="s">
        <v>272</v>
      </c>
      <c r="C58" s="331">
        <f t="shared" si="41"/>
        <v>0</v>
      </c>
      <c r="D58" s="101">
        <f t="shared" si="42"/>
        <v>0</v>
      </c>
      <c r="E58" s="240">
        <v>0</v>
      </c>
      <c r="F58" s="108">
        <f t="shared" si="43"/>
        <v>0</v>
      </c>
      <c r="G58" s="240">
        <v>0</v>
      </c>
      <c r="H58" s="108">
        <f t="shared" si="43"/>
        <v>0</v>
      </c>
      <c r="I58" s="240">
        <v>0</v>
      </c>
      <c r="J58" s="108">
        <f t="shared" si="44"/>
        <v>0</v>
      </c>
      <c r="K58" s="240">
        <v>0</v>
      </c>
      <c r="L58" s="108" t="e">
        <f t="shared" si="45"/>
        <v>#DIV/0!</v>
      </c>
      <c r="M58" s="240">
        <v>0</v>
      </c>
      <c r="N58" s="108">
        <f t="shared" si="46"/>
        <v>0</v>
      </c>
      <c r="O58" s="240">
        <v>0</v>
      </c>
      <c r="P58" s="108">
        <f t="shared" si="47"/>
        <v>0</v>
      </c>
      <c r="Q58" s="240">
        <v>0</v>
      </c>
      <c r="R58" s="108">
        <f t="shared" si="48"/>
        <v>0</v>
      </c>
      <c r="S58" s="240">
        <v>0</v>
      </c>
      <c r="T58" s="108" t="e">
        <f t="shared" si="49"/>
        <v>#DIV/0!</v>
      </c>
      <c r="U58" s="240">
        <v>0</v>
      </c>
      <c r="V58" s="108" t="e">
        <f t="shared" si="50"/>
        <v>#DIV/0!</v>
      </c>
      <c r="W58" s="240">
        <v>0</v>
      </c>
      <c r="X58" s="108" t="e">
        <f t="shared" si="51"/>
        <v>#DIV/0!</v>
      </c>
      <c r="Y58" s="240">
        <v>0</v>
      </c>
      <c r="Z58" s="108" t="e">
        <f t="shared" si="52"/>
        <v>#DIV/0!</v>
      </c>
      <c r="AA58" s="240">
        <v>0</v>
      </c>
      <c r="AB58" s="108" t="e">
        <f t="shared" si="53"/>
        <v>#DIV/0!</v>
      </c>
      <c r="AC58" s="240">
        <v>0</v>
      </c>
      <c r="AD58" s="319" t="e">
        <f t="shared" si="54"/>
        <v>#DIV/0!</v>
      </c>
    </row>
    <row r="59" spans="1:34" ht="13.15" x14ac:dyDescent="0.4">
      <c r="A59" s="327" t="s">
        <v>398</v>
      </c>
      <c r="B59" s="347" t="s">
        <v>273</v>
      </c>
      <c r="C59" s="331">
        <f t="shared" si="41"/>
        <v>0</v>
      </c>
      <c r="D59" s="101">
        <f t="shared" si="42"/>
        <v>0</v>
      </c>
      <c r="E59" s="240">
        <v>0</v>
      </c>
      <c r="F59" s="108">
        <f t="shared" si="43"/>
        <v>0</v>
      </c>
      <c r="G59" s="240">
        <v>0</v>
      </c>
      <c r="H59" s="108">
        <f t="shared" si="43"/>
        <v>0</v>
      </c>
      <c r="I59" s="240">
        <v>0</v>
      </c>
      <c r="J59" s="108">
        <f t="shared" si="44"/>
        <v>0</v>
      </c>
      <c r="K59" s="240">
        <v>0</v>
      </c>
      <c r="L59" s="108" t="e">
        <f t="shared" si="45"/>
        <v>#DIV/0!</v>
      </c>
      <c r="M59" s="240">
        <v>0</v>
      </c>
      <c r="N59" s="108">
        <f t="shared" si="46"/>
        <v>0</v>
      </c>
      <c r="O59" s="240">
        <v>0</v>
      </c>
      <c r="P59" s="108">
        <f t="shared" si="47"/>
        <v>0</v>
      </c>
      <c r="Q59" s="240">
        <v>0</v>
      </c>
      <c r="R59" s="108">
        <f t="shared" si="48"/>
        <v>0</v>
      </c>
      <c r="S59" s="240">
        <v>0</v>
      </c>
      <c r="T59" s="108" t="e">
        <f t="shared" si="49"/>
        <v>#DIV/0!</v>
      </c>
      <c r="U59" s="240">
        <v>0</v>
      </c>
      <c r="V59" s="108" t="e">
        <f t="shared" si="50"/>
        <v>#DIV/0!</v>
      </c>
      <c r="W59" s="240">
        <v>0</v>
      </c>
      <c r="X59" s="108" t="e">
        <f t="shared" si="51"/>
        <v>#DIV/0!</v>
      </c>
      <c r="Y59" s="240">
        <v>0</v>
      </c>
      <c r="Z59" s="108" t="e">
        <f t="shared" si="52"/>
        <v>#DIV/0!</v>
      </c>
      <c r="AA59" s="240">
        <v>0</v>
      </c>
      <c r="AB59" s="108" t="e">
        <f t="shared" si="53"/>
        <v>#DIV/0!</v>
      </c>
      <c r="AC59" s="240">
        <v>0</v>
      </c>
      <c r="AD59" s="319" t="e">
        <f t="shared" si="54"/>
        <v>#DIV/0!</v>
      </c>
    </row>
    <row r="60" spans="1:34" ht="13.15" x14ac:dyDescent="0.4">
      <c r="A60" s="327" t="s">
        <v>398</v>
      </c>
      <c r="B60" s="347" t="s">
        <v>274</v>
      </c>
      <c r="C60" s="331">
        <f t="shared" si="41"/>
        <v>0</v>
      </c>
      <c r="D60" s="101">
        <v>0</v>
      </c>
      <c r="E60" s="240">
        <v>0</v>
      </c>
      <c r="F60" s="108">
        <f t="shared" si="43"/>
        <v>0</v>
      </c>
      <c r="G60" s="240">
        <v>0</v>
      </c>
      <c r="H60" s="108">
        <f t="shared" si="43"/>
        <v>0</v>
      </c>
      <c r="I60" s="240">
        <v>0</v>
      </c>
      <c r="J60" s="108">
        <f t="shared" si="44"/>
        <v>0</v>
      </c>
      <c r="K60" s="240">
        <v>0</v>
      </c>
      <c r="L60" s="108" t="e">
        <f t="shared" si="45"/>
        <v>#DIV/0!</v>
      </c>
      <c r="M60" s="240">
        <v>0</v>
      </c>
      <c r="N60" s="108">
        <f t="shared" si="46"/>
        <v>0</v>
      </c>
      <c r="O60" s="240">
        <v>0</v>
      </c>
      <c r="P60" s="108">
        <f t="shared" si="47"/>
        <v>0</v>
      </c>
      <c r="Q60" s="240">
        <v>0</v>
      </c>
      <c r="R60" s="108">
        <f t="shared" si="48"/>
        <v>0</v>
      </c>
      <c r="S60" s="240">
        <v>0</v>
      </c>
      <c r="T60" s="108" t="e">
        <f t="shared" si="49"/>
        <v>#DIV/0!</v>
      </c>
      <c r="U60" s="240">
        <v>0</v>
      </c>
      <c r="V60" s="108" t="e">
        <f t="shared" si="50"/>
        <v>#DIV/0!</v>
      </c>
      <c r="W60" s="240">
        <v>0</v>
      </c>
      <c r="X60" s="108" t="e">
        <f t="shared" si="51"/>
        <v>#DIV/0!</v>
      </c>
      <c r="Y60" s="240">
        <v>0</v>
      </c>
      <c r="Z60" s="108" t="e">
        <f t="shared" si="52"/>
        <v>#DIV/0!</v>
      </c>
      <c r="AA60" s="240">
        <v>0</v>
      </c>
      <c r="AB60" s="108" t="e">
        <f t="shared" si="53"/>
        <v>#DIV/0!</v>
      </c>
      <c r="AC60" s="240">
        <v>0</v>
      </c>
      <c r="AD60" s="319" t="e">
        <f t="shared" si="54"/>
        <v>#DIV/0!</v>
      </c>
    </row>
    <row r="61" spans="1:34" ht="13.15" x14ac:dyDescent="0.4">
      <c r="A61" s="327" t="s">
        <v>398</v>
      </c>
      <c r="B61" s="347" t="s">
        <v>275</v>
      </c>
      <c r="C61" s="331">
        <f t="shared" si="41"/>
        <v>0</v>
      </c>
      <c r="D61" s="101">
        <f t="shared" si="42"/>
        <v>0</v>
      </c>
      <c r="E61" s="240">
        <v>0</v>
      </c>
      <c r="F61" s="108">
        <f t="shared" si="43"/>
        <v>0</v>
      </c>
      <c r="G61" s="240">
        <v>0</v>
      </c>
      <c r="H61" s="108">
        <f t="shared" si="43"/>
        <v>0</v>
      </c>
      <c r="I61" s="240">
        <v>0</v>
      </c>
      <c r="J61" s="108">
        <f t="shared" si="44"/>
        <v>0</v>
      </c>
      <c r="K61" s="240">
        <v>0</v>
      </c>
      <c r="L61" s="108" t="e">
        <f t="shared" si="45"/>
        <v>#DIV/0!</v>
      </c>
      <c r="M61" s="240">
        <v>0</v>
      </c>
      <c r="N61" s="108">
        <f t="shared" si="46"/>
        <v>0</v>
      </c>
      <c r="O61" s="240">
        <v>0</v>
      </c>
      <c r="P61" s="108">
        <f t="shared" si="47"/>
        <v>0</v>
      </c>
      <c r="Q61" s="240">
        <v>0</v>
      </c>
      <c r="R61" s="108">
        <f t="shared" si="48"/>
        <v>0</v>
      </c>
      <c r="S61" s="240">
        <v>0</v>
      </c>
      <c r="T61" s="108" t="e">
        <f t="shared" si="49"/>
        <v>#DIV/0!</v>
      </c>
      <c r="U61" s="240">
        <v>0</v>
      </c>
      <c r="V61" s="108" t="e">
        <f t="shared" si="50"/>
        <v>#DIV/0!</v>
      </c>
      <c r="W61" s="240">
        <v>0</v>
      </c>
      <c r="X61" s="108" t="e">
        <f t="shared" si="51"/>
        <v>#DIV/0!</v>
      </c>
      <c r="Y61" s="240">
        <v>0</v>
      </c>
      <c r="Z61" s="108" t="e">
        <f t="shared" si="52"/>
        <v>#DIV/0!</v>
      </c>
      <c r="AA61" s="240">
        <v>0</v>
      </c>
      <c r="AB61" s="108" t="e">
        <f t="shared" si="53"/>
        <v>#DIV/0!</v>
      </c>
      <c r="AC61" s="240">
        <v>0</v>
      </c>
      <c r="AD61" s="319" t="e">
        <f t="shared" si="54"/>
        <v>#DIV/0!</v>
      </c>
    </row>
    <row r="62" spans="1:34" ht="13.15" x14ac:dyDescent="0.4">
      <c r="A62" s="327" t="s">
        <v>398</v>
      </c>
      <c r="B62" s="347" t="s">
        <v>276</v>
      </c>
      <c r="C62" s="331">
        <f t="shared" si="41"/>
        <v>0</v>
      </c>
      <c r="D62" s="101">
        <f t="shared" si="42"/>
        <v>0</v>
      </c>
      <c r="E62" s="240">
        <v>0</v>
      </c>
      <c r="F62" s="108">
        <f t="shared" si="43"/>
        <v>0</v>
      </c>
      <c r="G62" s="240">
        <v>0</v>
      </c>
      <c r="H62" s="108">
        <f t="shared" si="43"/>
        <v>0</v>
      </c>
      <c r="I62" s="240">
        <v>0</v>
      </c>
      <c r="J62" s="108">
        <f t="shared" si="44"/>
        <v>0</v>
      </c>
      <c r="K62" s="240">
        <v>0</v>
      </c>
      <c r="L62" s="108" t="e">
        <f t="shared" si="45"/>
        <v>#DIV/0!</v>
      </c>
      <c r="M62" s="240">
        <v>0</v>
      </c>
      <c r="N62" s="108">
        <f t="shared" si="46"/>
        <v>0</v>
      </c>
      <c r="O62" s="240">
        <v>0</v>
      </c>
      <c r="P62" s="108">
        <f t="shared" si="47"/>
        <v>0</v>
      </c>
      <c r="Q62" s="240">
        <v>0</v>
      </c>
      <c r="R62" s="108">
        <f t="shared" si="48"/>
        <v>0</v>
      </c>
      <c r="S62" s="240">
        <v>0</v>
      </c>
      <c r="T62" s="108" t="e">
        <f t="shared" si="49"/>
        <v>#DIV/0!</v>
      </c>
      <c r="U62" s="240">
        <v>0</v>
      </c>
      <c r="V62" s="108" t="e">
        <f t="shared" si="50"/>
        <v>#DIV/0!</v>
      </c>
      <c r="W62" s="240">
        <v>0</v>
      </c>
      <c r="X62" s="108" t="e">
        <f t="shared" si="51"/>
        <v>#DIV/0!</v>
      </c>
      <c r="Y62" s="240">
        <v>0</v>
      </c>
      <c r="Z62" s="108" t="e">
        <f t="shared" si="52"/>
        <v>#DIV/0!</v>
      </c>
      <c r="AA62" s="240">
        <v>0</v>
      </c>
      <c r="AB62" s="108" t="e">
        <f t="shared" si="53"/>
        <v>#DIV/0!</v>
      </c>
      <c r="AC62" s="240">
        <v>0</v>
      </c>
      <c r="AD62" s="319" t="e">
        <f t="shared" si="54"/>
        <v>#DIV/0!</v>
      </c>
    </row>
    <row r="63" spans="1:34" ht="13.15" x14ac:dyDescent="0.4">
      <c r="A63" s="327" t="s">
        <v>399</v>
      </c>
      <c r="B63" s="347" t="s">
        <v>277</v>
      </c>
      <c r="C63" s="331">
        <f t="shared" si="41"/>
        <v>0</v>
      </c>
      <c r="D63" s="101">
        <f t="shared" si="42"/>
        <v>0</v>
      </c>
      <c r="E63" s="240">
        <v>0</v>
      </c>
      <c r="F63" s="108">
        <f t="shared" si="43"/>
        <v>0</v>
      </c>
      <c r="G63" s="240">
        <v>0</v>
      </c>
      <c r="H63" s="108">
        <f t="shared" si="43"/>
        <v>0</v>
      </c>
      <c r="I63" s="240">
        <v>0</v>
      </c>
      <c r="J63" s="108">
        <f t="shared" si="44"/>
        <v>0</v>
      </c>
      <c r="K63" s="240">
        <v>0</v>
      </c>
      <c r="L63" s="108" t="e">
        <f t="shared" si="45"/>
        <v>#DIV/0!</v>
      </c>
      <c r="M63" s="240">
        <v>0</v>
      </c>
      <c r="N63" s="108">
        <f t="shared" si="46"/>
        <v>0</v>
      </c>
      <c r="O63" s="240">
        <v>0</v>
      </c>
      <c r="P63" s="108">
        <f t="shared" si="47"/>
        <v>0</v>
      </c>
      <c r="Q63" s="240">
        <v>0</v>
      </c>
      <c r="R63" s="108">
        <f t="shared" si="48"/>
        <v>0</v>
      </c>
      <c r="S63" s="240">
        <v>0</v>
      </c>
      <c r="T63" s="108" t="e">
        <f t="shared" si="49"/>
        <v>#DIV/0!</v>
      </c>
      <c r="U63" s="240">
        <v>0</v>
      </c>
      <c r="V63" s="108" t="e">
        <f t="shared" si="50"/>
        <v>#DIV/0!</v>
      </c>
      <c r="W63" s="240">
        <v>0</v>
      </c>
      <c r="X63" s="108" t="e">
        <f t="shared" si="51"/>
        <v>#DIV/0!</v>
      </c>
      <c r="Y63" s="240">
        <v>0</v>
      </c>
      <c r="Z63" s="108" t="e">
        <f t="shared" si="52"/>
        <v>#DIV/0!</v>
      </c>
      <c r="AA63" s="240">
        <v>0</v>
      </c>
      <c r="AB63" s="108" t="e">
        <f t="shared" si="53"/>
        <v>#DIV/0!</v>
      </c>
      <c r="AC63" s="240">
        <v>0</v>
      </c>
      <c r="AD63" s="319" t="e">
        <f t="shared" si="54"/>
        <v>#DIV/0!</v>
      </c>
    </row>
    <row r="64" spans="1:34" ht="13.15" x14ac:dyDescent="0.4">
      <c r="A64" s="327" t="s">
        <v>399</v>
      </c>
      <c r="B64" s="347" t="s">
        <v>278</v>
      </c>
      <c r="C64" s="331">
        <f t="shared" si="41"/>
        <v>0</v>
      </c>
      <c r="D64" s="101">
        <f t="shared" si="42"/>
        <v>0</v>
      </c>
      <c r="E64" s="240">
        <v>0</v>
      </c>
      <c r="F64" s="108">
        <f t="shared" si="43"/>
        <v>0</v>
      </c>
      <c r="G64" s="240">
        <v>0</v>
      </c>
      <c r="H64" s="108">
        <f t="shared" si="43"/>
        <v>0</v>
      </c>
      <c r="I64" s="240">
        <v>0</v>
      </c>
      <c r="J64" s="108">
        <f t="shared" si="44"/>
        <v>0</v>
      </c>
      <c r="K64" s="240">
        <v>0</v>
      </c>
      <c r="L64" s="108" t="e">
        <f t="shared" si="45"/>
        <v>#DIV/0!</v>
      </c>
      <c r="M64" s="240">
        <v>0</v>
      </c>
      <c r="N64" s="108">
        <f t="shared" si="46"/>
        <v>0</v>
      </c>
      <c r="O64" s="240">
        <v>0</v>
      </c>
      <c r="P64" s="108">
        <f t="shared" si="47"/>
        <v>0</v>
      </c>
      <c r="Q64" s="240">
        <v>0</v>
      </c>
      <c r="R64" s="108">
        <f t="shared" si="48"/>
        <v>0</v>
      </c>
      <c r="S64" s="240">
        <v>0</v>
      </c>
      <c r="T64" s="108" t="e">
        <f t="shared" si="49"/>
        <v>#DIV/0!</v>
      </c>
      <c r="U64" s="240">
        <v>0</v>
      </c>
      <c r="V64" s="108" t="e">
        <f t="shared" si="50"/>
        <v>#DIV/0!</v>
      </c>
      <c r="W64" s="240">
        <v>0</v>
      </c>
      <c r="X64" s="108" t="e">
        <f t="shared" si="51"/>
        <v>#DIV/0!</v>
      </c>
      <c r="Y64" s="240">
        <v>0</v>
      </c>
      <c r="Z64" s="108" t="e">
        <f t="shared" si="52"/>
        <v>#DIV/0!</v>
      </c>
      <c r="AA64" s="240">
        <v>0</v>
      </c>
      <c r="AB64" s="108" t="e">
        <f t="shared" si="53"/>
        <v>#DIV/0!</v>
      </c>
      <c r="AC64" s="240">
        <v>0</v>
      </c>
      <c r="AD64" s="319" t="e">
        <f t="shared" si="54"/>
        <v>#DIV/0!</v>
      </c>
    </row>
    <row r="65" spans="1:30" ht="13.15" x14ac:dyDescent="0.4">
      <c r="A65" s="327" t="s">
        <v>399</v>
      </c>
      <c r="B65" s="347" t="s">
        <v>279</v>
      </c>
      <c r="C65" s="331">
        <f t="shared" si="41"/>
        <v>0</v>
      </c>
      <c r="D65" s="101">
        <f t="shared" si="42"/>
        <v>0</v>
      </c>
      <c r="E65" s="240">
        <v>0</v>
      </c>
      <c r="F65" s="108">
        <f t="shared" si="43"/>
        <v>0</v>
      </c>
      <c r="G65" s="240">
        <v>0</v>
      </c>
      <c r="H65" s="108">
        <f t="shared" si="43"/>
        <v>0</v>
      </c>
      <c r="I65" s="240">
        <v>0</v>
      </c>
      <c r="J65" s="108">
        <f t="shared" si="44"/>
        <v>0</v>
      </c>
      <c r="K65" s="240">
        <v>0</v>
      </c>
      <c r="L65" s="108" t="e">
        <f t="shared" si="45"/>
        <v>#DIV/0!</v>
      </c>
      <c r="M65" s="240">
        <v>0</v>
      </c>
      <c r="N65" s="108">
        <f t="shared" si="46"/>
        <v>0</v>
      </c>
      <c r="O65" s="240">
        <v>0</v>
      </c>
      <c r="P65" s="108">
        <f t="shared" si="47"/>
        <v>0</v>
      </c>
      <c r="Q65" s="240">
        <v>0</v>
      </c>
      <c r="R65" s="108">
        <f t="shared" si="48"/>
        <v>0</v>
      </c>
      <c r="S65" s="240">
        <v>0</v>
      </c>
      <c r="T65" s="108" t="e">
        <f t="shared" si="49"/>
        <v>#DIV/0!</v>
      </c>
      <c r="U65" s="240">
        <v>0</v>
      </c>
      <c r="V65" s="108" t="e">
        <f t="shared" si="50"/>
        <v>#DIV/0!</v>
      </c>
      <c r="W65" s="240">
        <v>0</v>
      </c>
      <c r="X65" s="108" t="e">
        <f t="shared" si="51"/>
        <v>#DIV/0!</v>
      </c>
      <c r="Y65" s="240">
        <v>0</v>
      </c>
      <c r="Z65" s="108" t="e">
        <f t="shared" si="52"/>
        <v>#DIV/0!</v>
      </c>
      <c r="AA65" s="240">
        <v>0</v>
      </c>
      <c r="AB65" s="108" t="e">
        <f t="shared" si="53"/>
        <v>#DIV/0!</v>
      </c>
      <c r="AC65" s="240">
        <v>0</v>
      </c>
      <c r="AD65" s="319" t="e">
        <f t="shared" si="54"/>
        <v>#DIV/0!</v>
      </c>
    </row>
    <row r="66" spans="1:30" ht="13.15" x14ac:dyDescent="0.4">
      <c r="A66" s="327" t="s">
        <v>399</v>
      </c>
      <c r="B66" s="347" t="s">
        <v>280</v>
      </c>
      <c r="C66" s="331">
        <f t="shared" si="41"/>
        <v>0</v>
      </c>
      <c r="D66" s="101">
        <f t="shared" si="42"/>
        <v>0</v>
      </c>
      <c r="E66" s="240">
        <v>0</v>
      </c>
      <c r="F66" s="108">
        <f t="shared" si="43"/>
        <v>0</v>
      </c>
      <c r="G66" s="240">
        <v>0</v>
      </c>
      <c r="H66" s="108">
        <f t="shared" si="43"/>
        <v>0</v>
      </c>
      <c r="I66" s="240">
        <v>0</v>
      </c>
      <c r="J66" s="108">
        <f t="shared" si="44"/>
        <v>0</v>
      </c>
      <c r="K66" s="240">
        <v>0</v>
      </c>
      <c r="L66" s="108" t="e">
        <f t="shared" si="45"/>
        <v>#DIV/0!</v>
      </c>
      <c r="M66" s="240">
        <v>0</v>
      </c>
      <c r="N66" s="108">
        <f t="shared" si="46"/>
        <v>0</v>
      </c>
      <c r="O66" s="240">
        <v>0</v>
      </c>
      <c r="P66" s="108">
        <f t="shared" si="47"/>
        <v>0</v>
      </c>
      <c r="Q66" s="240">
        <v>0</v>
      </c>
      <c r="R66" s="108">
        <f t="shared" si="48"/>
        <v>0</v>
      </c>
      <c r="S66" s="240">
        <v>0</v>
      </c>
      <c r="T66" s="108" t="e">
        <f t="shared" si="49"/>
        <v>#DIV/0!</v>
      </c>
      <c r="U66" s="240">
        <v>0</v>
      </c>
      <c r="V66" s="108" t="e">
        <f t="shared" si="50"/>
        <v>#DIV/0!</v>
      </c>
      <c r="W66" s="240">
        <v>0</v>
      </c>
      <c r="X66" s="108" t="e">
        <f t="shared" si="51"/>
        <v>#DIV/0!</v>
      </c>
      <c r="Y66" s="240">
        <v>0</v>
      </c>
      <c r="Z66" s="108" t="e">
        <f t="shared" si="52"/>
        <v>#DIV/0!</v>
      </c>
      <c r="AA66" s="240">
        <v>0</v>
      </c>
      <c r="AB66" s="108" t="e">
        <f t="shared" si="53"/>
        <v>#DIV/0!</v>
      </c>
      <c r="AC66" s="240">
        <v>0</v>
      </c>
      <c r="AD66" s="319" t="e">
        <f t="shared" si="54"/>
        <v>#DIV/0!</v>
      </c>
    </row>
    <row r="67" spans="1:30" ht="13.15" x14ac:dyDescent="0.4">
      <c r="A67" s="327" t="s">
        <v>398</v>
      </c>
      <c r="B67" s="347" t="s">
        <v>281</v>
      </c>
      <c r="C67" s="331">
        <f t="shared" si="41"/>
        <v>0</v>
      </c>
      <c r="D67" s="101">
        <f t="shared" si="42"/>
        <v>0</v>
      </c>
      <c r="E67" s="240">
        <v>0</v>
      </c>
      <c r="F67" s="108">
        <f t="shared" si="43"/>
        <v>0</v>
      </c>
      <c r="G67" s="240">
        <v>0</v>
      </c>
      <c r="H67" s="108">
        <f t="shared" si="43"/>
        <v>0</v>
      </c>
      <c r="I67" s="240">
        <v>0</v>
      </c>
      <c r="J67" s="108">
        <f t="shared" si="44"/>
        <v>0</v>
      </c>
      <c r="K67" s="240">
        <v>0</v>
      </c>
      <c r="L67" s="108" t="e">
        <f t="shared" si="45"/>
        <v>#DIV/0!</v>
      </c>
      <c r="M67" s="240">
        <v>0</v>
      </c>
      <c r="N67" s="108">
        <f t="shared" si="46"/>
        <v>0</v>
      </c>
      <c r="O67" s="240">
        <v>0</v>
      </c>
      <c r="P67" s="108">
        <f t="shared" si="47"/>
        <v>0</v>
      </c>
      <c r="Q67" s="240">
        <v>0</v>
      </c>
      <c r="R67" s="108">
        <f t="shared" si="48"/>
        <v>0</v>
      </c>
      <c r="S67" s="240">
        <v>0</v>
      </c>
      <c r="T67" s="108" t="e">
        <f t="shared" si="49"/>
        <v>#DIV/0!</v>
      </c>
      <c r="U67" s="240">
        <v>0</v>
      </c>
      <c r="V67" s="108" t="e">
        <f t="shared" si="50"/>
        <v>#DIV/0!</v>
      </c>
      <c r="W67" s="240">
        <v>0</v>
      </c>
      <c r="X67" s="108" t="e">
        <f t="shared" si="51"/>
        <v>#DIV/0!</v>
      </c>
      <c r="Y67" s="240">
        <v>0</v>
      </c>
      <c r="Z67" s="108" t="e">
        <f t="shared" si="52"/>
        <v>#DIV/0!</v>
      </c>
      <c r="AA67" s="240">
        <v>0</v>
      </c>
      <c r="AB67" s="108" t="e">
        <f t="shared" si="53"/>
        <v>#DIV/0!</v>
      </c>
      <c r="AC67" s="240">
        <v>0</v>
      </c>
      <c r="AD67" s="319" t="e">
        <f t="shared" si="54"/>
        <v>#DIV/0!</v>
      </c>
    </row>
    <row r="68" spans="1:30" ht="13.15" x14ac:dyDescent="0.4">
      <c r="A68" s="327" t="s">
        <v>399</v>
      </c>
      <c r="B68" s="347" t="s">
        <v>282</v>
      </c>
      <c r="C68" s="331">
        <f t="shared" si="41"/>
        <v>0</v>
      </c>
      <c r="D68" s="101">
        <f t="shared" si="42"/>
        <v>0</v>
      </c>
      <c r="E68" s="240">
        <v>0</v>
      </c>
      <c r="F68" s="108">
        <f t="shared" si="43"/>
        <v>0</v>
      </c>
      <c r="G68" s="240">
        <v>0</v>
      </c>
      <c r="H68" s="108">
        <f t="shared" si="43"/>
        <v>0</v>
      </c>
      <c r="I68" s="240">
        <v>0</v>
      </c>
      <c r="J68" s="108">
        <f t="shared" si="44"/>
        <v>0</v>
      </c>
      <c r="K68" s="240">
        <v>0</v>
      </c>
      <c r="L68" s="108" t="e">
        <f t="shared" si="45"/>
        <v>#DIV/0!</v>
      </c>
      <c r="M68" s="240">
        <v>0</v>
      </c>
      <c r="N68" s="108">
        <f t="shared" si="46"/>
        <v>0</v>
      </c>
      <c r="O68" s="240">
        <v>0</v>
      </c>
      <c r="P68" s="108">
        <f t="shared" si="47"/>
        <v>0</v>
      </c>
      <c r="Q68" s="240">
        <v>0</v>
      </c>
      <c r="R68" s="108">
        <f t="shared" si="48"/>
        <v>0</v>
      </c>
      <c r="S68" s="240">
        <v>0</v>
      </c>
      <c r="T68" s="108" t="e">
        <f t="shared" si="49"/>
        <v>#DIV/0!</v>
      </c>
      <c r="U68" s="240">
        <v>0</v>
      </c>
      <c r="V68" s="108" t="e">
        <f t="shared" si="50"/>
        <v>#DIV/0!</v>
      </c>
      <c r="W68" s="240">
        <v>0</v>
      </c>
      <c r="X68" s="108" t="e">
        <f t="shared" si="51"/>
        <v>#DIV/0!</v>
      </c>
      <c r="Y68" s="240">
        <v>0</v>
      </c>
      <c r="Z68" s="108" t="e">
        <f t="shared" si="52"/>
        <v>#DIV/0!</v>
      </c>
      <c r="AA68" s="240">
        <v>0</v>
      </c>
      <c r="AB68" s="108" t="e">
        <f t="shared" si="53"/>
        <v>#DIV/0!</v>
      </c>
      <c r="AC68" s="240">
        <v>0</v>
      </c>
      <c r="AD68" s="319" t="e">
        <f t="shared" si="54"/>
        <v>#DIV/0!</v>
      </c>
    </row>
    <row r="69" spans="1:30" ht="13.15" x14ac:dyDescent="0.4">
      <c r="A69" s="327"/>
      <c r="B69" s="358" t="s">
        <v>284</v>
      </c>
      <c r="C69" s="337">
        <f>SUM(C50:C68)</f>
        <v>0</v>
      </c>
      <c r="D69" s="110">
        <f>+C69/$C$15</f>
        <v>0</v>
      </c>
      <c r="E69" s="256">
        <f>SUM(E50:E68)</f>
        <v>0</v>
      </c>
      <c r="F69" s="194">
        <f t="shared" si="43"/>
        <v>0</v>
      </c>
      <c r="G69" s="256">
        <f>SUM(G50:G68)</f>
        <v>0</v>
      </c>
      <c r="H69" s="194">
        <f t="shared" si="43"/>
        <v>0</v>
      </c>
      <c r="I69" s="256">
        <f>SUM(I50:I68)</f>
        <v>0</v>
      </c>
      <c r="J69" s="194">
        <f t="shared" si="44"/>
        <v>0</v>
      </c>
      <c r="K69" s="256">
        <f>SUM(K50:K68)</f>
        <v>0</v>
      </c>
      <c r="L69" s="194" t="e">
        <f t="shared" si="45"/>
        <v>#DIV/0!</v>
      </c>
      <c r="M69" s="256">
        <f>SUM(M50:M68)</f>
        <v>0</v>
      </c>
      <c r="N69" s="194">
        <f t="shared" si="46"/>
        <v>0</v>
      </c>
      <c r="O69" s="256">
        <f>SUM(O50:O68)</f>
        <v>0</v>
      </c>
      <c r="P69" s="194">
        <f t="shared" si="47"/>
        <v>0</v>
      </c>
      <c r="Q69" s="256">
        <f>SUM(Q50:Q68)</f>
        <v>0</v>
      </c>
      <c r="R69" s="194">
        <f t="shared" si="48"/>
        <v>0</v>
      </c>
      <c r="S69" s="256">
        <f>SUM(S50:S68)</f>
        <v>0</v>
      </c>
      <c r="T69" s="194" t="e">
        <f t="shared" si="49"/>
        <v>#DIV/0!</v>
      </c>
      <c r="U69" s="256">
        <f>SUM(U50:U68)</f>
        <v>0</v>
      </c>
      <c r="V69" s="194" t="e">
        <f t="shared" si="50"/>
        <v>#DIV/0!</v>
      </c>
      <c r="W69" s="256">
        <f>SUM(W50:W68)</f>
        <v>0</v>
      </c>
      <c r="X69" s="194" t="e">
        <f t="shared" si="51"/>
        <v>#DIV/0!</v>
      </c>
      <c r="Y69" s="256">
        <f>SUM(Y50:Y68)</f>
        <v>0</v>
      </c>
      <c r="Z69" s="194" t="e">
        <f t="shared" si="52"/>
        <v>#DIV/0!</v>
      </c>
      <c r="AA69" s="256">
        <f>SUM(AA50:AA68)</f>
        <v>0</v>
      </c>
      <c r="AB69" s="194" t="e">
        <f t="shared" si="53"/>
        <v>#DIV/0!</v>
      </c>
      <c r="AC69" s="256">
        <f>SUM(AC50:AC68)</f>
        <v>0</v>
      </c>
      <c r="AD69" s="230" t="e">
        <f t="shared" si="54"/>
        <v>#DIV/0!</v>
      </c>
    </row>
    <row r="70" spans="1:30" ht="13.15" x14ac:dyDescent="0.4">
      <c r="A70" s="327"/>
      <c r="B70" s="344"/>
      <c r="C70" s="331"/>
      <c r="D70" s="1"/>
      <c r="E70" s="248"/>
      <c r="F70" s="108"/>
      <c r="G70" s="248"/>
      <c r="H70" s="108"/>
      <c r="I70" s="248"/>
      <c r="J70" s="108"/>
      <c r="K70" s="248"/>
      <c r="L70" s="108"/>
      <c r="M70" s="248"/>
      <c r="N70" s="108"/>
      <c r="O70" s="248"/>
      <c r="P70" s="108"/>
      <c r="Q70" s="248"/>
      <c r="R70" s="108"/>
      <c r="S70" s="248"/>
      <c r="T70" s="108"/>
      <c r="U70" s="248"/>
      <c r="V70" s="108"/>
      <c r="W70" s="248"/>
      <c r="X70" s="108"/>
      <c r="Y70" s="248"/>
      <c r="Z70" s="108"/>
      <c r="AA70" s="248"/>
      <c r="AB70" s="108"/>
      <c r="AC70" s="248"/>
      <c r="AD70" s="319"/>
    </row>
    <row r="71" spans="1:30" ht="13.15" x14ac:dyDescent="0.4">
      <c r="A71" s="327"/>
      <c r="B71" s="359" t="s">
        <v>299</v>
      </c>
      <c r="C71" s="331"/>
      <c r="D71" s="1"/>
      <c r="E71" s="248"/>
      <c r="F71" s="108"/>
      <c r="G71" s="248"/>
      <c r="H71" s="108"/>
      <c r="I71" s="248"/>
      <c r="J71" s="108"/>
      <c r="K71" s="248"/>
      <c r="L71" s="108"/>
      <c r="M71" s="248"/>
      <c r="N71" s="108"/>
      <c r="O71" s="248"/>
      <c r="P71" s="108"/>
      <c r="Q71" s="248"/>
      <c r="R71" s="108"/>
      <c r="S71" s="248"/>
      <c r="T71" s="108"/>
      <c r="U71" s="248"/>
      <c r="V71" s="108"/>
      <c r="W71" s="248"/>
      <c r="X71" s="108"/>
      <c r="Y71" s="248"/>
      <c r="Z71" s="108"/>
      <c r="AA71" s="248"/>
      <c r="AB71" s="108"/>
      <c r="AC71" s="248"/>
      <c r="AD71" s="319"/>
    </row>
    <row r="72" spans="1:30" ht="13.15" x14ac:dyDescent="0.4">
      <c r="A72" s="327" t="s">
        <v>398</v>
      </c>
      <c r="B72" s="347" t="s">
        <v>285</v>
      </c>
      <c r="C72" s="331">
        <f t="shared" ref="C72:C85" si="55">+E72+G72+I72+K72+M72+O72+Q72+S72+U72+W72+Y72+AA72+AC72</f>
        <v>0</v>
      </c>
      <c r="D72" s="101">
        <f t="shared" ref="D72:D85" si="56">+C72/$C$15</f>
        <v>0</v>
      </c>
      <c r="E72" s="240">
        <v>0</v>
      </c>
      <c r="F72" s="108">
        <f t="shared" ref="F72:H86" si="57">+E72/E$15</f>
        <v>0</v>
      </c>
      <c r="G72" s="240">
        <v>0</v>
      </c>
      <c r="H72" s="108">
        <f t="shared" si="57"/>
        <v>0</v>
      </c>
      <c r="I72" s="240">
        <v>0</v>
      </c>
      <c r="J72" s="108">
        <f t="shared" ref="J72:J86" si="58">+I72/I$15</f>
        <v>0</v>
      </c>
      <c r="K72" s="240">
        <v>0</v>
      </c>
      <c r="L72" s="108" t="e">
        <f t="shared" ref="L72:L86" si="59">+K72/K$15</f>
        <v>#DIV/0!</v>
      </c>
      <c r="M72" s="240">
        <v>0</v>
      </c>
      <c r="N72" s="108">
        <f t="shared" ref="N72:N86" si="60">+M72/M$15</f>
        <v>0</v>
      </c>
      <c r="O72" s="240">
        <v>0</v>
      </c>
      <c r="P72" s="108">
        <f t="shared" ref="P72:P86" si="61">+O72/O$15</f>
        <v>0</v>
      </c>
      <c r="Q72" s="240">
        <v>0</v>
      </c>
      <c r="R72" s="108">
        <f t="shared" ref="R72:R86" si="62">+Q72/Q$15</f>
        <v>0</v>
      </c>
      <c r="S72" s="240">
        <v>0</v>
      </c>
      <c r="T72" s="108" t="e">
        <f t="shared" ref="T72:T86" si="63">+S72/S$15</f>
        <v>#DIV/0!</v>
      </c>
      <c r="U72" s="240">
        <v>0</v>
      </c>
      <c r="V72" s="108" t="e">
        <f t="shared" ref="V72:V86" si="64">+U72/U$15</f>
        <v>#DIV/0!</v>
      </c>
      <c r="W72" s="240">
        <v>0</v>
      </c>
      <c r="X72" s="108" t="e">
        <f t="shared" ref="X72:X86" si="65">+W72/W$15</f>
        <v>#DIV/0!</v>
      </c>
      <c r="Y72" s="240">
        <v>0</v>
      </c>
      <c r="Z72" s="108" t="e">
        <f t="shared" ref="Z72:Z86" si="66">+Y72/Y$15</f>
        <v>#DIV/0!</v>
      </c>
      <c r="AA72" s="240">
        <v>0</v>
      </c>
      <c r="AB72" s="108" t="e">
        <f t="shared" ref="AB72:AB86" si="67">+AA72/AA$15</f>
        <v>#DIV/0!</v>
      </c>
      <c r="AC72" s="240">
        <v>0</v>
      </c>
      <c r="AD72" s="319" t="e">
        <f t="shared" ref="AD72:AD86" si="68">+AC72/AC$15</f>
        <v>#DIV/0!</v>
      </c>
    </row>
    <row r="73" spans="1:30" ht="13.15" x14ac:dyDescent="0.4">
      <c r="A73" s="327" t="s">
        <v>398</v>
      </c>
      <c r="B73" s="347" t="s">
        <v>286</v>
      </c>
      <c r="C73" s="331">
        <f t="shared" si="55"/>
        <v>0</v>
      </c>
      <c r="D73" s="101">
        <f t="shared" si="56"/>
        <v>0</v>
      </c>
      <c r="E73" s="240">
        <v>0</v>
      </c>
      <c r="F73" s="108">
        <f t="shared" si="57"/>
        <v>0</v>
      </c>
      <c r="G73" s="240">
        <v>0</v>
      </c>
      <c r="H73" s="108">
        <f t="shared" si="57"/>
        <v>0</v>
      </c>
      <c r="I73" s="240">
        <v>0</v>
      </c>
      <c r="J73" s="108">
        <f t="shared" si="58"/>
        <v>0</v>
      </c>
      <c r="K73" s="240">
        <v>0</v>
      </c>
      <c r="L73" s="108" t="e">
        <f t="shared" si="59"/>
        <v>#DIV/0!</v>
      </c>
      <c r="M73" s="240">
        <v>0</v>
      </c>
      <c r="N73" s="108">
        <f t="shared" si="60"/>
        <v>0</v>
      </c>
      <c r="O73" s="240">
        <v>0</v>
      </c>
      <c r="P73" s="108">
        <f t="shared" si="61"/>
        <v>0</v>
      </c>
      <c r="Q73" s="240">
        <v>0</v>
      </c>
      <c r="R73" s="108">
        <f t="shared" si="62"/>
        <v>0</v>
      </c>
      <c r="S73" s="240">
        <v>0</v>
      </c>
      <c r="T73" s="108" t="e">
        <f t="shared" si="63"/>
        <v>#DIV/0!</v>
      </c>
      <c r="U73" s="240">
        <v>0</v>
      </c>
      <c r="V73" s="108" t="e">
        <f t="shared" si="64"/>
        <v>#DIV/0!</v>
      </c>
      <c r="W73" s="240">
        <v>0</v>
      </c>
      <c r="X73" s="108" t="e">
        <f t="shared" si="65"/>
        <v>#DIV/0!</v>
      </c>
      <c r="Y73" s="240">
        <v>0</v>
      </c>
      <c r="Z73" s="108" t="e">
        <f t="shared" si="66"/>
        <v>#DIV/0!</v>
      </c>
      <c r="AA73" s="240">
        <v>0</v>
      </c>
      <c r="AB73" s="108" t="e">
        <f t="shared" si="67"/>
        <v>#DIV/0!</v>
      </c>
      <c r="AC73" s="240">
        <v>0</v>
      </c>
      <c r="AD73" s="319" t="e">
        <f t="shared" si="68"/>
        <v>#DIV/0!</v>
      </c>
    </row>
    <row r="74" spans="1:30" ht="13.15" x14ac:dyDescent="0.4">
      <c r="A74" s="327" t="s">
        <v>398</v>
      </c>
      <c r="B74" s="347" t="s">
        <v>287</v>
      </c>
      <c r="C74" s="331">
        <f t="shared" si="55"/>
        <v>0</v>
      </c>
      <c r="D74" s="101">
        <f t="shared" si="56"/>
        <v>0</v>
      </c>
      <c r="E74" s="240">
        <v>0</v>
      </c>
      <c r="F74" s="108">
        <f t="shared" si="57"/>
        <v>0</v>
      </c>
      <c r="G74" s="240">
        <v>0</v>
      </c>
      <c r="H74" s="108">
        <f t="shared" si="57"/>
        <v>0</v>
      </c>
      <c r="I74" s="240">
        <v>0</v>
      </c>
      <c r="J74" s="108">
        <f t="shared" si="58"/>
        <v>0</v>
      </c>
      <c r="K74" s="240">
        <v>0</v>
      </c>
      <c r="L74" s="108" t="e">
        <f t="shared" si="59"/>
        <v>#DIV/0!</v>
      </c>
      <c r="M74" s="240">
        <v>0</v>
      </c>
      <c r="N74" s="108">
        <f t="shared" si="60"/>
        <v>0</v>
      </c>
      <c r="O74" s="240">
        <v>0</v>
      </c>
      <c r="P74" s="108">
        <f t="shared" si="61"/>
        <v>0</v>
      </c>
      <c r="Q74" s="240">
        <v>0</v>
      </c>
      <c r="R74" s="108">
        <f t="shared" si="62"/>
        <v>0</v>
      </c>
      <c r="S74" s="240">
        <v>0</v>
      </c>
      <c r="T74" s="108" t="e">
        <f t="shared" si="63"/>
        <v>#DIV/0!</v>
      </c>
      <c r="U74" s="240">
        <v>0</v>
      </c>
      <c r="V74" s="108" t="e">
        <f t="shared" si="64"/>
        <v>#DIV/0!</v>
      </c>
      <c r="W74" s="240">
        <v>0</v>
      </c>
      <c r="X74" s="108" t="e">
        <f t="shared" si="65"/>
        <v>#DIV/0!</v>
      </c>
      <c r="Y74" s="240">
        <v>0</v>
      </c>
      <c r="Z74" s="108" t="e">
        <f t="shared" si="66"/>
        <v>#DIV/0!</v>
      </c>
      <c r="AA74" s="240">
        <v>0</v>
      </c>
      <c r="AB74" s="108" t="e">
        <f t="shared" si="67"/>
        <v>#DIV/0!</v>
      </c>
      <c r="AC74" s="240">
        <v>0</v>
      </c>
      <c r="AD74" s="319" t="e">
        <f t="shared" si="68"/>
        <v>#DIV/0!</v>
      </c>
    </row>
    <row r="75" spans="1:30" ht="13.15" x14ac:dyDescent="0.4">
      <c r="A75" s="327" t="s">
        <v>398</v>
      </c>
      <c r="B75" s="347" t="s">
        <v>288</v>
      </c>
      <c r="C75" s="331">
        <f t="shared" si="55"/>
        <v>0</v>
      </c>
      <c r="D75" s="101">
        <f t="shared" si="56"/>
        <v>0</v>
      </c>
      <c r="E75" s="240">
        <v>0</v>
      </c>
      <c r="F75" s="108">
        <f t="shared" si="57"/>
        <v>0</v>
      </c>
      <c r="G75" s="240">
        <v>0</v>
      </c>
      <c r="H75" s="108">
        <f t="shared" si="57"/>
        <v>0</v>
      </c>
      <c r="I75" s="240">
        <v>0</v>
      </c>
      <c r="J75" s="108">
        <f t="shared" si="58"/>
        <v>0</v>
      </c>
      <c r="K75" s="240">
        <v>0</v>
      </c>
      <c r="L75" s="108" t="e">
        <f t="shared" si="59"/>
        <v>#DIV/0!</v>
      </c>
      <c r="M75" s="240">
        <v>0</v>
      </c>
      <c r="N75" s="108">
        <f t="shared" si="60"/>
        <v>0</v>
      </c>
      <c r="O75" s="240">
        <v>0</v>
      </c>
      <c r="P75" s="108">
        <f t="shared" si="61"/>
        <v>0</v>
      </c>
      <c r="Q75" s="240">
        <v>0</v>
      </c>
      <c r="R75" s="108">
        <f t="shared" si="62"/>
        <v>0</v>
      </c>
      <c r="S75" s="240">
        <v>0</v>
      </c>
      <c r="T75" s="108" t="e">
        <f t="shared" si="63"/>
        <v>#DIV/0!</v>
      </c>
      <c r="U75" s="240">
        <v>0</v>
      </c>
      <c r="V75" s="108" t="e">
        <f t="shared" si="64"/>
        <v>#DIV/0!</v>
      </c>
      <c r="W75" s="240">
        <v>0</v>
      </c>
      <c r="X75" s="108" t="e">
        <f t="shared" si="65"/>
        <v>#DIV/0!</v>
      </c>
      <c r="Y75" s="240">
        <v>0</v>
      </c>
      <c r="Z75" s="108" t="e">
        <f t="shared" si="66"/>
        <v>#DIV/0!</v>
      </c>
      <c r="AA75" s="240">
        <v>0</v>
      </c>
      <c r="AB75" s="108" t="e">
        <f t="shared" si="67"/>
        <v>#DIV/0!</v>
      </c>
      <c r="AC75" s="240">
        <v>0</v>
      </c>
      <c r="AD75" s="319" t="e">
        <f t="shared" si="68"/>
        <v>#DIV/0!</v>
      </c>
    </row>
    <row r="76" spans="1:30" ht="13.15" x14ac:dyDescent="0.4">
      <c r="A76" s="327" t="s">
        <v>399</v>
      </c>
      <c r="B76" s="347" t="s">
        <v>289</v>
      </c>
      <c r="C76" s="331">
        <f t="shared" si="55"/>
        <v>0</v>
      </c>
      <c r="D76" s="101">
        <f t="shared" si="56"/>
        <v>0</v>
      </c>
      <c r="E76" s="240">
        <v>0</v>
      </c>
      <c r="F76" s="108">
        <f t="shared" si="57"/>
        <v>0</v>
      </c>
      <c r="G76" s="240">
        <v>0</v>
      </c>
      <c r="H76" s="108">
        <f t="shared" si="57"/>
        <v>0</v>
      </c>
      <c r="I76" s="240">
        <v>0</v>
      </c>
      <c r="J76" s="108">
        <f t="shared" si="58"/>
        <v>0</v>
      </c>
      <c r="K76" s="240">
        <v>0</v>
      </c>
      <c r="L76" s="108" t="e">
        <f t="shared" si="59"/>
        <v>#DIV/0!</v>
      </c>
      <c r="M76" s="240">
        <v>0</v>
      </c>
      <c r="N76" s="108">
        <f t="shared" si="60"/>
        <v>0</v>
      </c>
      <c r="O76" s="240">
        <v>0</v>
      </c>
      <c r="P76" s="108">
        <f t="shared" si="61"/>
        <v>0</v>
      </c>
      <c r="Q76" s="240">
        <v>0</v>
      </c>
      <c r="R76" s="108">
        <f t="shared" si="62"/>
        <v>0</v>
      </c>
      <c r="S76" s="240">
        <v>0</v>
      </c>
      <c r="T76" s="108" t="e">
        <f t="shared" si="63"/>
        <v>#DIV/0!</v>
      </c>
      <c r="U76" s="240">
        <v>0</v>
      </c>
      <c r="V76" s="108" t="e">
        <f t="shared" si="64"/>
        <v>#DIV/0!</v>
      </c>
      <c r="W76" s="240">
        <v>0</v>
      </c>
      <c r="X76" s="108" t="e">
        <f t="shared" si="65"/>
        <v>#DIV/0!</v>
      </c>
      <c r="Y76" s="240">
        <v>0</v>
      </c>
      <c r="Z76" s="108" t="e">
        <f t="shared" si="66"/>
        <v>#DIV/0!</v>
      </c>
      <c r="AA76" s="240">
        <v>0</v>
      </c>
      <c r="AB76" s="108" t="e">
        <f t="shared" si="67"/>
        <v>#DIV/0!</v>
      </c>
      <c r="AC76" s="240">
        <v>0</v>
      </c>
      <c r="AD76" s="319" t="e">
        <f t="shared" si="68"/>
        <v>#DIV/0!</v>
      </c>
    </row>
    <row r="77" spans="1:30" ht="13.15" x14ac:dyDescent="0.4">
      <c r="A77" s="327" t="s">
        <v>399</v>
      </c>
      <c r="B77" s="347" t="s">
        <v>290</v>
      </c>
      <c r="C77" s="331">
        <f t="shared" si="55"/>
        <v>0</v>
      </c>
      <c r="D77" s="101">
        <f t="shared" si="56"/>
        <v>0</v>
      </c>
      <c r="E77" s="240">
        <v>0</v>
      </c>
      <c r="F77" s="108">
        <f t="shared" si="57"/>
        <v>0</v>
      </c>
      <c r="G77" s="240">
        <v>0</v>
      </c>
      <c r="H77" s="108">
        <f t="shared" si="57"/>
        <v>0</v>
      </c>
      <c r="I77" s="240">
        <v>0</v>
      </c>
      <c r="J77" s="108">
        <f t="shared" si="58"/>
        <v>0</v>
      </c>
      <c r="K77" s="240">
        <v>0</v>
      </c>
      <c r="L77" s="108" t="e">
        <f t="shared" si="59"/>
        <v>#DIV/0!</v>
      </c>
      <c r="M77" s="240">
        <v>0</v>
      </c>
      <c r="N77" s="108">
        <f t="shared" si="60"/>
        <v>0</v>
      </c>
      <c r="O77" s="240">
        <v>0</v>
      </c>
      <c r="P77" s="108">
        <f t="shared" si="61"/>
        <v>0</v>
      </c>
      <c r="Q77" s="240">
        <v>0</v>
      </c>
      <c r="R77" s="108">
        <f t="shared" si="62"/>
        <v>0</v>
      </c>
      <c r="S77" s="240">
        <v>0</v>
      </c>
      <c r="T77" s="108" t="e">
        <f t="shared" si="63"/>
        <v>#DIV/0!</v>
      </c>
      <c r="U77" s="240">
        <v>0</v>
      </c>
      <c r="V77" s="108" t="e">
        <f t="shared" si="64"/>
        <v>#DIV/0!</v>
      </c>
      <c r="W77" s="240">
        <v>0</v>
      </c>
      <c r="X77" s="108" t="e">
        <f t="shared" si="65"/>
        <v>#DIV/0!</v>
      </c>
      <c r="Y77" s="240">
        <v>0</v>
      </c>
      <c r="Z77" s="108" t="e">
        <f t="shared" si="66"/>
        <v>#DIV/0!</v>
      </c>
      <c r="AA77" s="240">
        <v>0</v>
      </c>
      <c r="AB77" s="108" t="e">
        <f t="shared" si="67"/>
        <v>#DIV/0!</v>
      </c>
      <c r="AC77" s="240">
        <v>0</v>
      </c>
      <c r="AD77" s="319" t="e">
        <f t="shared" si="68"/>
        <v>#DIV/0!</v>
      </c>
    </row>
    <row r="78" spans="1:30" ht="13.15" x14ac:dyDescent="0.4">
      <c r="A78" s="327" t="s">
        <v>399</v>
      </c>
      <c r="B78" s="347" t="s">
        <v>291</v>
      </c>
      <c r="C78" s="331">
        <f t="shared" si="55"/>
        <v>0</v>
      </c>
      <c r="D78" s="101">
        <f t="shared" si="56"/>
        <v>0</v>
      </c>
      <c r="E78" s="240">
        <v>0</v>
      </c>
      <c r="F78" s="108">
        <f t="shared" si="57"/>
        <v>0</v>
      </c>
      <c r="G78" s="240">
        <v>0</v>
      </c>
      <c r="H78" s="108">
        <f t="shared" si="57"/>
        <v>0</v>
      </c>
      <c r="I78" s="240">
        <v>0</v>
      </c>
      <c r="J78" s="108">
        <f t="shared" si="58"/>
        <v>0</v>
      </c>
      <c r="K78" s="240">
        <v>0</v>
      </c>
      <c r="L78" s="108" t="e">
        <f t="shared" si="59"/>
        <v>#DIV/0!</v>
      </c>
      <c r="M78" s="240">
        <v>0</v>
      </c>
      <c r="N78" s="108">
        <f t="shared" si="60"/>
        <v>0</v>
      </c>
      <c r="O78" s="240">
        <v>0</v>
      </c>
      <c r="P78" s="108">
        <f t="shared" si="61"/>
        <v>0</v>
      </c>
      <c r="Q78" s="240">
        <v>0</v>
      </c>
      <c r="R78" s="108">
        <f t="shared" si="62"/>
        <v>0</v>
      </c>
      <c r="S78" s="240">
        <v>0</v>
      </c>
      <c r="T78" s="108" t="e">
        <f t="shared" si="63"/>
        <v>#DIV/0!</v>
      </c>
      <c r="U78" s="240">
        <v>0</v>
      </c>
      <c r="V78" s="108" t="e">
        <f t="shared" si="64"/>
        <v>#DIV/0!</v>
      </c>
      <c r="W78" s="240">
        <v>0</v>
      </c>
      <c r="X78" s="108" t="e">
        <f t="shared" si="65"/>
        <v>#DIV/0!</v>
      </c>
      <c r="Y78" s="240">
        <v>0</v>
      </c>
      <c r="Z78" s="108" t="e">
        <f t="shared" si="66"/>
        <v>#DIV/0!</v>
      </c>
      <c r="AA78" s="240">
        <v>0</v>
      </c>
      <c r="AB78" s="108" t="e">
        <f t="shared" si="67"/>
        <v>#DIV/0!</v>
      </c>
      <c r="AC78" s="240">
        <v>0</v>
      </c>
      <c r="AD78" s="319" t="e">
        <f t="shared" si="68"/>
        <v>#DIV/0!</v>
      </c>
    </row>
    <row r="79" spans="1:30" ht="13.15" x14ac:dyDescent="0.4">
      <c r="A79" s="327" t="s">
        <v>398</v>
      </c>
      <c r="B79" s="347" t="s">
        <v>292</v>
      </c>
      <c r="C79" s="331">
        <f t="shared" si="55"/>
        <v>0</v>
      </c>
      <c r="D79" s="101">
        <f t="shared" si="56"/>
        <v>0</v>
      </c>
      <c r="E79" s="240">
        <v>0</v>
      </c>
      <c r="F79" s="108">
        <f t="shared" si="57"/>
        <v>0</v>
      </c>
      <c r="G79" s="240">
        <v>0</v>
      </c>
      <c r="H79" s="108">
        <f t="shared" si="57"/>
        <v>0</v>
      </c>
      <c r="I79" s="240">
        <v>0</v>
      </c>
      <c r="J79" s="108">
        <f t="shared" si="58"/>
        <v>0</v>
      </c>
      <c r="K79" s="240">
        <v>0</v>
      </c>
      <c r="L79" s="108" t="e">
        <f t="shared" si="59"/>
        <v>#DIV/0!</v>
      </c>
      <c r="M79" s="240">
        <v>0</v>
      </c>
      <c r="N79" s="108">
        <f t="shared" si="60"/>
        <v>0</v>
      </c>
      <c r="O79" s="240">
        <v>0</v>
      </c>
      <c r="P79" s="108">
        <f t="shared" si="61"/>
        <v>0</v>
      </c>
      <c r="Q79" s="240">
        <v>0</v>
      </c>
      <c r="R79" s="108">
        <f t="shared" si="62"/>
        <v>0</v>
      </c>
      <c r="S79" s="240">
        <v>0</v>
      </c>
      <c r="T79" s="108" t="e">
        <f t="shared" si="63"/>
        <v>#DIV/0!</v>
      </c>
      <c r="U79" s="240">
        <v>0</v>
      </c>
      <c r="V79" s="108" t="e">
        <f t="shared" si="64"/>
        <v>#DIV/0!</v>
      </c>
      <c r="W79" s="240">
        <v>0</v>
      </c>
      <c r="X79" s="108" t="e">
        <f t="shared" si="65"/>
        <v>#DIV/0!</v>
      </c>
      <c r="Y79" s="240">
        <v>0</v>
      </c>
      <c r="Z79" s="108" t="e">
        <f t="shared" si="66"/>
        <v>#DIV/0!</v>
      </c>
      <c r="AA79" s="240">
        <v>0</v>
      </c>
      <c r="AB79" s="108" t="e">
        <f t="shared" si="67"/>
        <v>#DIV/0!</v>
      </c>
      <c r="AC79" s="240">
        <v>0</v>
      </c>
      <c r="AD79" s="319" t="e">
        <f t="shared" si="68"/>
        <v>#DIV/0!</v>
      </c>
    </row>
    <row r="80" spans="1:30" ht="13.15" x14ac:dyDescent="0.4">
      <c r="A80" s="327" t="s">
        <v>398</v>
      </c>
      <c r="B80" s="347" t="s">
        <v>293</v>
      </c>
      <c r="C80" s="331">
        <f t="shared" si="55"/>
        <v>0</v>
      </c>
      <c r="D80" s="101">
        <f t="shared" si="56"/>
        <v>0</v>
      </c>
      <c r="E80" s="240">
        <v>0</v>
      </c>
      <c r="F80" s="108">
        <f t="shared" si="57"/>
        <v>0</v>
      </c>
      <c r="G80" s="240">
        <v>0</v>
      </c>
      <c r="H80" s="108">
        <f t="shared" si="57"/>
        <v>0</v>
      </c>
      <c r="I80" s="240">
        <v>0</v>
      </c>
      <c r="J80" s="108">
        <f t="shared" si="58"/>
        <v>0</v>
      </c>
      <c r="K80" s="240">
        <v>0</v>
      </c>
      <c r="L80" s="108" t="e">
        <f t="shared" si="59"/>
        <v>#DIV/0!</v>
      </c>
      <c r="M80" s="240">
        <v>0</v>
      </c>
      <c r="N80" s="108">
        <f t="shared" si="60"/>
        <v>0</v>
      </c>
      <c r="O80" s="240">
        <v>0</v>
      </c>
      <c r="P80" s="108">
        <f t="shared" si="61"/>
        <v>0</v>
      </c>
      <c r="Q80" s="240">
        <v>0</v>
      </c>
      <c r="R80" s="108">
        <f t="shared" si="62"/>
        <v>0</v>
      </c>
      <c r="S80" s="240">
        <v>0</v>
      </c>
      <c r="T80" s="108" t="e">
        <f t="shared" si="63"/>
        <v>#DIV/0!</v>
      </c>
      <c r="U80" s="240">
        <v>0</v>
      </c>
      <c r="V80" s="108" t="e">
        <f t="shared" si="64"/>
        <v>#DIV/0!</v>
      </c>
      <c r="W80" s="240">
        <v>0</v>
      </c>
      <c r="X80" s="108" t="e">
        <f t="shared" si="65"/>
        <v>#DIV/0!</v>
      </c>
      <c r="Y80" s="240">
        <v>0</v>
      </c>
      <c r="Z80" s="108" t="e">
        <f t="shared" si="66"/>
        <v>#DIV/0!</v>
      </c>
      <c r="AA80" s="240">
        <v>0</v>
      </c>
      <c r="AB80" s="108" t="e">
        <f t="shared" si="67"/>
        <v>#DIV/0!</v>
      </c>
      <c r="AC80" s="240">
        <v>0</v>
      </c>
      <c r="AD80" s="319" t="e">
        <f t="shared" si="68"/>
        <v>#DIV/0!</v>
      </c>
    </row>
    <row r="81" spans="1:30" ht="13.15" x14ac:dyDescent="0.4">
      <c r="A81" s="327" t="s">
        <v>398</v>
      </c>
      <c r="B81" s="347" t="s">
        <v>294</v>
      </c>
      <c r="C81" s="331">
        <f t="shared" si="55"/>
        <v>0</v>
      </c>
      <c r="D81" s="101">
        <f t="shared" si="56"/>
        <v>0</v>
      </c>
      <c r="E81" s="240">
        <v>0</v>
      </c>
      <c r="F81" s="108">
        <f t="shared" si="57"/>
        <v>0</v>
      </c>
      <c r="G81" s="240">
        <v>0</v>
      </c>
      <c r="H81" s="108">
        <f t="shared" si="57"/>
        <v>0</v>
      </c>
      <c r="I81" s="240">
        <v>0</v>
      </c>
      <c r="J81" s="108">
        <f t="shared" si="58"/>
        <v>0</v>
      </c>
      <c r="K81" s="240">
        <v>0</v>
      </c>
      <c r="L81" s="108" t="e">
        <f t="shared" si="59"/>
        <v>#DIV/0!</v>
      </c>
      <c r="M81" s="240">
        <v>0</v>
      </c>
      <c r="N81" s="108">
        <f t="shared" si="60"/>
        <v>0</v>
      </c>
      <c r="O81" s="240">
        <v>0</v>
      </c>
      <c r="P81" s="108">
        <f t="shared" si="61"/>
        <v>0</v>
      </c>
      <c r="Q81" s="240">
        <v>0</v>
      </c>
      <c r="R81" s="108">
        <f t="shared" si="62"/>
        <v>0</v>
      </c>
      <c r="S81" s="240">
        <v>0</v>
      </c>
      <c r="T81" s="108" t="e">
        <f t="shared" si="63"/>
        <v>#DIV/0!</v>
      </c>
      <c r="U81" s="240">
        <v>0</v>
      </c>
      <c r="V81" s="108" t="e">
        <f t="shared" si="64"/>
        <v>#DIV/0!</v>
      </c>
      <c r="W81" s="240">
        <v>0</v>
      </c>
      <c r="X81" s="108" t="e">
        <f t="shared" si="65"/>
        <v>#DIV/0!</v>
      </c>
      <c r="Y81" s="240">
        <v>0</v>
      </c>
      <c r="Z81" s="108" t="e">
        <f t="shared" si="66"/>
        <v>#DIV/0!</v>
      </c>
      <c r="AA81" s="240">
        <v>0</v>
      </c>
      <c r="AB81" s="108" t="e">
        <f t="shared" si="67"/>
        <v>#DIV/0!</v>
      </c>
      <c r="AC81" s="240">
        <v>0</v>
      </c>
      <c r="AD81" s="319" t="e">
        <f t="shared" si="68"/>
        <v>#DIV/0!</v>
      </c>
    </row>
    <row r="82" spans="1:30" ht="13.15" x14ac:dyDescent="0.4">
      <c r="A82" s="327" t="s">
        <v>399</v>
      </c>
      <c r="B82" s="347" t="s">
        <v>295</v>
      </c>
      <c r="C82" s="331">
        <f t="shared" si="55"/>
        <v>0</v>
      </c>
      <c r="D82" s="101">
        <f t="shared" si="56"/>
        <v>0</v>
      </c>
      <c r="E82" s="240">
        <v>0</v>
      </c>
      <c r="F82" s="108">
        <f t="shared" si="57"/>
        <v>0</v>
      </c>
      <c r="G82" s="240">
        <v>0</v>
      </c>
      <c r="H82" s="108">
        <f t="shared" si="57"/>
        <v>0</v>
      </c>
      <c r="I82" s="240">
        <v>0</v>
      </c>
      <c r="J82" s="108">
        <f t="shared" si="58"/>
        <v>0</v>
      </c>
      <c r="K82" s="240">
        <v>0</v>
      </c>
      <c r="L82" s="108" t="e">
        <f t="shared" si="59"/>
        <v>#DIV/0!</v>
      </c>
      <c r="M82" s="240">
        <v>0</v>
      </c>
      <c r="N82" s="108">
        <f t="shared" si="60"/>
        <v>0</v>
      </c>
      <c r="O82" s="240">
        <v>0</v>
      </c>
      <c r="P82" s="108">
        <f t="shared" si="61"/>
        <v>0</v>
      </c>
      <c r="Q82" s="240">
        <v>0</v>
      </c>
      <c r="R82" s="108">
        <f t="shared" si="62"/>
        <v>0</v>
      </c>
      <c r="S82" s="240">
        <v>0</v>
      </c>
      <c r="T82" s="108" t="e">
        <f t="shared" si="63"/>
        <v>#DIV/0!</v>
      </c>
      <c r="U82" s="240">
        <v>0</v>
      </c>
      <c r="V82" s="108" t="e">
        <f t="shared" si="64"/>
        <v>#DIV/0!</v>
      </c>
      <c r="W82" s="240">
        <v>0</v>
      </c>
      <c r="X82" s="108" t="e">
        <f t="shared" si="65"/>
        <v>#DIV/0!</v>
      </c>
      <c r="Y82" s="240">
        <v>0</v>
      </c>
      <c r="Z82" s="108" t="e">
        <f t="shared" si="66"/>
        <v>#DIV/0!</v>
      </c>
      <c r="AA82" s="240">
        <v>0</v>
      </c>
      <c r="AB82" s="108" t="e">
        <f t="shared" si="67"/>
        <v>#DIV/0!</v>
      </c>
      <c r="AC82" s="240">
        <v>0</v>
      </c>
      <c r="AD82" s="319" t="e">
        <f t="shared" si="68"/>
        <v>#DIV/0!</v>
      </c>
    </row>
    <row r="83" spans="1:30" ht="13.15" x14ac:dyDescent="0.4">
      <c r="A83" s="327" t="s">
        <v>399</v>
      </c>
      <c r="B83" s="347" t="s">
        <v>416</v>
      </c>
      <c r="C83" s="331">
        <f t="shared" si="55"/>
        <v>0</v>
      </c>
      <c r="D83" s="101">
        <f t="shared" si="56"/>
        <v>0</v>
      </c>
      <c r="E83" s="240">
        <v>0</v>
      </c>
      <c r="F83" s="108">
        <f t="shared" si="57"/>
        <v>0</v>
      </c>
      <c r="G83" s="240">
        <v>0</v>
      </c>
      <c r="H83" s="108">
        <f t="shared" si="57"/>
        <v>0</v>
      </c>
      <c r="I83" s="240">
        <v>0</v>
      </c>
      <c r="J83" s="108">
        <f t="shared" si="58"/>
        <v>0</v>
      </c>
      <c r="K83" s="240">
        <v>0</v>
      </c>
      <c r="L83" s="108" t="e">
        <f t="shared" si="59"/>
        <v>#DIV/0!</v>
      </c>
      <c r="M83" s="240">
        <v>0</v>
      </c>
      <c r="N83" s="108">
        <f t="shared" si="60"/>
        <v>0</v>
      </c>
      <c r="O83" s="240">
        <v>0</v>
      </c>
      <c r="P83" s="108">
        <f t="shared" si="61"/>
        <v>0</v>
      </c>
      <c r="Q83" s="240">
        <v>0</v>
      </c>
      <c r="R83" s="108">
        <f t="shared" si="62"/>
        <v>0</v>
      </c>
      <c r="S83" s="240">
        <v>0</v>
      </c>
      <c r="T83" s="108" t="e">
        <f t="shared" si="63"/>
        <v>#DIV/0!</v>
      </c>
      <c r="U83" s="240">
        <v>0</v>
      </c>
      <c r="V83" s="108" t="e">
        <f t="shared" si="64"/>
        <v>#DIV/0!</v>
      </c>
      <c r="W83" s="240">
        <v>0</v>
      </c>
      <c r="X83" s="108" t="e">
        <f t="shared" si="65"/>
        <v>#DIV/0!</v>
      </c>
      <c r="Y83" s="240">
        <v>0</v>
      </c>
      <c r="Z83" s="108" t="e">
        <f t="shared" si="66"/>
        <v>#DIV/0!</v>
      </c>
      <c r="AA83" s="240">
        <v>0</v>
      </c>
      <c r="AB83" s="108" t="e">
        <f t="shared" si="67"/>
        <v>#DIV/0!</v>
      </c>
      <c r="AC83" s="240">
        <v>0</v>
      </c>
      <c r="AD83" s="319" t="e">
        <f t="shared" si="68"/>
        <v>#DIV/0!</v>
      </c>
    </row>
    <row r="84" spans="1:30" ht="13.15" x14ac:dyDescent="0.4">
      <c r="A84" s="327" t="s">
        <v>398</v>
      </c>
      <c r="B84" s="347" t="s">
        <v>297</v>
      </c>
      <c r="C84" s="331">
        <f t="shared" si="55"/>
        <v>0</v>
      </c>
      <c r="D84" s="101">
        <f t="shared" si="56"/>
        <v>0</v>
      </c>
      <c r="E84" s="240">
        <v>0</v>
      </c>
      <c r="F84" s="108">
        <f t="shared" si="57"/>
        <v>0</v>
      </c>
      <c r="G84" s="240">
        <v>0</v>
      </c>
      <c r="H84" s="108">
        <f t="shared" si="57"/>
        <v>0</v>
      </c>
      <c r="I84" s="240">
        <v>0</v>
      </c>
      <c r="J84" s="108">
        <f t="shared" si="58"/>
        <v>0</v>
      </c>
      <c r="K84" s="240">
        <v>0</v>
      </c>
      <c r="L84" s="108" t="e">
        <f t="shared" si="59"/>
        <v>#DIV/0!</v>
      </c>
      <c r="M84" s="240">
        <v>0</v>
      </c>
      <c r="N84" s="108">
        <f t="shared" si="60"/>
        <v>0</v>
      </c>
      <c r="O84" s="240">
        <v>0</v>
      </c>
      <c r="P84" s="108">
        <f t="shared" si="61"/>
        <v>0</v>
      </c>
      <c r="Q84" s="240">
        <v>0</v>
      </c>
      <c r="R84" s="108">
        <f t="shared" si="62"/>
        <v>0</v>
      </c>
      <c r="S84" s="240">
        <v>0</v>
      </c>
      <c r="T84" s="108" t="e">
        <f t="shared" si="63"/>
        <v>#DIV/0!</v>
      </c>
      <c r="U84" s="240">
        <v>0</v>
      </c>
      <c r="V84" s="108" t="e">
        <f t="shared" si="64"/>
        <v>#DIV/0!</v>
      </c>
      <c r="W84" s="240">
        <v>0</v>
      </c>
      <c r="X84" s="108" t="e">
        <f t="shared" si="65"/>
        <v>#DIV/0!</v>
      </c>
      <c r="Y84" s="240">
        <v>0</v>
      </c>
      <c r="Z84" s="108" t="e">
        <f t="shared" si="66"/>
        <v>#DIV/0!</v>
      </c>
      <c r="AA84" s="240">
        <v>0</v>
      </c>
      <c r="AB84" s="108" t="e">
        <f t="shared" si="67"/>
        <v>#DIV/0!</v>
      </c>
      <c r="AC84" s="240">
        <v>0</v>
      </c>
      <c r="AD84" s="319" t="e">
        <f t="shared" si="68"/>
        <v>#DIV/0!</v>
      </c>
    </row>
    <row r="85" spans="1:30" ht="13.15" x14ac:dyDescent="0.4">
      <c r="A85" s="327" t="s">
        <v>398</v>
      </c>
      <c r="B85" s="347" t="s">
        <v>298</v>
      </c>
      <c r="C85" s="331">
        <f t="shared" si="55"/>
        <v>0</v>
      </c>
      <c r="D85" s="101">
        <f t="shared" si="56"/>
        <v>0</v>
      </c>
      <c r="E85" s="240">
        <v>0</v>
      </c>
      <c r="F85" s="108">
        <f t="shared" si="57"/>
        <v>0</v>
      </c>
      <c r="G85" s="240">
        <v>0</v>
      </c>
      <c r="H85" s="108">
        <f t="shared" si="57"/>
        <v>0</v>
      </c>
      <c r="I85" s="240">
        <v>0</v>
      </c>
      <c r="J85" s="108">
        <f t="shared" si="58"/>
        <v>0</v>
      </c>
      <c r="K85" s="240">
        <v>0</v>
      </c>
      <c r="L85" s="108" t="e">
        <f t="shared" si="59"/>
        <v>#DIV/0!</v>
      </c>
      <c r="M85" s="240">
        <v>0</v>
      </c>
      <c r="N85" s="108">
        <f t="shared" si="60"/>
        <v>0</v>
      </c>
      <c r="O85" s="240">
        <v>0</v>
      </c>
      <c r="P85" s="108">
        <f t="shared" si="61"/>
        <v>0</v>
      </c>
      <c r="Q85" s="240">
        <v>0</v>
      </c>
      <c r="R85" s="108">
        <f t="shared" si="62"/>
        <v>0</v>
      </c>
      <c r="S85" s="240">
        <v>0</v>
      </c>
      <c r="T85" s="108" t="e">
        <f t="shared" si="63"/>
        <v>#DIV/0!</v>
      </c>
      <c r="U85" s="240">
        <v>0</v>
      </c>
      <c r="V85" s="108" t="e">
        <f t="shared" si="64"/>
        <v>#DIV/0!</v>
      </c>
      <c r="W85" s="240">
        <v>0</v>
      </c>
      <c r="X85" s="108" t="e">
        <f t="shared" si="65"/>
        <v>#DIV/0!</v>
      </c>
      <c r="Y85" s="240">
        <v>0</v>
      </c>
      <c r="Z85" s="108" t="e">
        <f t="shared" si="66"/>
        <v>#DIV/0!</v>
      </c>
      <c r="AA85" s="240">
        <v>0</v>
      </c>
      <c r="AB85" s="108" t="e">
        <f t="shared" si="67"/>
        <v>#DIV/0!</v>
      </c>
      <c r="AC85" s="240">
        <v>0</v>
      </c>
      <c r="AD85" s="319" t="e">
        <f t="shared" si="68"/>
        <v>#DIV/0!</v>
      </c>
    </row>
    <row r="86" spans="1:30" ht="13.15" x14ac:dyDescent="0.4">
      <c r="A86" s="327"/>
      <c r="B86" s="358" t="s">
        <v>300</v>
      </c>
      <c r="C86" s="337">
        <f>SUM(C72:C85)</f>
        <v>0</v>
      </c>
      <c r="D86" s="110">
        <f>+C86/$C$15</f>
        <v>0</v>
      </c>
      <c r="E86" s="256">
        <f>SUM(E72:E85)</f>
        <v>0</v>
      </c>
      <c r="F86" s="194">
        <f t="shared" si="57"/>
        <v>0</v>
      </c>
      <c r="G86" s="256">
        <f>SUM(G72:G85)</f>
        <v>0</v>
      </c>
      <c r="H86" s="194">
        <f t="shared" si="57"/>
        <v>0</v>
      </c>
      <c r="I86" s="256">
        <f>SUM(I72:I85)</f>
        <v>0</v>
      </c>
      <c r="J86" s="194">
        <f t="shared" si="58"/>
        <v>0</v>
      </c>
      <c r="K86" s="256">
        <f>SUM(K72:K85)</f>
        <v>0</v>
      </c>
      <c r="L86" s="194" t="e">
        <f t="shared" si="59"/>
        <v>#DIV/0!</v>
      </c>
      <c r="M86" s="256">
        <f>SUM(M72:M85)</f>
        <v>0</v>
      </c>
      <c r="N86" s="194">
        <f t="shared" si="60"/>
        <v>0</v>
      </c>
      <c r="O86" s="256">
        <f>SUM(O72:O85)</f>
        <v>0</v>
      </c>
      <c r="P86" s="194">
        <f t="shared" si="61"/>
        <v>0</v>
      </c>
      <c r="Q86" s="256">
        <f>SUM(Q72:Q85)</f>
        <v>0</v>
      </c>
      <c r="R86" s="194">
        <f t="shared" si="62"/>
        <v>0</v>
      </c>
      <c r="S86" s="256">
        <f>SUM(S72:S85)</f>
        <v>0</v>
      </c>
      <c r="T86" s="194" t="e">
        <f t="shared" si="63"/>
        <v>#DIV/0!</v>
      </c>
      <c r="U86" s="256">
        <f>SUM(U72:U85)</f>
        <v>0</v>
      </c>
      <c r="V86" s="194" t="e">
        <f t="shared" si="64"/>
        <v>#DIV/0!</v>
      </c>
      <c r="W86" s="256">
        <f>SUM(W72:W85)</f>
        <v>0</v>
      </c>
      <c r="X86" s="194" t="e">
        <f t="shared" si="65"/>
        <v>#DIV/0!</v>
      </c>
      <c r="Y86" s="256">
        <f>SUM(Y72:Y85)</f>
        <v>0</v>
      </c>
      <c r="Z86" s="194" t="e">
        <f t="shared" si="66"/>
        <v>#DIV/0!</v>
      </c>
      <c r="AA86" s="256">
        <f>SUM(AA72:AA85)</f>
        <v>0</v>
      </c>
      <c r="AB86" s="194" t="e">
        <f t="shared" si="67"/>
        <v>#DIV/0!</v>
      </c>
      <c r="AC86" s="256">
        <f>SUM(AC72:AC85)</f>
        <v>0</v>
      </c>
      <c r="AD86" s="230" t="e">
        <f t="shared" si="68"/>
        <v>#DIV/0!</v>
      </c>
    </row>
    <row r="87" spans="1:30" ht="13.15" x14ac:dyDescent="0.4">
      <c r="A87" s="327"/>
      <c r="B87" s="344"/>
      <c r="C87" s="331"/>
      <c r="D87" s="1"/>
      <c r="E87" s="248"/>
      <c r="F87" s="108"/>
      <c r="G87" s="248"/>
      <c r="H87" s="108"/>
      <c r="I87" s="248"/>
      <c r="J87" s="108"/>
      <c r="K87" s="248"/>
      <c r="L87" s="108"/>
      <c r="M87" s="248"/>
      <c r="N87" s="108"/>
      <c r="O87" s="248"/>
      <c r="P87" s="108"/>
      <c r="Q87" s="248"/>
      <c r="R87" s="108"/>
      <c r="S87" s="248"/>
      <c r="T87" s="108"/>
      <c r="U87" s="248"/>
      <c r="V87" s="108"/>
      <c r="W87" s="248"/>
      <c r="X87" s="108"/>
      <c r="Y87" s="248"/>
      <c r="Z87" s="108"/>
      <c r="AA87" s="248"/>
      <c r="AB87" s="108"/>
      <c r="AC87" s="248"/>
      <c r="AD87" s="319"/>
    </row>
    <row r="88" spans="1:30" ht="13.15" x14ac:dyDescent="0.4">
      <c r="A88" s="327"/>
      <c r="B88" s="359" t="s">
        <v>307</v>
      </c>
      <c r="C88" s="331"/>
      <c r="D88" s="1"/>
      <c r="E88" s="248"/>
      <c r="F88" s="108"/>
      <c r="G88" s="248"/>
      <c r="H88" s="108"/>
      <c r="I88" s="248"/>
      <c r="J88" s="108"/>
      <c r="K88" s="248"/>
      <c r="L88" s="108"/>
      <c r="M88" s="248"/>
      <c r="N88" s="108"/>
      <c r="O88" s="248"/>
      <c r="P88" s="108"/>
      <c r="Q88" s="248"/>
      <c r="R88" s="108"/>
      <c r="S88" s="248"/>
      <c r="T88" s="108"/>
      <c r="U88" s="248"/>
      <c r="V88" s="108"/>
      <c r="W88" s="248"/>
      <c r="X88" s="108"/>
      <c r="Y88" s="248"/>
      <c r="Z88" s="108"/>
      <c r="AA88" s="248"/>
      <c r="AB88" s="108"/>
      <c r="AC88" s="248"/>
      <c r="AD88" s="319"/>
    </row>
    <row r="89" spans="1:30" ht="13.15" x14ac:dyDescent="0.4">
      <c r="A89" s="327" t="s">
        <v>398</v>
      </c>
      <c r="B89" s="360" t="s">
        <v>301</v>
      </c>
      <c r="C89" s="331">
        <f t="shared" ref="C89:C94" si="69">+E89+G89+I89+K89+M89+O89+Q89+S89+U89+W89+Y89+AA89+AC89</f>
        <v>0</v>
      </c>
      <c r="D89" s="101">
        <f t="shared" ref="D89:D94" si="70">+C89/$C$15</f>
        <v>0</v>
      </c>
      <c r="E89" s="240">
        <v>0</v>
      </c>
      <c r="F89" s="108">
        <f t="shared" ref="F89:H95" si="71">+E89/E$15</f>
        <v>0</v>
      </c>
      <c r="G89" s="240">
        <v>0</v>
      </c>
      <c r="H89" s="108">
        <f t="shared" si="71"/>
        <v>0</v>
      </c>
      <c r="I89" s="240">
        <v>0</v>
      </c>
      <c r="J89" s="108">
        <f t="shared" ref="J89:J95" si="72">+I89/I$15</f>
        <v>0</v>
      </c>
      <c r="K89" s="240">
        <v>0</v>
      </c>
      <c r="L89" s="108" t="e">
        <f t="shared" ref="L89:L95" si="73">+K89/K$15</f>
        <v>#DIV/0!</v>
      </c>
      <c r="M89" s="240">
        <v>0</v>
      </c>
      <c r="N89" s="108">
        <f t="shared" ref="N89:N95" si="74">+M89/M$15</f>
        <v>0</v>
      </c>
      <c r="O89" s="240">
        <v>0</v>
      </c>
      <c r="P89" s="108">
        <f t="shared" ref="P89:P95" si="75">+O89/O$15</f>
        <v>0</v>
      </c>
      <c r="Q89" s="240">
        <v>0</v>
      </c>
      <c r="R89" s="108">
        <f t="shared" ref="R89:R95" si="76">+Q89/Q$15</f>
        <v>0</v>
      </c>
      <c r="S89" s="240">
        <v>0</v>
      </c>
      <c r="T89" s="108" t="e">
        <f t="shared" ref="T89:T95" si="77">+S89/S$15</f>
        <v>#DIV/0!</v>
      </c>
      <c r="U89" s="240">
        <v>0</v>
      </c>
      <c r="V89" s="108" t="e">
        <f t="shared" ref="V89:V95" si="78">+U89/U$15</f>
        <v>#DIV/0!</v>
      </c>
      <c r="W89" s="240">
        <v>0</v>
      </c>
      <c r="X89" s="108" t="e">
        <f t="shared" ref="X89:X95" si="79">+W89/W$15</f>
        <v>#DIV/0!</v>
      </c>
      <c r="Y89" s="240">
        <v>0</v>
      </c>
      <c r="Z89" s="108" t="e">
        <f t="shared" ref="Z89:Z95" si="80">+Y89/Y$15</f>
        <v>#DIV/0!</v>
      </c>
      <c r="AA89" s="240">
        <v>0</v>
      </c>
      <c r="AB89" s="108" t="e">
        <f t="shared" ref="AB89:AB95" si="81">+AA89/AA$15</f>
        <v>#DIV/0!</v>
      </c>
      <c r="AC89" s="240">
        <v>0</v>
      </c>
      <c r="AD89" s="319" t="e">
        <f t="shared" ref="AD89:AD95" si="82">+AC89/AC$15</f>
        <v>#DIV/0!</v>
      </c>
    </row>
    <row r="90" spans="1:30" ht="13.15" x14ac:dyDescent="0.4">
      <c r="A90" s="327" t="s">
        <v>399</v>
      </c>
      <c r="B90" s="347" t="s">
        <v>302</v>
      </c>
      <c r="C90" s="331">
        <f t="shared" si="69"/>
        <v>0</v>
      </c>
      <c r="D90" s="101">
        <f t="shared" si="70"/>
        <v>0</v>
      </c>
      <c r="E90" s="240">
        <v>0</v>
      </c>
      <c r="F90" s="108">
        <f t="shared" si="71"/>
        <v>0</v>
      </c>
      <c r="G90" s="240">
        <v>0</v>
      </c>
      <c r="H90" s="108">
        <f t="shared" si="71"/>
        <v>0</v>
      </c>
      <c r="I90" s="240">
        <v>0</v>
      </c>
      <c r="J90" s="108">
        <f t="shared" si="72"/>
        <v>0</v>
      </c>
      <c r="K90" s="240">
        <v>0</v>
      </c>
      <c r="L90" s="108" t="e">
        <f t="shared" si="73"/>
        <v>#DIV/0!</v>
      </c>
      <c r="M90" s="240">
        <v>0</v>
      </c>
      <c r="N90" s="108">
        <f t="shared" si="74"/>
        <v>0</v>
      </c>
      <c r="O90" s="240">
        <v>0</v>
      </c>
      <c r="P90" s="108">
        <f t="shared" si="75"/>
        <v>0</v>
      </c>
      <c r="Q90" s="240">
        <v>0</v>
      </c>
      <c r="R90" s="108">
        <f t="shared" si="76"/>
        <v>0</v>
      </c>
      <c r="S90" s="240">
        <v>0</v>
      </c>
      <c r="T90" s="108" t="e">
        <f t="shared" si="77"/>
        <v>#DIV/0!</v>
      </c>
      <c r="U90" s="240">
        <v>0</v>
      </c>
      <c r="V90" s="108" t="e">
        <f t="shared" si="78"/>
        <v>#DIV/0!</v>
      </c>
      <c r="W90" s="240">
        <v>0</v>
      </c>
      <c r="X90" s="108" t="e">
        <f t="shared" si="79"/>
        <v>#DIV/0!</v>
      </c>
      <c r="Y90" s="240">
        <v>0</v>
      </c>
      <c r="Z90" s="108" t="e">
        <f t="shared" si="80"/>
        <v>#DIV/0!</v>
      </c>
      <c r="AA90" s="240">
        <v>0</v>
      </c>
      <c r="AB90" s="108" t="e">
        <f t="shared" si="81"/>
        <v>#DIV/0!</v>
      </c>
      <c r="AC90" s="240">
        <v>0</v>
      </c>
      <c r="AD90" s="319" t="e">
        <f t="shared" si="82"/>
        <v>#DIV/0!</v>
      </c>
    </row>
    <row r="91" spans="1:30" ht="13.15" x14ac:dyDescent="0.4">
      <c r="A91" s="327" t="s">
        <v>399</v>
      </c>
      <c r="B91" s="347" t="s">
        <v>303</v>
      </c>
      <c r="C91" s="331">
        <f t="shared" si="69"/>
        <v>0</v>
      </c>
      <c r="D91" s="101">
        <f t="shared" si="70"/>
        <v>0</v>
      </c>
      <c r="E91" s="240">
        <v>0</v>
      </c>
      <c r="F91" s="108">
        <f t="shared" si="71"/>
        <v>0</v>
      </c>
      <c r="G91" s="240">
        <v>0</v>
      </c>
      <c r="H91" s="108">
        <f t="shared" si="71"/>
        <v>0</v>
      </c>
      <c r="I91" s="240">
        <v>0</v>
      </c>
      <c r="J91" s="108">
        <f t="shared" si="72"/>
        <v>0</v>
      </c>
      <c r="K91" s="240">
        <v>0</v>
      </c>
      <c r="L91" s="108" t="e">
        <f t="shared" si="73"/>
        <v>#DIV/0!</v>
      </c>
      <c r="M91" s="240">
        <v>0</v>
      </c>
      <c r="N91" s="108">
        <f t="shared" si="74"/>
        <v>0</v>
      </c>
      <c r="O91" s="240">
        <v>0</v>
      </c>
      <c r="P91" s="108">
        <f t="shared" si="75"/>
        <v>0</v>
      </c>
      <c r="Q91" s="240">
        <v>0</v>
      </c>
      <c r="R91" s="108">
        <f t="shared" si="76"/>
        <v>0</v>
      </c>
      <c r="S91" s="240">
        <v>0</v>
      </c>
      <c r="T91" s="108" t="e">
        <f t="shared" si="77"/>
        <v>#DIV/0!</v>
      </c>
      <c r="U91" s="240">
        <v>0</v>
      </c>
      <c r="V91" s="108" t="e">
        <f t="shared" si="78"/>
        <v>#DIV/0!</v>
      </c>
      <c r="W91" s="240">
        <v>0</v>
      </c>
      <c r="X91" s="108" t="e">
        <f t="shared" si="79"/>
        <v>#DIV/0!</v>
      </c>
      <c r="Y91" s="240">
        <v>0</v>
      </c>
      <c r="Z91" s="108" t="e">
        <f t="shared" si="80"/>
        <v>#DIV/0!</v>
      </c>
      <c r="AA91" s="240">
        <v>0</v>
      </c>
      <c r="AB91" s="108" t="e">
        <f t="shared" si="81"/>
        <v>#DIV/0!</v>
      </c>
      <c r="AC91" s="240">
        <v>0</v>
      </c>
      <c r="AD91" s="319" t="e">
        <f t="shared" si="82"/>
        <v>#DIV/0!</v>
      </c>
    </row>
    <row r="92" spans="1:30" ht="13.15" x14ac:dyDescent="0.4">
      <c r="A92" s="327" t="s">
        <v>399</v>
      </c>
      <c r="B92" s="347" t="s">
        <v>953</v>
      </c>
      <c r="C92" s="331">
        <f t="shared" si="69"/>
        <v>0</v>
      </c>
      <c r="D92" s="101">
        <f t="shared" si="70"/>
        <v>0</v>
      </c>
      <c r="E92" s="240">
        <v>0</v>
      </c>
      <c r="F92" s="108">
        <f t="shared" si="71"/>
        <v>0</v>
      </c>
      <c r="G92" s="240">
        <v>0</v>
      </c>
      <c r="H92" s="108">
        <f t="shared" si="71"/>
        <v>0</v>
      </c>
      <c r="I92" s="240">
        <v>0</v>
      </c>
      <c r="J92" s="108">
        <f t="shared" si="72"/>
        <v>0</v>
      </c>
      <c r="K92" s="240">
        <v>0</v>
      </c>
      <c r="L92" s="108" t="e">
        <f t="shared" si="73"/>
        <v>#DIV/0!</v>
      </c>
      <c r="M92" s="240">
        <v>0</v>
      </c>
      <c r="N92" s="108">
        <f t="shared" si="74"/>
        <v>0</v>
      </c>
      <c r="O92" s="240">
        <v>0</v>
      </c>
      <c r="P92" s="108">
        <f t="shared" si="75"/>
        <v>0</v>
      </c>
      <c r="Q92" s="240">
        <v>0</v>
      </c>
      <c r="R92" s="108">
        <f t="shared" si="76"/>
        <v>0</v>
      </c>
      <c r="S92" s="240">
        <v>0</v>
      </c>
      <c r="T92" s="108" t="e">
        <f t="shared" si="77"/>
        <v>#DIV/0!</v>
      </c>
      <c r="U92" s="240">
        <v>0</v>
      </c>
      <c r="V92" s="108" t="e">
        <f t="shared" si="78"/>
        <v>#DIV/0!</v>
      </c>
      <c r="W92" s="240">
        <v>0</v>
      </c>
      <c r="X92" s="108" t="e">
        <f t="shared" si="79"/>
        <v>#DIV/0!</v>
      </c>
      <c r="Y92" s="240">
        <v>0</v>
      </c>
      <c r="Z92" s="108" t="e">
        <f t="shared" si="80"/>
        <v>#DIV/0!</v>
      </c>
      <c r="AA92" s="240">
        <v>0</v>
      </c>
      <c r="AB92" s="108" t="e">
        <f t="shared" si="81"/>
        <v>#DIV/0!</v>
      </c>
      <c r="AC92" s="240">
        <v>0</v>
      </c>
      <c r="AD92" s="319" t="e">
        <f t="shared" si="82"/>
        <v>#DIV/0!</v>
      </c>
    </row>
    <row r="93" spans="1:30" ht="13.15" x14ac:dyDescent="0.4">
      <c r="A93" s="327" t="s">
        <v>398</v>
      </c>
      <c r="B93" s="347" t="s">
        <v>305</v>
      </c>
      <c r="C93" s="331">
        <f t="shared" si="69"/>
        <v>0</v>
      </c>
      <c r="D93" s="101">
        <f t="shared" si="70"/>
        <v>0</v>
      </c>
      <c r="E93" s="240">
        <v>0</v>
      </c>
      <c r="F93" s="108">
        <f t="shared" si="71"/>
        <v>0</v>
      </c>
      <c r="G93" s="240">
        <v>0</v>
      </c>
      <c r="H93" s="108">
        <f t="shared" si="71"/>
        <v>0</v>
      </c>
      <c r="I93" s="240">
        <v>0</v>
      </c>
      <c r="J93" s="108">
        <f t="shared" si="72"/>
        <v>0</v>
      </c>
      <c r="K93" s="240">
        <v>0</v>
      </c>
      <c r="L93" s="108" t="e">
        <f t="shared" si="73"/>
        <v>#DIV/0!</v>
      </c>
      <c r="M93" s="240">
        <v>0</v>
      </c>
      <c r="N93" s="108">
        <f t="shared" si="74"/>
        <v>0</v>
      </c>
      <c r="O93" s="240">
        <v>0</v>
      </c>
      <c r="P93" s="108">
        <f t="shared" si="75"/>
        <v>0</v>
      </c>
      <c r="Q93" s="240">
        <v>0</v>
      </c>
      <c r="R93" s="108">
        <f t="shared" si="76"/>
        <v>0</v>
      </c>
      <c r="S93" s="240">
        <v>0</v>
      </c>
      <c r="T93" s="108" t="e">
        <f t="shared" si="77"/>
        <v>#DIV/0!</v>
      </c>
      <c r="U93" s="240">
        <v>0</v>
      </c>
      <c r="V93" s="108" t="e">
        <f t="shared" si="78"/>
        <v>#DIV/0!</v>
      </c>
      <c r="W93" s="240">
        <v>0</v>
      </c>
      <c r="X93" s="108" t="e">
        <f t="shared" si="79"/>
        <v>#DIV/0!</v>
      </c>
      <c r="Y93" s="240">
        <v>0</v>
      </c>
      <c r="Z93" s="108" t="e">
        <f t="shared" si="80"/>
        <v>#DIV/0!</v>
      </c>
      <c r="AA93" s="240">
        <v>0</v>
      </c>
      <c r="AB93" s="108" t="e">
        <f t="shared" si="81"/>
        <v>#DIV/0!</v>
      </c>
      <c r="AC93" s="240">
        <v>0</v>
      </c>
      <c r="AD93" s="319" t="e">
        <f t="shared" si="82"/>
        <v>#DIV/0!</v>
      </c>
    </row>
    <row r="94" spans="1:30" ht="13.15" x14ac:dyDescent="0.4">
      <c r="A94" s="327" t="s">
        <v>398</v>
      </c>
      <c r="B94" s="347" t="s">
        <v>306</v>
      </c>
      <c r="C94" s="331">
        <f t="shared" si="69"/>
        <v>0</v>
      </c>
      <c r="D94" s="101">
        <f t="shared" si="70"/>
        <v>0</v>
      </c>
      <c r="E94" s="240">
        <v>0</v>
      </c>
      <c r="F94" s="108">
        <f t="shared" si="71"/>
        <v>0</v>
      </c>
      <c r="G94" s="240">
        <v>0</v>
      </c>
      <c r="H94" s="108">
        <f t="shared" si="71"/>
        <v>0</v>
      </c>
      <c r="I94" s="240">
        <v>0</v>
      </c>
      <c r="J94" s="108">
        <f t="shared" si="72"/>
        <v>0</v>
      </c>
      <c r="K94" s="240">
        <v>0</v>
      </c>
      <c r="L94" s="108" t="e">
        <f t="shared" si="73"/>
        <v>#DIV/0!</v>
      </c>
      <c r="M94" s="240">
        <v>0</v>
      </c>
      <c r="N94" s="108">
        <f t="shared" si="74"/>
        <v>0</v>
      </c>
      <c r="O94" s="240">
        <v>0</v>
      </c>
      <c r="P94" s="108">
        <f t="shared" si="75"/>
        <v>0</v>
      </c>
      <c r="Q94" s="240">
        <v>0</v>
      </c>
      <c r="R94" s="108">
        <f t="shared" si="76"/>
        <v>0</v>
      </c>
      <c r="S94" s="240">
        <v>0</v>
      </c>
      <c r="T94" s="108" t="e">
        <f t="shared" si="77"/>
        <v>#DIV/0!</v>
      </c>
      <c r="U94" s="240">
        <v>0</v>
      </c>
      <c r="V94" s="108" t="e">
        <f t="shared" si="78"/>
        <v>#DIV/0!</v>
      </c>
      <c r="W94" s="240">
        <v>0</v>
      </c>
      <c r="X94" s="108" t="e">
        <f t="shared" si="79"/>
        <v>#DIV/0!</v>
      </c>
      <c r="Y94" s="240">
        <v>0</v>
      </c>
      <c r="Z94" s="108" t="e">
        <f t="shared" si="80"/>
        <v>#DIV/0!</v>
      </c>
      <c r="AA94" s="240">
        <v>0</v>
      </c>
      <c r="AB94" s="108" t="e">
        <f t="shared" si="81"/>
        <v>#DIV/0!</v>
      </c>
      <c r="AC94" s="240">
        <v>0</v>
      </c>
      <c r="AD94" s="319" t="e">
        <f t="shared" si="82"/>
        <v>#DIV/0!</v>
      </c>
    </row>
    <row r="95" spans="1:30" ht="13.15" x14ac:dyDescent="0.4">
      <c r="A95" s="327"/>
      <c r="B95" s="358" t="s">
        <v>308</v>
      </c>
      <c r="C95" s="337">
        <f>SUM(C89:C94)</f>
        <v>0</v>
      </c>
      <c r="D95" s="110">
        <f>+C95/$C$15</f>
        <v>0</v>
      </c>
      <c r="E95" s="256">
        <f>SUM(E89:E94)</f>
        <v>0</v>
      </c>
      <c r="F95" s="194">
        <f t="shared" si="71"/>
        <v>0</v>
      </c>
      <c r="G95" s="256">
        <f>SUM(G89:G94)</f>
        <v>0</v>
      </c>
      <c r="H95" s="194">
        <f t="shared" si="71"/>
        <v>0</v>
      </c>
      <c r="I95" s="256">
        <f>SUM(I89:I94)</f>
        <v>0</v>
      </c>
      <c r="J95" s="194">
        <f t="shared" si="72"/>
        <v>0</v>
      </c>
      <c r="K95" s="256">
        <f>SUM(K89:K94)</f>
        <v>0</v>
      </c>
      <c r="L95" s="194" t="e">
        <f t="shared" si="73"/>
        <v>#DIV/0!</v>
      </c>
      <c r="M95" s="256">
        <f>SUM(M89:M94)</f>
        <v>0</v>
      </c>
      <c r="N95" s="194">
        <f t="shared" si="74"/>
        <v>0</v>
      </c>
      <c r="O95" s="256">
        <f>SUM(O89:O94)</f>
        <v>0</v>
      </c>
      <c r="P95" s="194">
        <f t="shared" si="75"/>
        <v>0</v>
      </c>
      <c r="Q95" s="256">
        <f>SUM(Q89:Q94)</f>
        <v>0</v>
      </c>
      <c r="R95" s="194">
        <f t="shared" si="76"/>
        <v>0</v>
      </c>
      <c r="S95" s="256">
        <f>SUM(S89:S94)</f>
        <v>0</v>
      </c>
      <c r="T95" s="194" t="e">
        <f t="shared" si="77"/>
        <v>#DIV/0!</v>
      </c>
      <c r="U95" s="256">
        <f>SUM(U89:U94)</f>
        <v>0</v>
      </c>
      <c r="V95" s="194" t="e">
        <f t="shared" si="78"/>
        <v>#DIV/0!</v>
      </c>
      <c r="W95" s="256">
        <f>SUM(W89:W94)</f>
        <v>0</v>
      </c>
      <c r="X95" s="194" t="e">
        <f t="shared" si="79"/>
        <v>#DIV/0!</v>
      </c>
      <c r="Y95" s="256">
        <f>SUM(Y89:Y94)</f>
        <v>0</v>
      </c>
      <c r="Z95" s="194" t="e">
        <f t="shared" si="80"/>
        <v>#DIV/0!</v>
      </c>
      <c r="AA95" s="256">
        <f>SUM(AA89:AA94)</f>
        <v>0</v>
      </c>
      <c r="AB95" s="194" t="e">
        <f t="shared" si="81"/>
        <v>#DIV/0!</v>
      </c>
      <c r="AC95" s="256">
        <f>SUM(AC89:AC94)</f>
        <v>0</v>
      </c>
      <c r="AD95" s="230" t="e">
        <f t="shared" si="82"/>
        <v>#DIV/0!</v>
      </c>
    </row>
    <row r="96" spans="1:30" ht="13.15" x14ac:dyDescent="0.4">
      <c r="A96" s="327"/>
      <c r="B96" s="344"/>
      <c r="C96" s="331"/>
      <c r="D96" s="1"/>
      <c r="E96" s="248"/>
      <c r="F96" s="108"/>
      <c r="G96" s="248"/>
      <c r="H96" s="108"/>
      <c r="I96" s="248"/>
      <c r="J96" s="108"/>
      <c r="K96" s="248"/>
      <c r="L96" s="108"/>
      <c r="M96" s="248"/>
      <c r="N96" s="108"/>
      <c r="O96" s="248"/>
      <c r="P96" s="108"/>
      <c r="Q96" s="248"/>
      <c r="R96" s="108"/>
      <c r="S96" s="248"/>
      <c r="T96" s="108"/>
      <c r="U96" s="248"/>
      <c r="V96" s="108"/>
      <c r="W96" s="248"/>
      <c r="X96" s="108"/>
      <c r="Y96" s="248"/>
      <c r="Z96" s="108"/>
      <c r="AA96" s="248"/>
      <c r="AB96" s="108"/>
      <c r="AC96" s="248"/>
      <c r="AD96" s="319"/>
    </row>
    <row r="97" spans="1:30" ht="13.15" x14ac:dyDescent="0.4">
      <c r="A97" s="327"/>
      <c r="B97" s="359" t="s">
        <v>309</v>
      </c>
      <c r="C97" s="331"/>
      <c r="D97" s="1"/>
      <c r="E97" s="248"/>
      <c r="F97" s="108"/>
      <c r="G97" s="248"/>
      <c r="H97" s="108"/>
      <c r="I97" s="248"/>
      <c r="J97" s="108"/>
      <c r="K97" s="248"/>
      <c r="L97" s="108"/>
      <c r="M97" s="248"/>
      <c r="N97" s="108"/>
      <c r="O97" s="248"/>
      <c r="P97" s="108"/>
      <c r="Q97" s="248"/>
      <c r="R97" s="108"/>
      <c r="S97" s="248"/>
      <c r="T97" s="108"/>
      <c r="U97" s="248"/>
      <c r="V97" s="108"/>
      <c r="W97" s="248"/>
      <c r="X97" s="108"/>
      <c r="Y97" s="248"/>
      <c r="Z97" s="108"/>
      <c r="AA97" s="248"/>
      <c r="AB97" s="108"/>
      <c r="AC97" s="248"/>
      <c r="AD97" s="319"/>
    </row>
    <row r="98" spans="1:30" ht="13.15" x14ac:dyDescent="0.4">
      <c r="A98" s="327" t="s">
        <v>399</v>
      </c>
      <c r="B98" s="347" t="s">
        <v>310</v>
      </c>
      <c r="C98" s="331">
        <f t="shared" ref="C98:C120" si="83">+E98+G98+I98+K98+M98+O98+Q98+S98+U98+W98+Y98+AA98+AC98</f>
        <v>0</v>
      </c>
      <c r="D98" s="101">
        <f t="shared" ref="D98:D120" si="84">+C98/$C$15</f>
        <v>0</v>
      </c>
      <c r="E98" s="240">
        <v>0</v>
      </c>
      <c r="F98" s="108">
        <f t="shared" ref="F98:H121" si="85">+E98/E$15</f>
        <v>0</v>
      </c>
      <c r="G98" s="240">
        <v>0</v>
      </c>
      <c r="H98" s="108">
        <f t="shared" si="85"/>
        <v>0</v>
      </c>
      <c r="I98" s="240">
        <v>0</v>
      </c>
      <c r="J98" s="108">
        <f t="shared" ref="J98:J121" si="86">+I98/I$15</f>
        <v>0</v>
      </c>
      <c r="K98" s="240">
        <v>0</v>
      </c>
      <c r="L98" s="108" t="e">
        <f t="shared" ref="L98:L121" si="87">+K98/K$15</f>
        <v>#DIV/0!</v>
      </c>
      <c r="M98" s="240">
        <v>0</v>
      </c>
      <c r="N98" s="108">
        <f t="shared" ref="N98:N121" si="88">+M98/M$15</f>
        <v>0</v>
      </c>
      <c r="O98" s="240">
        <v>0</v>
      </c>
      <c r="P98" s="108">
        <f t="shared" ref="P98:P121" si="89">+O98/O$15</f>
        <v>0</v>
      </c>
      <c r="Q98" s="240">
        <v>0</v>
      </c>
      <c r="R98" s="108">
        <f t="shared" ref="R98:R121" si="90">+Q98/Q$15</f>
        <v>0</v>
      </c>
      <c r="S98" s="240">
        <v>0</v>
      </c>
      <c r="T98" s="108" t="e">
        <f t="shared" ref="T98:T121" si="91">+S98/S$15</f>
        <v>#DIV/0!</v>
      </c>
      <c r="U98" s="240">
        <v>0</v>
      </c>
      <c r="V98" s="108" t="e">
        <f t="shared" ref="V98:V121" si="92">+U98/U$15</f>
        <v>#DIV/0!</v>
      </c>
      <c r="W98" s="240">
        <v>0</v>
      </c>
      <c r="X98" s="108" t="e">
        <f t="shared" ref="X98:X121" si="93">+W98/W$15</f>
        <v>#DIV/0!</v>
      </c>
      <c r="Y98" s="240">
        <v>0</v>
      </c>
      <c r="Z98" s="108" t="e">
        <f t="shared" ref="Z98:Z121" si="94">+Y98/Y$15</f>
        <v>#DIV/0!</v>
      </c>
      <c r="AA98" s="240">
        <v>0</v>
      </c>
      <c r="AB98" s="108" t="e">
        <f t="shared" ref="AB98:AB121" si="95">+AA98/AA$15</f>
        <v>#DIV/0!</v>
      </c>
      <c r="AC98" s="240">
        <v>0</v>
      </c>
      <c r="AD98" s="319" t="e">
        <f t="shared" ref="AD98:AD121" si="96">+AC98/AC$15</f>
        <v>#DIV/0!</v>
      </c>
    </row>
    <row r="99" spans="1:30" ht="13.15" x14ac:dyDescent="0.4">
      <c r="A99" s="327" t="s">
        <v>399</v>
      </c>
      <c r="B99" s="347" t="s">
        <v>311</v>
      </c>
      <c r="C99" s="331">
        <f t="shared" si="83"/>
        <v>0</v>
      </c>
      <c r="D99" s="101">
        <f t="shared" si="84"/>
        <v>0</v>
      </c>
      <c r="E99" s="240">
        <v>0</v>
      </c>
      <c r="F99" s="108">
        <f t="shared" si="85"/>
        <v>0</v>
      </c>
      <c r="G99" s="240">
        <v>0</v>
      </c>
      <c r="H99" s="108">
        <f t="shared" si="85"/>
        <v>0</v>
      </c>
      <c r="I99" s="240">
        <v>0</v>
      </c>
      <c r="J99" s="108">
        <f t="shared" si="86"/>
        <v>0</v>
      </c>
      <c r="K99" s="240">
        <v>0</v>
      </c>
      <c r="L99" s="108" t="e">
        <f t="shared" si="87"/>
        <v>#DIV/0!</v>
      </c>
      <c r="M99" s="240">
        <v>0</v>
      </c>
      <c r="N99" s="108">
        <f t="shared" si="88"/>
        <v>0</v>
      </c>
      <c r="O99" s="240">
        <v>0</v>
      </c>
      <c r="P99" s="108">
        <f t="shared" si="89"/>
        <v>0</v>
      </c>
      <c r="Q99" s="240">
        <v>0</v>
      </c>
      <c r="R99" s="108">
        <f t="shared" si="90"/>
        <v>0</v>
      </c>
      <c r="S99" s="240">
        <v>0</v>
      </c>
      <c r="T99" s="108" t="e">
        <f t="shared" si="91"/>
        <v>#DIV/0!</v>
      </c>
      <c r="U99" s="240">
        <v>0</v>
      </c>
      <c r="V99" s="108" t="e">
        <f t="shared" si="92"/>
        <v>#DIV/0!</v>
      </c>
      <c r="W99" s="240">
        <v>0</v>
      </c>
      <c r="X99" s="108" t="e">
        <f t="shared" si="93"/>
        <v>#DIV/0!</v>
      </c>
      <c r="Y99" s="240">
        <v>0</v>
      </c>
      <c r="Z99" s="108" t="e">
        <f t="shared" si="94"/>
        <v>#DIV/0!</v>
      </c>
      <c r="AA99" s="240">
        <v>0</v>
      </c>
      <c r="AB99" s="108" t="e">
        <f t="shared" si="95"/>
        <v>#DIV/0!</v>
      </c>
      <c r="AC99" s="240">
        <v>0</v>
      </c>
      <c r="AD99" s="319" t="e">
        <f t="shared" si="96"/>
        <v>#DIV/0!</v>
      </c>
    </row>
    <row r="100" spans="1:30" ht="13.15" x14ac:dyDescent="0.4">
      <c r="A100" s="327" t="s">
        <v>398</v>
      </c>
      <c r="B100" s="347" t="s">
        <v>312</v>
      </c>
      <c r="C100" s="331">
        <f t="shared" si="83"/>
        <v>0</v>
      </c>
      <c r="D100" s="101">
        <f t="shared" si="84"/>
        <v>0</v>
      </c>
      <c r="E100" s="240">
        <v>0</v>
      </c>
      <c r="F100" s="108">
        <f t="shared" si="85"/>
        <v>0</v>
      </c>
      <c r="G100" s="240">
        <v>0</v>
      </c>
      <c r="H100" s="108">
        <f t="shared" si="85"/>
        <v>0</v>
      </c>
      <c r="I100" s="240">
        <v>0</v>
      </c>
      <c r="J100" s="108">
        <f t="shared" si="86"/>
        <v>0</v>
      </c>
      <c r="K100" s="240">
        <v>0</v>
      </c>
      <c r="L100" s="108" t="e">
        <f t="shared" si="87"/>
        <v>#DIV/0!</v>
      </c>
      <c r="M100" s="240">
        <v>0</v>
      </c>
      <c r="N100" s="108">
        <f t="shared" si="88"/>
        <v>0</v>
      </c>
      <c r="O100" s="240">
        <v>0</v>
      </c>
      <c r="P100" s="108">
        <f t="shared" si="89"/>
        <v>0</v>
      </c>
      <c r="Q100" s="240">
        <v>0</v>
      </c>
      <c r="R100" s="108">
        <f t="shared" si="90"/>
        <v>0</v>
      </c>
      <c r="S100" s="240">
        <v>0</v>
      </c>
      <c r="T100" s="108" t="e">
        <f t="shared" si="91"/>
        <v>#DIV/0!</v>
      </c>
      <c r="U100" s="240">
        <v>0</v>
      </c>
      <c r="V100" s="108" t="e">
        <f t="shared" si="92"/>
        <v>#DIV/0!</v>
      </c>
      <c r="W100" s="240">
        <v>0</v>
      </c>
      <c r="X100" s="108" t="e">
        <f t="shared" si="93"/>
        <v>#DIV/0!</v>
      </c>
      <c r="Y100" s="240">
        <v>0</v>
      </c>
      <c r="Z100" s="108" t="e">
        <f t="shared" si="94"/>
        <v>#DIV/0!</v>
      </c>
      <c r="AA100" s="240">
        <v>0</v>
      </c>
      <c r="AB100" s="108" t="e">
        <f t="shared" si="95"/>
        <v>#DIV/0!</v>
      </c>
      <c r="AC100" s="240">
        <v>0</v>
      </c>
      <c r="AD100" s="319" t="e">
        <f t="shared" si="96"/>
        <v>#DIV/0!</v>
      </c>
    </row>
    <row r="101" spans="1:30" ht="13.15" x14ac:dyDescent="0.4">
      <c r="A101" s="327" t="s">
        <v>399</v>
      </c>
      <c r="B101" s="347" t="s">
        <v>835</v>
      </c>
      <c r="C101" s="331">
        <f t="shared" si="83"/>
        <v>0</v>
      </c>
      <c r="D101" s="101">
        <f t="shared" si="84"/>
        <v>0</v>
      </c>
      <c r="E101" s="240">
        <v>0</v>
      </c>
      <c r="F101" s="108">
        <f t="shared" si="85"/>
        <v>0</v>
      </c>
      <c r="G101" s="240">
        <v>0</v>
      </c>
      <c r="H101" s="108">
        <f t="shared" si="85"/>
        <v>0</v>
      </c>
      <c r="I101" s="240">
        <v>0</v>
      </c>
      <c r="J101" s="108">
        <f t="shared" si="86"/>
        <v>0</v>
      </c>
      <c r="K101" s="240">
        <v>0</v>
      </c>
      <c r="L101" s="108" t="e">
        <f t="shared" si="87"/>
        <v>#DIV/0!</v>
      </c>
      <c r="M101" s="240">
        <v>0</v>
      </c>
      <c r="N101" s="108">
        <f t="shared" si="88"/>
        <v>0</v>
      </c>
      <c r="O101" s="240">
        <v>0</v>
      </c>
      <c r="P101" s="108">
        <f t="shared" si="89"/>
        <v>0</v>
      </c>
      <c r="Q101" s="240">
        <v>0</v>
      </c>
      <c r="R101" s="108">
        <f t="shared" si="90"/>
        <v>0</v>
      </c>
      <c r="S101" s="240">
        <v>0</v>
      </c>
      <c r="T101" s="108" t="e">
        <f t="shared" si="91"/>
        <v>#DIV/0!</v>
      </c>
      <c r="U101" s="240">
        <v>0</v>
      </c>
      <c r="V101" s="108" t="e">
        <f t="shared" si="92"/>
        <v>#DIV/0!</v>
      </c>
      <c r="W101" s="240">
        <v>0</v>
      </c>
      <c r="X101" s="108" t="e">
        <f t="shared" si="93"/>
        <v>#DIV/0!</v>
      </c>
      <c r="Y101" s="240">
        <v>0</v>
      </c>
      <c r="Z101" s="108" t="e">
        <f t="shared" si="94"/>
        <v>#DIV/0!</v>
      </c>
      <c r="AA101" s="240">
        <v>0</v>
      </c>
      <c r="AB101" s="108" t="e">
        <f t="shared" si="95"/>
        <v>#DIV/0!</v>
      </c>
      <c r="AC101" s="240">
        <v>0</v>
      </c>
      <c r="AD101" s="319" t="e">
        <f t="shared" si="96"/>
        <v>#DIV/0!</v>
      </c>
    </row>
    <row r="102" spans="1:30" ht="13.15" x14ac:dyDescent="0.4">
      <c r="A102" s="327" t="s">
        <v>398</v>
      </c>
      <c r="B102" s="347" t="s">
        <v>314</v>
      </c>
      <c r="C102" s="331">
        <f t="shared" si="83"/>
        <v>0</v>
      </c>
      <c r="D102" s="101">
        <f t="shared" si="84"/>
        <v>0</v>
      </c>
      <c r="E102" s="240">
        <v>0</v>
      </c>
      <c r="F102" s="108">
        <f t="shared" si="85"/>
        <v>0</v>
      </c>
      <c r="G102" s="240">
        <v>0</v>
      </c>
      <c r="H102" s="108">
        <f t="shared" si="85"/>
        <v>0</v>
      </c>
      <c r="I102" s="240">
        <v>0</v>
      </c>
      <c r="J102" s="108">
        <f t="shared" si="86"/>
        <v>0</v>
      </c>
      <c r="K102" s="240">
        <v>0</v>
      </c>
      <c r="L102" s="108" t="e">
        <f t="shared" si="87"/>
        <v>#DIV/0!</v>
      </c>
      <c r="M102" s="240">
        <v>0</v>
      </c>
      <c r="N102" s="108">
        <f t="shared" si="88"/>
        <v>0</v>
      </c>
      <c r="O102" s="240">
        <v>0</v>
      </c>
      <c r="P102" s="108">
        <f t="shared" si="89"/>
        <v>0</v>
      </c>
      <c r="Q102" s="240">
        <v>0</v>
      </c>
      <c r="R102" s="108">
        <f t="shared" si="90"/>
        <v>0</v>
      </c>
      <c r="S102" s="240">
        <v>0</v>
      </c>
      <c r="T102" s="108" t="e">
        <f t="shared" si="91"/>
        <v>#DIV/0!</v>
      </c>
      <c r="U102" s="240">
        <v>0</v>
      </c>
      <c r="V102" s="108" t="e">
        <f t="shared" si="92"/>
        <v>#DIV/0!</v>
      </c>
      <c r="W102" s="240">
        <v>0</v>
      </c>
      <c r="X102" s="108" t="e">
        <f t="shared" si="93"/>
        <v>#DIV/0!</v>
      </c>
      <c r="Y102" s="240">
        <v>0</v>
      </c>
      <c r="Z102" s="108" t="e">
        <f t="shared" si="94"/>
        <v>#DIV/0!</v>
      </c>
      <c r="AA102" s="240">
        <v>0</v>
      </c>
      <c r="AB102" s="108" t="e">
        <f t="shared" si="95"/>
        <v>#DIV/0!</v>
      </c>
      <c r="AC102" s="240">
        <v>0</v>
      </c>
      <c r="AD102" s="319" t="e">
        <f t="shared" si="96"/>
        <v>#DIV/0!</v>
      </c>
    </row>
    <row r="103" spans="1:30" ht="13.15" x14ac:dyDescent="0.4">
      <c r="A103" s="327" t="s">
        <v>399</v>
      </c>
      <c r="B103" s="347" t="s">
        <v>315</v>
      </c>
      <c r="C103" s="331">
        <f t="shared" si="83"/>
        <v>0</v>
      </c>
      <c r="D103" s="101">
        <f t="shared" si="84"/>
        <v>0</v>
      </c>
      <c r="E103" s="240">
        <v>0</v>
      </c>
      <c r="F103" s="108">
        <f t="shared" si="85"/>
        <v>0</v>
      </c>
      <c r="G103" s="240">
        <v>0</v>
      </c>
      <c r="H103" s="108">
        <f t="shared" si="85"/>
        <v>0</v>
      </c>
      <c r="I103" s="240">
        <v>0</v>
      </c>
      <c r="J103" s="108">
        <f t="shared" si="86"/>
        <v>0</v>
      </c>
      <c r="K103" s="240">
        <v>0</v>
      </c>
      <c r="L103" s="108" t="e">
        <f t="shared" si="87"/>
        <v>#DIV/0!</v>
      </c>
      <c r="M103" s="240">
        <v>0</v>
      </c>
      <c r="N103" s="108">
        <f t="shared" si="88"/>
        <v>0</v>
      </c>
      <c r="O103" s="240">
        <v>0</v>
      </c>
      <c r="P103" s="108">
        <f t="shared" si="89"/>
        <v>0</v>
      </c>
      <c r="Q103" s="240">
        <v>0</v>
      </c>
      <c r="R103" s="108">
        <f t="shared" si="90"/>
        <v>0</v>
      </c>
      <c r="S103" s="240">
        <v>0</v>
      </c>
      <c r="T103" s="108" t="e">
        <f t="shared" si="91"/>
        <v>#DIV/0!</v>
      </c>
      <c r="U103" s="240">
        <v>0</v>
      </c>
      <c r="V103" s="108" t="e">
        <f t="shared" si="92"/>
        <v>#DIV/0!</v>
      </c>
      <c r="W103" s="240">
        <v>0</v>
      </c>
      <c r="X103" s="108" t="e">
        <f t="shared" si="93"/>
        <v>#DIV/0!</v>
      </c>
      <c r="Y103" s="240">
        <v>0</v>
      </c>
      <c r="Z103" s="108" t="e">
        <f t="shared" si="94"/>
        <v>#DIV/0!</v>
      </c>
      <c r="AA103" s="240">
        <v>0</v>
      </c>
      <c r="AB103" s="108" t="e">
        <f t="shared" si="95"/>
        <v>#DIV/0!</v>
      </c>
      <c r="AC103" s="240">
        <v>0</v>
      </c>
      <c r="AD103" s="319" t="e">
        <f t="shared" si="96"/>
        <v>#DIV/0!</v>
      </c>
    </row>
    <row r="104" spans="1:30" ht="13.15" x14ac:dyDescent="0.4">
      <c r="A104" s="327" t="s">
        <v>399</v>
      </c>
      <c r="B104" s="347" t="s">
        <v>316</v>
      </c>
      <c r="C104" s="331">
        <f t="shared" si="83"/>
        <v>0</v>
      </c>
      <c r="D104" s="101">
        <f t="shared" si="84"/>
        <v>0</v>
      </c>
      <c r="E104" s="240">
        <v>0</v>
      </c>
      <c r="F104" s="108">
        <f t="shared" si="85"/>
        <v>0</v>
      </c>
      <c r="G104" s="240">
        <v>0</v>
      </c>
      <c r="H104" s="108">
        <f t="shared" si="85"/>
        <v>0</v>
      </c>
      <c r="I104" s="240">
        <v>0</v>
      </c>
      <c r="J104" s="108">
        <f t="shared" si="86"/>
        <v>0</v>
      </c>
      <c r="K104" s="240">
        <v>0</v>
      </c>
      <c r="L104" s="108" t="e">
        <f t="shared" si="87"/>
        <v>#DIV/0!</v>
      </c>
      <c r="M104" s="240">
        <v>0</v>
      </c>
      <c r="N104" s="108">
        <f t="shared" si="88"/>
        <v>0</v>
      </c>
      <c r="O104" s="240">
        <v>0</v>
      </c>
      <c r="P104" s="108">
        <f t="shared" si="89"/>
        <v>0</v>
      </c>
      <c r="Q104" s="240">
        <v>0</v>
      </c>
      <c r="R104" s="108">
        <f t="shared" si="90"/>
        <v>0</v>
      </c>
      <c r="S104" s="240">
        <v>0</v>
      </c>
      <c r="T104" s="108" t="e">
        <f t="shared" si="91"/>
        <v>#DIV/0!</v>
      </c>
      <c r="U104" s="240">
        <v>0</v>
      </c>
      <c r="V104" s="108" t="e">
        <f t="shared" si="92"/>
        <v>#DIV/0!</v>
      </c>
      <c r="W104" s="240">
        <v>0</v>
      </c>
      <c r="X104" s="108" t="e">
        <f t="shared" si="93"/>
        <v>#DIV/0!</v>
      </c>
      <c r="Y104" s="240">
        <v>0</v>
      </c>
      <c r="Z104" s="108" t="e">
        <f t="shared" si="94"/>
        <v>#DIV/0!</v>
      </c>
      <c r="AA104" s="240">
        <v>0</v>
      </c>
      <c r="AB104" s="108" t="e">
        <f t="shared" si="95"/>
        <v>#DIV/0!</v>
      </c>
      <c r="AC104" s="240">
        <v>0</v>
      </c>
      <c r="AD104" s="319" t="e">
        <f t="shared" si="96"/>
        <v>#DIV/0!</v>
      </c>
    </row>
    <row r="105" spans="1:30" ht="13.15" x14ac:dyDescent="0.4">
      <c r="A105" s="327" t="s">
        <v>399</v>
      </c>
      <c r="B105" s="347" t="s">
        <v>957</v>
      </c>
      <c r="C105" s="331">
        <f t="shared" si="83"/>
        <v>0</v>
      </c>
      <c r="D105" s="101">
        <f t="shared" si="84"/>
        <v>0</v>
      </c>
      <c r="E105" s="240">
        <v>0</v>
      </c>
      <c r="F105" s="108">
        <f t="shared" si="85"/>
        <v>0</v>
      </c>
      <c r="G105" s="240">
        <v>0</v>
      </c>
      <c r="H105" s="108">
        <f t="shared" si="85"/>
        <v>0</v>
      </c>
      <c r="I105" s="240">
        <v>0</v>
      </c>
      <c r="J105" s="108">
        <f t="shared" si="86"/>
        <v>0</v>
      </c>
      <c r="K105" s="240">
        <v>0</v>
      </c>
      <c r="L105" s="108" t="e">
        <f t="shared" si="87"/>
        <v>#DIV/0!</v>
      </c>
      <c r="M105" s="240">
        <v>0</v>
      </c>
      <c r="N105" s="108">
        <f t="shared" si="88"/>
        <v>0</v>
      </c>
      <c r="O105" s="240">
        <v>0</v>
      </c>
      <c r="P105" s="108">
        <f t="shared" si="89"/>
        <v>0</v>
      </c>
      <c r="Q105" s="240">
        <v>0</v>
      </c>
      <c r="R105" s="108">
        <f t="shared" si="90"/>
        <v>0</v>
      </c>
      <c r="S105" s="240">
        <v>0</v>
      </c>
      <c r="T105" s="108" t="e">
        <f t="shared" si="91"/>
        <v>#DIV/0!</v>
      </c>
      <c r="U105" s="240">
        <v>0</v>
      </c>
      <c r="V105" s="108" t="e">
        <f t="shared" si="92"/>
        <v>#DIV/0!</v>
      </c>
      <c r="W105" s="240">
        <v>0</v>
      </c>
      <c r="X105" s="108" t="e">
        <f t="shared" si="93"/>
        <v>#DIV/0!</v>
      </c>
      <c r="Y105" s="240">
        <v>0</v>
      </c>
      <c r="Z105" s="108" t="e">
        <f t="shared" si="94"/>
        <v>#DIV/0!</v>
      </c>
      <c r="AA105" s="240">
        <v>0</v>
      </c>
      <c r="AB105" s="108" t="e">
        <f t="shared" si="95"/>
        <v>#DIV/0!</v>
      </c>
      <c r="AC105" s="240">
        <v>0</v>
      </c>
      <c r="AD105" s="319" t="e">
        <f t="shared" si="96"/>
        <v>#DIV/0!</v>
      </c>
    </row>
    <row r="106" spans="1:30" ht="13.15" x14ac:dyDescent="0.4">
      <c r="A106" s="327" t="s">
        <v>399</v>
      </c>
      <c r="B106" s="347" t="s">
        <v>318</v>
      </c>
      <c r="C106" s="331">
        <f t="shared" si="83"/>
        <v>0</v>
      </c>
      <c r="D106" s="101">
        <f t="shared" si="84"/>
        <v>0</v>
      </c>
      <c r="E106" s="240">
        <v>0</v>
      </c>
      <c r="F106" s="108">
        <f t="shared" si="85"/>
        <v>0</v>
      </c>
      <c r="G106" s="240">
        <v>0</v>
      </c>
      <c r="H106" s="108">
        <f t="shared" si="85"/>
        <v>0</v>
      </c>
      <c r="I106" s="240">
        <v>0</v>
      </c>
      <c r="J106" s="108">
        <f t="shared" si="86"/>
        <v>0</v>
      </c>
      <c r="K106" s="240">
        <v>0</v>
      </c>
      <c r="L106" s="108" t="e">
        <f t="shared" si="87"/>
        <v>#DIV/0!</v>
      </c>
      <c r="M106" s="240">
        <v>0</v>
      </c>
      <c r="N106" s="108">
        <f t="shared" si="88"/>
        <v>0</v>
      </c>
      <c r="O106" s="240">
        <v>0</v>
      </c>
      <c r="P106" s="108">
        <f t="shared" si="89"/>
        <v>0</v>
      </c>
      <c r="Q106" s="240">
        <v>0</v>
      </c>
      <c r="R106" s="108">
        <f t="shared" si="90"/>
        <v>0</v>
      </c>
      <c r="S106" s="240">
        <v>0</v>
      </c>
      <c r="T106" s="108" t="e">
        <f t="shared" si="91"/>
        <v>#DIV/0!</v>
      </c>
      <c r="U106" s="240">
        <v>0</v>
      </c>
      <c r="V106" s="108" t="e">
        <f t="shared" si="92"/>
        <v>#DIV/0!</v>
      </c>
      <c r="W106" s="240">
        <v>0</v>
      </c>
      <c r="X106" s="108" t="e">
        <f t="shared" si="93"/>
        <v>#DIV/0!</v>
      </c>
      <c r="Y106" s="240">
        <v>0</v>
      </c>
      <c r="Z106" s="108" t="e">
        <f t="shared" si="94"/>
        <v>#DIV/0!</v>
      </c>
      <c r="AA106" s="240">
        <v>0</v>
      </c>
      <c r="AB106" s="108" t="e">
        <f t="shared" si="95"/>
        <v>#DIV/0!</v>
      </c>
      <c r="AC106" s="240">
        <v>0</v>
      </c>
      <c r="AD106" s="319" t="e">
        <f t="shared" si="96"/>
        <v>#DIV/0!</v>
      </c>
    </row>
    <row r="107" spans="1:30" ht="13.15" x14ac:dyDescent="0.4">
      <c r="A107" s="327" t="s">
        <v>398</v>
      </c>
      <c r="B107" s="347" t="s">
        <v>319</v>
      </c>
      <c r="C107" s="331">
        <f t="shared" si="83"/>
        <v>0</v>
      </c>
      <c r="D107" s="101">
        <f t="shared" si="84"/>
        <v>0</v>
      </c>
      <c r="E107" s="240">
        <v>0</v>
      </c>
      <c r="F107" s="108">
        <f t="shared" si="85"/>
        <v>0</v>
      </c>
      <c r="G107" s="240">
        <v>0</v>
      </c>
      <c r="H107" s="108">
        <f t="shared" si="85"/>
        <v>0</v>
      </c>
      <c r="I107" s="240">
        <v>0</v>
      </c>
      <c r="J107" s="108">
        <f t="shared" si="86"/>
        <v>0</v>
      </c>
      <c r="K107" s="240">
        <v>0</v>
      </c>
      <c r="L107" s="108" t="e">
        <f t="shared" si="87"/>
        <v>#DIV/0!</v>
      </c>
      <c r="M107" s="240">
        <v>0</v>
      </c>
      <c r="N107" s="108">
        <f t="shared" si="88"/>
        <v>0</v>
      </c>
      <c r="O107" s="240">
        <v>0</v>
      </c>
      <c r="P107" s="108">
        <f t="shared" si="89"/>
        <v>0</v>
      </c>
      <c r="Q107" s="240">
        <v>0</v>
      </c>
      <c r="R107" s="108">
        <f t="shared" si="90"/>
        <v>0</v>
      </c>
      <c r="S107" s="240">
        <v>0</v>
      </c>
      <c r="T107" s="108" t="e">
        <f t="shared" si="91"/>
        <v>#DIV/0!</v>
      </c>
      <c r="U107" s="240">
        <v>0</v>
      </c>
      <c r="V107" s="108" t="e">
        <f t="shared" si="92"/>
        <v>#DIV/0!</v>
      </c>
      <c r="W107" s="240">
        <v>0</v>
      </c>
      <c r="X107" s="108" t="e">
        <f t="shared" si="93"/>
        <v>#DIV/0!</v>
      </c>
      <c r="Y107" s="240">
        <v>0</v>
      </c>
      <c r="Z107" s="108" t="e">
        <f t="shared" si="94"/>
        <v>#DIV/0!</v>
      </c>
      <c r="AA107" s="240">
        <v>0</v>
      </c>
      <c r="AB107" s="108" t="e">
        <f t="shared" si="95"/>
        <v>#DIV/0!</v>
      </c>
      <c r="AC107" s="240">
        <v>0</v>
      </c>
      <c r="AD107" s="319" t="e">
        <f t="shared" si="96"/>
        <v>#DIV/0!</v>
      </c>
    </row>
    <row r="108" spans="1:30" ht="13.15" x14ac:dyDescent="0.4">
      <c r="A108" s="327" t="s">
        <v>398</v>
      </c>
      <c r="B108" s="347" t="s">
        <v>320</v>
      </c>
      <c r="C108" s="331">
        <f t="shared" si="83"/>
        <v>0</v>
      </c>
      <c r="D108" s="101">
        <f t="shared" si="84"/>
        <v>0</v>
      </c>
      <c r="E108" s="240">
        <v>0</v>
      </c>
      <c r="F108" s="108">
        <f t="shared" si="85"/>
        <v>0</v>
      </c>
      <c r="G108" s="240">
        <v>0</v>
      </c>
      <c r="H108" s="108">
        <f t="shared" si="85"/>
        <v>0</v>
      </c>
      <c r="I108" s="240">
        <v>0</v>
      </c>
      <c r="J108" s="108">
        <f t="shared" si="86"/>
        <v>0</v>
      </c>
      <c r="K108" s="240">
        <v>0</v>
      </c>
      <c r="L108" s="108" t="e">
        <f t="shared" si="87"/>
        <v>#DIV/0!</v>
      </c>
      <c r="M108" s="240">
        <v>0</v>
      </c>
      <c r="N108" s="108">
        <f t="shared" si="88"/>
        <v>0</v>
      </c>
      <c r="O108" s="240">
        <v>0</v>
      </c>
      <c r="P108" s="108">
        <f t="shared" si="89"/>
        <v>0</v>
      </c>
      <c r="Q108" s="240">
        <v>0</v>
      </c>
      <c r="R108" s="108">
        <f t="shared" si="90"/>
        <v>0</v>
      </c>
      <c r="S108" s="240">
        <v>0</v>
      </c>
      <c r="T108" s="108" t="e">
        <f t="shared" si="91"/>
        <v>#DIV/0!</v>
      </c>
      <c r="U108" s="240">
        <v>0</v>
      </c>
      <c r="V108" s="108" t="e">
        <f t="shared" si="92"/>
        <v>#DIV/0!</v>
      </c>
      <c r="W108" s="240">
        <v>0</v>
      </c>
      <c r="X108" s="108" t="e">
        <f t="shared" si="93"/>
        <v>#DIV/0!</v>
      </c>
      <c r="Y108" s="240">
        <v>0</v>
      </c>
      <c r="Z108" s="108" t="e">
        <f t="shared" si="94"/>
        <v>#DIV/0!</v>
      </c>
      <c r="AA108" s="240">
        <v>0</v>
      </c>
      <c r="AB108" s="108" t="e">
        <f t="shared" si="95"/>
        <v>#DIV/0!</v>
      </c>
      <c r="AC108" s="240">
        <v>0</v>
      </c>
      <c r="AD108" s="319" t="e">
        <f t="shared" si="96"/>
        <v>#DIV/0!</v>
      </c>
    </row>
    <row r="109" spans="1:30" ht="13.15" x14ac:dyDescent="0.4">
      <c r="A109" s="327" t="s">
        <v>399</v>
      </c>
      <c r="B109" s="347" t="s">
        <v>321</v>
      </c>
      <c r="C109" s="331">
        <f t="shared" si="83"/>
        <v>0</v>
      </c>
      <c r="D109" s="101">
        <f t="shared" si="84"/>
        <v>0</v>
      </c>
      <c r="E109" s="240">
        <v>0</v>
      </c>
      <c r="F109" s="108">
        <f t="shared" si="85"/>
        <v>0</v>
      </c>
      <c r="G109" s="240">
        <v>0</v>
      </c>
      <c r="H109" s="108">
        <f t="shared" si="85"/>
        <v>0</v>
      </c>
      <c r="I109" s="240">
        <v>0</v>
      </c>
      <c r="J109" s="108">
        <f t="shared" si="86"/>
        <v>0</v>
      </c>
      <c r="K109" s="240">
        <v>0</v>
      </c>
      <c r="L109" s="108" t="e">
        <f t="shared" si="87"/>
        <v>#DIV/0!</v>
      </c>
      <c r="M109" s="240">
        <v>0</v>
      </c>
      <c r="N109" s="108">
        <f t="shared" si="88"/>
        <v>0</v>
      </c>
      <c r="O109" s="240">
        <v>0</v>
      </c>
      <c r="P109" s="108">
        <f t="shared" si="89"/>
        <v>0</v>
      </c>
      <c r="Q109" s="240">
        <v>0</v>
      </c>
      <c r="R109" s="108">
        <f t="shared" si="90"/>
        <v>0</v>
      </c>
      <c r="S109" s="240">
        <v>0</v>
      </c>
      <c r="T109" s="108" t="e">
        <f t="shared" si="91"/>
        <v>#DIV/0!</v>
      </c>
      <c r="U109" s="240">
        <v>0</v>
      </c>
      <c r="V109" s="108" t="e">
        <f t="shared" si="92"/>
        <v>#DIV/0!</v>
      </c>
      <c r="W109" s="240">
        <v>0</v>
      </c>
      <c r="X109" s="108" t="e">
        <f t="shared" si="93"/>
        <v>#DIV/0!</v>
      </c>
      <c r="Y109" s="240">
        <v>0</v>
      </c>
      <c r="Z109" s="108" t="e">
        <f t="shared" si="94"/>
        <v>#DIV/0!</v>
      </c>
      <c r="AA109" s="240">
        <v>0</v>
      </c>
      <c r="AB109" s="108" t="e">
        <f t="shared" si="95"/>
        <v>#DIV/0!</v>
      </c>
      <c r="AC109" s="240">
        <v>0</v>
      </c>
      <c r="AD109" s="319" t="e">
        <f t="shared" si="96"/>
        <v>#DIV/0!</v>
      </c>
    </row>
    <row r="110" spans="1:30" ht="13.15" x14ac:dyDescent="0.4">
      <c r="A110" s="327" t="s">
        <v>399</v>
      </c>
      <c r="B110" s="347" t="s">
        <v>956</v>
      </c>
      <c r="C110" s="331">
        <f t="shared" si="83"/>
        <v>0</v>
      </c>
      <c r="D110" s="101">
        <f t="shared" si="84"/>
        <v>0</v>
      </c>
      <c r="E110" s="240">
        <v>0</v>
      </c>
      <c r="F110" s="108">
        <f t="shared" si="85"/>
        <v>0</v>
      </c>
      <c r="G110" s="240">
        <v>0</v>
      </c>
      <c r="H110" s="108">
        <f t="shared" si="85"/>
        <v>0</v>
      </c>
      <c r="I110" s="240">
        <v>0</v>
      </c>
      <c r="J110" s="108">
        <f t="shared" si="86"/>
        <v>0</v>
      </c>
      <c r="K110" s="240">
        <v>0</v>
      </c>
      <c r="L110" s="108" t="e">
        <f t="shared" si="87"/>
        <v>#DIV/0!</v>
      </c>
      <c r="M110" s="240">
        <v>0</v>
      </c>
      <c r="N110" s="108">
        <f t="shared" si="88"/>
        <v>0</v>
      </c>
      <c r="O110" s="240">
        <v>0</v>
      </c>
      <c r="P110" s="108">
        <f t="shared" si="89"/>
        <v>0</v>
      </c>
      <c r="Q110" s="240">
        <v>0</v>
      </c>
      <c r="R110" s="108">
        <f t="shared" si="90"/>
        <v>0</v>
      </c>
      <c r="S110" s="240">
        <v>0</v>
      </c>
      <c r="T110" s="108" t="e">
        <f t="shared" si="91"/>
        <v>#DIV/0!</v>
      </c>
      <c r="U110" s="240">
        <v>0</v>
      </c>
      <c r="V110" s="108" t="e">
        <f t="shared" si="92"/>
        <v>#DIV/0!</v>
      </c>
      <c r="W110" s="240">
        <v>0</v>
      </c>
      <c r="X110" s="108" t="e">
        <f t="shared" si="93"/>
        <v>#DIV/0!</v>
      </c>
      <c r="Y110" s="240">
        <v>0</v>
      </c>
      <c r="Z110" s="108" t="e">
        <f t="shared" si="94"/>
        <v>#DIV/0!</v>
      </c>
      <c r="AA110" s="240">
        <v>0</v>
      </c>
      <c r="AB110" s="108" t="e">
        <f t="shared" si="95"/>
        <v>#DIV/0!</v>
      </c>
      <c r="AC110" s="240">
        <v>0</v>
      </c>
      <c r="AD110" s="319" t="e">
        <f t="shared" si="96"/>
        <v>#DIV/0!</v>
      </c>
    </row>
    <row r="111" spans="1:30" ht="13.15" x14ac:dyDescent="0.4">
      <c r="A111" s="327" t="s">
        <v>399</v>
      </c>
      <c r="B111" s="347" t="s">
        <v>323</v>
      </c>
      <c r="C111" s="331">
        <f t="shared" si="83"/>
        <v>0</v>
      </c>
      <c r="D111" s="101">
        <f t="shared" si="84"/>
        <v>0</v>
      </c>
      <c r="E111" s="240">
        <v>0</v>
      </c>
      <c r="F111" s="108">
        <f t="shared" si="85"/>
        <v>0</v>
      </c>
      <c r="G111" s="240">
        <v>0</v>
      </c>
      <c r="H111" s="108">
        <f t="shared" si="85"/>
        <v>0</v>
      </c>
      <c r="I111" s="240">
        <v>0</v>
      </c>
      <c r="J111" s="108">
        <f t="shared" si="86"/>
        <v>0</v>
      </c>
      <c r="K111" s="240">
        <v>0</v>
      </c>
      <c r="L111" s="108" t="e">
        <f t="shared" si="87"/>
        <v>#DIV/0!</v>
      </c>
      <c r="M111" s="240">
        <v>0</v>
      </c>
      <c r="N111" s="108">
        <f t="shared" si="88"/>
        <v>0</v>
      </c>
      <c r="O111" s="240">
        <v>0</v>
      </c>
      <c r="P111" s="108">
        <f t="shared" si="89"/>
        <v>0</v>
      </c>
      <c r="Q111" s="240">
        <v>0</v>
      </c>
      <c r="R111" s="108">
        <f t="shared" si="90"/>
        <v>0</v>
      </c>
      <c r="S111" s="240">
        <v>0</v>
      </c>
      <c r="T111" s="108" t="e">
        <f t="shared" si="91"/>
        <v>#DIV/0!</v>
      </c>
      <c r="U111" s="240">
        <v>0</v>
      </c>
      <c r="V111" s="108" t="e">
        <f t="shared" si="92"/>
        <v>#DIV/0!</v>
      </c>
      <c r="W111" s="240">
        <v>0</v>
      </c>
      <c r="X111" s="108" t="e">
        <f t="shared" si="93"/>
        <v>#DIV/0!</v>
      </c>
      <c r="Y111" s="240">
        <v>0</v>
      </c>
      <c r="Z111" s="108" t="e">
        <f t="shared" si="94"/>
        <v>#DIV/0!</v>
      </c>
      <c r="AA111" s="240">
        <v>0</v>
      </c>
      <c r="AB111" s="108" t="e">
        <f t="shared" si="95"/>
        <v>#DIV/0!</v>
      </c>
      <c r="AC111" s="240">
        <v>0</v>
      </c>
      <c r="AD111" s="319" t="e">
        <f t="shared" si="96"/>
        <v>#DIV/0!</v>
      </c>
    </row>
    <row r="112" spans="1:30" ht="13.15" x14ac:dyDescent="0.4">
      <c r="A112" s="327" t="s">
        <v>399</v>
      </c>
      <c r="B112" s="347" t="s">
        <v>324</v>
      </c>
      <c r="C112" s="331">
        <f t="shared" si="83"/>
        <v>0</v>
      </c>
      <c r="D112" s="101">
        <f t="shared" si="84"/>
        <v>0</v>
      </c>
      <c r="E112" s="240">
        <v>0</v>
      </c>
      <c r="F112" s="108">
        <f t="shared" si="85"/>
        <v>0</v>
      </c>
      <c r="G112" s="240">
        <v>0</v>
      </c>
      <c r="H112" s="108">
        <f t="shared" si="85"/>
        <v>0</v>
      </c>
      <c r="I112" s="240">
        <v>0</v>
      </c>
      <c r="J112" s="108">
        <f t="shared" si="86"/>
        <v>0</v>
      </c>
      <c r="K112" s="240">
        <v>0</v>
      </c>
      <c r="L112" s="108" t="e">
        <f t="shared" si="87"/>
        <v>#DIV/0!</v>
      </c>
      <c r="M112" s="240">
        <v>0</v>
      </c>
      <c r="N112" s="108">
        <f t="shared" si="88"/>
        <v>0</v>
      </c>
      <c r="O112" s="240">
        <v>0</v>
      </c>
      <c r="P112" s="108">
        <f t="shared" si="89"/>
        <v>0</v>
      </c>
      <c r="Q112" s="240">
        <v>0</v>
      </c>
      <c r="R112" s="108">
        <f t="shared" si="90"/>
        <v>0</v>
      </c>
      <c r="S112" s="240">
        <v>0</v>
      </c>
      <c r="T112" s="108" t="e">
        <f t="shared" si="91"/>
        <v>#DIV/0!</v>
      </c>
      <c r="U112" s="240">
        <v>0</v>
      </c>
      <c r="V112" s="108" t="e">
        <f t="shared" si="92"/>
        <v>#DIV/0!</v>
      </c>
      <c r="W112" s="240">
        <v>0</v>
      </c>
      <c r="X112" s="108" t="e">
        <f t="shared" si="93"/>
        <v>#DIV/0!</v>
      </c>
      <c r="Y112" s="240">
        <v>0</v>
      </c>
      <c r="Z112" s="108" t="e">
        <f t="shared" si="94"/>
        <v>#DIV/0!</v>
      </c>
      <c r="AA112" s="240">
        <v>0</v>
      </c>
      <c r="AB112" s="108" t="e">
        <f t="shared" si="95"/>
        <v>#DIV/0!</v>
      </c>
      <c r="AC112" s="240">
        <v>0</v>
      </c>
      <c r="AD112" s="319" t="e">
        <f t="shared" si="96"/>
        <v>#DIV/0!</v>
      </c>
    </row>
    <row r="113" spans="1:30" ht="13.15" x14ac:dyDescent="0.4">
      <c r="A113" s="327" t="s">
        <v>398</v>
      </c>
      <c r="B113" s="347" t="s">
        <v>325</v>
      </c>
      <c r="C113" s="331">
        <f t="shared" si="83"/>
        <v>0</v>
      </c>
      <c r="D113" s="101">
        <f t="shared" si="84"/>
        <v>0</v>
      </c>
      <c r="E113" s="240">
        <v>0</v>
      </c>
      <c r="F113" s="108">
        <f t="shared" si="85"/>
        <v>0</v>
      </c>
      <c r="G113" s="240">
        <v>0</v>
      </c>
      <c r="H113" s="108">
        <f t="shared" si="85"/>
        <v>0</v>
      </c>
      <c r="I113" s="240">
        <v>0</v>
      </c>
      <c r="J113" s="108">
        <f t="shared" si="86"/>
        <v>0</v>
      </c>
      <c r="K113" s="240">
        <v>0</v>
      </c>
      <c r="L113" s="108" t="e">
        <f t="shared" si="87"/>
        <v>#DIV/0!</v>
      </c>
      <c r="M113" s="240">
        <v>0</v>
      </c>
      <c r="N113" s="108">
        <f t="shared" si="88"/>
        <v>0</v>
      </c>
      <c r="O113" s="240">
        <v>0</v>
      </c>
      <c r="P113" s="108">
        <f t="shared" si="89"/>
        <v>0</v>
      </c>
      <c r="Q113" s="240">
        <v>0</v>
      </c>
      <c r="R113" s="108">
        <f t="shared" si="90"/>
        <v>0</v>
      </c>
      <c r="S113" s="240">
        <v>0</v>
      </c>
      <c r="T113" s="108" t="e">
        <f t="shared" si="91"/>
        <v>#DIV/0!</v>
      </c>
      <c r="U113" s="240">
        <v>0</v>
      </c>
      <c r="V113" s="108" t="e">
        <f t="shared" si="92"/>
        <v>#DIV/0!</v>
      </c>
      <c r="W113" s="240">
        <v>0</v>
      </c>
      <c r="X113" s="108" t="e">
        <f t="shared" si="93"/>
        <v>#DIV/0!</v>
      </c>
      <c r="Y113" s="240">
        <v>0</v>
      </c>
      <c r="Z113" s="108" t="e">
        <f t="shared" si="94"/>
        <v>#DIV/0!</v>
      </c>
      <c r="AA113" s="240">
        <v>0</v>
      </c>
      <c r="AB113" s="108" t="e">
        <f t="shared" si="95"/>
        <v>#DIV/0!</v>
      </c>
      <c r="AC113" s="240">
        <v>0</v>
      </c>
      <c r="AD113" s="319" t="e">
        <f t="shared" si="96"/>
        <v>#DIV/0!</v>
      </c>
    </row>
    <row r="114" spans="1:30" ht="13.15" x14ac:dyDescent="0.4">
      <c r="A114" s="327" t="s">
        <v>398</v>
      </c>
      <c r="B114" s="347" t="s">
        <v>326</v>
      </c>
      <c r="C114" s="331">
        <f t="shared" si="83"/>
        <v>0</v>
      </c>
      <c r="D114" s="101">
        <f t="shared" si="84"/>
        <v>0</v>
      </c>
      <c r="E114" s="240">
        <v>0</v>
      </c>
      <c r="F114" s="108">
        <f t="shared" si="85"/>
        <v>0</v>
      </c>
      <c r="G114" s="240">
        <v>0</v>
      </c>
      <c r="H114" s="108">
        <f t="shared" si="85"/>
        <v>0</v>
      </c>
      <c r="I114" s="240">
        <v>0</v>
      </c>
      <c r="J114" s="108">
        <f t="shared" si="86"/>
        <v>0</v>
      </c>
      <c r="K114" s="240">
        <v>0</v>
      </c>
      <c r="L114" s="108" t="e">
        <f t="shared" si="87"/>
        <v>#DIV/0!</v>
      </c>
      <c r="M114" s="240">
        <v>0</v>
      </c>
      <c r="N114" s="108">
        <f t="shared" si="88"/>
        <v>0</v>
      </c>
      <c r="O114" s="240">
        <v>0</v>
      </c>
      <c r="P114" s="108">
        <f t="shared" si="89"/>
        <v>0</v>
      </c>
      <c r="Q114" s="240">
        <v>0</v>
      </c>
      <c r="R114" s="108">
        <f t="shared" si="90"/>
        <v>0</v>
      </c>
      <c r="S114" s="240">
        <v>0</v>
      </c>
      <c r="T114" s="108" t="e">
        <f t="shared" si="91"/>
        <v>#DIV/0!</v>
      </c>
      <c r="U114" s="240">
        <v>0</v>
      </c>
      <c r="V114" s="108" t="e">
        <f t="shared" si="92"/>
        <v>#DIV/0!</v>
      </c>
      <c r="W114" s="240">
        <v>0</v>
      </c>
      <c r="X114" s="108" t="e">
        <f t="shared" si="93"/>
        <v>#DIV/0!</v>
      </c>
      <c r="Y114" s="240">
        <v>0</v>
      </c>
      <c r="Z114" s="108" t="e">
        <f t="shared" si="94"/>
        <v>#DIV/0!</v>
      </c>
      <c r="AA114" s="240">
        <v>0</v>
      </c>
      <c r="AB114" s="108" t="e">
        <f t="shared" si="95"/>
        <v>#DIV/0!</v>
      </c>
      <c r="AC114" s="240">
        <v>0</v>
      </c>
      <c r="AD114" s="319" t="e">
        <f t="shared" si="96"/>
        <v>#DIV/0!</v>
      </c>
    </row>
    <row r="115" spans="1:30" ht="13.15" x14ac:dyDescent="0.4">
      <c r="A115" s="327" t="s">
        <v>399</v>
      </c>
      <c r="B115" s="347" t="s">
        <v>327</v>
      </c>
      <c r="C115" s="331">
        <f t="shared" si="83"/>
        <v>0</v>
      </c>
      <c r="D115" s="101">
        <f t="shared" si="84"/>
        <v>0</v>
      </c>
      <c r="E115" s="862">
        <v>0</v>
      </c>
      <c r="F115" s="108">
        <f t="shared" si="85"/>
        <v>0</v>
      </c>
      <c r="G115" s="240">
        <v>0</v>
      </c>
      <c r="H115" s="108">
        <f t="shared" si="85"/>
        <v>0</v>
      </c>
      <c r="I115" s="240">
        <v>0</v>
      </c>
      <c r="J115" s="108">
        <f t="shared" si="86"/>
        <v>0</v>
      </c>
      <c r="K115" s="240">
        <v>0</v>
      </c>
      <c r="L115" s="108" t="e">
        <f t="shared" si="87"/>
        <v>#DIV/0!</v>
      </c>
      <c r="M115" s="240">
        <v>0</v>
      </c>
      <c r="N115" s="108">
        <f t="shared" si="88"/>
        <v>0</v>
      </c>
      <c r="O115" s="240">
        <v>0</v>
      </c>
      <c r="P115" s="108">
        <f t="shared" si="89"/>
        <v>0</v>
      </c>
      <c r="Q115" s="240">
        <v>0</v>
      </c>
      <c r="R115" s="108">
        <f t="shared" si="90"/>
        <v>0</v>
      </c>
      <c r="S115" s="240">
        <v>0</v>
      </c>
      <c r="T115" s="108" t="e">
        <f t="shared" si="91"/>
        <v>#DIV/0!</v>
      </c>
      <c r="U115" s="240">
        <v>0</v>
      </c>
      <c r="V115" s="108" t="e">
        <f t="shared" si="92"/>
        <v>#DIV/0!</v>
      </c>
      <c r="W115" s="240">
        <v>0</v>
      </c>
      <c r="X115" s="108" t="e">
        <f t="shared" si="93"/>
        <v>#DIV/0!</v>
      </c>
      <c r="Y115" s="240">
        <v>0</v>
      </c>
      <c r="Z115" s="108" t="e">
        <f t="shared" si="94"/>
        <v>#DIV/0!</v>
      </c>
      <c r="AA115" s="240">
        <v>0</v>
      </c>
      <c r="AB115" s="108" t="e">
        <f t="shared" si="95"/>
        <v>#DIV/0!</v>
      </c>
      <c r="AC115" s="240">
        <v>0</v>
      </c>
      <c r="AD115" s="319" t="e">
        <f t="shared" si="96"/>
        <v>#DIV/0!</v>
      </c>
    </row>
    <row r="116" spans="1:30" ht="13.15" x14ac:dyDescent="0.4">
      <c r="A116" s="327" t="s">
        <v>399</v>
      </c>
      <c r="B116" s="347" t="s">
        <v>328</v>
      </c>
      <c r="C116" s="331">
        <f t="shared" si="83"/>
        <v>0</v>
      </c>
      <c r="D116" s="101">
        <f t="shared" si="84"/>
        <v>0</v>
      </c>
      <c r="E116" s="240">
        <v>0</v>
      </c>
      <c r="F116" s="108">
        <f t="shared" si="85"/>
        <v>0</v>
      </c>
      <c r="G116" s="240">
        <v>0</v>
      </c>
      <c r="H116" s="108">
        <f t="shared" si="85"/>
        <v>0</v>
      </c>
      <c r="I116" s="240">
        <v>0</v>
      </c>
      <c r="J116" s="108">
        <f t="shared" si="86"/>
        <v>0</v>
      </c>
      <c r="K116" s="240">
        <v>0</v>
      </c>
      <c r="L116" s="108" t="e">
        <f t="shared" si="87"/>
        <v>#DIV/0!</v>
      </c>
      <c r="M116" s="240">
        <v>0</v>
      </c>
      <c r="N116" s="108">
        <f t="shared" si="88"/>
        <v>0</v>
      </c>
      <c r="O116" s="240">
        <v>0</v>
      </c>
      <c r="P116" s="108">
        <f t="shared" si="89"/>
        <v>0</v>
      </c>
      <c r="Q116" s="240">
        <v>0</v>
      </c>
      <c r="R116" s="108">
        <f t="shared" si="90"/>
        <v>0</v>
      </c>
      <c r="S116" s="240">
        <v>0</v>
      </c>
      <c r="T116" s="108" t="e">
        <f t="shared" si="91"/>
        <v>#DIV/0!</v>
      </c>
      <c r="U116" s="240">
        <v>0</v>
      </c>
      <c r="V116" s="108" t="e">
        <f t="shared" si="92"/>
        <v>#DIV/0!</v>
      </c>
      <c r="W116" s="240">
        <v>0</v>
      </c>
      <c r="X116" s="108" t="e">
        <f t="shared" si="93"/>
        <v>#DIV/0!</v>
      </c>
      <c r="Y116" s="240">
        <v>0</v>
      </c>
      <c r="Z116" s="108" t="e">
        <f t="shared" si="94"/>
        <v>#DIV/0!</v>
      </c>
      <c r="AA116" s="240">
        <v>0</v>
      </c>
      <c r="AB116" s="108" t="e">
        <f t="shared" si="95"/>
        <v>#DIV/0!</v>
      </c>
      <c r="AC116" s="240">
        <v>0</v>
      </c>
      <c r="AD116" s="319" t="e">
        <f t="shared" si="96"/>
        <v>#DIV/0!</v>
      </c>
    </row>
    <row r="117" spans="1:30" ht="13.15" x14ac:dyDescent="0.4">
      <c r="A117" s="327" t="s">
        <v>399</v>
      </c>
      <c r="B117" s="347" t="s">
        <v>329</v>
      </c>
      <c r="C117" s="331">
        <f t="shared" si="83"/>
        <v>0</v>
      </c>
      <c r="D117" s="101">
        <f t="shared" si="84"/>
        <v>0</v>
      </c>
      <c r="E117" s="240">
        <v>0</v>
      </c>
      <c r="F117" s="108">
        <f t="shared" si="85"/>
        <v>0</v>
      </c>
      <c r="G117" s="240">
        <v>0</v>
      </c>
      <c r="H117" s="108">
        <f t="shared" si="85"/>
        <v>0</v>
      </c>
      <c r="I117" s="240">
        <v>0</v>
      </c>
      <c r="J117" s="108">
        <f t="shared" si="86"/>
        <v>0</v>
      </c>
      <c r="K117" s="240">
        <v>0</v>
      </c>
      <c r="L117" s="108" t="e">
        <f t="shared" si="87"/>
        <v>#DIV/0!</v>
      </c>
      <c r="M117" s="240">
        <v>0</v>
      </c>
      <c r="N117" s="108">
        <f t="shared" si="88"/>
        <v>0</v>
      </c>
      <c r="O117" s="240">
        <v>0</v>
      </c>
      <c r="P117" s="108">
        <f t="shared" si="89"/>
        <v>0</v>
      </c>
      <c r="Q117" s="240">
        <v>0</v>
      </c>
      <c r="R117" s="108">
        <f t="shared" si="90"/>
        <v>0</v>
      </c>
      <c r="S117" s="240">
        <v>0</v>
      </c>
      <c r="T117" s="108" t="e">
        <f t="shared" si="91"/>
        <v>#DIV/0!</v>
      </c>
      <c r="U117" s="240">
        <v>0</v>
      </c>
      <c r="V117" s="108" t="e">
        <f t="shared" si="92"/>
        <v>#DIV/0!</v>
      </c>
      <c r="W117" s="240">
        <v>0</v>
      </c>
      <c r="X117" s="108" t="e">
        <f t="shared" si="93"/>
        <v>#DIV/0!</v>
      </c>
      <c r="Y117" s="240">
        <v>0</v>
      </c>
      <c r="Z117" s="108" t="e">
        <f t="shared" si="94"/>
        <v>#DIV/0!</v>
      </c>
      <c r="AA117" s="240">
        <v>0</v>
      </c>
      <c r="AB117" s="108" t="e">
        <f t="shared" si="95"/>
        <v>#DIV/0!</v>
      </c>
      <c r="AC117" s="240">
        <v>0</v>
      </c>
      <c r="AD117" s="319" t="e">
        <f t="shared" si="96"/>
        <v>#DIV/0!</v>
      </c>
    </row>
    <row r="118" spans="1:30" ht="13.15" x14ac:dyDescent="0.4">
      <c r="A118" s="327" t="s">
        <v>399</v>
      </c>
      <c r="B118" s="347" t="s">
        <v>330</v>
      </c>
      <c r="C118" s="331">
        <f t="shared" si="83"/>
        <v>0</v>
      </c>
      <c r="D118" s="101">
        <f t="shared" si="84"/>
        <v>0</v>
      </c>
      <c r="E118" s="240">
        <v>0</v>
      </c>
      <c r="F118" s="108">
        <f t="shared" si="85"/>
        <v>0</v>
      </c>
      <c r="G118" s="240">
        <v>0</v>
      </c>
      <c r="H118" s="108">
        <f t="shared" si="85"/>
        <v>0</v>
      </c>
      <c r="I118" s="240">
        <v>0</v>
      </c>
      <c r="J118" s="108">
        <f t="shared" si="86"/>
        <v>0</v>
      </c>
      <c r="K118" s="240">
        <v>0</v>
      </c>
      <c r="L118" s="108" t="e">
        <f t="shared" si="87"/>
        <v>#DIV/0!</v>
      </c>
      <c r="M118" s="240">
        <v>0</v>
      </c>
      <c r="N118" s="108">
        <f t="shared" si="88"/>
        <v>0</v>
      </c>
      <c r="O118" s="240">
        <v>0</v>
      </c>
      <c r="P118" s="108">
        <f t="shared" si="89"/>
        <v>0</v>
      </c>
      <c r="Q118" s="240">
        <v>0</v>
      </c>
      <c r="R118" s="108">
        <f t="shared" si="90"/>
        <v>0</v>
      </c>
      <c r="S118" s="240">
        <v>0</v>
      </c>
      <c r="T118" s="108" t="e">
        <f t="shared" si="91"/>
        <v>#DIV/0!</v>
      </c>
      <c r="U118" s="240">
        <v>0</v>
      </c>
      <c r="V118" s="108" t="e">
        <f t="shared" si="92"/>
        <v>#DIV/0!</v>
      </c>
      <c r="W118" s="240">
        <v>0</v>
      </c>
      <c r="X118" s="108" t="e">
        <f t="shared" si="93"/>
        <v>#DIV/0!</v>
      </c>
      <c r="Y118" s="240">
        <v>0</v>
      </c>
      <c r="Z118" s="108" t="e">
        <f t="shared" si="94"/>
        <v>#DIV/0!</v>
      </c>
      <c r="AA118" s="240">
        <v>0</v>
      </c>
      <c r="AB118" s="108" t="e">
        <f t="shared" si="95"/>
        <v>#DIV/0!</v>
      </c>
      <c r="AC118" s="240">
        <v>0</v>
      </c>
      <c r="AD118" s="319" t="e">
        <f t="shared" si="96"/>
        <v>#DIV/0!</v>
      </c>
    </row>
    <row r="119" spans="1:30" ht="13.15" x14ac:dyDescent="0.4">
      <c r="A119" s="327" t="s">
        <v>399</v>
      </c>
      <c r="B119" s="347" t="s">
        <v>331</v>
      </c>
      <c r="C119" s="331">
        <f t="shared" si="83"/>
        <v>0</v>
      </c>
      <c r="D119" s="101">
        <f t="shared" si="84"/>
        <v>0</v>
      </c>
      <c r="E119" s="240">
        <v>0</v>
      </c>
      <c r="F119" s="108">
        <f t="shared" si="85"/>
        <v>0</v>
      </c>
      <c r="G119" s="240">
        <v>0</v>
      </c>
      <c r="H119" s="108">
        <f t="shared" si="85"/>
        <v>0</v>
      </c>
      <c r="I119" s="240">
        <v>0</v>
      </c>
      <c r="J119" s="108">
        <f t="shared" si="86"/>
        <v>0</v>
      </c>
      <c r="K119" s="240">
        <v>0</v>
      </c>
      <c r="L119" s="108" t="e">
        <f t="shared" si="87"/>
        <v>#DIV/0!</v>
      </c>
      <c r="M119" s="240">
        <v>0</v>
      </c>
      <c r="N119" s="108">
        <f t="shared" si="88"/>
        <v>0</v>
      </c>
      <c r="O119" s="240">
        <v>0</v>
      </c>
      <c r="P119" s="108">
        <f t="shared" si="89"/>
        <v>0</v>
      </c>
      <c r="Q119" s="240">
        <v>0</v>
      </c>
      <c r="R119" s="108">
        <f t="shared" si="90"/>
        <v>0</v>
      </c>
      <c r="S119" s="240">
        <v>0</v>
      </c>
      <c r="T119" s="108" t="e">
        <f t="shared" si="91"/>
        <v>#DIV/0!</v>
      </c>
      <c r="U119" s="240">
        <v>0</v>
      </c>
      <c r="V119" s="108" t="e">
        <f t="shared" si="92"/>
        <v>#DIV/0!</v>
      </c>
      <c r="W119" s="240">
        <v>0</v>
      </c>
      <c r="X119" s="108" t="e">
        <f t="shared" si="93"/>
        <v>#DIV/0!</v>
      </c>
      <c r="Y119" s="240">
        <v>0</v>
      </c>
      <c r="Z119" s="108" t="e">
        <f t="shared" si="94"/>
        <v>#DIV/0!</v>
      </c>
      <c r="AA119" s="240">
        <v>0</v>
      </c>
      <c r="AB119" s="108" t="e">
        <f t="shared" si="95"/>
        <v>#DIV/0!</v>
      </c>
      <c r="AC119" s="240">
        <v>0</v>
      </c>
      <c r="AD119" s="319" t="e">
        <f t="shared" si="96"/>
        <v>#DIV/0!</v>
      </c>
    </row>
    <row r="120" spans="1:30" ht="13.15" x14ac:dyDescent="0.4">
      <c r="A120" s="327" t="s">
        <v>399</v>
      </c>
      <c r="B120" s="347" t="s">
        <v>954</v>
      </c>
      <c r="C120" s="331">
        <f t="shared" si="83"/>
        <v>0</v>
      </c>
      <c r="D120" s="101">
        <f t="shared" si="84"/>
        <v>0</v>
      </c>
      <c r="E120" s="240">
        <v>0</v>
      </c>
      <c r="F120" s="108">
        <f t="shared" si="85"/>
        <v>0</v>
      </c>
      <c r="G120" s="240">
        <v>0</v>
      </c>
      <c r="H120" s="108">
        <f t="shared" si="85"/>
        <v>0</v>
      </c>
      <c r="I120" s="240">
        <v>0</v>
      </c>
      <c r="J120" s="108">
        <f t="shared" si="86"/>
        <v>0</v>
      </c>
      <c r="K120" s="240">
        <v>0</v>
      </c>
      <c r="L120" s="108" t="e">
        <f t="shared" si="87"/>
        <v>#DIV/0!</v>
      </c>
      <c r="M120" s="240">
        <v>0</v>
      </c>
      <c r="N120" s="108">
        <f t="shared" si="88"/>
        <v>0</v>
      </c>
      <c r="O120" s="240">
        <v>0</v>
      </c>
      <c r="P120" s="108">
        <f t="shared" si="89"/>
        <v>0</v>
      </c>
      <c r="Q120" s="240">
        <v>0</v>
      </c>
      <c r="R120" s="108">
        <f t="shared" si="90"/>
        <v>0</v>
      </c>
      <c r="S120" s="240">
        <v>0</v>
      </c>
      <c r="T120" s="108" t="e">
        <f t="shared" si="91"/>
        <v>#DIV/0!</v>
      </c>
      <c r="U120" s="240">
        <v>0</v>
      </c>
      <c r="V120" s="108" t="e">
        <f t="shared" si="92"/>
        <v>#DIV/0!</v>
      </c>
      <c r="W120" s="240">
        <v>0</v>
      </c>
      <c r="X120" s="108" t="e">
        <f t="shared" si="93"/>
        <v>#DIV/0!</v>
      </c>
      <c r="Y120" s="240">
        <v>0</v>
      </c>
      <c r="Z120" s="108" t="e">
        <f t="shared" si="94"/>
        <v>#DIV/0!</v>
      </c>
      <c r="AA120" s="240">
        <v>0</v>
      </c>
      <c r="AB120" s="108" t="e">
        <f t="shared" si="95"/>
        <v>#DIV/0!</v>
      </c>
      <c r="AC120" s="240">
        <v>0</v>
      </c>
      <c r="AD120" s="319" t="e">
        <f t="shared" si="96"/>
        <v>#DIV/0!</v>
      </c>
    </row>
    <row r="121" spans="1:30" ht="13.15" x14ac:dyDescent="0.4">
      <c r="A121" s="327"/>
      <c r="B121" s="358" t="s">
        <v>333</v>
      </c>
      <c r="C121" s="337">
        <f>SUM(C98:C120)</f>
        <v>0</v>
      </c>
      <c r="D121" s="110">
        <f>+C121/$C$15</f>
        <v>0</v>
      </c>
      <c r="E121" s="256">
        <f>SUM(E98:E120)</f>
        <v>0</v>
      </c>
      <c r="F121" s="194">
        <f t="shared" si="85"/>
        <v>0</v>
      </c>
      <c r="G121" s="256">
        <f>SUM(G98:G120)</f>
        <v>0</v>
      </c>
      <c r="H121" s="194">
        <f t="shared" si="85"/>
        <v>0</v>
      </c>
      <c r="I121" s="256">
        <f>SUM(I98:I120)</f>
        <v>0</v>
      </c>
      <c r="J121" s="194">
        <f t="shared" si="86"/>
        <v>0</v>
      </c>
      <c r="K121" s="256">
        <f>SUM(K98:K120)</f>
        <v>0</v>
      </c>
      <c r="L121" s="194" t="e">
        <f t="shared" si="87"/>
        <v>#DIV/0!</v>
      </c>
      <c r="M121" s="256">
        <f>SUM(M98:M120)</f>
        <v>0</v>
      </c>
      <c r="N121" s="194">
        <f t="shared" si="88"/>
        <v>0</v>
      </c>
      <c r="O121" s="256">
        <f>SUM(O98:O120)</f>
        <v>0</v>
      </c>
      <c r="P121" s="194">
        <f t="shared" si="89"/>
        <v>0</v>
      </c>
      <c r="Q121" s="256">
        <f>SUM(Q98:Q120)</f>
        <v>0</v>
      </c>
      <c r="R121" s="194">
        <f t="shared" si="90"/>
        <v>0</v>
      </c>
      <c r="S121" s="256">
        <f>SUM(S98:S120)</f>
        <v>0</v>
      </c>
      <c r="T121" s="194" t="e">
        <f t="shared" si="91"/>
        <v>#DIV/0!</v>
      </c>
      <c r="U121" s="256">
        <f>SUM(U98:U120)</f>
        <v>0</v>
      </c>
      <c r="V121" s="194" t="e">
        <f t="shared" si="92"/>
        <v>#DIV/0!</v>
      </c>
      <c r="W121" s="256">
        <f>SUM(W98:W120)</f>
        <v>0</v>
      </c>
      <c r="X121" s="194" t="e">
        <f t="shared" si="93"/>
        <v>#DIV/0!</v>
      </c>
      <c r="Y121" s="256">
        <f>SUM(Y98:Y120)</f>
        <v>0</v>
      </c>
      <c r="Z121" s="194" t="e">
        <f t="shared" si="94"/>
        <v>#DIV/0!</v>
      </c>
      <c r="AA121" s="256">
        <f>SUM(AA98:AA120)</f>
        <v>0</v>
      </c>
      <c r="AB121" s="194" t="e">
        <f t="shared" si="95"/>
        <v>#DIV/0!</v>
      </c>
      <c r="AC121" s="256">
        <f>SUM(AC98:AC120)</f>
        <v>0</v>
      </c>
      <c r="AD121" s="230" t="e">
        <f t="shared" si="96"/>
        <v>#DIV/0!</v>
      </c>
    </row>
    <row r="122" spans="1:30" x14ac:dyDescent="0.35">
      <c r="B122" s="344"/>
      <c r="C122" s="331"/>
      <c r="D122" s="1"/>
      <c r="E122" s="248"/>
      <c r="F122" s="108"/>
      <c r="G122" s="248"/>
      <c r="H122" s="108"/>
      <c r="I122" s="248"/>
      <c r="J122" s="108"/>
      <c r="K122" s="248"/>
      <c r="L122" s="108"/>
      <c r="M122" s="248"/>
      <c r="N122" s="108"/>
      <c r="O122" s="248"/>
      <c r="P122" s="108"/>
      <c r="Q122" s="248"/>
      <c r="R122" s="108"/>
      <c r="S122" s="248"/>
      <c r="T122" s="108"/>
      <c r="U122" s="248"/>
      <c r="V122" s="108"/>
      <c r="W122" s="248"/>
      <c r="X122" s="108"/>
      <c r="Y122" s="248"/>
      <c r="Z122" s="108"/>
      <c r="AA122" s="248"/>
      <c r="AB122" s="108"/>
      <c r="AC122" s="248"/>
      <c r="AD122" s="319"/>
    </row>
    <row r="123" spans="1:30" ht="15" x14ac:dyDescent="0.4">
      <c r="B123" s="361" t="s">
        <v>334</v>
      </c>
      <c r="C123" s="338">
        <f>SUM(C47+C69+C86+C95+C121)</f>
        <v>0</v>
      </c>
      <c r="D123" s="101">
        <f>+C123/$C$15</f>
        <v>0</v>
      </c>
      <c r="E123" s="243">
        <f>SUM(E47+E69+E86+E95+E121)</f>
        <v>0</v>
      </c>
      <c r="F123" s="108">
        <f>+E123/E$15</f>
        <v>0</v>
      </c>
      <c r="G123" s="243">
        <f>SUM(G47+G69+G86+G95+G121)</f>
        <v>0</v>
      </c>
      <c r="H123" s="108">
        <f>+G123/G$15</f>
        <v>0</v>
      </c>
      <c r="I123" s="243">
        <f>SUM(I47+I69+I86+I95+I121)</f>
        <v>0</v>
      </c>
      <c r="J123" s="108">
        <f>+I123/I$15</f>
        <v>0</v>
      </c>
      <c r="K123" s="243">
        <f>SUM(K47+K69+K86+K95+K121)</f>
        <v>0</v>
      </c>
      <c r="L123" s="108" t="e">
        <f>+K123/K$15</f>
        <v>#DIV/0!</v>
      </c>
      <c r="M123" s="243">
        <f>SUM(M47+M69+M86+M95+M121)</f>
        <v>0</v>
      </c>
      <c r="N123" s="108">
        <f>+M123/M$15</f>
        <v>0</v>
      </c>
      <c r="O123" s="243">
        <f>SUM(O47+O69+O86+O95+O121)</f>
        <v>0</v>
      </c>
      <c r="P123" s="108">
        <f>+O123/O$15</f>
        <v>0</v>
      </c>
      <c r="Q123" s="243">
        <f>SUM(Q47+Q69+Q86+Q95+Q121)</f>
        <v>0</v>
      </c>
      <c r="R123" s="108">
        <f>+Q123/Q$15</f>
        <v>0</v>
      </c>
      <c r="S123" s="243">
        <f>SUM(S47+S69+S86+S95+S121)</f>
        <v>0</v>
      </c>
      <c r="T123" s="108" t="e">
        <f>+S123/S$15</f>
        <v>#DIV/0!</v>
      </c>
      <c r="U123" s="243">
        <f>SUM(U47+U69+U86+U95+U121)</f>
        <v>0</v>
      </c>
      <c r="V123" s="108" t="e">
        <f>+U123/U$15</f>
        <v>#DIV/0!</v>
      </c>
      <c r="W123" s="243">
        <f>SUM(W47+W69+W86+W95+W121)</f>
        <v>0</v>
      </c>
      <c r="X123" s="108" t="e">
        <f>+W123/W$15</f>
        <v>#DIV/0!</v>
      </c>
      <c r="Y123" s="243">
        <f>SUM(Y47+Y69+Y86+Y95+Y121)</f>
        <v>0</v>
      </c>
      <c r="Z123" s="108" t="e">
        <f>+Y123/Y$15</f>
        <v>#DIV/0!</v>
      </c>
      <c r="AA123" s="243">
        <f>SUM(AA47+AA69+AA86+AA95+AA121)</f>
        <v>0</v>
      </c>
      <c r="AB123" s="108" t="e">
        <f>+AA123/AA$15</f>
        <v>#DIV/0!</v>
      </c>
      <c r="AC123" s="243">
        <f>SUM(AC47+AC69+AC86+AC95+AC121)</f>
        <v>0</v>
      </c>
      <c r="AD123" s="319" t="e">
        <f>+AC123/AC$15</f>
        <v>#DIV/0!</v>
      </c>
    </row>
    <row r="124" spans="1:30" ht="13.5" thickBot="1" x14ac:dyDescent="0.45">
      <c r="B124" s="470" t="str">
        <f>+IF(D123&gt;0.3,"Overhead is TOO HIGH","Overhead Within Accpeted KPI")</f>
        <v>Overhead Within Accpeted KPI</v>
      </c>
      <c r="C124" s="339"/>
      <c r="D124" s="2"/>
      <c r="E124" s="257"/>
      <c r="F124" s="177"/>
      <c r="G124" s="257"/>
      <c r="H124" s="177"/>
      <c r="I124" s="257"/>
      <c r="J124" s="177"/>
      <c r="K124" s="257"/>
      <c r="L124" s="177"/>
      <c r="M124" s="257"/>
      <c r="N124" s="177"/>
      <c r="O124" s="257"/>
      <c r="P124" s="177"/>
      <c r="Q124" s="257"/>
      <c r="R124" s="177"/>
      <c r="S124" s="257"/>
      <c r="T124" s="177"/>
      <c r="U124" s="257"/>
      <c r="V124" s="177"/>
      <c r="W124" s="257"/>
      <c r="X124" s="177"/>
      <c r="Y124" s="257"/>
      <c r="Z124" s="177"/>
      <c r="AA124" s="257"/>
      <c r="AB124" s="177"/>
      <c r="AC124" s="257"/>
      <c r="AD124" s="321"/>
    </row>
    <row r="125" spans="1:30" x14ac:dyDescent="0.35">
      <c r="B125" s="344"/>
      <c r="C125" s="334"/>
      <c r="D125" s="1"/>
      <c r="E125" s="247"/>
      <c r="F125" s="113"/>
      <c r="G125" s="247"/>
      <c r="H125" s="113"/>
      <c r="I125" s="247"/>
      <c r="J125" s="113"/>
      <c r="K125" s="247"/>
      <c r="L125" s="113"/>
      <c r="M125" s="247"/>
      <c r="N125" s="113"/>
      <c r="O125" s="247"/>
      <c r="P125" s="113"/>
      <c r="Q125" s="247"/>
      <c r="R125" s="113"/>
      <c r="S125" s="247"/>
      <c r="T125" s="113"/>
      <c r="U125" s="247"/>
      <c r="V125" s="113"/>
      <c r="W125" s="247"/>
      <c r="X125" s="113"/>
      <c r="Y125" s="247"/>
      <c r="Z125" s="113"/>
      <c r="AA125" s="247"/>
      <c r="AB125" s="113"/>
      <c r="AC125" s="247"/>
      <c r="AD125" s="322"/>
    </row>
    <row r="126" spans="1:30" ht="15" x14ac:dyDescent="0.4">
      <c r="B126" s="346" t="s">
        <v>335</v>
      </c>
      <c r="C126" s="331">
        <f>+C32-C123</f>
        <v>10400000</v>
      </c>
      <c r="D126" s="101">
        <f>+C126/$C$15</f>
        <v>1</v>
      </c>
      <c r="E126" s="243">
        <f>+E32-E123</f>
        <v>3500000</v>
      </c>
      <c r="F126" s="108">
        <f>+E126/E$15</f>
        <v>1</v>
      </c>
      <c r="G126" s="243">
        <f>+G32-G123</f>
        <v>1200000</v>
      </c>
      <c r="H126" s="108">
        <f>+G126/G$15</f>
        <v>1</v>
      </c>
      <c r="I126" s="243">
        <f>+I32-I123</f>
        <v>800000</v>
      </c>
      <c r="J126" s="108">
        <f>+I126/I$15</f>
        <v>1</v>
      </c>
      <c r="K126" s="243">
        <f>+K32-K123</f>
        <v>0</v>
      </c>
      <c r="L126" s="108" t="e">
        <f>+K126/K$15</f>
        <v>#DIV/0!</v>
      </c>
      <c r="M126" s="243">
        <f>+M32-M123</f>
        <v>2000000</v>
      </c>
      <c r="N126" s="108">
        <f>+M126/M$15</f>
        <v>1</v>
      </c>
      <c r="O126" s="243">
        <f>+O32-O123</f>
        <v>400000</v>
      </c>
      <c r="P126" s="108">
        <f>+O126/O$15</f>
        <v>1</v>
      </c>
      <c r="Q126" s="243">
        <f>+Q32-Q123</f>
        <v>2500000</v>
      </c>
      <c r="R126" s="108">
        <f>+Q126/Q$15</f>
        <v>1</v>
      </c>
      <c r="S126" s="243">
        <f>+S32-S123</f>
        <v>0</v>
      </c>
      <c r="T126" s="108" t="e">
        <f>+S126/S$15</f>
        <v>#DIV/0!</v>
      </c>
      <c r="U126" s="243">
        <f>+U32-U123</f>
        <v>0</v>
      </c>
      <c r="V126" s="108" t="e">
        <f>+U126/U$15</f>
        <v>#DIV/0!</v>
      </c>
      <c r="W126" s="243">
        <f>+W32-W123</f>
        <v>0</v>
      </c>
      <c r="X126" s="108" t="e">
        <f>+W126/W$15</f>
        <v>#DIV/0!</v>
      </c>
      <c r="Y126" s="243">
        <f>+Y32-Y123</f>
        <v>0</v>
      </c>
      <c r="Z126" s="108" t="e">
        <f>+Y126/Y$15</f>
        <v>#DIV/0!</v>
      </c>
      <c r="AA126" s="243">
        <f>+AA32-AA123</f>
        <v>0</v>
      </c>
      <c r="AB126" s="108" t="e">
        <f>+AA126/AA$15</f>
        <v>#DIV/0!</v>
      </c>
      <c r="AC126" s="243">
        <f>+AC32-AC123</f>
        <v>0</v>
      </c>
      <c r="AD126" s="319" t="e">
        <f>+AC126/AC$15</f>
        <v>#DIV/0!</v>
      </c>
    </row>
    <row r="127" spans="1:30" ht="13.15" thickBot="1" x14ac:dyDescent="0.4">
      <c r="B127" s="362"/>
      <c r="C127" s="339"/>
      <c r="D127" s="2"/>
      <c r="E127" s="323"/>
      <c r="F127" s="324"/>
      <c r="G127" s="260"/>
      <c r="H127" s="324"/>
      <c r="I127" s="202"/>
      <c r="J127" s="324"/>
      <c r="K127" s="200"/>
      <c r="L127" s="324"/>
      <c r="M127" s="200"/>
      <c r="N127" s="324"/>
      <c r="O127" s="200"/>
      <c r="P127" s="324"/>
      <c r="Q127" s="200"/>
      <c r="R127" s="190"/>
      <c r="S127" s="153"/>
      <c r="T127" s="195"/>
      <c r="U127" s="325"/>
      <c r="V127" s="190"/>
      <c r="W127" s="325"/>
      <c r="X127" s="190"/>
      <c r="Y127" s="325"/>
      <c r="Z127" s="190"/>
      <c r="AA127" s="325"/>
      <c r="AB127" s="190"/>
      <c r="AC127" s="325"/>
      <c r="AD127" s="321"/>
    </row>
    <row r="128" spans="1:30" x14ac:dyDescent="0.35">
      <c r="B128" s="344"/>
      <c r="C128" s="331"/>
      <c r="E128" s="79"/>
      <c r="F128" s="113"/>
      <c r="G128" s="1"/>
      <c r="H128" s="113"/>
      <c r="I128" s="312"/>
      <c r="J128" s="113"/>
      <c r="K128" s="1"/>
      <c r="L128" s="113"/>
      <c r="M128" s="1"/>
      <c r="N128" s="113"/>
      <c r="O128" s="1"/>
      <c r="P128" s="113"/>
      <c r="Q128" s="1"/>
      <c r="R128" s="113"/>
      <c r="S128" s="1"/>
      <c r="T128" s="113"/>
      <c r="U128" s="1"/>
      <c r="V128" s="113"/>
      <c r="W128" s="1"/>
      <c r="X128" s="113"/>
      <c r="Y128" s="1"/>
      <c r="Z128" s="113"/>
      <c r="AA128" s="1"/>
      <c r="AB128" s="113"/>
      <c r="AC128" s="1"/>
      <c r="AD128" s="113"/>
    </row>
    <row r="129" spans="2:5" ht="15" x14ac:dyDescent="0.4">
      <c r="B129" s="346" t="s">
        <v>341</v>
      </c>
      <c r="C129" s="331"/>
      <c r="E129" s="79"/>
    </row>
    <row r="130" spans="2:5" x14ac:dyDescent="0.35">
      <c r="B130" s="347" t="s">
        <v>336</v>
      </c>
      <c r="C130" s="340">
        <v>0</v>
      </c>
      <c r="D130" s="108">
        <f t="shared" ref="D130:D135" si="97">+C130/$C$15</f>
        <v>0</v>
      </c>
      <c r="E130" s="79"/>
    </row>
    <row r="131" spans="2:5" x14ac:dyDescent="0.35">
      <c r="B131" s="347" t="s">
        <v>405</v>
      </c>
      <c r="C131" s="340">
        <v>0</v>
      </c>
      <c r="D131" s="108">
        <f t="shared" si="97"/>
        <v>0</v>
      </c>
      <c r="E131" s="79"/>
    </row>
    <row r="132" spans="2:5" x14ac:dyDescent="0.35">
      <c r="B132" s="347" t="s">
        <v>1211</v>
      </c>
      <c r="C132" s="340">
        <v>0</v>
      </c>
      <c r="D132" s="108">
        <f t="shared" si="97"/>
        <v>0</v>
      </c>
      <c r="E132" s="79"/>
    </row>
    <row r="133" spans="2:5" x14ac:dyDescent="0.35">
      <c r="B133" s="347" t="s">
        <v>339</v>
      </c>
      <c r="C133" s="340">
        <v>0</v>
      </c>
      <c r="D133" s="108">
        <f t="shared" si="97"/>
        <v>0</v>
      </c>
      <c r="E133" s="79"/>
    </row>
    <row r="134" spans="2:5" ht="13.15" thickBot="1" x14ac:dyDescent="0.4">
      <c r="B134" s="347" t="s">
        <v>340</v>
      </c>
      <c r="C134" s="340">
        <v>0</v>
      </c>
      <c r="D134" s="108">
        <f t="shared" si="97"/>
        <v>0</v>
      </c>
      <c r="E134" s="79"/>
    </row>
    <row r="135" spans="2:5" ht="13.5" thickBot="1" x14ac:dyDescent="0.45">
      <c r="B135" s="363" t="s">
        <v>347</v>
      </c>
      <c r="C135" s="341">
        <f>SUM(C130:C134)</f>
        <v>0</v>
      </c>
      <c r="D135" s="204">
        <f t="shared" si="97"/>
        <v>0</v>
      </c>
      <c r="E135" s="79"/>
    </row>
    <row r="136" spans="2:5" x14ac:dyDescent="0.35">
      <c r="B136" s="344"/>
      <c r="C136" s="334"/>
      <c r="D136" s="113"/>
      <c r="E136" s="79"/>
    </row>
    <row r="137" spans="2:5" ht="15" x14ac:dyDescent="0.4">
      <c r="B137" s="364" t="s">
        <v>342</v>
      </c>
      <c r="C137" s="331"/>
      <c r="E137" s="79"/>
    </row>
    <row r="138" spans="2:5" x14ac:dyDescent="0.35">
      <c r="B138" s="347" t="s">
        <v>343</v>
      </c>
      <c r="C138" s="340">
        <v>0</v>
      </c>
      <c r="D138" s="108">
        <f>+C138/$C$15</f>
        <v>0</v>
      </c>
      <c r="E138" s="79"/>
    </row>
    <row r="139" spans="2:5" x14ac:dyDescent="0.35">
      <c r="B139" s="347" t="s">
        <v>415</v>
      </c>
      <c r="C139" s="340">
        <v>0</v>
      </c>
      <c r="D139" s="108">
        <f>+C139/$C$15</f>
        <v>0</v>
      </c>
      <c r="E139" s="79"/>
    </row>
    <row r="140" spans="2:5" ht="13.15" thickBot="1" x14ac:dyDescent="0.4">
      <c r="B140" s="347" t="s">
        <v>955</v>
      </c>
      <c r="C140" s="340">
        <v>0</v>
      </c>
      <c r="D140" s="108">
        <f>+C140/$C$15</f>
        <v>0</v>
      </c>
      <c r="E140" s="79"/>
    </row>
    <row r="141" spans="2:5" ht="13.5" thickBot="1" x14ac:dyDescent="0.45">
      <c r="B141" s="363" t="s">
        <v>346</v>
      </c>
      <c r="C141" s="1187">
        <f>SUM(C138:C140)</f>
        <v>0</v>
      </c>
      <c r="D141" s="204">
        <f>+C141/$C$15</f>
        <v>0</v>
      </c>
      <c r="E141" s="79"/>
    </row>
    <row r="142" spans="2:5" x14ac:dyDescent="0.35">
      <c r="B142" s="344"/>
      <c r="C142" s="333"/>
      <c r="E142" s="79"/>
    </row>
    <row r="143" spans="2:5" ht="15" x14ac:dyDescent="0.4">
      <c r="B143" s="364" t="s">
        <v>348</v>
      </c>
      <c r="C143" s="331">
        <f>+C126+C135-C141</f>
        <v>10400000</v>
      </c>
      <c r="D143" s="108">
        <f>+C143/$C$15</f>
        <v>1</v>
      </c>
      <c r="E143" s="79"/>
    </row>
    <row r="144" spans="2:5" ht="13.15" thickBot="1" x14ac:dyDescent="0.4">
      <c r="B144" s="362"/>
      <c r="C144" s="342"/>
      <c r="D144" s="130"/>
      <c r="E144" s="79"/>
    </row>
  </sheetData>
  <mergeCells count="14">
    <mergeCell ref="M13:N13"/>
    <mergeCell ref="C13:D13"/>
    <mergeCell ref="E13:F13"/>
    <mergeCell ref="G13:H13"/>
    <mergeCell ref="I13:J13"/>
    <mergeCell ref="K13:L13"/>
    <mergeCell ref="O13:P13"/>
    <mergeCell ref="Q13:R13"/>
    <mergeCell ref="AA13:AB13"/>
    <mergeCell ref="AC13:AD13"/>
    <mergeCell ref="S13:T13"/>
    <mergeCell ref="U13:V13"/>
    <mergeCell ref="W13:X13"/>
    <mergeCell ref="Y13:Z13"/>
  </mergeCells>
  <phoneticPr fontId="0" type="noConversion"/>
  <pageMargins left="0.75" right="0.75" top="1" bottom="1" header="0.5" footer="0.5"/>
  <pageSetup orientation="portrait" horizontalDpi="4294967293"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017CF-07CC-4050-A1EB-B57E695C9225}">
  <dimension ref="C2:Y66"/>
  <sheetViews>
    <sheetView topLeftCell="B1" zoomScale="70" workbookViewId="0">
      <selection activeCell="D55" sqref="D55"/>
    </sheetView>
  </sheetViews>
  <sheetFormatPr defaultRowHeight="12.75" x14ac:dyDescent="0.35"/>
  <cols>
    <col min="3" max="3" width="18.796875" customWidth="1"/>
    <col min="4" max="4" width="13.9296875" customWidth="1"/>
    <col min="5" max="5" width="2.265625" customWidth="1"/>
    <col min="6" max="6" width="14" customWidth="1"/>
    <col min="7" max="7" width="2.1328125" customWidth="1"/>
    <col min="8" max="8" width="12.46484375" customWidth="1"/>
    <col min="9" max="9" width="2.33203125" customWidth="1"/>
    <col min="10" max="10" width="13.9296875" customWidth="1"/>
    <col min="11" max="11" width="1.6640625" customWidth="1"/>
    <col min="12" max="12" width="12.06640625" customWidth="1"/>
    <col min="13" max="13" width="1.6640625" customWidth="1"/>
    <col min="14" max="14" width="17.6640625" customWidth="1"/>
    <col min="15" max="15" width="1.33203125" customWidth="1"/>
    <col min="16" max="16" width="14.796875" customWidth="1"/>
    <col min="17" max="17" width="2.86328125" customWidth="1"/>
    <col min="18" max="18" width="17.265625" customWidth="1"/>
    <col min="19" max="19" width="1.33203125" customWidth="1"/>
    <col min="20" max="20" width="15.796875" bestFit="1" customWidth="1"/>
    <col min="21" max="21" width="1.46484375" customWidth="1"/>
    <col min="22" max="22" width="13.265625" customWidth="1"/>
    <col min="23" max="23" width="1.9296875" customWidth="1"/>
  </cols>
  <sheetData>
    <row r="2" spans="3:25" ht="17.649999999999999" x14ac:dyDescent="0.5">
      <c r="C2" s="150" t="s">
        <v>1132</v>
      </c>
    </row>
    <row r="3" spans="3:25" ht="17.649999999999999" x14ac:dyDescent="0.5">
      <c r="C3" s="150"/>
    </row>
    <row r="4" spans="3:25" ht="13.15" x14ac:dyDescent="0.4">
      <c r="C4" s="13"/>
      <c r="D4" s="13"/>
      <c r="E4" s="13"/>
      <c r="F4" s="13" t="s">
        <v>1007</v>
      </c>
      <c r="G4" s="13"/>
      <c r="H4" s="13"/>
      <c r="I4" s="13"/>
      <c r="J4" s="13"/>
      <c r="K4" s="13"/>
      <c r="L4" s="13"/>
      <c r="M4" s="13"/>
      <c r="N4" s="13"/>
      <c r="O4" s="13"/>
      <c r="P4" s="13"/>
      <c r="Q4" s="13"/>
      <c r="R4" s="13"/>
      <c r="S4" s="13"/>
      <c r="T4" s="13"/>
      <c r="U4" s="13"/>
      <c r="V4" s="13"/>
      <c r="W4" s="13"/>
    </row>
    <row r="5" spans="3:25" ht="17.649999999999999" x14ac:dyDescent="0.5">
      <c r="C5" s="150" t="s">
        <v>1161</v>
      </c>
      <c r="D5" s="13" t="s">
        <v>972</v>
      </c>
      <c r="E5" s="13"/>
      <c r="F5" s="13" t="s">
        <v>973</v>
      </c>
      <c r="G5" s="13"/>
      <c r="H5" s="13" t="s">
        <v>974</v>
      </c>
      <c r="I5" s="13"/>
      <c r="J5" s="13" t="s">
        <v>975</v>
      </c>
      <c r="K5" s="13"/>
      <c r="L5" s="13" t="s">
        <v>980</v>
      </c>
      <c r="M5" s="13"/>
      <c r="N5" s="13" t="s">
        <v>976</v>
      </c>
      <c r="O5" s="13"/>
      <c r="P5" s="13" t="s">
        <v>977</v>
      </c>
      <c r="Q5" s="13"/>
      <c r="R5" s="13" t="s">
        <v>978</v>
      </c>
      <c r="S5" s="13"/>
      <c r="T5" s="13" t="s">
        <v>979</v>
      </c>
      <c r="U5" s="13"/>
      <c r="V5" s="13" t="s">
        <v>1030</v>
      </c>
      <c r="W5" s="13"/>
      <c r="X5" s="13" t="s">
        <v>1042</v>
      </c>
      <c r="Y5" s="13" t="s">
        <v>1146</v>
      </c>
    </row>
    <row r="7" spans="3:25" x14ac:dyDescent="0.35">
      <c r="D7" t="s">
        <v>981</v>
      </c>
      <c r="F7" t="s">
        <v>991</v>
      </c>
      <c r="H7" t="s">
        <v>1003</v>
      </c>
      <c r="J7" t="s">
        <v>1008</v>
      </c>
      <c r="L7" s="615" t="s">
        <v>1034</v>
      </c>
      <c r="N7" t="s">
        <v>992</v>
      </c>
      <c r="P7" s="615" t="s">
        <v>1016</v>
      </c>
      <c r="R7" s="615" t="s">
        <v>1015</v>
      </c>
      <c r="T7" s="615" t="s">
        <v>1022</v>
      </c>
      <c r="V7" s="615" t="s">
        <v>1039</v>
      </c>
      <c r="X7" s="615" t="s">
        <v>1029</v>
      </c>
      <c r="Y7" s="615" t="s">
        <v>1147</v>
      </c>
    </row>
    <row r="8" spans="3:25" x14ac:dyDescent="0.35">
      <c r="D8" t="s">
        <v>982</v>
      </c>
      <c r="F8" t="s">
        <v>988</v>
      </c>
      <c r="H8" t="s">
        <v>1004</v>
      </c>
      <c r="J8" t="s">
        <v>1009</v>
      </c>
      <c r="L8" s="615" t="s">
        <v>1035</v>
      </c>
      <c r="N8" t="s">
        <v>993</v>
      </c>
      <c r="P8" s="615" t="s">
        <v>1017</v>
      </c>
      <c r="R8" s="615" t="s">
        <v>1020</v>
      </c>
      <c r="T8" s="615" t="s">
        <v>1023</v>
      </c>
      <c r="V8" s="615" t="s">
        <v>1040</v>
      </c>
      <c r="Y8" s="615" t="s">
        <v>1148</v>
      </c>
    </row>
    <row r="9" spans="3:25" x14ac:dyDescent="0.35">
      <c r="D9" t="s">
        <v>983</v>
      </c>
      <c r="F9" t="s">
        <v>989</v>
      </c>
      <c r="H9" t="s">
        <v>1005</v>
      </c>
      <c r="J9" t="s">
        <v>1010</v>
      </c>
      <c r="L9" s="615" t="s">
        <v>1036</v>
      </c>
      <c r="N9" t="s">
        <v>994</v>
      </c>
      <c r="P9" s="615" t="s">
        <v>1018</v>
      </c>
      <c r="R9" s="615" t="s">
        <v>1021</v>
      </c>
      <c r="T9" s="615" t="s">
        <v>1024</v>
      </c>
      <c r="V9" s="615" t="s">
        <v>1041</v>
      </c>
      <c r="Y9" s="615" t="s">
        <v>1149</v>
      </c>
    </row>
    <row r="10" spans="3:25" x14ac:dyDescent="0.35">
      <c r="D10" t="s">
        <v>984</v>
      </c>
      <c r="F10" t="s">
        <v>990</v>
      </c>
      <c r="H10" t="s">
        <v>1006</v>
      </c>
      <c r="J10" t="s">
        <v>1012</v>
      </c>
      <c r="L10" s="615" t="s">
        <v>1055</v>
      </c>
      <c r="N10" t="s">
        <v>995</v>
      </c>
      <c r="P10" s="615" t="s">
        <v>1019</v>
      </c>
      <c r="R10" s="615" t="s">
        <v>1033</v>
      </c>
      <c r="T10" s="615" t="s">
        <v>1025</v>
      </c>
    </row>
    <row r="11" spans="3:25" x14ac:dyDescent="0.35">
      <c r="D11" t="s">
        <v>985</v>
      </c>
      <c r="F11" t="s">
        <v>1133</v>
      </c>
      <c r="J11" t="s">
        <v>1013</v>
      </c>
      <c r="L11" s="615" t="s">
        <v>1056</v>
      </c>
      <c r="N11" t="s">
        <v>1011</v>
      </c>
      <c r="P11" s="615" t="s">
        <v>1031</v>
      </c>
      <c r="R11" s="615" t="s">
        <v>1028</v>
      </c>
      <c r="T11" s="615" t="s">
        <v>1032</v>
      </c>
    </row>
    <row r="12" spans="3:25" x14ac:dyDescent="0.35">
      <c r="D12" t="s">
        <v>1134</v>
      </c>
      <c r="J12" t="s">
        <v>1014</v>
      </c>
      <c r="L12" s="615" t="s">
        <v>1057</v>
      </c>
      <c r="N12" t="s">
        <v>996</v>
      </c>
      <c r="P12" s="615"/>
      <c r="T12" s="615" t="s">
        <v>1145</v>
      </c>
    </row>
    <row r="13" spans="3:25" x14ac:dyDescent="0.35">
      <c r="D13" t="s">
        <v>986</v>
      </c>
      <c r="J13" s="615" t="s">
        <v>1026</v>
      </c>
      <c r="N13" t="s">
        <v>997</v>
      </c>
    </row>
    <row r="14" spans="3:25" x14ac:dyDescent="0.35">
      <c r="D14" t="s">
        <v>987</v>
      </c>
      <c r="J14" s="615" t="s">
        <v>1027</v>
      </c>
      <c r="N14" t="s">
        <v>998</v>
      </c>
    </row>
    <row r="15" spans="3:25" x14ac:dyDescent="0.35">
      <c r="D15" s="615" t="s">
        <v>1037</v>
      </c>
      <c r="N15" t="s">
        <v>999</v>
      </c>
    </row>
    <row r="16" spans="3:25" x14ac:dyDescent="0.35">
      <c r="D16" s="615" t="s">
        <v>1038</v>
      </c>
      <c r="N16" t="s">
        <v>1000</v>
      </c>
    </row>
    <row r="17" spans="3:25" x14ac:dyDescent="0.35">
      <c r="N17" t="s">
        <v>1001</v>
      </c>
    </row>
    <row r="18" spans="3:25" x14ac:dyDescent="0.35">
      <c r="N18" t="s">
        <v>1002</v>
      </c>
    </row>
    <row r="20" spans="3:25" ht="17.649999999999999" x14ac:dyDescent="0.5">
      <c r="C20" s="150" t="s">
        <v>1043</v>
      </c>
      <c r="D20" s="1227" t="s">
        <v>1049</v>
      </c>
      <c r="E20" s="1227"/>
      <c r="F20" s="1227" t="s">
        <v>1058</v>
      </c>
      <c r="G20" s="1227"/>
      <c r="H20" s="1227" t="s">
        <v>1074</v>
      </c>
      <c r="I20" s="1227"/>
      <c r="J20" s="1227" t="s">
        <v>1076</v>
      </c>
      <c r="K20" s="1227"/>
      <c r="L20" s="1227" t="s">
        <v>1078</v>
      </c>
      <c r="M20" s="1227"/>
      <c r="N20" s="1227" t="s">
        <v>1079</v>
      </c>
      <c r="O20" s="1227"/>
      <c r="P20" s="1227" t="s">
        <v>1058</v>
      </c>
      <c r="Q20" s="1227"/>
      <c r="R20" s="1227" t="s">
        <v>1080</v>
      </c>
      <c r="S20" s="1227"/>
      <c r="T20" s="1227" t="s">
        <v>1082</v>
      </c>
      <c r="U20" s="1227"/>
      <c r="V20" s="1227" t="s">
        <v>421</v>
      </c>
      <c r="W20" s="1227"/>
      <c r="X20" s="1227" t="s">
        <v>1053</v>
      </c>
    </row>
    <row r="21" spans="3:25" ht="17.649999999999999" x14ac:dyDescent="0.5">
      <c r="C21" s="150" t="s">
        <v>1044</v>
      </c>
      <c r="D21" s="1227" t="s">
        <v>1050</v>
      </c>
      <c r="E21" s="1227"/>
      <c r="F21" s="1227" t="s">
        <v>1073</v>
      </c>
      <c r="G21" s="1227"/>
      <c r="H21" s="1227" t="s">
        <v>1075</v>
      </c>
      <c r="I21" s="1227"/>
      <c r="J21" s="1227" t="s">
        <v>1077</v>
      </c>
      <c r="K21" s="1227"/>
      <c r="L21" s="1227" t="s">
        <v>195</v>
      </c>
      <c r="M21" s="1227"/>
      <c r="N21" s="1227" t="s">
        <v>1050</v>
      </c>
      <c r="O21" s="1227"/>
      <c r="P21" s="1227" t="s">
        <v>1080</v>
      </c>
      <c r="Q21" s="1227"/>
      <c r="R21" s="1227" t="s">
        <v>1081</v>
      </c>
      <c r="S21" s="1227"/>
      <c r="T21" s="1227" t="s">
        <v>1078</v>
      </c>
      <c r="U21" s="1227"/>
      <c r="V21" s="1227" t="s">
        <v>1083</v>
      </c>
      <c r="W21" s="1227"/>
      <c r="X21" s="1227"/>
    </row>
    <row r="22" spans="3:25" ht="17.649999999999999" x14ac:dyDescent="0.5">
      <c r="C22" s="150" t="s">
        <v>1045</v>
      </c>
    </row>
    <row r="24" spans="3:25" ht="17.649999999999999" x14ac:dyDescent="0.5">
      <c r="C24" s="150" t="s">
        <v>1046</v>
      </c>
      <c r="D24" s="13" t="s">
        <v>1047</v>
      </c>
      <c r="E24" s="13"/>
      <c r="F24" s="13" t="s">
        <v>1085</v>
      </c>
      <c r="G24" s="13"/>
      <c r="H24" s="13" t="s">
        <v>1086</v>
      </c>
      <c r="I24" s="13"/>
      <c r="J24" s="13" t="s">
        <v>1105</v>
      </c>
      <c r="K24" s="13"/>
      <c r="L24" s="13" t="s">
        <v>1106</v>
      </c>
      <c r="M24" s="13"/>
      <c r="N24" s="13" t="s">
        <v>1129</v>
      </c>
      <c r="O24" s="13"/>
      <c r="P24" s="13" t="s">
        <v>1130</v>
      </c>
      <c r="Q24" s="13"/>
      <c r="R24" s="13" t="s">
        <v>1131</v>
      </c>
      <c r="S24" s="13"/>
      <c r="T24" s="13" t="s">
        <v>1106</v>
      </c>
      <c r="U24" s="13"/>
      <c r="V24" s="13" t="s">
        <v>1107</v>
      </c>
      <c r="W24" s="13"/>
      <c r="X24" s="13" t="s">
        <v>1108</v>
      </c>
    </row>
    <row r="25" spans="3:25" ht="13.15" x14ac:dyDescent="0.4">
      <c r="D25" s="13" t="s">
        <v>1048</v>
      </c>
      <c r="E25" s="13"/>
      <c r="F25" s="13" t="s">
        <v>1084</v>
      </c>
      <c r="G25" s="13"/>
      <c r="H25" s="13" t="s">
        <v>1084</v>
      </c>
      <c r="I25" s="13"/>
      <c r="J25" s="13"/>
      <c r="K25" s="13"/>
      <c r="L25" s="13"/>
      <c r="M25" s="13"/>
      <c r="N25" s="13"/>
      <c r="O25" s="13"/>
      <c r="P25" s="13"/>
      <c r="Q25" s="13"/>
      <c r="R25" s="13"/>
      <c r="S25" s="13"/>
      <c r="T25" s="13"/>
      <c r="U25" s="13"/>
      <c r="V25" s="13"/>
      <c r="W25" s="13"/>
      <c r="X25" s="13" t="s">
        <v>1054</v>
      </c>
    </row>
    <row r="26" spans="3:25" x14ac:dyDescent="0.35">
      <c r="D26" s="615"/>
      <c r="X26" s="615"/>
    </row>
    <row r="27" spans="3:25" ht="17.649999999999999" x14ac:dyDescent="0.5">
      <c r="C27" s="150" t="s">
        <v>801</v>
      </c>
      <c r="D27" s="615"/>
      <c r="X27" s="615"/>
    </row>
    <row r="28" spans="3:25" ht="17.649999999999999" x14ac:dyDescent="0.5">
      <c r="C28" s="150" t="s">
        <v>1060</v>
      </c>
      <c r="D28" s="615" t="s">
        <v>1061</v>
      </c>
      <c r="F28" s="615" t="s">
        <v>1064</v>
      </c>
      <c r="H28" s="615" t="s">
        <v>1064</v>
      </c>
      <c r="J28" s="615" t="s">
        <v>1065</v>
      </c>
      <c r="L28" s="615" t="s">
        <v>1139</v>
      </c>
      <c r="N28" s="615" t="s">
        <v>1141</v>
      </c>
      <c r="P28" s="615" t="s">
        <v>1156</v>
      </c>
      <c r="R28" s="615" t="s">
        <v>1067</v>
      </c>
      <c r="T28" s="615" t="s">
        <v>1065</v>
      </c>
      <c r="V28" s="615" t="s">
        <v>1067</v>
      </c>
      <c r="X28" s="615"/>
      <c r="Y28" s="615" t="s">
        <v>1064</v>
      </c>
    </row>
    <row r="29" spans="3:25" x14ac:dyDescent="0.35">
      <c r="D29" s="615" t="s">
        <v>1062</v>
      </c>
      <c r="F29" s="615" t="s">
        <v>800</v>
      </c>
      <c r="H29" s="615" t="s">
        <v>1065</v>
      </c>
      <c r="J29" s="615" t="s">
        <v>1136</v>
      </c>
      <c r="L29" s="615" t="s">
        <v>1140</v>
      </c>
      <c r="N29" s="615" t="s">
        <v>1142</v>
      </c>
      <c r="P29" s="615" t="s">
        <v>1141</v>
      </c>
      <c r="R29" s="615" t="s">
        <v>1064</v>
      </c>
      <c r="T29" s="615" t="s">
        <v>1069</v>
      </c>
      <c r="V29" s="615" t="s">
        <v>1065</v>
      </c>
      <c r="X29" s="615"/>
      <c r="Y29" s="615" t="s">
        <v>1157</v>
      </c>
    </row>
    <row r="30" spans="3:25" x14ac:dyDescent="0.35">
      <c r="D30" s="615" t="s">
        <v>1063</v>
      </c>
      <c r="F30" s="615" t="s">
        <v>1065</v>
      </c>
      <c r="H30" s="615" t="s">
        <v>1138</v>
      </c>
      <c r="J30" s="615" t="s">
        <v>1137</v>
      </c>
      <c r="N30" s="615" t="s">
        <v>1143</v>
      </c>
      <c r="P30" s="615" t="s">
        <v>800</v>
      </c>
      <c r="R30" s="615" t="s">
        <v>800</v>
      </c>
      <c r="T30" s="615" t="s">
        <v>1070</v>
      </c>
      <c r="V30" s="615" t="s">
        <v>1155</v>
      </c>
      <c r="X30" s="615"/>
    </row>
    <row r="31" spans="3:25" x14ac:dyDescent="0.35">
      <c r="D31" s="615" t="s">
        <v>1064</v>
      </c>
      <c r="F31" s="615" t="s">
        <v>1066</v>
      </c>
      <c r="H31" s="615" t="s">
        <v>1071</v>
      </c>
      <c r="J31" s="615" t="s">
        <v>800</v>
      </c>
      <c r="N31" s="615" t="s">
        <v>1144</v>
      </c>
      <c r="R31" s="615" t="s">
        <v>1155</v>
      </c>
      <c r="T31" s="615" t="s">
        <v>1155</v>
      </c>
      <c r="X31" s="615"/>
    </row>
    <row r="32" spans="3:25" x14ac:dyDescent="0.35">
      <c r="D32" s="615" t="s">
        <v>1066</v>
      </c>
      <c r="F32" s="615" t="s">
        <v>1071</v>
      </c>
      <c r="N32" s="615" t="s">
        <v>800</v>
      </c>
      <c r="X32" s="615"/>
    </row>
    <row r="33" spans="3:25" x14ac:dyDescent="0.35">
      <c r="D33" s="615" t="s">
        <v>800</v>
      </c>
      <c r="F33" s="615" t="s">
        <v>1155</v>
      </c>
      <c r="X33" s="615"/>
    </row>
    <row r="34" spans="3:25" x14ac:dyDescent="0.35">
      <c r="D34" s="615" t="s">
        <v>1135</v>
      </c>
      <c r="X34" s="615"/>
    </row>
    <row r="35" spans="3:25" x14ac:dyDescent="0.35">
      <c r="D35" s="615" t="s">
        <v>1155</v>
      </c>
      <c r="X35" s="615"/>
    </row>
    <row r="36" spans="3:25" x14ac:dyDescent="0.35">
      <c r="D36" s="615"/>
      <c r="X36" s="615"/>
    </row>
    <row r="37" spans="3:25" x14ac:dyDescent="0.35">
      <c r="D37" s="615" t="s">
        <v>1150</v>
      </c>
      <c r="F37" s="615" t="s">
        <v>1151</v>
      </c>
      <c r="H37" s="615" t="s">
        <v>1152</v>
      </c>
      <c r="J37" s="615" t="s">
        <v>1152</v>
      </c>
      <c r="L37" s="615" t="s">
        <v>1152</v>
      </c>
      <c r="N37" s="615" t="s">
        <v>1153</v>
      </c>
      <c r="P37" s="615" t="s">
        <v>1154</v>
      </c>
      <c r="R37" s="615" t="s">
        <v>1154</v>
      </c>
      <c r="T37" s="615" t="s">
        <v>1152</v>
      </c>
      <c r="V37" s="615" t="s">
        <v>1152</v>
      </c>
      <c r="X37" s="615" t="s">
        <v>1152</v>
      </c>
      <c r="Y37" s="615" t="s">
        <v>1154</v>
      </c>
    </row>
    <row r="38" spans="3:25" x14ac:dyDescent="0.35">
      <c r="D38" s="615"/>
      <c r="F38" s="615"/>
      <c r="H38" s="615"/>
      <c r="J38" s="615"/>
      <c r="L38" s="615"/>
      <c r="N38" s="615"/>
      <c r="P38" s="615"/>
      <c r="R38" s="615"/>
      <c r="T38" s="615"/>
      <c r="V38" s="615"/>
      <c r="X38" s="615"/>
      <c r="Y38" s="615"/>
    </row>
    <row r="39" spans="3:25" ht="17.649999999999999" x14ac:dyDescent="0.5">
      <c r="C39" s="150" t="s">
        <v>1072</v>
      </c>
      <c r="D39" s="615" t="s">
        <v>1068</v>
      </c>
      <c r="R39" s="615" t="s">
        <v>1160</v>
      </c>
      <c r="T39" s="615" t="s">
        <v>1158</v>
      </c>
      <c r="V39" s="615" t="s">
        <v>1155</v>
      </c>
      <c r="X39" s="615" t="s">
        <v>1155</v>
      </c>
    </row>
    <row r="40" spans="3:25" ht="17.649999999999999" x14ac:dyDescent="0.5">
      <c r="C40" s="150"/>
      <c r="D40" s="615"/>
      <c r="R40" s="615" t="s">
        <v>800</v>
      </c>
      <c r="T40" s="615" t="s">
        <v>1159</v>
      </c>
    </row>
    <row r="41" spans="3:25" ht="17.649999999999999" x14ac:dyDescent="0.5">
      <c r="C41" s="150"/>
      <c r="D41" s="615"/>
      <c r="R41" s="615" t="s">
        <v>1155</v>
      </c>
      <c r="T41" s="615"/>
    </row>
    <row r="42" spans="3:25" ht="17.649999999999999" x14ac:dyDescent="0.5">
      <c r="C42" s="150" t="s">
        <v>1051</v>
      </c>
      <c r="D42" s="615" t="s">
        <v>1171</v>
      </c>
      <c r="R42" s="615"/>
    </row>
    <row r="43" spans="3:25" ht="17.649999999999999" x14ac:dyDescent="0.5">
      <c r="C43" s="150" t="s">
        <v>1052</v>
      </c>
      <c r="D43" s="615" t="s">
        <v>1116</v>
      </c>
    </row>
    <row r="44" spans="3:25" ht="17.649999999999999" x14ac:dyDescent="0.5">
      <c r="C44" s="150" t="s">
        <v>1172</v>
      </c>
      <c r="D44" s="615" t="s">
        <v>1059</v>
      </c>
    </row>
    <row r="45" spans="3:25" x14ac:dyDescent="0.35">
      <c r="D45" s="615" t="s">
        <v>1109</v>
      </c>
    </row>
    <row r="46" spans="3:25" x14ac:dyDescent="0.35">
      <c r="D46" s="615" t="s">
        <v>1110</v>
      </c>
    </row>
    <row r="47" spans="3:25" x14ac:dyDescent="0.35">
      <c r="D47" s="615" t="s">
        <v>1169</v>
      </c>
    </row>
    <row r="48" spans="3:25" x14ac:dyDescent="0.35">
      <c r="D48" s="615" t="s">
        <v>1111</v>
      </c>
    </row>
    <row r="49" spans="3:4" x14ac:dyDescent="0.35">
      <c r="D49" s="615" t="s">
        <v>1112</v>
      </c>
    </row>
    <row r="50" spans="3:4" x14ac:dyDescent="0.35">
      <c r="D50" s="615" t="s">
        <v>1115</v>
      </c>
    </row>
    <row r="51" spans="3:4" x14ac:dyDescent="0.35">
      <c r="D51" s="615" t="s">
        <v>1117</v>
      </c>
    </row>
    <row r="52" spans="3:4" x14ac:dyDescent="0.35">
      <c r="D52" s="615" t="s">
        <v>1163</v>
      </c>
    </row>
    <row r="53" spans="3:4" x14ac:dyDescent="0.35">
      <c r="D53" s="615" t="s">
        <v>1165</v>
      </c>
    </row>
    <row r="54" spans="3:4" x14ac:dyDescent="0.35">
      <c r="D54" s="615" t="s">
        <v>1166</v>
      </c>
    </row>
    <row r="55" spans="3:4" x14ac:dyDescent="0.35">
      <c r="D55" s="615" t="s">
        <v>1167</v>
      </c>
    </row>
    <row r="56" spans="3:4" x14ac:dyDescent="0.35">
      <c r="D56" s="615" t="s">
        <v>1168</v>
      </c>
    </row>
    <row r="57" spans="3:4" x14ac:dyDescent="0.35">
      <c r="D57" s="615" t="s">
        <v>1176</v>
      </c>
    </row>
    <row r="58" spans="3:4" x14ac:dyDescent="0.35">
      <c r="D58" s="615" t="s">
        <v>1177</v>
      </c>
    </row>
    <row r="60" spans="3:4" ht="17.649999999999999" x14ac:dyDescent="0.5">
      <c r="C60" s="150" t="s">
        <v>1051</v>
      </c>
      <c r="D60" s="615" t="s">
        <v>1113</v>
      </c>
    </row>
    <row r="61" spans="3:4" ht="17.649999999999999" x14ac:dyDescent="0.5">
      <c r="C61" s="150" t="s">
        <v>1052</v>
      </c>
      <c r="D61" s="615" t="s">
        <v>1114</v>
      </c>
    </row>
    <row r="62" spans="3:4" ht="17.649999999999999" x14ac:dyDescent="0.5">
      <c r="C62" s="150" t="s">
        <v>497</v>
      </c>
      <c r="D62" s="615" t="s">
        <v>1118</v>
      </c>
    </row>
    <row r="63" spans="3:4" x14ac:dyDescent="0.35">
      <c r="D63" s="615" t="s">
        <v>1162</v>
      </c>
    </row>
    <row r="66" spans="3:4" ht="17.649999999999999" x14ac:dyDescent="0.5">
      <c r="C66" s="150" t="s">
        <v>1170</v>
      </c>
      <c r="D66" s="615" t="s">
        <v>1164</v>
      </c>
    </row>
  </sheetData>
  <pageMargins left="0.7" right="0.7" top="0.75" bottom="0.75" header="0.3" footer="0.3"/>
  <pageSetup orientation="portrait" horizontalDpi="300"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BH136"/>
  <sheetViews>
    <sheetView topLeftCell="AZ6" zoomScale="111" zoomScaleNormal="80" workbookViewId="0">
      <selection activeCell="AZ10" sqref="AZ10"/>
    </sheetView>
  </sheetViews>
  <sheetFormatPr defaultRowHeight="12.75" x14ac:dyDescent="0.35"/>
  <cols>
    <col min="1" max="1" width="6.265625" customWidth="1"/>
    <col min="2" max="2" width="49.73046875" customWidth="1"/>
    <col min="3" max="3" width="13.86328125" customWidth="1"/>
    <col min="4" max="4" width="17.73046875" customWidth="1"/>
    <col min="5" max="5" width="17" customWidth="1"/>
    <col min="6" max="6" width="12.33203125" bestFit="1" customWidth="1"/>
    <col min="7" max="7" width="13.59765625" customWidth="1"/>
    <col min="8" max="8" width="9.1328125" bestFit="1" customWidth="1"/>
    <col min="9" max="9" width="14.1328125" customWidth="1"/>
    <col min="10" max="10" width="9.1328125" bestFit="1" customWidth="1"/>
    <col min="11" max="11" width="12.265625" customWidth="1"/>
    <col min="12" max="12" width="9.1328125" bestFit="1" customWidth="1"/>
    <col min="13" max="13" width="14" customWidth="1"/>
    <col min="14" max="14" width="9.1328125" bestFit="1" customWidth="1"/>
    <col min="15" max="15" width="12.06640625" bestFit="1" customWidth="1"/>
    <col min="16" max="16" width="9.1328125" bestFit="1" customWidth="1"/>
    <col min="17" max="17" width="13.59765625" bestFit="1" customWidth="1"/>
    <col min="18" max="18" width="9.1328125" bestFit="1" customWidth="1"/>
    <col min="19" max="19" width="13.59765625" bestFit="1" customWidth="1"/>
    <col min="20" max="20" width="9.1328125" bestFit="1" customWidth="1"/>
    <col min="21" max="21" width="11.265625" customWidth="1"/>
    <col min="22" max="22" width="9.1328125" bestFit="1" customWidth="1"/>
    <col min="23" max="23" width="9.19921875" bestFit="1" customWidth="1"/>
    <col min="24" max="24" width="9.1328125" bestFit="1" customWidth="1"/>
    <col min="25" max="25" width="9.19921875" bestFit="1" customWidth="1"/>
    <col min="26" max="26" width="9.1328125" bestFit="1" customWidth="1"/>
    <col min="27" max="27" width="9.19921875" bestFit="1" customWidth="1"/>
    <col min="28" max="28" width="9.1328125" bestFit="1" customWidth="1"/>
    <col min="29" max="29" width="9.19921875" bestFit="1" customWidth="1"/>
    <col min="32" max="32" width="29.3984375" customWidth="1"/>
    <col min="33" max="33" width="15.59765625" customWidth="1"/>
    <col min="34" max="34" width="14" customWidth="1"/>
    <col min="35" max="35" width="14.265625" customWidth="1"/>
    <col min="36" max="36" width="16.86328125" customWidth="1"/>
    <col min="37" max="37" width="13.73046875" customWidth="1"/>
    <col min="38" max="38" width="14.3984375" customWidth="1"/>
    <col min="39" max="39" width="15.265625" customWidth="1"/>
    <col min="40" max="40" width="13.86328125" customWidth="1"/>
    <col min="41" max="42" width="15.73046875" customWidth="1"/>
    <col min="43" max="43" width="11.3984375" customWidth="1"/>
    <col min="44" max="44" width="16.86328125" bestFit="1" customWidth="1"/>
    <col min="45" max="45" width="13.86328125" customWidth="1"/>
    <col min="46" max="46" width="16.73046875" customWidth="1"/>
    <col min="48" max="48" width="7.3984375" customWidth="1"/>
    <col min="50" max="50" width="49.265625" customWidth="1"/>
    <col min="51" max="51" width="13.59765625" customWidth="1"/>
    <col min="52" max="52" width="18.265625" customWidth="1"/>
    <col min="53" max="53" width="10.59765625" customWidth="1"/>
    <col min="55" max="55" width="4.59765625" customWidth="1"/>
    <col min="56" max="56" width="12.06640625" customWidth="1"/>
    <col min="57" max="57" width="45.265625" customWidth="1"/>
    <col min="59" max="59" width="17" customWidth="1"/>
    <col min="60" max="60" width="13.86328125" customWidth="1"/>
  </cols>
  <sheetData>
    <row r="2" spans="2:60" x14ac:dyDescent="0.35">
      <c r="C2" s="178"/>
      <c r="E2" s="1230">
        <f>'Next Years Budget - Set Goals'!$E$15</f>
        <v>3500000</v>
      </c>
      <c r="F2" s="1230"/>
      <c r="G2" s="1230">
        <f>'Next Years Budget - Set Goals'!$G$15</f>
        <v>1200000</v>
      </c>
      <c r="H2" s="1230"/>
      <c r="I2" s="1230">
        <f>'Next Years Budget - Set Goals'!$I$15</f>
        <v>800000</v>
      </c>
      <c r="J2" s="1230"/>
      <c r="K2" s="1230">
        <f>'Next Years Budget - Set Goals'!$K$15</f>
        <v>0</v>
      </c>
      <c r="L2" s="1230"/>
      <c r="M2" s="1230">
        <f>'Next Years Budget - Set Goals'!$M$15</f>
        <v>2000000</v>
      </c>
      <c r="N2" s="1230"/>
      <c r="O2" s="1230">
        <f>'Next Years Budget - Set Goals'!$O$15</f>
        <v>400000</v>
      </c>
      <c r="P2" s="1230"/>
      <c r="Q2" s="1230">
        <f>'Next Years Budget - Set Goals'!$Q$15</f>
        <v>2500000</v>
      </c>
      <c r="R2" s="1230"/>
      <c r="S2" s="1230">
        <f>'Next Years Budget - Set Goals'!$S$15</f>
        <v>0</v>
      </c>
      <c r="T2" s="1230"/>
      <c r="U2" s="1230">
        <f>'Next Years Budget - Set Goals'!$U$15</f>
        <v>0</v>
      </c>
      <c r="V2" s="1230"/>
      <c r="W2" s="1230">
        <f>'Next Years Budget - Set Goals'!$W$15</f>
        <v>0</v>
      </c>
      <c r="X2" s="1230"/>
      <c r="Y2" s="1230">
        <f>'Next Years Budget - Set Goals'!$Y$15</f>
        <v>0</v>
      </c>
      <c r="Z2" s="1230"/>
      <c r="AA2" s="1230">
        <f>'Next Years Budget - Set Goals'!$AA$15</f>
        <v>0</v>
      </c>
      <c r="AB2" s="1230"/>
      <c r="AC2" s="1230">
        <f>'Next Years Budget - Set Goals'!$AC$15</f>
        <v>0</v>
      </c>
      <c r="AD2" s="163"/>
    </row>
    <row r="3" spans="2:60" x14ac:dyDescent="0.35">
      <c r="C3" s="178"/>
      <c r="E3" s="430">
        <f>'Set Seasonal Sales Curves'!$C$31</f>
        <v>0.05</v>
      </c>
      <c r="F3" s="163"/>
      <c r="G3" s="208">
        <f>'Set Seasonal Sales Curves'!$C$41</f>
        <v>0</v>
      </c>
      <c r="H3" s="163"/>
      <c r="I3" s="208">
        <f>'Set Seasonal Sales Curves'!$C$51</f>
        <v>0</v>
      </c>
      <c r="J3" s="163"/>
      <c r="K3" s="208">
        <f>'Set Seasonal Sales Curves'!$C$61</f>
        <v>0</v>
      </c>
      <c r="L3" s="163"/>
      <c r="M3" s="208">
        <f>'Set Seasonal Sales Curves'!$C$72</f>
        <v>0</v>
      </c>
      <c r="N3" s="163"/>
      <c r="O3" s="208">
        <f>'Set Seasonal Sales Curves'!$C$82</f>
        <v>0</v>
      </c>
      <c r="P3" s="163"/>
      <c r="Q3" s="208">
        <f>'Set Seasonal Sales Curves'!$C$92</f>
        <v>0</v>
      </c>
      <c r="R3" s="163"/>
      <c r="S3" s="208">
        <f>'Set Seasonal Sales Curves'!$C$102</f>
        <v>0</v>
      </c>
      <c r="T3" s="163"/>
      <c r="U3" s="208">
        <f>'Set Seasonal Sales Curves'!$C$112</f>
        <v>0</v>
      </c>
      <c r="V3" s="163"/>
      <c r="W3" s="208">
        <f>'Set Seasonal Sales Curves'!$C$122</f>
        <v>0</v>
      </c>
      <c r="X3" s="163"/>
      <c r="Y3" s="208">
        <f>'Set Seasonal Sales Curves'!$C$132</f>
        <v>0</v>
      </c>
      <c r="Z3" s="163"/>
      <c r="AA3" s="208">
        <f>'Set Seasonal Sales Curves'!$C$142</f>
        <v>0</v>
      </c>
      <c r="AB3" s="163"/>
      <c r="AC3" s="208">
        <f>'Set Seasonal Sales Curves'!$C$152</f>
        <v>0</v>
      </c>
      <c r="AD3" s="163"/>
    </row>
    <row r="4" spans="2:60" ht="30.4" thickBot="1" x14ac:dyDescent="0.85">
      <c r="B4" s="207" t="s">
        <v>368</v>
      </c>
      <c r="C4" s="178"/>
      <c r="F4" s="163"/>
      <c r="H4" s="163"/>
      <c r="I4" s="178"/>
      <c r="J4" s="163"/>
      <c r="L4" s="163"/>
      <c r="N4" s="163"/>
      <c r="P4" s="163"/>
      <c r="R4" s="163"/>
      <c r="T4" s="163"/>
      <c r="V4" s="163"/>
      <c r="X4" s="163"/>
      <c r="Z4" s="163"/>
      <c r="AB4" s="163"/>
      <c r="AD4" s="163"/>
      <c r="AF4" s="150" t="s">
        <v>369</v>
      </c>
    </row>
    <row r="5" spans="2:60" ht="48.75" customHeight="1" thickBot="1" x14ac:dyDescent="0.45">
      <c r="B5" s="26" t="s">
        <v>239</v>
      </c>
      <c r="C5" s="1442" t="s">
        <v>240</v>
      </c>
      <c r="D5" s="1443"/>
      <c r="E5" s="1442" t="s">
        <v>212</v>
      </c>
      <c r="F5" s="1439"/>
      <c r="G5" s="1438" t="s">
        <v>211</v>
      </c>
      <c r="H5" s="1441"/>
      <c r="I5" s="1438" t="s">
        <v>243</v>
      </c>
      <c r="J5" s="1441"/>
      <c r="K5" s="1438" t="s">
        <v>1128</v>
      </c>
      <c r="L5" s="1441"/>
      <c r="M5" s="1438" t="s">
        <v>244</v>
      </c>
      <c r="N5" s="1439"/>
      <c r="O5" s="1438" t="s">
        <v>804</v>
      </c>
      <c r="P5" s="1439"/>
      <c r="Q5" s="1438" t="s">
        <v>246</v>
      </c>
      <c r="R5" s="1439"/>
      <c r="S5" s="1438" t="s">
        <v>350</v>
      </c>
      <c r="T5" s="1439"/>
      <c r="U5" s="1438" t="s">
        <v>247</v>
      </c>
      <c r="V5" s="1441"/>
      <c r="W5" s="1439" t="s">
        <v>815</v>
      </c>
      <c r="X5" s="1439"/>
      <c r="Y5" s="1438" t="s">
        <v>944</v>
      </c>
      <c r="Z5" s="1439"/>
      <c r="AA5" s="1438" t="s">
        <v>945</v>
      </c>
      <c r="AB5" s="1439"/>
      <c r="AC5" s="1438" t="s">
        <v>251</v>
      </c>
      <c r="AD5" s="1440"/>
      <c r="AF5" s="217" t="s">
        <v>213</v>
      </c>
      <c r="AG5" s="227" t="s">
        <v>212</v>
      </c>
      <c r="AH5" s="233" t="s">
        <v>211</v>
      </c>
      <c r="AI5" s="233" t="s">
        <v>243</v>
      </c>
      <c r="AJ5" s="233" t="s">
        <v>943</v>
      </c>
      <c r="AK5" s="233" t="s">
        <v>244</v>
      </c>
      <c r="AL5" s="233" t="s">
        <v>804</v>
      </c>
      <c r="AM5" s="233" t="s">
        <v>246</v>
      </c>
      <c r="AN5" s="233" t="s">
        <v>350</v>
      </c>
      <c r="AO5" s="228" t="s">
        <v>247</v>
      </c>
      <c r="AP5" s="228" t="s">
        <v>815</v>
      </c>
      <c r="AQ5" s="228" t="s">
        <v>946</v>
      </c>
      <c r="AR5" s="228" t="s">
        <v>947</v>
      </c>
      <c r="AS5" s="228" t="s">
        <v>1</v>
      </c>
      <c r="AT5" s="229" t="s">
        <v>208</v>
      </c>
      <c r="AV5" s="569"/>
      <c r="AW5" s="570"/>
      <c r="AX5" s="570"/>
      <c r="AY5" s="570"/>
      <c r="AZ5" s="570"/>
      <c r="BA5" s="570"/>
      <c r="BC5" s="569"/>
      <c r="BD5" s="570"/>
      <c r="BE5" s="570"/>
      <c r="BF5" s="570"/>
      <c r="BG5" s="570"/>
      <c r="BH5" s="570"/>
    </row>
    <row r="6" spans="2:60" ht="25.9" thickTop="1" thickBot="1" x14ac:dyDescent="0.75">
      <c r="B6" s="4"/>
      <c r="C6" s="205" t="s">
        <v>236</v>
      </c>
      <c r="D6" s="75" t="s">
        <v>237</v>
      </c>
      <c r="E6" s="70" t="s">
        <v>236</v>
      </c>
      <c r="F6" s="209" t="s">
        <v>237</v>
      </c>
      <c r="G6" s="78" t="s">
        <v>236</v>
      </c>
      <c r="H6" s="171" t="s">
        <v>237</v>
      </c>
      <c r="I6" s="179" t="s">
        <v>236</v>
      </c>
      <c r="J6" s="171" t="s">
        <v>237</v>
      </c>
      <c r="K6" s="78" t="s">
        <v>236</v>
      </c>
      <c r="L6" s="171" t="s">
        <v>237</v>
      </c>
      <c r="M6" s="78" t="s">
        <v>236</v>
      </c>
      <c r="N6" s="165" t="s">
        <v>237</v>
      </c>
      <c r="O6" s="78" t="s">
        <v>236</v>
      </c>
      <c r="P6" s="165" t="s">
        <v>237</v>
      </c>
      <c r="Q6" s="78" t="s">
        <v>236</v>
      </c>
      <c r="R6" s="209" t="s">
        <v>237</v>
      </c>
      <c r="S6" s="78" t="s">
        <v>236</v>
      </c>
      <c r="T6" s="209" t="s">
        <v>237</v>
      </c>
      <c r="U6" s="78" t="s">
        <v>236</v>
      </c>
      <c r="V6" s="171" t="s">
        <v>237</v>
      </c>
      <c r="W6" s="211" t="s">
        <v>236</v>
      </c>
      <c r="X6" s="165" t="s">
        <v>237</v>
      </c>
      <c r="Y6" s="78" t="s">
        <v>236</v>
      </c>
      <c r="Z6" s="165" t="s">
        <v>237</v>
      </c>
      <c r="AA6" s="78" t="s">
        <v>236</v>
      </c>
      <c r="AB6" s="209" t="s">
        <v>237</v>
      </c>
      <c r="AC6" s="78" t="s">
        <v>236</v>
      </c>
      <c r="AD6" s="391" t="s">
        <v>237</v>
      </c>
      <c r="AF6" s="218" t="s">
        <v>360</v>
      </c>
      <c r="AG6" s="239">
        <f>+(E7)</f>
        <v>175000</v>
      </c>
      <c r="AH6" s="370">
        <f>+(G7)</f>
        <v>0</v>
      </c>
      <c r="AI6" s="370">
        <f>+(I7)</f>
        <v>0</v>
      </c>
      <c r="AJ6" s="370">
        <f>+(K7)</f>
        <v>0</v>
      </c>
      <c r="AK6" s="370">
        <f>+(M7)</f>
        <v>0</v>
      </c>
      <c r="AL6" s="370">
        <f>+(O7)</f>
        <v>0</v>
      </c>
      <c r="AM6" s="370">
        <f>+(Q7)</f>
        <v>0</v>
      </c>
      <c r="AN6" s="370">
        <f>+(S7)</f>
        <v>0</v>
      </c>
      <c r="AO6" s="370">
        <f>+(U7)</f>
        <v>0</v>
      </c>
      <c r="AP6" s="370">
        <f>+(W7)</f>
        <v>0</v>
      </c>
      <c r="AQ6" s="370">
        <f>+(Y7)</f>
        <v>0</v>
      </c>
      <c r="AR6" s="370">
        <f>+(AA7)</f>
        <v>0</v>
      </c>
      <c r="AS6" s="371">
        <f>+(AC7)</f>
        <v>0</v>
      </c>
      <c r="AT6" s="372">
        <f>SUM(AG6:AS6)</f>
        <v>175000</v>
      </c>
      <c r="AV6" s="547" t="s">
        <v>461</v>
      </c>
      <c r="AW6" s="548"/>
      <c r="AX6" s="548"/>
      <c r="AY6" s="548"/>
      <c r="AZ6" s="548"/>
      <c r="BA6" s="548"/>
      <c r="BC6" s="547" t="s">
        <v>461</v>
      </c>
      <c r="BD6" s="548"/>
      <c r="BE6" s="548"/>
      <c r="BF6" s="548"/>
      <c r="BG6" s="548"/>
      <c r="BH6" s="548"/>
    </row>
    <row r="7" spans="2:60" ht="18.399999999999999" thickTop="1" thickBot="1" x14ac:dyDescent="0.55000000000000004">
      <c r="B7" s="392" t="s">
        <v>230</v>
      </c>
      <c r="C7" s="245">
        <f>+E7+G7+I7+K7+M7+O7+Q7+S7+U7+W7+Y7+AA7+AC7</f>
        <v>175000</v>
      </c>
      <c r="D7" s="101">
        <f>+C7/$C$7</f>
        <v>1</v>
      </c>
      <c r="E7" s="242">
        <f>+(E2*E3)</f>
        <v>175000</v>
      </c>
      <c r="F7" s="108">
        <f>+E7/$E$7</f>
        <v>1</v>
      </c>
      <c r="G7" s="242">
        <f>+(G2*G3)</f>
        <v>0</v>
      </c>
      <c r="H7" s="172" t="e">
        <f>+G7/$G$7</f>
        <v>#DIV/0!</v>
      </c>
      <c r="I7" s="242">
        <f>+(I2*I3)</f>
        <v>0</v>
      </c>
      <c r="J7" s="172" t="e">
        <f>+I7/$I$7</f>
        <v>#DIV/0!</v>
      </c>
      <c r="K7" s="242">
        <f>+(K2*K3)</f>
        <v>0</v>
      </c>
      <c r="L7" s="172" t="e">
        <f>+K7/$K$7</f>
        <v>#DIV/0!</v>
      </c>
      <c r="M7" s="242">
        <f>+(M2*M3)</f>
        <v>0</v>
      </c>
      <c r="N7" s="108" t="e">
        <f>+M7/$M$7</f>
        <v>#DIV/0!</v>
      </c>
      <c r="O7" s="242">
        <f>+(O2*O3)</f>
        <v>0</v>
      </c>
      <c r="P7" s="108" t="e">
        <f>+O7/$M$7</f>
        <v>#DIV/0!</v>
      </c>
      <c r="Q7" s="242">
        <f>+(Q2*Q3)</f>
        <v>0</v>
      </c>
      <c r="R7" s="108" t="e">
        <f>+Q7/$Q$7</f>
        <v>#DIV/0!</v>
      </c>
      <c r="S7" s="242">
        <f>+(S2*S3)</f>
        <v>0</v>
      </c>
      <c r="T7" s="108" t="e">
        <f>+S7/$S$7</f>
        <v>#DIV/0!</v>
      </c>
      <c r="U7" s="242">
        <f>+(U2*U3)</f>
        <v>0</v>
      </c>
      <c r="V7" s="172" t="e">
        <f>+U7/$U$7</f>
        <v>#DIV/0!</v>
      </c>
      <c r="W7" s="242">
        <f>+(W2*W3)</f>
        <v>0</v>
      </c>
      <c r="X7" s="108" t="e">
        <f>+W7/$W$7</f>
        <v>#DIV/0!</v>
      </c>
      <c r="Y7" s="242">
        <f>+(Y2*Y3)</f>
        <v>0</v>
      </c>
      <c r="Z7" s="108" t="e">
        <f>+Y7/$Y$7</f>
        <v>#DIV/0!</v>
      </c>
      <c r="AA7" s="242">
        <f>+(AA2*AA3)</f>
        <v>0</v>
      </c>
      <c r="AB7" s="108" t="e">
        <f>+AA7/$AA$7</f>
        <v>#DIV/0!</v>
      </c>
      <c r="AC7" s="242">
        <f>+(AC2*AC3)</f>
        <v>0</v>
      </c>
      <c r="AD7" s="319" t="e">
        <f>+AC7/$AC$7</f>
        <v>#DIV/0!</v>
      </c>
      <c r="AF7" s="376" t="s">
        <v>349</v>
      </c>
      <c r="AG7" s="374">
        <f>+(AG6/$AT$6)</f>
        <v>1</v>
      </c>
      <c r="AH7" s="421">
        <f t="shared" ref="AH7:AS7" si="0">+(AH6/$AT$6)</f>
        <v>0</v>
      </c>
      <c r="AI7" s="421">
        <f t="shared" si="0"/>
        <v>0</v>
      </c>
      <c r="AJ7" s="421">
        <f t="shared" si="0"/>
        <v>0</v>
      </c>
      <c r="AK7" s="421">
        <f t="shared" si="0"/>
        <v>0</v>
      </c>
      <c r="AL7" s="421">
        <f t="shared" si="0"/>
        <v>0</v>
      </c>
      <c r="AM7" s="421">
        <f t="shared" si="0"/>
        <v>0</v>
      </c>
      <c r="AN7" s="421">
        <f t="shared" si="0"/>
        <v>0</v>
      </c>
      <c r="AO7" s="421">
        <f t="shared" si="0"/>
        <v>0</v>
      </c>
      <c r="AP7" s="421">
        <f t="shared" si="0"/>
        <v>0</v>
      </c>
      <c r="AQ7" s="421">
        <f t="shared" si="0"/>
        <v>0</v>
      </c>
      <c r="AR7" s="421">
        <f t="shared" si="0"/>
        <v>0</v>
      </c>
      <c r="AS7" s="421">
        <f t="shared" si="0"/>
        <v>0</v>
      </c>
      <c r="AT7" s="230">
        <f>+AT6/$AT6</f>
        <v>1</v>
      </c>
      <c r="AV7" s="565" t="s">
        <v>486</v>
      </c>
      <c r="AW7" s="566"/>
      <c r="AX7" s="568" t="s">
        <v>487</v>
      </c>
      <c r="AY7" s="566"/>
      <c r="AZ7" s="566"/>
      <c r="BA7" s="567"/>
      <c r="BC7" s="565" t="s">
        <v>486</v>
      </c>
      <c r="BD7" s="566"/>
      <c r="BE7" s="568" t="s">
        <v>696</v>
      </c>
      <c r="BF7" s="566"/>
      <c r="BG7" s="566"/>
      <c r="BH7" s="567"/>
    </row>
    <row r="8" spans="2:60" ht="18.399999999999999" thickTop="1" thickBot="1" x14ac:dyDescent="0.55000000000000004">
      <c r="B8" s="4"/>
      <c r="C8" s="243"/>
      <c r="D8" s="76"/>
      <c r="E8" s="62"/>
      <c r="F8" s="108"/>
      <c r="G8" s="250"/>
      <c r="H8" s="172"/>
      <c r="I8" s="180"/>
      <c r="J8" s="172"/>
      <c r="K8" s="79"/>
      <c r="L8" s="172"/>
      <c r="M8" s="79"/>
      <c r="N8" s="89"/>
      <c r="O8" s="79"/>
      <c r="P8" s="108"/>
      <c r="Q8" s="94"/>
      <c r="R8" s="108"/>
      <c r="S8" s="94"/>
      <c r="T8" s="108"/>
      <c r="U8" s="94"/>
      <c r="V8" s="172"/>
      <c r="W8" s="1"/>
      <c r="X8" s="108"/>
      <c r="Y8" s="94"/>
      <c r="Z8" s="108"/>
      <c r="AA8" s="94"/>
      <c r="AB8" s="108"/>
      <c r="AC8" s="79"/>
      <c r="AD8" s="319"/>
      <c r="AF8" s="220" t="s">
        <v>361</v>
      </c>
      <c r="AG8" s="373">
        <f>+(F$24)</f>
        <v>1</v>
      </c>
      <c r="AH8" s="422" t="e">
        <f>+(H$24)</f>
        <v>#DIV/0!</v>
      </c>
      <c r="AI8" s="422" t="e">
        <f>+(J$24)</f>
        <v>#DIV/0!</v>
      </c>
      <c r="AJ8" s="422" t="e">
        <f>+(L$24)</f>
        <v>#DIV/0!</v>
      </c>
      <c r="AK8" s="422" t="e">
        <f>+(N$24)</f>
        <v>#DIV/0!</v>
      </c>
      <c r="AL8" s="422" t="e">
        <f>+(P$24)</f>
        <v>#DIV/0!</v>
      </c>
      <c r="AM8" s="422" t="e">
        <f>+(R$24)</f>
        <v>#DIV/0!</v>
      </c>
      <c r="AN8" s="422" t="e">
        <f>+(T$24)</f>
        <v>#DIV/0!</v>
      </c>
      <c r="AO8" s="422" t="e">
        <f>+(V$24)</f>
        <v>#DIV/0!</v>
      </c>
      <c r="AP8" s="422" t="e">
        <f>+(X$24)</f>
        <v>#DIV/0!</v>
      </c>
      <c r="AQ8" s="422" t="e">
        <f>+(Z$24)</f>
        <v>#DIV/0!</v>
      </c>
      <c r="AR8" s="422" t="e">
        <f>+(AB$24)</f>
        <v>#DIV/0!</v>
      </c>
      <c r="AS8" s="422" t="e">
        <f>+(AD$24)</f>
        <v>#DIV/0!</v>
      </c>
      <c r="AT8" s="231" t="e">
        <f>+AT9/AT6</f>
        <v>#DIV/0!</v>
      </c>
      <c r="AV8" s="4"/>
      <c r="AW8" s="549" t="s">
        <v>462</v>
      </c>
      <c r="AX8" s="550" t="s">
        <v>463</v>
      </c>
      <c r="AY8" s="1"/>
      <c r="AZ8" s="551">
        <f>+E7</f>
        <v>175000</v>
      </c>
      <c r="BA8" s="3"/>
      <c r="BC8" s="4"/>
      <c r="BD8" s="549" t="s">
        <v>462</v>
      </c>
      <c r="BE8" s="550" t="s">
        <v>696</v>
      </c>
      <c r="BF8" s="1"/>
      <c r="BG8" s="551">
        <f>+G7</f>
        <v>0</v>
      </c>
      <c r="BH8" s="3"/>
    </row>
    <row r="9" spans="2:60" ht="18" thickBot="1" x14ac:dyDescent="0.55000000000000004">
      <c r="B9" s="28" t="s">
        <v>232</v>
      </c>
      <c r="C9" s="243"/>
      <c r="D9" s="76"/>
      <c r="E9" s="62"/>
      <c r="F9" s="108"/>
      <c r="G9" s="250"/>
      <c r="H9" s="172"/>
      <c r="I9" s="180"/>
      <c r="J9" s="108"/>
      <c r="K9" s="79"/>
      <c r="L9" s="172"/>
      <c r="M9" s="79"/>
      <c r="N9" s="89"/>
      <c r="O9" s="79"/>
      <c r="P9" s="108"/>
      <c r="Q9" s="94"/>
      <c r="R9" s="108"/>
      <c r="S9" s="94"/>
      <c r="T9" s="108"/>
      <c r="U9" s="94"/>
      <c r="V9" s="172"/>
      <c r="W9" s="1"/>
      <c r="X9" s="108"/>
      <c r="Y9" s="94"/>
      <c r="Z9" s="108"/>
      <c r="AA9" s="94"/>
      <c r="AB9" s="108"/>
      <c r="AC9" s="79"/>
      <c r="AD9" s="319"/>
      <c r="AF9" s="219" t="s">
        <v>362</v>
      </c>
      <c r="AG9" s="290">
        <f t="shared" ref="AG9:AS9" si="1">+AG6*AG8</f>
        <v>175000</v>
      </c>
      <c r="AH9" s="291" t="e">
        <f t="shared" si="1"/>
        <v>#DIV/0!</v>
      </c>
      <c r="AI9" s="291" t="e">
        <f t="shared" si="1"/>
        <v>#DIV/0!</v>
      </c>
      <c r="AJ9" s="291" t="e">
        <f t="shared" si="1"/>
        <v>#DIV/0!</v>
      </c>
      <c r="AK9" s="291" t="e">
        <f t="shared" si="1"/>
        <v>#DIV/0!</v>
      </c>
      <c r="AL9" s="291" t="e">
        <f t="shared" si="1"/>
        <v>#DIV/0!</v>
      </c>
      <c r="AM9" s="291" t="e">
        <f t="shared" si="1"/>
        <v>#DIV/0!</v>
      </c>
      <c r="AN9" s="291" t="e">
        <f t="shared" si="1"/>
        <v>#DIV/0!</v>
      </c>
      <c r="AO9" s="291" t="e">
        <f t="shared" si="1"/>
        <v>#DIV/0!</v>
      </c>
      <c r="AP9" s="291" t="e">
        <f t="shared" si="1"/>
        <v>#DIV/0!</v>
      </c>
      <c r="AQ9" s="291" t="e">
        <f t="shared" si="1"/>
        <v>#DIV/0!</v>
      </c>
      <c r="AR9" s="291" t="e">
        <f t="shared" si="1"/>
        <v>#DIV/0!</v>
      </c>
      <c r="AS9" s="292" t="e">
        <f t="shared" si="1"/>
        <v>#DIV/0!</v>
      </c>
      <c r="AT9" s="293" t="e">
        <f>SUM(AG9:AS9)</f>
        <v>#DIV/0!</v>
      </c>
      <c r="AV9" s="552"/>
      <c r="AW9" s="549" t="s">
        <v>464</v>
      </c>
      <c r="AX9" s="550" t="s">
        <v>465</v>
      </c>
      <c r="AY9" s="1"/>
      <c r="AZ9" s="572">
        <v>10000</v>
      </c>
      <c r="BA9" s="3"/>
      <c r="BC9" s="552"/>
      <c r="BD9" s="549" t="s">
        <v>464</v>
      </c>
      <c r="BE9" s="550" t="s">
        <v>465</v>
      </c>
      <c r="BF9" s="1"/>
      <c r="BG9" s="572">
        <v>0</v>
      </c>
      <c r="BH9" s="3"/>
    </row>
    <row r="10" spans="2:60" ht="18" thickBot="1" x14ac:dyDescent="0.55000000000000004">
      <c r="B10" s="394" t="s">
        <v>220</v>
      </c>
      <c r="C10" s="243">
        <f t="shared" ref="C10:C21" si="2">+E10+G10+I10+K10+M10+O10+Q10+S10+U10+W10+Y10+AA10+AC10</f>
        <v>0</v>
      </c>
      <c r="D10" s="101">
        <f>+C10/$C$7</f>
        <v>0</v>
      </c>
      <c r="E10" s="249">
        <f>+F10*E$7</f>
        <v>0</v>
      </c>
      <c r="F10" s="236">
        <f>'Next Years Budget - Set Goals'!F18</f>
        <v>0</v>
      </c>
      <c r="G10" s="270">
        <f>+H10*$G$7</f>
        <v>0</v>
      </c>
      <c r="H10" s="236">
        <f>'Next Years Budget - Set Goals'!H18</f>
        <v>0</v>
      </c>
      <c r="I10" s="181">
        <f>+J10*$I$7</f>
        <v>0</v>
      </c>
      <c r="J10" s="237">
        <f>'Next Years Budget - Set Goals'!J18</f>
        <v>0</v>
      </c>
      <c r="K10" s="164">
        <f>+$K$7*L10</f>
        <v>0</v>
      </c>
      <c r="L10" s="236">
        <f>'Next Years Budget - Set Goals'!L18</f>
        <v>0</v>
      </c>
      <c r="M10" s="164">
        <f>+N10*$M$7</f>
        <v>0</v>
      </c>
      <c r="N10" s="238">
        <f>'Next Years Budget - Set Goals'!N18</f>
        <v>0</v>
      </c>
      <c r="O10" s="164">
        <f>+P10*$O$7</f>
        <v>0</v>
      </c>
      <c r="P10" s="237">
        <f>'Next Years Budget - Set Goals'!P18</f>
        <v>0</v>
      </c>
      <c r="Q10" s="170">
        <f>+R10*$Q$7</f>
        <v>0</v>
      </c>
      <c r="R10" s="237">
        <f>'Next Years Budget - Set Goals'!R18</f>
        <v>0</v>
      </c>
      <c r="S10" s="170">
        <f>+T10*$S$7</f>
        <v>0</v>
      </c>
      <c r="T10" s="237">
        <f>'Next Years Budget - Set Goals'!T18</f>
        <v>0</v>
      </c>
      <c r="U10" s="170">
        <f>+V10*$U$7</f>
        <v>0</v>
      </c>
      <c r="V10" s="236">
        <f>'Next Years Budget - Set Goals'!V18</f>
        <v>0</v>
      </c>
      <c r="W10" s="155">
        <f>+X10*$W$7</f>
        <v>0</v>
      </c>
      <c r="X10" s="237">
        <v>0</v>
      </c>
      <c r="Y10" s="170">
        <f>+Z10*$Y$7</f>
        <v>0</v>
      </c>
      <c r="Z10" s="237">
        <f>'Next Years Budget - Set Goals'!Z18</f>
        <v>0</v>
      </c>
      <c r="AA10" s="170">
        <f>+AB10*$AA$7</f>
        <v>0</v>
      </c>
      <c r="AB10" s="237">
        <f>'Next Years Budget - Set Goals'!AB18</f>
        <v>0</v>
      </c>
      <c r="AC10" s="164">
        <f>+AD10*$AC$7</f>
        <v>0</v>
      </c>
      <c r="AD10" s="395">
        <f>'Next Years Budget - Set Goals'!AD18</f>
        <v>1E-4</v>
      </c>
      <c r="AF10" s="378" t="s">
        <v>363</v>
      </c>
      <c r="AG10" s="223">
        <f>+(AG11/AG6)</f>
        <v>0</v>
      </c>
      <c r="AH10" s="234" t="e">
        <f t="shared" ref="AH10:AS10" si="3">+(AH11/AH6)</f>
        <v>#DIV/0!</v>
      </c>
      <c r="AI10" s="234" t="e">
        <f t="shared" si="3"/>
        <v>#DIV/0!</v>
      </c>
      <c r="AJ10" s="234" t="e">
        <f t="shared" si="3"/>
        <v>#DIV/0!</v>
      </c>
      <c r="AK10" s="234" t="e">
        <f t="shared" si="3"/>
        <v>#DIV/0!</v>
      </c>
      <c r="AL10" s="234" t="e">
        <f t="shared" si="3"/>
        <v>#DIV/0!</v>
      </c>
      <c r="AM10" s="234" t="e">
        <f t="shared" si="3"/>
        <v>#DIV/0!</v>
      </c>
      <c r="AN10" s="234" t="e">
        <f t="shared" si="3"/>
        <v>#DIV/0!</v>
      </c>
      <c r="AO10" s="234" t="e">
        <f t="shared" si="3"/>
        <v>#DIV/0!</v>
      </c>
      <c r="AP10" s="234" t="e">
        <f t="shared" si="3"/>
        <v>#DIV/0!</v>
      </c>
      <c r="AQ10" s="234" t="e">
        <f t="shared" si="3"/>
        <v>#DIV/0!</v>
      </c>
      <c r="AR10" s="234" t="e">
        <f t="shared" si="3"/>
        <v>#DIV/0!</v>
      </c>
      <c r="AS10" s="234" t="e">
        <f t="shared" si="3"/>
        <v>#DIV/0!</v>
      </c>
      <c r="AT10" s="456">
        <f>+AT11/AT6</f>
        <v>0</v>
      </c>
      <c r="AV10" s="552"/>
      <c r="AW10" s="549" t="s">
        <v>466</v>
      </c>
      <c r="AX10" s="550" t="s">
        <v>467</v>
      </c>
      <c r="AY10" s="1"/>
      <c r="AZ10" s="553">
        <f>+(AZ8/AZ9)</f>
        <v>17.5</v>
      </c>
      <c r="BA10" s="3"/>
      <c r="BC10" s="552"/>
      <c r="BD10" s="549" t="s">
        <v>466</v>
      </c>
      <c r="BE10" s="550" t="s">
        <v>467</v>
      </c>
      <c r="BF10" s="1"/>
      <c r="BG10" s="553" t="e">
        <f>+(BG8/BG9)</f>
        <v>#DIV/0!</v>
      </c>
      <c r="BH10" s="3"/>
    </row>
    <row r="11" spans="2:60" ht="18.399999999999999" thickTop="1" thickBot="1" x14ac:dyDescent="0.55000000000000004">
      <c r="B11" s="394" t="s">
        <v>221</v>
      </c>
      <c r="C11" s="243">
        <f t="shared" si="2"/>
        <v>0</v>
      </c>
      <c r="D11" s="101">
        <f t="shared" ref="D11:D21" si="4">+C11/$C$7</f>
        <v>0</v>
      </c>
      <c r="E11" s="249">
        <f t="shared" ref="E11:E21" si="5">+F11*E$7</f>
        <v>0</v>
      </c>
      <c r="F11" s="236">
        <f>'Next Years Budget - Set Goals'!F19</f>
        <v>0</v>
      </c>
      <c r="G11" s="270">
        <f t="shared" ref="G11:G21" si="6">+H11*$G$7</f>
        <v>0</v>
      </c>
      <c r="H11" s="236">
        <f>'Next Years Budget - Set Goals'!H19</f>
        <v>0</v>
      </c>
      <c r="I11" s="181">
        <f t="shared" ref="I11:I21" si="7">+J11*$I$7</f>
        <v>0</v>
      </c>
      <c r="J11" s="237">
        <f>'Next Years Budget - Set Goals'!J19</f>
        <v>0</v>
      </c>
      <c r="K11" s="164">
        <f t="shared" ref="K11:K21" si="8">+L11*$K$7</f>
        <v>0</v>
      </c>
      <c r="L11" s="236">
        <f>'Next Years Budget - Set Goals'!L19</f>
        <v>0</v>
      </c>
      <c r="M11" s="170">
        <f t="shared" ref="M11:M21" si="9">+N11*$M$7</f>
        <v>0</v>
      </c>
      <c r="N11" s="238">
        <f>'Next Years Budget - Set Goals'!N19</f>
        <v>0</v>
      </c>
      <c r="O11" s="164">
        <f t="shared" ref="O11:O21" si="10">+P11*$O$7</f>
        <v>0</v>
      </c>
      <c r="P11" s="237">
        <f>'Next Years Budget - Set Goals'!P19</f>
        <v>0</v>
      </c>
      <c r="Q11" s="170">
        <f t="shared" ref="Q11:Q21" si="11">+R11*$Q$7</f>
        <v>0</v>
      </c>
      <c r="R11" s="237">
        <f>'Next Years Budget - Set Goals'!R19</f>
        <v>0</v>
      </c>
      <c r="S11" s="170">
        <f t="shared" ref="S11:S21" si="12">+T11*$S$7</f>
        <v>0</v>
      </c>
      <c r="T11" s="237">
        <f>'Next Years Budget - Set Goals'!T19</f>
        <v>0</v>
      </c>
      <c r="U11" s="170">
        <f t="shared" ref="U11:U21" si="13">+V11*$U$7</f>
        <v>0</v>
      </c>
      <c r="V11" s="236">
        <f>'Next Years Budget - Set Goals'!V19</f>
        <v>0</v>
      </c>
      <c r="W11" s="155">
        <f t="shared" ref="W11:W21" si="14">+X11*$W$7</f>
        <v>0</v>
      </c>
      <c r="X11" s="237">
        <f>'Next Years Budget - Set Goals'!X19</f>
        <v>0</v>
      </c>
      <c r="Y11" s="170">
        <f t="shared" ref="Y11:Y21" si="15">+Z11*$Y$7</f>
        <v>0</v>
      </c>
      <c r="Z11" s="237">
        <f>'Next Years Budget - Set Goals'!Z19</f>
        <v>0</v>
      </c>
      <c r="AA11" s="170">
        <f t="shared" ref="AA11:AA21" si="16">+AB11*$AA$7</f>
        <v>0</v>
      </c>
      <c r="AB11" s="237">
        <f>'Next Years Budget - Set Goals'!AB19</f>
        <v>0</v>
      </c>
      <c r="AC11" s="164">
        <f t="shared" ref="AC11:AC21" si="17">+AD11*$AC$7</f>
        <v>0</v>
      </c>
      <c r="AD11" s="395">
        <f>'Next Years Budget - Set Goals'!AD19</f>
        <v>0</v>
      </c>
      <c r="AF11" s="377" t="s">
        <v>364</v>
      </c>
      <c r="AG11" s="239">
        <f>+(E114)</f>
        <v>0</v>
      </c>
      <c r="AH11" s="379">
        <f>+(G114)</f>
        <v>0</v>
      </c>
      <c r="AI11" s="379">
        <f>+(I114)</f>
        <v>0</v>
      </c>
      <c r="AJ11" s="379">
        <f>+(K114)</f>
        <v>0</v>
      </c>
      <c r="AK11" s="379">
        <f>+(M114)</f>
        <v>0</v>
      </c>
      <c r="AL11" s="379">
        <f>+(O114)</f>
        <v>0</v>
      </c>
      <c r="AM11" s="379">
        <f>+(Q114)</f>
        <v>0</v>
      </c>
      <c r="AN11" s="379">
        <f>+(S114)</f>
        <v>0</v>
      </c>
      <c r="AO11" s="379">
        <f>+(U114)</f>
        <v>0</v>
      </c>
      <c r="AP11" s="379">
        <f>+(W114)</f>
        <v>0</v>
      </c>
      <c r="AQ11" s="379">
        <f>+(Y114)</f>
        <v>0</v>
      </c>
      <c r="AR11" s="379">
        <f>+(AA114)</f>
        <v>0</v>
      </c>
      <c r="AS11" s="380">
        <f>+(AC114)</f>
        <v>0</v>
      </c>
      <c r="AT11" s="381">
        <f>SUM(AG11:AS11)</f>
        <v>0</v>
      </c>
      <c r="AV11" s="552"/>
      <c r="AW11" s="549" t="s">
        <v>468</v>
      </c>
      <c r="AX11" s="550" t="s">
        <v>469</v>
      </c>
      <c r="AY11" s="1"/>
      <c r="AZ11" s="573">
        <v>0.05</v>
      </c>
      <c r="BA11" s="3"/>
      <c r="BC11" s="552"/>
      <c r="BD11" s="549" t="s">
        <v>468</v>
      </c>
      <c r="BE11" s="550" t="s">
        <v>469</v>
      </c>
      <c r="BF11" s="1"/>
      <c r="BG11" s="573">
        <v>0.01</v>
      </c>
      <c r="BH11" s="3"/>
    </row>
    <row r="12" spans="2:60" ht="18" thickBot="1" x14ac:dyDescent="0.55000000000000004">
      <c r="B12" s="394" t="s">
        <v>222</v>
      </c>
      <c r="C12" s="243">
        <f t="shared" si="2"/>
        <v>0</v>
      </c>
      <c r="D12" s="101">
        <f t="shared" si="4"/>
        <v>0</v>
      </c>
      <c r="E12" s="249">
        <f t="shared" si="5"/>
        <v>0</v>
      </c>
      <c r="F12" s="236">
        <f>'Next Years Budget - Set Goals'!F20</f>
        <v>0</v>
      </c>
      <c r="G12" s="270">
        <f t="shared" si="6"/>
        <v>0</v>
      </c>
      <c r="H12" s="236">
        <f>'Next Years Budget - Set Goals'!H20</f>
        <v>0</v>
      </c>
      <c r="I12" s="181">
        <f t="shared" si="7"/>
        <v>0</v>
      </c>
      <c r="J12" s="237">
        <f>'Next Years Budget - Set Goals'!J20</f>
        <v>0</v>
      </c>
      <c r="K12" s="164">
        <f t="shared" si="8"/>
        <v>0</v>
      </c>
      <c r="L12" s="236">
        <f>'Next Years Budget - Set Goals'!L20</f>
        <v>0</v>
      </c>
      <c r="M12" s="170">
        <f t="shared" si="9"/>
        <v>0</v>
      </c>
      <c r="N12" s="238">
        <f>'Next Years Budget - Set Goals'!N20</f>
        <v>0</v>
      </c>
      <c r="O12" s="164">
        <f t="shared" si="10"/>
        <v>0</v>
      </c>
      <c r="P12" s="237">
        <f>'Next Years Budget - Set Goals'!P20</f>
        <v>0</v>
      </c>
      <c r="Q12" s="170">
        <f t="shared" si="11"/>
        <v>0</v>
      </c>
      <c r="R12" s="237">
        <f>'Next Years Budget - Set Goals'!R20</f>
        <v>0</v>
      </c>
      <c r="S12" s="170">
        <f t="shared" si="12"/>
        <v>0</v>
      </c>
      <c r="T12" s="237">
        <f>'Next Years Budget - Set Goals'!T20</f>
        <v>0</v>
      </c>
      <c r="U12" s="170">
        <f t="shared" si="13"/>
        <v>0</v>
      </c>
      <c r="V12" s="236">
        <f>'Next Years Budget - Set Goals'!V20</f>
        <v>0</v>
      </c>
      <c r="W12" s="155">
        <f t="shared" si="14"/>
        <v>0</v>
      </c>
      <c r="X12" s="237">
        <f>'Next Years Budget - Set Goals'!X20</f>
        <v>0</v>
      </c>
      <c r="Y12" s="170">
        <f t="shared" si="15"/>
        <v>0</v>
      </c>
      <c r="Z12" s="237">
        <f>'Next Years Budget - Set Goals'!Z20</f>
        <v>0</v>
      </c>
      <c r="AA12" s="170">
        <f t="shared" si="16"/>
        <v>0</v>
      </c>
      <c r="AB12" s="237">
        <f>'Next Years Budget - Set Goals'!AB20</f>
        <v>0</v>
      </c>
      <c r="AC12" s="164">
        <f t="shared" si="17"/>
        <v>0</v>
      </c>
      <c r="AD12" s="395">
        <f>'Next Years Budget - Set Goals'!AD20</f>
        <v>0</v>
      </c>
      <c r="AF12" s="214" t="s">
        <v>370</v>
      </c>
      <c r="AG12" s="386">
        <f>+(E31+E32+E34+E35+E36+E41+E42+E46+E47+E54+E55+E56+E57+E59+E67+E68+E69+E73+E74+E81+E82+E83+E89+E90+E92+E94+E95+E96+E97+E100+E101+E102+E103+E106+E107+E108+E109+E110+E111)</f>
        <v>0</v>
      </c>
      <c r="AH12" s="386">
        <f>+(G31+G32+G34+G35+G36+G41+G42+G46+G47+G54+G55+G56+G57+G59+G67+G68+G69+G73+G74+G81+G82+G83+G89+G90+G92+G94+G95+G96+G97+G100+G101+G102+G103+G106+G107+G108+G109+G110+G111)</f>
        <v>0</v>
      </c>
      <c r="AI12" s="386">
        <f>+(I31+I32+I34+I35+I36+I41+I42+I46+I47+I54+I55+I56+I57+I59+I67+I68+I69+I73+I74+I81+I82+I83+I89+I90+I92+I94+I95+I96+I97+I100+I101+I102+I103+I106+I107+I108+I109+I110+I111)</f>
        <v>0</v>
      </c>
      <c r="AJ12" s="386">
        <f>+(K31+K32+K34+K35+K36+K41+K42+K46+K47+K54+K55+K56+K57+K59+K67+K68+K69+K73+K74+K81+K82+K83+K89+K90+K92+K94+K95+K96+K97+K100+K101+K102+K103+K106+K107+K108+K109+K110+K111)</f>
        <v>0</v>
      </c>
      <c r="AK12" s="386">
        <f>+(M31+M32+M34+M35+M36+M41+M42+M46+M47+M54+M55+M56+M57+M59+M67+M68+M69+M73+M74+M81+M82+M83+M89+M90+M92+M94+M95+M96+M97+M100+M101+M102+M103+M106+M107+M108+M109+M110+M111)</f>
        <v>0</v>
      </c>
      <c r="AL12" s="386">
        <f>+(O31+O32+O34+O35+O36+O41+O42+O46+O47+O54+O55+O56+O57+O59+O67+O68+O69+O73+O74+O81+O82+O83+O89+O90+O92+O94+O95+O96+O97+O100+O101+O102+O103+O106+O107+O108+O109+O110+O111)</f>
        <v>0</v>
      </c>
      <c r="AM12" s="386">
        <f>+(Q31+Q32+Q34+Q35+Q36+Q41+Q42+Q46+Q47+Q54+Q55+Q56+Q57+Q59+Q67+Q68+Q69+Q73+Q74+Q81+Q82+Q83+Q89+Q90+Q92+Q94+Q95+Q96+Q97+Q100+Q101+Q102+Q103+Q106+Q107+Q108+Q109+Q110+Q111)</f>
        <v>0</v>
      </c>
      <c r="AN12" s="386">
        <f>+(S31+S32+S34+S35+S36+S41+S42+S46+S47+S54+S55+S56+S57+S59+S67+S68+S69+S73+S74+S81+S82+S83+S89+S90+S92+S94+S95+S96+S97+S100+S101+S102+S103+S106+S107+S108+S109+S110+S111)</f>
        <v>0</v>
      </c>
      <c r="AO12" s="386">
        <f>+(U31+U32+U34+U35+U36+U41+U42+U46+U47+U54+U55+U56+U57+U59+U67+U68+U69+U73+U74+U81+U82+U83+U89+U90+U92+U94+U95+U96+U97+U100+U101+U102+U103+U106+U107+U108+U109+U110+U111)</f>
        <v>0</v>
      </c>
      <c r="AP12" s="386">
        <f>+(W31+W32+W34+W35+W36+W41+W42+W46+W47+W54+W55+W56+W57+W59+W67+W68+W69+W73+W74+W81+W82+W83+W89+W90+W92+W94+W95+W96+W97+W100+W101+W102+W103+W106+W107+W108+W109+W110+W111)</f>
        <v>0</v>
      </c>
      <c r="AQ12" s="386">
        <f>+(Y31+Y32+Y34+Y35+Y36+Y41+Y42+Y46+Y47+Y54+Y55+Y56+Y57+Y59+Y67+Y68+Y69+Y73+Y74+Y81+Y82+Y83+Y89+Y90+Y92+Y94+Y95+Y96+Y97+Y100+Y101+Y102+Y103+Y106+Y107+Y108+Y109+Y110+Y111)</f>
        <v>0</v>
      </c>
      <c r="AR12" s="386">
        <f>+(AA31+AA32+AA34+AA35+AA36+AA41+AA42+AA46+AA47+AA54+AA55+AA56+AA57+AA59+AA67+AA68+AA69+AA73+AA74+AA81+AA82+AA83+AA89+AA90+AA92+AA94+AA95+AA96+AA97+AA100+AA101+AA102+AA103+AA106+AA107+AA108+AA109+AA110+AA111)</f>
        <v>0</v>
      </c>
      <c r="AS12" s="386">
        <f>+(AC31+AC32+AC34+AC35+AC36+AC41+AC42+AC46+AC47+AC54+AC55+AC56+AC57+AC59+AC67+AC68+AC69+AC73+AC74+AC81+AC82+AC83+AC89+AC90+AC92+AC94+AC95+AC96+AC97+AC100+AC101+AC102+AC103+AC106+AC107+AC108+AC109+AC110+AC111)</f>
        <v>0</v>
      </c>
      <c r="AT12" s="387">
        <f>SUM(AG12:AS12)</f>
        <v>0</v>
      </c>
      <c r="AV12" s="554"/>
      <c r="AW12" s="555" t="s">
        <v>470</v>
      </c>
      <c r="AX12" s="556" t="s">
        <v>471</v>
      </c>
      <c r="AY12" s="2"/>
      <c r="AZ12" s="557">
        <f>+AZ10/(1-AZ11)</f>
        <v>18.421052631578949</v>
      </c>
      <c r="BA12" s="7"/>
      <c r="BC12" s="554"/>
      <c r="BD12" s="555" t="s">
        <v>470</v>
      </c>
      <c r="BE12" s="556" t="s">
        <v>471</v>
      </c>
      <c r="BF12" s="2"/>
      <c r="BG12" s="557" t="e">
        <f>+((BG8/BG9)/(1-BG11))</f>
        <v>#DIV/0!</v>
      </c>
      <c r="BH12" s="7"/>
    </row>
    <row r="13" spans="2:60" ht="18" thickBot="1" x14ac:dyDescent="0.55000000000000004">
      <c r="B13" s="394" t="s">
        <v>233</v>
      </c>
      <c r="C13" s="243">
        <f t="shared" si="2"/>
        <v>0</v>
      </c>
      <c r="D13" s="101">
        <f t="shared" si="4"/>
        <v>0</v>
      </c>
      <c r="E13" s="249">
        <f t="shared" si="5"/>
        <v>0</v>
      </c>
      <c r="F13" s="236">
        <f>'Next Years Budget - Set Goals'!F21</f>
        <v>0</v>
      </c>
      <c r="G13" s="270">
        <f t="shared" si="6"/>
        <v>0</v>
      </c>
      <c r="H13" s="236">
        <f>'Next Years Budget - Set Goals'!H21</f>
        <v>0</v>
      </c>
      <c r="I13" s="181">
        <f t="shared" si="7"/>
        <v>0</v>
      </c>
      <c r="J13" s="237">
        <f>'Next Years Budget - Set Goals'!J21</f>
        <v>0</v>
      </c>
      <c r="K13" s="164">
        <f t="shared" si="8"/>
        <v>0</v>
      </c>
      <c r="L13" s="236">
        <f>'Next Years Budget - Set Goals'!L21</f>
        <v>0</v>
      </c>
      <c r="M13" s="170">
        <f t="shared" si="9"/>
        <v>0</v>
      </c>
      <c r="N13" s="238">
        <f>'Next Years Budget - Set Goals'!N21</f>
        <v>0</v>
      </c>
      <c r="O13" s="164">
        <f t="shared" si="10"/>
        <v>0</v>
      </c>
      <c r="P13" s="237">
        <f>'Next Years Budget - Set Goals'!P21</f>
        <v>0</v>
      </c>
      <c r="Q13" s="170">
        <f t="shared" si="11"/>
        <v>0</v>
      </c>
      <c r="R13" s="237">
        <f>'Next Years Budget - Set Goals'!R21</f>
        <v>0</v>
      </c>
      <c r="S13" s="170">
        <f t="shared" si="12"/>
        <v>0</v>
      </c>
      <c r="T13" s="237">
        <f>'Next Years Budget - Set Goals'!T21</f>
        <v>0</v>
      </c>
      <c r="U13" s="170">
        <f t="shared" si="13"/>
        <v>0</v>
      </c>
      <c r="V13" s="236">
        <f>'Next Years Budget - Set Goals'!V21</f>
        <v>0</v>
      </c>
      <c r="W13" s="155">
        <f t="shared" si="14"/>
        <v>0</v>
      </c>
      <c r="X13" s="237">
        <f>'Next Years Budget - Set Goals'!X21</f>
        <v>0</v>
      </c>
      <c r="Y13" s="170">
        <f t="shared" si="15"/>
        <v>0</v>
      </c>
      <c r="Z13" s="237">
        <f>'Next Years Budget - Set Goals'!Z21</f>
        <v>0</v>
      </c>
      <c r="AA13" s="170">
        <f t="shared" si="16"/>
        <v>0</v>
      </c>
      <c r="AB13" s="237">
        <f>'Next Years Budget - Set Goals'!AB21</f>
        <v>0</v>
      </c>
      <c r="AC13" s="164">
        <f t="shared" si="17"/>
        <v>0</v>
      </c>
      <c r="AD13" s="395">
        <f>'Next Years Budget - Set Goals'!AD21</f>
        <v>0</v>
      </c>
      <c r="AF13" s="215" t="s">
        <v>371</v>
      </c>
      <c r="AG13" s="375">
        <f>+(AG12/AG6)</f>
        <v>0</v>
      </c>
      <c r="AH13" s="427" t="e">
        <f t="shared" ref="AH13:AT13" si="18">+(AH12/AH6)</f>
        <v>#DIV/0!</v>
      </c>
      <c r="AI13" s="427" t="e">
        <f t="shared" si="18"/>
        <v>#DIV/0!</v>
      </c>
      <c r="AJ13" s="427" t="e">
        <f t="shared" si="18"/>
        <v>#DIV/0!</v>
      </c>
      <c r="AK13" s="427" t="e">
        <f t="shared" si="18"/>
        <v>#DIV/0!</v>
      </c>
      <c r="AL13" s="427" t="e">
        <f t="shared" si="18"/>
        <v>#DIV/0!</v>
      </c>
      <c r="AM13" s="427" t="e">
        <f t="shared" si="18"/>
        <v>#DIV/0!</v>
      </c>
      <c r="AN13" s="427" t="e">
        <f t="shared" si="18"/>
        <v>#DIV/0!</v>
      </c>
      <c r="AO13" s="427" t="e">
        <f t="shared" si="18"/>
        <v>#DIV/0!</v>
      </c>
      <c r="AP13" s="427" t="e">
        <f t="shared" si="18"/>
        <v>#DIV/0!</v>
      </c>
      <c r="AQ13" s="427" t="e">
        <f t="shared" si="18"/>
        <v>#DIV/0!</v>
      </c>
      <c r="AR13" s="427" t="e">
        <f t="shared" si="18"/>
        <v>#DIV/0!</v>
      </c>
      <c r="AS13" s="427" t="e">
        <f t="shared" si="18"/>
        <v>#DIV/0!</v>
      </c>
      <c r="AT13" s="388">
        <f t="shared" si="18"/>
        <v>0</v>
      </c>
      <c r="AV13" s="552"/>
      <c r="AW13" s="549" t="s">
        <v>472</v>
      </c>
      <c r="AX13" s="550" t="s">
        <v>473</v>
      </c>
      <c r="AY13" s="1"/>
      <c r="AZ13" s="574">
        <v>0</v>
      </c>
      <c r="BA13" s="3"/>
      <c r="BC13" s="552"/>
      <c r="BD13" s="549" t="s">
        <v>472</v>
      </c>
      <c r="BE13" s="550" t="s">
        <v>473</v>
      </c>
      <c r="BF13" s="1"/>
      <c r="BG13" s="574">
        <v>0.95</v>
      </c>
      <c r="BH13" s="3"/>
    </row>
    <row r="14" spans="2:60" ht="18" thickBot="1" x14ac:dyDescent="0.55000000000000004">
      <c r="B14" s="394" t="s">
        <v>223</v>
      </c>
      <c r="C14" s="243">
        <f t="shared" si="2"/>
        <v>0</v>
      </c>
      <c r="D14" s="101">
        <f t="shared" si="4"/>
        <v>0</v>
      </c>
      <c r="E14" s="249">
        <f t="shared" si="5"/>
        <v>0</v>
      </c>
      <c r="F14" s="236">
        <f>'Next Years Budget - Set Goals'!F22</f>
        <v>0</v>
      </c>
      <c r="G14" s="270">
        <f t="shared" si="6"/>
        <v>0</v>
      </c>
      <c r="H14" s="236">
        <f>'Next Years Budget - Set Goals'!H22</f>
        <v>0</v>
      </c>
      <c r="I14" s="181">
        <f t="shared" si="7"/>
        <v>0</v>
      </c>
      <c r="J14" s="237">
        <f>'Next Years Budget - Set Goals'!J22</f>
        <v>0</v>
      </c>
      <c r="K14" s="164">
        <f t="shared" si="8"/>
        <v>0</v>
      </c>
      <c r="L14" s="236">
        <f>'Next Years Budget - Set Goals'!L22</f>
        <v>0</v>
      </c>
      <c r="M14" s="170">
        <f t="shared" si="9"/>
        <v>0</v>
      </c>
      <c r="N14" s="238">
        <f>'Next Years Budget - Set Goals'!N22</f>
        <v>0</v>
      </c>
      <c r="O14" s="164">
        <f t="shared" si="10"/>
        <v>0</v>
      </c>
      <c r="P14" s="237">
        <f>'Next Years Budget - Set Goals'!P22</f>
        <v>0</v>
      </c>
      <c r="Q14" s="170">
        <f t="shared" si="11"/>
        <v>0</v>
      </c>
      <c r="R14" s="237">
        <f>'Next Years Budget - Set Goals'!R22</f>
        <v>0</v>
      </c>
      <c r="S14" s="170">
        <f t="shared" si="12"/>
        <v>0</v>
      </c>
      <c r="T14" s="237">
        <f>'Next Years Budget - Set Goals'!T22</f>
        <v>0</v>
      </c>
      <c r="U14" s="170">
        <f t="shared" si="13"/>
        <v>0</v>
      </c>
      <c r="V14" s="236">
        <f>'Next Years Budget - Set Goals'!V22</f>
        <v>0</v>
      </c>
      <c r="W14" s="155">
        <f t="shared" si="14"/>
        <v>0</v>
      </c>
      <c r="X14" s="237">
        <f>'Next Years Budget - Set Goals'!X22</f>
        <v>0</v>
      </c>
      <c r="Y14" s="170">
        <f t="shared" si="15"/>
        <v>0</v>
      </c>
      <c r="Z14" s="237">
        <f>'Next Years Budget - Set Goals'!Z22</f>
        <v>0</v>
      </c>
      <c r="AA14" s="170">
        <f t="shared" si="16"/>
        <v>0</v>
      </c>
      <c r="AB14" s="237">
        <f>'Next Years Budget - Set Goals'!AB22</f>
        <v>0</v>
      </c>
      <c r="AC14" s="164">
        <f t="shared" si="17"/>
        <v>0</v>
      </c>
      <c r="AD14" s="395">
        <f>'Next Years Budget - Set Goals'!AD22</f>
        <v>0</v>
      </c>
      <c r="AF14" s="215" t="s">
        <v>373</v>
      </c>
      <c r="AG14" s="290">
        <v>40000</v>
      </c>
      <c r="AH14" s="291">
        <f t="shared" ref="AH14:AS14" si="19">+(AH11-AH12)</f>
        <v>0</v>
      </c>
      <c r="AI14" s="291">
        <f t="shared" si="19"/>
        <v>0</v>
      </c>
      <c r="AJ14" s="291">
        <f t="shared" si="19"/>
        <v>0</v>
      </c>
      <c r="AK14" s="291">
        <f t="shared" si="19"/>
        <v>0</v>
      </c>
      <c r="AL14" s="291">
        <f t="shared" si="19"/>
        <v>0</v>
      </c>
      <c r="AM14" s="291">
        <f t="shared" si="19"/>
        <v>0</v>
      </c>
      <c r="AN14" s="291">
        <f t="shared" si="19"/>
        <v>0</v>
      </c>
      <c r="AO14" s="291">
        <f t="shared" si="19"/>
        <v>0</v>
      </c>
      <c r="AP14" s="291">
        <f t="shared" si="19"/>
        <v>0</v>
      </c>
      <c r="AQ14" s="291">
        <f t="shared" si="19"/>
        <v>0</v>
      </c>
      <c r="AR14" s="291">
        <f t="shared" si="19"/>
        <v>0</v>
      </c>
      <c r="AS14" s="291">
        <f t="shared" si="19"/>
        <v>0</v>
      </c>
      <c r="AT14" s="293">
        <f>SUM(AG14:AS14)</f>
        <v>40000</v>
      </c>
      <c r="AV14" s="552"/>
      <c r="AW14" s="549" t="s">
        <v>474</v>
      </c>
      <c r="AX14" s="550" t="s">
        <v>475</v>
      </c>
      <c r="AY14" s="1"/>
      <c r="AZ14" s="553" t="e">
        <f>SUM(AZ12/AZ13)</f>
        <v>#DIV/0!</v>
      </c>
      <c r="BA14" s="3"/>
      <c r="BC14" s="552"/>
      <c r="BD14" s="549" t="s">
        <v>474</v>
      </c>
      <c r="BE14" s="550" t="s">
        <v>475</v>
      </c>
      <c r="BF14" s="1"/>
      <c r="BG14" s="553" t="e">
        <f>SUM(BG12/BG13)</f>
        <v>#DIV/0!</v>
      </c>
      <c r="BH14" s="3"/>
    </row>
    <row r="15" spans="2:60" ht="18" thickBot="1" x14ac:dyDescent="0.55000000000000004">
      <c r="B15" s="394" t="s">
        <v>224</v>
      </c>
      <c r="C15" s="243">
        <f t="shared" si="2"/>
        <v>0</v>
      </c>
      <c r="D15" s="101">
        <f t="shared" si="4"/>
        <v>0</v>
      </c>
      <c r="E15" s="249">
        <f t="shared" si="5"/>
        <v>0</v>
      </c>
      <c r="F15" s="236">
        <f>'Next Years Budget - Set Goals'!F23</f>
        <v>0</v>
      </c>
      <c r="G15" s="270">
        <f t="shared" si="6"/>
        <v>0</v>
      </c>
      <c r="H15" s="236">
        <f>'Next Years Budget - Set Goals'!H23</f>
        <v>0</v>
      </c>
      <c r="I15" s="181">
        <f t="shared" si="7"/>
        <v>0</v>
      </c>
      <c r="J15" s="237">
        <f>'Next Years Budget - Set Goals'!J23</f>
        <v>0</v>
      </c>
      <c r="K15" s="164">
        <f t="shared" si="8"/>
        <v>0</v>
      </c>
      <c r="L15" s="236">
        <f>'Next Years Budget - Set Goals'!L23</f>
        <v>0</v>
      </c>
      <c r="M15" s="170">
        <f t="shared" si="9"/>
        <v>0</v>
      </c>
      <c r="N15" s="238">
        <f>'Next Years Budget - Set Goals'!N23</f>
        <v>0</v>
      </c>
      <c r="O15" s="164">
        <f t="shared" si="10"/>
        <v>0</v>
      </c>
      <c r="P15" s="237">
        <f>'Next Years Budget - Set Goals'!P23</f>
        <v>0</v>
      </c>
      <c r="Q15" s="170">
        <f t="shared" si="11"/>
        <v>0</v>
      </c>
      <c r="R15" s="237">
        <f>'Next Years Budget - Set Goals'!R23</f>
        <v>0</v>
      </c>
      <c r="S15" s="170">
        <f t="shared" si="12"/>
        <v>0</v>
      </c>
      <c r="T15" s="237">
        <f>'Next Years Budget - Set Goals'!T23</f>
        <v>0</v>
      </c>
      <c r="U15" s="170">
        <f t="shared" si="13"/>
        <v>0</v>
      </c>
      <c r="V15" s="236">
        <f>'Next Years Budget - Set Goals'!V23</f>
        <v>0</v>
      </c>
      <c r="W15" s="155">
        <f t="shared" si="14"/>
        <v>0</v>
      </c>
      <c r="X15" s="237">
        <f>'Next Years Budget - Set Goals'!X23</f>
        <v>0</v>
      </c>
      <c r="Y15" s="170">
        <f t="shared" si="15"/>
        <v>0</v>
      </c>
      <c r="Z15" s="237">
        <f>'Next Years Budget - Set Goals'!Z23</f>
        <v>3.0000000000000001E-3</v>
      </c>
      <c r="AA15" s="170">
        <f t="shared" si="16"/>
        <v>0</v>
      </c>
      <c r="AB15" s="237">
        <f>'Next Years Budget - Set Goals'!AB23</f>
        <v>0</v>
      </c>
      <c r="AC15" s="164">
        <f t="shared" si="17"/>
        <v>0</v>
      </c>
      <c r="AD15" s="395">
        <f>'Next Years Budget - Set Goals'!AD23</f>
        <v>0</v>
      </c>
      <c r="AF15" s="216" t="s">
        <v>372</v>
      </c>
      <c r="AG15" s="389">
        <f>+(AG14/AG6)</f>
        <v>0.22857142857142856</v>
      </c>
      <c r="AH15" s="428" t="e">
        <f t="shared" ref="AH15:AT15" si="20">+(AH14/AH6)</f>
        <v>#DIV/0!</v>
      </c>
      <c r="AI15" s="428" t="e">
        <f t="shared" si="20"/>
        <v>#DIV/0!</v>
      </c>
      <c r="AJ15" s="428" t="e">
        <f t="shared" si="20"/>
        <v>#DIV/0!</v>
      </c>
      <c r="AK15" s="428" t="e">
        <f t="shared" si="20"/>
        <v>#DIV/0!</v>
      </c>
      <c r="AL15" s="453" t="e">
        <f t="shared" si="20"/>
        <v>#DIV/0!</v>
      </c>
      <c r="AM15" s="389" t="e">
        <f t="shared" si="20"/>
        <v>#DIV/0!</v>
      </c>
      <c r="AN15" s="428" t="e">
        <f t="shared" si="20"/>
        <v>#DIV/0!</v>
      </c>
      <c r="AO15" s="428" t="e">
        <f t="shared" si="20"/>
        <v>#DIV/0!</v>
      </c>
      <c r="AP15" s="428" t="e">
        <f t="shared" si="20"/>
        <v>#DIV/0!</v>
      </c>
      <c r="AQ15" s="428" t="e">
        <f t="shared" si="20"/>
        <v>#DIV/0!</v>
      </c>
      <c r="AR15" s="428" t="e">
        <f t="shared" si="20"/>
        <v>#DIV/0!</v>
      </c>
      <c r="AS15" s="428" t="e">
        <f t="shared" si="20"/>
        <v>#DIV/0!</v>
      </c>
      <c r="AT15" s="390">
        <f t="shared" si="20"/>
        <v>0.22857142857142856</v>
      </c>
      <c r="AV15" s="552"/>
      <c r="AW15" s="549" t="s">
        <v>476</v>
      </c>
      <c r="AX15" s="550" t="s">
        <v>477</v>
      </c>
      <c r="AY15" s="1"/>
      <c r="AZ15" s="575">
        <v>24</v>
      </c>
      <c r="BA15" s="3"/>
      <c r="BC15" s="552"/>
      <c r="BD15" s="549" t="s">
        <v>476</v>
      </c>
      <c r="BE15" s="550" t="s">
        <v>477</v>
      </c>
      <c r="BF15" s="1"/>
      <c r="BG15" s="575">
        <v>21</v>
      </c>
      <c r="BH15" s="3"/>
    </row>
    <row r="16" spans="2:60" ht="18" thickBot="1" x14ac:dyDescent="0.55000000000000004">
      <c r="B16" s="394" t="s">
        <v>225</v>
      </c>
      <c r="C16" s="243">
        <f t="shared" si="2"/>
        <v>0</v>
      </c>
      <c r="D16" s="101">
        <f t="shared" si="4"/>
        <v>0</v>
      </c>
      <c r="E16" s="249">
        <f t="shared" si="5"/>
        <v>0</v>
      </c>
      <c r="F16" s="236">
        <f>'Next Years Budget - Set Goals'!F24</f>
        <v>0</v>
      </c>
      <c r="G16" s="270">
        <f t="shared" si="6"/>
        <v>0</v>
      </c>
      <c r="H16" s="236">
        <f>'Next Years Budget - Set Goals'!H24</f>
        <v>0</v>
      </c>
      <c r="I16" s="181">
        <f t="shared" si="7"/>
        <v>0</v>
      </c>
      <c r="J16" s="237">
        <f>'Next Years Budget - Set Goals'!J24</f>
        <v>0</v>
      </c>
      <c r="K16" s="164">
        <f t="shared" si="8"/>
        <v>0</v>
      </c>
      <c r="L16" s="236">
        <f>'Next Years Budget - Set Goals'!L24</f>
        <v>0</v>
      </c>
      <c r="M16" s="170">
        <f t="shared" si="9"/>
        <v>0</v>
      </c>
      <c r="N16" s="238">
        <f>'Next Years Budget - Set Goals'!N24</f>
        <v>0</v>
      </c>
      <c r="O16" s="164">
        <f t="shared" si="10"/>
        <v>0</v>
      </c>
      <c r="P16" s="237">
        <f>'Next Years Budget - Set Goals'!P24</f>
        <v>0</v>
      </c>
      <c r="Q16" s="170">
        <f t="shared" si="11"/>
        <v>0</v>
      </c>
      <c r="R16" s="237">
        <f>'Next Years Budget - Set Goals'!R24</f>
        <v>0</v>
      </c>
      <c r="S16" s="170">
        <f t="shared" si="12"/>
        <v>0</v>
      </c>
      <c r="T16" s="237">
        <f>'Next Years Budget - Set Goals'!T24</f>
        <v>0</v>
      </c>
      <c r="U16" s="170">
        <f t="shared" si="13"/>
        <v>0</v>
      </c>
      <c r="V16" s="236">
        <f>'Next Years Budget - Set Goals'!V24</f>
        <v>0</v>
      </c>
      <c r="W16" s="155">
        <f t="shared" si="14"/>
        <v>0</v>
      </c>
      <c r="X16" s="237">
        <f>'Next Years Budget - Set Goals'!X24</f>
        <v>0</v>
      </c>
      <c r="Y16" s="170">
        <f t="shared" si="15"/>
        <v>0</v>
      </c>
      <c r="Z16" s="237">
        <f>'Next Years Budget - Set Goals'!Z24</f>
        <v>0</v>
      </c>
      <c r="AA16" s="170">
        <f t="shared" si="16"/>
        <v>0</v>
      </c>
      <c r="AB16" s="237">
        <f>'Next Years Budget - Set Goals'!AB24</f>
        <v>0</v>
      </c>
      <c r="AC16" s="164">
        <f t="shared" si="17"/>
        <v>0</v>
      </c>
      <c r="AD16" s="395">
        <f>'Next Years Budget - Set Goals'!AD24</f>
        <v>0</v>
      </c>
      <c r="AF16" s="220" t="s">
        <v>354</v>
      </c>
      <c r="AG16" s="382">
        <f>+AG9-AG11</f>
        <v>175000</v>
      </c>
      <c r="AH16" s="458" t="e">
        <f t="shared" ref="AH16:AT16" si="21">+AH9-AH11</f>
        <v>#DIV/0!</v>
      </c>
      <c r="AI16" s="382" t="e">
        <f t="shared" si="21"/>
        <v>#DIV/0!</v>
      </c>
      <c r="AJ16" s="458" t="e">
        <f t="shared" si="21"/>
        <v>#DIV/0!</v>
      </c>
      <c r="AK16" s="382" t="e">
        <f t="shared" si="21"/>
        <v>#DIV/0!</v>
      </c>
      <c r="AL16" s="383" t="e">
        <f t="shared" si="21"/>
        <v>#DIV/0!</v>
      </c>
      <c r="AM16" s="382" t="e">
        <f t="shared" si="21"/>
        <v>#DIV/0!</v>
      </c>
      <c r="AN16" s="458" t="e">
        <f t="shared" si="21"/>
        <v>#DIV/0!</v>
      </c>
      <c r="AO16" s="382" t="e">
        <f t="shared" si="21"/>
        <v>#DIV/0!</v>
      </c>
      <c r="AP16" s="458" t="e">
        <f t="shared" si="21"/>
        <v>#DIV/0!</v>
      </c>
      <c r="AQ16" s="382" t="e">
        <f t="shared" si="21"/>
        <v>#DIV/0!</v>
      </c>
      <c r="AR16" s="458" t="e">
        <f t="shared" si="21"/>
        <v>#DIV/0!</v>
      </c>
      <c r="AS16" s="382" t="e">
        <f t="shared" si="21"/>
        <v>#DIV/0!</v>
      </c>
      <c r="AT16" s="459" t="e">
        <f t="shared" si="21"/>
        <v>#DIV/0!</v>
      </c>
      <c r="AV16" s="552"/>
      <c r="AW16" s="549" t="s">
        <v>478</v>
      </c>
      <c r="AX16" s="550" t="s">
        <v>479</v>
      </c>
      <c r="AY16" s="1"/>
      <c r="AZ16" s="571" t="e">
        <f>(AZ14/AZ15)</f>
        <v>#DIV/0!</v>
      </c>
      <c r="BA16" s="558" t="s">
        <v>480</v>
      </c>
      <c r="BC16" s="552"/>
      <c r="BD16" s="549" t="s">
        <v>478</v>
      </c>
      <c r="BE16" s="550" t="s">
        <v>479</v>
      </c>
      <c r="BF16" s="1"/>
      <c r="BG16" s="571" t="e">
        <f>(BG14/BG15)</f>
        <v>#DIV/0!</v>
      </c>
      <c r="BH16" s="558" t="s">
        <v>480</v>
      </c>
    </row>
    <row r="17" spans="1:60" ht="18" thickBot="1" x14ac:dyDescent="0.55000000000000004">
      <c r="B17" s="394" t="s">
        <v>226</v>
      </c>
      <c r="C17" s="243">
        <f t="shared" si="2"/>
        <v>0</v>
      </c>
      <c r="D17" s="101">
        <f t="shared" si="4"/>
        <v>0</v>
      </c>
      <c r="E17" s="249">
        <f t="shared" si="5"/>
        <v>0</v>
      </c>
      <c r="F17" s="236">
        <f>'Next Years Budget - Set Goals'!F25</f>
        <v>0</v>
      </c>
      <c r="G17" s="270">
        <f t="shared" si="6"/>
        <v>0</v>
      </c>
      <c r="H17" s="236">
        <f>'Next Years Budget - Set Goals'!H25</f>
        <v>0</v>
      </c>
      <c r="I17" s="181">
        <f t="shared" si="7"/>
        <v>0</v>
      </c>
      <c r="J17" s="237">
        <f>'Next Years Budget - Set Goals'!J25</f>
        <v>0</v>
      </c>
      <c r="K17" s="164">
        <f t="shared" si="8"/>
        <v>0</v>
      </c>
      <c r="L17" s="236">
        <f>'Next Years Budget - Set Goals'!L25</f>
        <v>0</v>
      </c>
      <c r="M17" s="170">
        <f t="shared" si="9"/>
        <v>0</v>
      </c>
      <c r="N17" s="238">
        <f>'Next Years Budget - Set Goals'!N25</f>
        <v>0</v>
      </c>
      <c r="O17" s="164">
        <f t="shared" si="10"/>
        <v>0</v>
      </c>
      <c r="P17" s="237">
        <f>'Next Years Budget - Set Goals'!P25</f>
        <v>0</v>
      </c>
      <c r="Q17" s="170">
        <f t="shared" si="11"/>
        <v>0</v>
      </c>
      <c r="R17" s="237">
        <f>'Next Years Budget - Set Goals'!R25</f>
        <v>0</v>
      </c>
      <c r="S17" s="170">
        <f t="shared" si="12"/>
        <v>0</v>
      </c>
      <c r="T17" s="237">
        <f>'Next Years Budget - Set Goals'!T25</f>
        <v>0</v>
      </c>
      <c r="U17" s="170">
        <f t="shared" si="13"/>
        <v>0</v>
      </c>
      <c r="V17" s="236">
        <f>'Next Years Budget - Set Goals'!V25</f>
        <v>0</v>
      </c>
      <c r="W17" s="155">
        <f t="shared" si="14"/>
        <v>0</v>
      </c>
      <c r="X17" s="237">
        <f>'Next Years Budget - Set Goals'!X25</f>
        <v>0</v>
      </c>
      <c r="Y17" s="170">
        <f t="shared" si="15"/>
        <v>0</v>
      </c>
      <c r="Z17" s="237">
        <f>'Next Years Budget - Set Goals'!Z25</f>
        <v>0</v>
      </c>
      <c r="AA17" s="170">
        <f t="shared" si="16"/>
        <v>0</v>
      </c>
      <c r="AB17" s="237">
        <f>'Next Years Budget - Set Goals'!AB25</f>
        <v>0</v>
      </c>
      <c r="AC17" s="164">
        <f t="shared" si="17"/>
        <v>0</v>
      </c>
      <c r="AD17" s="395">
        <f>'Next Years Budget - Set Goals'!AD25</f>
        <v>0</v>
      </c>
      <c r="AF17" s="221" t="s">
        <v>355</v>
      </c>
      <c r="AG17" s="432">
        <f>+AG16/AG6</f>
        <v>1</v>
      </c>
      <c r="AH17" s="455" t="e">
        <f t="shared" ref="AH17:AT17" si="22">+AH16/AH6</f>
        <v>#DIV/0!</v>
      </c>
      <c r="AI17" s="432" t="e">
        <f t="shared" si="22"/>
        <v>#DIV/0!</v>
      </c>
      <c r="AJ17" s="455" t="e">
        <f t="shared" si="22"/>
        <v>#DIV/0!</v>
      </c>
      <c r="AK17" s="432" t="e">
        <f t="shared" si="22"/>
        <v>#DIV/0!</v>
      </c>
      <c r="AL17" s="455" t="e">
        <f t="shared" si="22"/>
        <v>#DIV/0!</v>
      </c>
      <c r="AM17" s="432" t="e">
        <f t="shared" si="22"/>
        <v>#DIV/0!</v>
      </c>
      <c r="AN17" s="455" t="e">
        <f t="shared" si="22"/>
        <v>#DIV/0!</v>
      </c>
      <c r="AO17" s="432" t="e">
        <f t="shared" si="22"/>
        <v>#DIV/0!</v>
      </c>
      <c r="AP17" s="455" t="e">
        <f t="shared" si="22"/>
        <v>#DIV/0!</v>
      </c>
      <c r="AQ17" s="432" t="e">
        <f t="shared" si="22"/>
        <v>#DIV/0!</v>
      </c>
      <c r="AR17" s="455" t="e">
        <f t="shared" si="22"/>
        <v>#DIV/0!</v>
      </c>
      <c r="AS17" s="432" t="e">
        <f t="shared" si="22"/>
        <v>#DIV/0!</v>
      </c>
      <c r="AT17" s="433" t="e">
        <f t="shared" si="22"/>
        <v>#DIV/0!</v>
      </c>
      <c r="AV17" s="6"/>
      <c r="AW17" s="555" t="s">
        <v>481</v>
      </c>
      <c r="AX17" s="556" t="s">
        <v>482</v>
      </c>
      <c r="AY17" s="2"/>
      <c r="AZ17" s="576">
        <f>+(AZ8/AZ15)</f>
        <v>7291.666666666667</v>
      </c>
      <c r="BA17" s="559" t="s">
        <v>480</v>
      </c>
      <c r="BC17" s="6"/>
      <c r="BD17" s="555" t="s">
        <v>481</v>
      </c>
      <c r="BE17" s="556" t="s">
        <v>482</v>
      </c>
      <c r="BF17" s="2"/>
      <c r="BG17" s="576">
        <f>+(BG8/BG15)</f>
        <v>0</v>
      </c>
      <c r="BH17" s="559" t="s">
        <v>480</v>
      </c>
    </row>
    <row r="18" spans="1:60" x14ac:dyDescent="0.35">
      <c r="B18" s="394" t="s">
        <v>227</v>
      </c>
      <c r="C18" s="243">
        <f t="shared" si="2"/>
        <v>0</v>
      </c>
      <c r="D18" s="101">
        <f t="shared" si="4"/>
        <v>0</v>
      </c>
      <c r="E18" s="249">
        <f t="shared" si="5"/>
        <v>0</v>
      </c>
      <c r="F18" s="236">
        <f>'Next Years Budget - Set Goals'!F26</f>
        <v>0</v>
      </c>
      <c r="G18" s="270">
        <f t="shared" si="6"/>
        <v>0</v>
      </c>
      <c r="H18" s="236">
        <f>'Next Years Budget - Set Goals'!H26</f>
        <v>0</v>
      </c>
      <c r="I18" s="181">
        <f t="shared" si="7"/>
        <v>0</v>
      </c>
      <c r="J18" s="237">
        <f>'Next Years Budget - Set Goals'!J26</f>
        <v>0</v>
      </c>
      <c r="K18" s="164">
        <f t="shared" si="8"/>
        <v>0</v>
      </c>
      <c r="L18" s="236">
        <f>'Next Years Budget - Set Goals'!L26</f>
        <v>0</v>
      </c>
      <c r="M18" s="170">
        <f t="shared" si="9"/>
        <v>0</v>
      </c>
      <c r="N18" s="238">
        <f>'Next Years Budget - Set Goals'!N26</f>
        <v>0</v>
      </c>
      <c r="O18" s="164">
        <f t="shared" si="10"/>
        <v>0</v>
      </c>
      <c r="P18" s="237">
        <f>'Next Years Budget - Set Goals'!P26</f>
        <v>0</v>
      </c>
      <c r="Q18" s="170">
        <f t="shared" si="11"/>
        <v>0</v>
      </c>
      <c r="R18" s="237">
        <f>'Next Years Budget - Set Goals'!R26</f>
        <v>0</v>
      </c>
      <c r="S18" s="170">
        <f t="shared" si="12"/>
        <v>0</v>
      </c>
      <c r="T18" s="237">
        <f>'Next Years Budget - Set Goals'!T26</f>
        <v>0</v>
      </c>
      <c r="U18" s="170">
        <f t="shared" si="13"/>
        <v>0</v>
      </c>
      <c r="V18" s="236">
        <f>'Next Years Budget - Set Goals'!V26</f>
        <v>0</v>
      </c>
      <c r="W18" s="155">
        <f t="shared" si="14"/>
        <v>0</v>
      </c>
      <c r="X18" s="237">
        <f>'Next Years Budget - Set Goals'!X26</f>
        <v>0</v>
      </c>
      <c r="Y18" s="170">
        <f t="shared" si="15"/>
        <v>0</v>
      </c>
      <c r="Z18" s="237">
        <f>'Next Years Budget - Set Goals'!Z26</f>
        <v>0</v>
      </c>
      <c r="AA18" s="170">
        <f t="shared" si="16"/>
        <v>0</v>
      </c>
      <c r="AB18" s="237">
        <f>'Next Years Budget - Set Goals'!AB26</f>
        <v>0</v>
      </c>
      <c r="AC18" s="164">
        <f t="shared" si="17"/>
        <v>0</v>
      </c>
      <c r="AD18" s="395">
        <f>'Next Years Budget - Set Goals'!AD26</f>
        <v>0</v>
      </c>
      <c r="AF18" s="1"/>
      <c r="AG18" s="1"/>
      <c r="AH18" s="1"/>
      <c r="AI18" s="1"/>
      <c r="AJ18" s="1"/>
      <c r="AK18" s="1"/>
      <c r="AL18" s="1"/>
      <c r="AM18" s="1"/>
      <c r="AN18" s="1"/>
      <c r="AO18" s="1"/>
      <c r="AP18" s="1"/>
      <c r="AQ18" s="419"/>
      <c r="AR18" s="438"/>
      <c r="AS18" s="9"/>
      <c r="AT18" s="226"/>
      <c r="AV18" s="8"/>
      <c r="AW18" s="9"/>
      <c r="AX18" s="9"/>
      <c r="AY18" s="9"/>
      <c r="AZ18" s="352"/>
      <c r="BA18" s="10"/>
      <c r="BC18" s="8"/>
      <c r="BD18" s="9"/>
      <c r="BE18" s="9"/>
      <c r="BF18" s="9"/>
      <c r="BG18" s="352"/>
      <c r="BH18" s="10"/>
    </row>
    <row r="19" spans="1:60" ht="17.649999999999999" x14ac:dyDescent="0.5">
      <c r="B19" s="394" t="s">
        <v>228</v>
      </c>
      <c r="C19" s="243">
        <f t="shared" si="2"/>
        <v>0</v>
      </c>
      <c r="D19" s="101">
        <f t="shared" si="4"/>
        <v>0</v>
      </c>
      <c r="E19" s="249">
        <f t="shared" si="5"/>
        <v>0</v>
      </c>
      <c r="F19" s="236">
        <f>'Next Years Budget - Set Goals'!F27</f>
        <v>0</v>
      </c>
      <c r="G19" s="270">
        <f t="shared" si="6"/>
        <v>0</v>
      </c>
      <c r="H19" s="236">
        <f>'Next Years Budget - Set Goals'!H27</f>
        <v>0</v>
      </c>
      <c r="I19" s="181">
        <f t="shared" si="7"/>
        <v>0</v>
      </c>
      <c r="J19" s="238">
        <f>'Next Years Budget - Set Goals'!J27</f>
        <v>0</v>
      </c>
      <c r="K19" s="164">
        <f t="shared" si="8"/>
        <v>0</v>
      </c>
      <c r="L19" s="237">
        <f>'Next Years Budget - Set Goals'!L27</f>
        <v>0</v>
      </c>
      <c r="M19" s="170">
        <f t="shared" si="9"/>
        <v>0</v>
      </c>
      <c r="N19" s="238">
        <f>'Next Years Budget - Set Goals'!N27</f>
        <v>0</v>
      </c>
      <c r="O19" s="164">
        <f t="shared" si="10"/>
        <v>0</v>
      </c>
      <c r="P19" s="237">
        <f>'Next Years Budget - Set Goals'!P27</f>
        <v>0</v>
      </c>
      <c r="Q19" s="170">
        <f t="shared" si="11"/>
        <v>0</v>
      </c>
      <c r="R19" s="237">
        <f>'Next Years Budget - Set Goals'!R27</f>
        <v>0</v>
      </c>
      <c r="S19" s="170">
        <f t="shared" si="12"/>
        <v>0</v>
      </c>
      <c r="T19" s="237">
        <f>'Next Years Budget - Set Goals'!T27</f>
        <v>0</v>
      </c>
      <c r="U19" s="170">
        <f t="shared" si="13"/>
        <v>0</v>
      </c>
      <c r="V19" s="236">
        <f>'Next Years Budget - Set Goals'!V27</f>
        <v>0</v>
      </c>
      <c r="W19" s="155">
        <f t="shared" si="14"/>
        <v>0</v>
      </c>
      <c r="X19" s="237">
        <f>'Next Years Budget - Set Goals'!X27</f>
        <v>0</v>
      </c>
      <c r="Y19" s="170">
        <f t="shared" si="15"/>
        <v>0</v>
      </c>
      <c r="Z19" s="237">
        <f>'Next Years Budget - Set Goals'!Z27</f>
        <v>0</v>
      </c>
      <c r="AA19" s="170">
        <f t="shared" si="16"/>
        <v>0</v>
      </c>
      <c r="AB19" s="237">
        <f>'Next Years Budget - Set Goals'!AB27</f>
        <v>0</v>
      </c>
      <c r="AC19" s="164">
        <f t="shared" si="17"/>
        <v>0</v>
      </c>
      <c r="AD19" s="395">
        <f>'Next Years Budget - Set Goals'!AD27</f>
        <v>0</v>
      </c>
      <c r="AF19" s="13" t="s">
        <v>374</v>
      </c>
      <c r="AG19" s="222">
        <f>+(AG11/AG8)</f>
        <v>0</v>
      </c>
      <c r="AH19" s="222" t="e">
        <f>+(AH11/AH8)</f>
        <v>#DIV/0!</v>
      </c>
      <c r="AI19" s="222" t="e">
        <f t="shared" ref="AI19:AS19" si="23">+(AI11/AI8)</f>
        <v>#DIV/0!</v>
      </c>
      <c r="AJ19" s="222" t="e">
        <f t="shared" si="23"/>
        <v>#DIV/0!</v>
      </c>
      <c r="AK19" s="222" t="e">
        <f t="shared" si="23"/>
        <v>#DIV/0!</v>
      </c>
      <c r="AL19" s="222" t="e">
        <f t="shared" si="23"/>
        <v>#DIV/0!</v>
      </c>
      <c r="AM19" s="222" t="e">
        <f t="shared" si="23"/>
        <v>#DIV/0!</v>
      </c>
      <c r="AN19" s="222" t="e">
        <f t="shared" si="23"/>
        <v>#DIV/0!</v>
      </c>
      <c r="AO19" s="222" t="e">
        <f t="shared" si="23"/>
        <v>#DIV/0!</v>
      </c>
      <c r="AP19" s="222" t="e">
        <f t="shared" si="23"/>
        <v>#DIV/0!</v>
      </c>
      <c r="AQ19" s="222" t="e">
        <f t="shared" si="23"/>
        <v>#DIV/0!</v>
      </c>
      <c r="AR19" s="222" t="e">
        <f t="shared" si="23"/>
        <v>#DIV/0!</v>
      </c>
      <c r="AS19" s="222" t="e">
        <f t="shared" si="23"/>
        <v>#DIV/0!</v>
      </c>
      <c r="AT19" s="436" t="e">
        <f>+(AT11/AT8)</f>
        <v>#DIV/0!</v>
      </c>
      <c r="AV19" s="4"/>
      <c r="AW19" s="1"/>
      <c r="AX19" s="560" t="s">
        <v>488</v>
      </c>
      <c r="AY19" s="1"/>
      <c r="AZ19" s="838">
        <f>+((I7/139)/15)</f>
        <v>0</v>
      </c>
      <c r="BA19" s="3"/>
      <c r="BC19" s="4"/>
      <c r="BD19" s="1"/>
      <c r="BE19" s="560" t="s">
        <v>942</v>
      </c>
      <c r="BF19" s="1"/>
      <c r="BG19" s="838" t="e">
        <f>+((P7/139)/15)</f>
        <v>#DIV/0!</v>
      </c>
      <c r="BH19" s="3"/>
    </row>
    <row r="20" spans="1:60" ht="17.649999999999999" x14ac:dyDescent="0.5">
      <c r="B20" s="394" t="s">
        <v>234</v>
      </c>
      <c r="C20" s="243">
        <f t="shared" si="2"/>
        <v>0</v>
      </c>
      <c r="D20" s="101">
        <f t="shared" si="4"/>
        <v>0</v>
      </c>
      <c r="E20" s="249">
        <f t="shared" si="5"/>
        <v>0</v>
      </c>
      <c r="F20" s="236">
        <f>'Next Years Budget - Set Goals'!F28</f>
        <v>0</v>
      </c>
      <c r="G20" s="270">
        <f t="shared" si="6"/>
        <v>0</v>
      </c>
      <c r="H20" s="236">
        <f>'Next Years Budget - Set Goals'!H28</f>
        <v>0</v>
      </c>
      <c r="I20" s="181">
        <f t="shared" si="7"/>
        <v>0</v>
      </c>
      <c r="J20" s="238">
        <f>'Next Years Budget - Set Goals'!J28</f>
        <v>0</v>
      </c>
      <c r="K20" s="164">
        <f t="shared" si="8"/>
        <v>0</v>
      </c>
      <c r="L20" s="237">
        <f>'Next Years Budget - Set Goals'!L28</f>
        <v>0</v>
      </c>
      <c r="M20" s="170">
        <f t="shared" si="9"/>
        <v>0</v>
      </c>
      <c r="N20" s="238">
        <f>'Next Years Budget - Set Goals'!N28</f>
        <v>0</v>
      </c>
      <c r="O20" s="164">
        <f t="shared" si="10"/>
        <v>0</v>
      </c>
      <c r="P20" s="237">
        <f>'Next Years Budget - Set Goals'!P28</f>
        <v>0</v>
      </c>
      <c r="Q20" s="170">
        <f t="shared" si="11"/>
        <v>0</v>
      </c>
      <c r="R20" s="237">
        <f>'Next Years Budget - Set Goals'!R28</f>
        <v>0</v>
      </c>
      <c r="S20" s="170">
        <f t="shared" si="12"/>
        <v>0</v>
      </c>
      <c r="T20" s="237">
        <f>'Next Years Budget - Set Goals'!T28</f>
        <v>0</v>
      </c>
      <c r="U20" s="170">
        <f t="shared" si="13"/>
        <v>0</v>
      </c>
      <c r="V20" s="236">
        <f>'Next Years Budget - Set Goals'!V28</f>
        <v>0</v>
      </c>
      <c r="W20" s="155">
        <f t="shared" si="14"/>
        <v>0</v>
      </c>
      <c r="X20" s="237">
        <f>'Next Years Budget - Set Goals'!X28</f>
        <v>0</v>
      </c>
      <c r="Y20" s="170">
        <f t="shared" si="15"/>
        <v>0</v>
      </c>
      <c r="Z20" s="237">
        <f>'Next Years Budget - Set Goals'!Z28</f>
        <v>0</v>
      </c>
      <c r="AA20" s="170">
        <f t="shared" si="16"/>
        <v>0</v>
      </c>
      <c r="AB20" s="237">
        <f>'Next Years Budget - Set Goals'!AB28</f>
        <v>0</v>
      </c>
      <c r="AC20" s="170">
        <f t="shared" si="17"/>
        <v>0</v>
      </c>
      <c r="AD20" s="395">
        <f>'Next Years Budget - Set Goals'!AD28</f>
        <v>0</v>
      </c>
      <c r="AF20" s="13" t="s">
        <v>401</v>
      </c>
      <c r="AG20" s="235">
        <f>+(2*21)*2</f>
        <v>84</v>
      </c>
      <c r="AH20" s="235">
        <f>+(2*21)*8</f>
        <v>336</v>
      </c>
      <c r="AI20" s="235"/>
      <c r="AJ20" s="235"/>
      <c r="AK20" s="235"/>
      <c r="AL20" s="235"/>
      <c r="AM20" s="235"/>
      <c r="AN20" s="235"/>
      <c r="AO20" s="235"/>
      <c r="AP20" s="235"/>
      <c r="AQ20" s="434"/>
      <c r="AR20" s="440"/>
      <c r="AS20" s="235"/>
      <c r="AT20" s="442"/>
      <c r="AV20" s="4"/>
      <c r="AW20" s="1"/>
      <c r="AX20" s="560" t="s">
        <v>680</v>
      </c>
      <c r="AY20" s="1"/>
      <c r="AZ20" s="838">
        <f>+((G7/250)/20)</f>
        <v>0</v>
      </c>
      <c r="BA20" s="561"/>
      <c r="BC20" s="4"/>
      <c r="BD20" s="1"/>
      <c r="BE20" s="560"/>
      <c r="BF20" s="1"/>
      <c r="BG20" s="838" t="e">
        <f>+((N7/250)/20)</f>
        <v>#DIV/0!</v>
      </c>
      <c r="BH20" s="561"/>
    </row>
    <row r="21" spans="1:60" ht="17.649999999999999" x14ac:dyDescent="0.5">
      <c r="B21" s="394" t="s">
        <v>235</v>
      </c>
      <c r="C21" s="243">
        <f t="shared" si="2"/>
        <v>0</v>
      </c>
      <c r="D21" s="101">
        <f t="shared" si="4"/>
        <v>0</v>
      </c>
      <c r="E21" s="249">
        <f t="shared" si="5"/>
        <v>0</v>
      </c>
      <c r="F21" s="236">
        <f>'Next Years Budget - Set Goals'!F29</f>
        <v>0</v>
      </c>
      <c r="G21" s="270">
        <f t="shared" si="6"/>
        <v>0</v>
      </c>
      <c r="H21" s="236">
        <f>'Next Years Budget - Set Goals'!H29</f>
        <v>0</v>
      </c>
      <c r="I21" s="181">
        <f t="shared" si="7"/>
        <v>0</v>
      </c>
      <c r="J21" s="238">
        <f>'Next Years Budget - Set Goals'!J29</f>
        <v>0</v>
      </c>
      <c r="K21" s="164">
        <f t="shared" si="8"/>
        <v>0</v>
      </c>
      <c r="L21" s="237">
        <f>'Next Years Budget - Set Goals'!L29</f>
        <v>0</v>
      </c>
      <c r="M21" s="170">
        <f t="shared" si="9"/>
        <v>0</v>
      </c>
      <c r="N21" s="238">
        <f>'Next Years Budget - Set Goals'!N29</f>
        <v>0</v>
      </c>
      <c r="O21" s="164">
        <f t="shared" si="10"/>
        <v>0</v>
      </c>
      <c r="P21" s="237">
        <f>'Next Years Budget - Set Goals'!P29</f>
        <v>0</v>
      </c>
      <c r="Q21" s="170">
        <f t="shared" si="11"/>
        <v>0</v>
      </c>
      <c r="R21" s="237">
        <f>'Next Years Budget - Set Goals'!R29</f>
        <v>0</v>
      </c>
      <c r="S21" s="170">
        <f t="shared" si="12"/>
        <v>0</v>
      </c>
      <c r="T21" s="237">
        <f>'Next Years Budget - Set Goals'!T29</f>
        <v>0</v>
      </c>
      <c r="U21" s="170">
        <f t="shared" si="13"/>
        <v>0</v>
      </c>
      <c r="V21" s="236">
        <f>'Next Years Budget - Set Goals'!V29</f>
        <v>0</v>
      </c>
      <c r="W21" s="155">
        <f t="shared" si="14"/>
        <v>0</v>
      </c>
      <c r="X21" s="237">
        <f>'Next Years Budget - Set Goals'!X29</f>
        <v>0</v>
      </c>
      <c r="Y21" s="170">
        <f t="shared" si="15"/>
        <v>0</v>
      </c>
      <c r="Z21" s="237">
        <f>'Next Years Budget - Set Goals'!Z29</f>
        <v>0</v>
      </c>
      <c r="AA21" s="170">
        <f t="shared" si="16"/>
        <v>0</v>
      </c>
      <c r="AB21" s="237">
        <f>'Next Years Budget - Set Goals'!AB29</f>
        <v>0</v>
      </c>
      <c r="AC21" s="213">
        <f t="shared" si="17"/>
        <v>0</v>
      </c>
      <c r="AD21" s="396">
        <f>'Next Years Budget - Set Goals'!AD29</f>
        <v>0</v>
      </c>
      <c r="AF21" s="13" t="s">
        <v>389</v>
      </c>
      <c r="AG21" s="222">
        <f>+(AG9/AG20)</f>
        <v>2083.3333333333335</v>
      </c>
      <c r="AH21" s="222" t="e">
        <f t="shared" ref="AH21:AP21" si="24">+(AH9/AH20)</f>
        <v>#DIV/0!</v>
      </c>
      <c r="AI21" s="222" t="e">
        <f t="shared" si="24"/>
        <v>#DIV/0!</v>
      </c>
      <c r="AJ21" s="222" t="e">
        <f t="shared" si="24"/>
        <v>#DIV/0!</v>
      </c>
      <c r="AK21" s="222" t="e">
        <f t="shared" si="24"/>
        <v>#DIV/0!</v>
      </c>
      <c r="AL21" s="222" t="e">
        <f t="shared" si="24"/>
        <v>#DIV/0!</v>
      </c>
      <c r="AM21" s="222" t="e">
        <f t="shared" si="24"/>
        <v>#DIV/0!</v>
      </c>
      <c r="AN21" s="222" t="e">
        <f t="shared" si="24"/>
        <v>#DIV/0!</v>
      </c>
      <c r="AO21" s="222" t="e">
        <f t="shared" si="24"/>
        <v>#DIV/0!</v>
      </c>
      <c r="AP21" s="222" t="e">
        <f t="shared" si="24"/>
        <v>#DIV/0!</v>
      </c>
      <c r="AQ21" s="222" t="e">
        <f>+(AQ9/AQ20)</f>
        <v>#DIV/0!</v>
      </c>
      <c r="AR21" s="435" t="e">
        <f>+(AR9/AR20)</f>
        <v>#DIV/0!</v>
      </c>
      <c r="AS21" s="460" t="e">
        <f>+(AS9/AS20)</f>
        <v>#DIV/0!</v>
      </c>
      <c r="AT21" s="443"/>
      <c r="AV21" s="4"/>
      <c r="AW21" s="1"/>
      <c r="AX21" s="560" t="s">
        <v>483</v>
      </c>
      <c r="AY21" s="1"/>
      <c r="AZ21" s="562" t="e">
        <f>SUM(AZ14-(AZ19+AZ20))</f>
        <v>#DIV/0!</v>
      </c>
      <c r="BA21" s="3"/>
      <c r="BC21" s="4"/>
      <c r="BD21" s="1"/>
      <c r="BE21" s="560" t="s">
        <v>483</v>
      </c>
      <c r="BF21" s="1"/>
      <c r="BG21" s="562" t="e">
        <f>SUM(BG14-(BG19+BG20))</f>
        <v>#DIV/0!</v>
      </c>
      <c r="BH21" s="3"/>
    </row>
    <row r="22" spans="1:60" ht="18" thickBot="1" x14ac:dyDescent="0.55000000000000004">
      <c r="B22" s="397" t="s">
        <v>229</v>
      </c>
      <c r="C22" s="246">
        <f>SUM(C10:C21)</f>
        <v>0</v>
      </c>
      <c r="D22" s="133">
        <f>+C22/$C$7</f>
        <v>0</v>
      </c>
      <c r="E22" s="246">
        <f t="shared" ref="E22:AD22" si="25">SUM(E10:E21)</f>
        <v>0</v>
      </c>
      <c r="F22" s="169">
        <f t="shared" si="25"/>
        <v>0</v>
      </c>
      <c r="G22" s="271">
        <f t="shared" si="25"/>
        <v>0</v>
      </c>
      <c r="H22" s="189">
        <f t="shared" si="25"/>
        <v>0</v>
      </c>
      <c r="I22" s="182">
        <f t="shared" si="25"/>
        <v>0</v>
      </c>
      <c r="J22" s="90">
        <f t="shared" si="25"/>
        <v>0</v>
      </c>
      <c r="K22" s="95">
        <f t="shared" si="25"/>
        <v>0</v>
      </c>
      <c r="L22" s="169">
        <f t="shared" si="25"/>
        <v>0</v>
      </c>
      <c r="M22" s="95">
        <f t="shared" si="25"/>
        <v>0</v>
      </c>
      <c r="N22" s="90">
        <f t="shared" si="25"/>
        <v>0</v>
      </c>
      <c r="O22" s="95">
        <f t="shared" si="25"/>
        <v>0</v>
      </c>
      <c r="P22" s="169">
        <f t="shared" si="25"/>
        <v>0</v>
      </c>
      <c r="Q22" s="95">
        <f t="shared" si="25"/>
        <v>0</v>
      </c>
      <c r="R22" s="169">
        <f t="shared" si="25"/>
        <v>0</v>
      </c>
      <c r="S22" s="95">
        <f t="shared" si="25"/>
        <v>0</v>
      </c>
      <c r="T22" s="169">
        <f t="shared" si="25"/>
        <v>0</v>
      </c>
      <c r="U22" s="95">
        <f t="shared" si="25"/>
        <v>0</v>
      </c>
      <c r="V22" s="189">
        <f t="shared" si="25"/>
        <v>0</v>
      </c>
      <c r="W22" s="212">
        <f t="shared" si="25"/>
        <v>0</v>
      </c>
      <c r="X22" s="169">
        <f t="shared" si="25"/>
        <v>0</v>
      </c>
      <c r="Y22" s="95">
        <f t="shared" si="25"/>
        <v>0</v>
      </c>
      <c r="Z22" s="169">
        <f t="shared" si="25"/>
        <v>3.0000000000000001E-3</v>
      </c>
      <c r="AA22" s="95">
        <f t="shared" si="25"/>
        <v>0</v>
      </c>
      <c r="AB22" s="90">
        <f t="shared" si="25"/>
        <v>0</v>
      </c>
      <c r="AC22" s="95">
        <f t="shared" si="25"/>
        <v>0</v>
      </c>
      <c r="AD22" s="398">
        <f t="shared" si="25"/>
        <v>1E-4</v>
      </c>
      <c r="AE22" s="1"/>
      <c r="AF22" s="294" t="s">
        <v>390</v>
      </c>
      <c r="AG22" s="235"/>
      <c r="AH22" s="235"/>
      <c r="AI22" s="235"/>
      <c r="AJ22" s="235"/>
      <c r="AK22" s="235"/>
      <c r="AL22" s="235"/>
      <c r="AM22" s="235"/>
      <c r="AN22" s="235"/>
      <c r="AO22" s="235"/>
      <c r="AP22" s="235"/>
      <c r="AQ22" s="434"/>
      <c r="AR22" s="440"/>
      <c r="AS22" s="235"/>
      <c r="AT22" s="442"/>
      <c r="AV22" s="4"/>
      <c r="AW22" s="1"/>
      <c r="AX22" s="560" t="s">
        <v>484</v>
      </c>
      <c r="AY22" s="1"/>
      <c r="AZ22" s="563">
        <v>300</v>
      </c>
      <c r="BA22" s="3"/>
      <c r="BC22" s="4"/>
      <c r="BD22" s="1"/>
      <c r="BE22" s="560" t="s">
        <v>484</v>
      </c>
      <c r="BF22" s="1"/>
      <c r="BG22" s="563">
        <v>100</v>
      </c>
      <c r="BH22" s="3"/>
    </row>
    <row r="23" spans="1:60" ht="13.9" x14ac:dyDescent="0.4">
      <c r="B23" s="399"/>
      <c r="C23" s="247"/>
      <c r="D23" s="77"/>
      <c r="E23" s="247"/>
      <c r="F23" s="210"/>
      <c r="G23" s="272"/>
      <c r="H23" s="173"/>
      <c r="I23" s="183"/>
      <c r="J23" s="166"/>
      <c r="K23" s="96"/>
      <c r="L23" s="210"/>
      <c r="M23" s="96"/>
      <c r="N23" s="166"/>
      <c r="O23" s="96"/>
      <c r="P23" s="210"/>
      <c r="Q23" s="96"/>
      <c r="R23" s="210"/>
      <c r="S23" s="96"/>
      <c r="T23" s="166"/>
      <c r="U23" s="96"/>
      <c r="V23" s="166"/>
      <c r="W23" s="96"/>
      <c r="X23" s="210"/>
      <c r="Y23" s="96"/>
      <c r="Z23" s="210"/>
      <c r="AA23" s="96"/>
      <c r="AB23" s="166"/>
      <c r="AC23" s="96"/>
      <c r="AD23" s="318"/>
      <c r="AR23" s="224" t="s">
        <v>356</v>
      </c>
      <c r="AS23" s="463"/>
      <c r="AT23" s="466">
        <f>+C125</f>
        <v>0</v>
      </c>
      <c r="AV23" s="4"/>
      <c r="AW23" s="1"/>
      <c r="AX23" s="1"/>
      <c r="AY23" s="1"/>
      <c r="AZ23" s="344"/>
      <c r="BA23" s="3"/>
      <c r="BC23" s="4"/>
      <c r="BD23" s="1"/>
      <c r="BE23" s="1"/>
      <c r="BF23" s="1"/>
      <c r="BG23" s="344"/>
      <c r="BH23" s="3"/>
    </row>
    <row r="24" spans="1:60" ht="18" thickBot="1" x14ac:dyDescent="0.55000000000000004">
      <c r="B24" s="400" t="s">
        <v>242</v>
      </c>
      <c r="C24" s="243">
        <f>+C7-C22</f>
        <v>175000</v>
      </c>
      <c r="D24" s="101">
        <f>+C24/$C$7</f>
        <v>1</v>
      </c>
      <c r="E24" s="243">
        <f>+E7-E22</f>
        <v>175000</v>
      </c>
      <c r="F24" s="244">
        <f>+E24/E7</f>
        <v>1</v>
      </c>
      <c r="G24" s="250">
        <f t="shared" ref="G24:AD24" si="26">+G7-G22</f>
        <v>0</v>
      </c>
      <c r="H24" s="89" t="e">
        <f t="shared" si="26"/>
        <v>#DIV/0!</v>
      </c>
      <c r="I24" s="184">
        <f t="shared" si="26"/>
        <v>0</v>
      </c>
      <c r="J24" s="89" t="e">
        <f t="shared" si="26"/>
        <v>#DIV/0!</v>
      </c>
      <c r="K24" s="94">
        <f t="shared" si="26"/>
        <v>0</v>
      </c>
      <c r="L24" s="108" t="e">
        <f t="shared" si="26"/>
        <v>#DIV/0!</v>
      </c>
      <c r="M24" s="94">
        <f t="shared" si="26"/>
        <v>0</v>
      </c>
      <c r="N24" s="89" t="e">
        <f t="shared" si="26"/>
        <v>#DIV/0!</v>
      </c>
      <c r="O24" s="94">
        <f t="shared" si="26"/>
        <v>0</v>
      </c>
      <c r="P24" s="108" t="e">
        <f t="shared" si="26"/>
        <v>#DIV/0!</v>
      </c>
      <c r="Q24" s="94">
        <f t="shared" si="26"/>
        <v>0</v>
      </c>
      <c r="R24" s="108" t="e">
        <f t="shared" si="26"/>
        <v>#DIV/0!</v>
      </c>
      <c r="S24" s="94">
        <f t="shared" si="26"/>
        <v>0</v>
      </c>
      <c r="T24" s="89" t="e">
        <f t="shared" si="26"/>
        <v>#DIV/0!</v>
      </c>
      <c r="U24" s="94">
        <f t="shared" si="26"/>
        <v>0</v>
      </c>
      <c r="V24" s="89" t="e">
        <f t="shared" si="26"/>
        <v>#DIV/0!</v>
      </c>
      <c r="W24" s="94">
        <f t="shared" si="26"/>
        <v>0</v>
      </c>
      <c r="X24" s="108" t="e">
        <f t="shared" si="26"/>
        <v>#DIV/0!</v>
      </c>
      <c r="Y24" s="94">
        <f t="shared" si="26"/>
        <v>0</v>
      </c>
      <c r="Z24" s="108" t="e">
        <f t="shared" si="26"/>
        <v>#DIV/0!</v>
      </c>
      <c r="AA24" s="94">
        <f t="shared" si="26"/>
        <v>0</v>
      </c>
      <c r="AB24" s="89" t="e">
        <f t="shared" si="26"/>
        <v>#DIV/0!</v>
      </c>
      <c r="AC24" s="94">
        <f t="shared" si="26"/>
        <v>0</v>
      </c>
      <c r="AD24" s="319" t="e">
        <f t="shared" si="26"/>
        <v>#DIV/0!</v>
      </c>
      <c r="AE24" s="1"/>
      <c r="AR24" s="462" t="s">
        <v>357</v>
      </c>
      <c r="AS24" s="143"/>
      <c r="AT24" s="464">
        <f>+C131</f>
        <v>0</v>
      </c>
      <c r="AV24" s="6"/>
      <c r="AW24" s="2"/>
      <c r="AX24" s="556" t="s">
        <v>485</v>
      </c>
      <c r="AY24" s="2"/>
      <c r="AZ24" s="564" t="e">
        <f>+($AZ$21*$AZ$22)</f>
        <v>#DIV/0!</v>
      </c>
      <c r="BA24" s="7"/>
      <c r="BC24" s="6"/>
      <c r="BD24" s="2"/>
      <c r="BE24" s="556" t="s">
        <v>485</v>
      </c>
      <c r="BF24" s="2"/>
      <c r="BG24" s="564" t="e">
        <f>+($BG$21*$BG$22)</f>
        <v>#DIV/0!</v>
      </c>
      <c r="BH24" s="7"/>
    </row>
    <row r="25" spans="1:60" ht="14.65" thickTop="1" thickBot="1" x14ac:dyDescent="0.45">
      <c r="B25" s="402"/>
      <c r="C25" s="206"/>
      <c r="D25" s="118"/>
      <c r="E25" s="269"/>
      <c r="F25" s="175"/>
      <c r="G25" s="258"/>
      <c r="H25" s="175"/>
      <c r="I25" s="201"/>
      <c r="J25" s="175"/>
      <c r="K25" s="199"/>
      <c r="L25" s="175"/>
      <c r="M25" s="199"/>
      <c r="N25" s="175"/>
      <c r="O25" s="199"/>
      <c r="P25" s="175"/>
      <c r="Q25" s="199"/>
      <c r="R25" s="188"/>
      <c r="S25" s="198"/>
      <c r="T25" s="188"/>
      <c r="U25" s="191"/>
      <c r="V25" s="188"/>
      <c r="W25" s="191"/>
      <c r="X25" s="188"/>
      <c r="Y25" s="191"/>
      <c r="Z25" s="188"/>
      <c r="AA25" s="191"/>
      <c r="AB25" s="188"/>
      <c r="AC25" s="191"/>
      <c r="AD25" s="403"/>
      <c r="AR25" s="225" t="s">
        <v>359</v>
      </c>
      <c r="AS25" s="192"/>
      <c r="AT25" s="446" t="e">
        <f>+#REF!/AT6</f>
        <v>#REF!</v>
      </c>
    </row>
    <row r="26" spans="1:60" ht="15.4" thickBot="1" x14ac:dyDescent="0.45">
      <c r="A26" s="326" t="s">
        <v>397</v>
      </c>
      <c r="B26" s="28" t="s">
        <v>241</v>
      </c>
      <c r="C26" s="186"/>
      <c r="D26" s="76"/>
      <c r="E26" s="248"/>
      <c r="F26" s="108"/>
      <c r="G26" s="259"/>
      <c r="H26" s="108"/>
      <c r="I26" s="184"/>
      <c r="J26" s="108"/>
      <c r="K26" s="94"/>
      <c r="L26" s="108"/>
      <c r="M26" s="94"/>
      <c r="N26" s="108"/>
      <c r="O26" s="94"/>
      <c r="P26" s="108"/>
      <c r="Q26" s="94"/>
      <c r="R26" s="172"/>
      <c r="S26" s="192"/>
      <c r="T26" s="172"/>
      <c r="U26" s="1"/>
      <c r="V26" s="172"/>
      <c r="W26" s="1"/>
      <c r="X26" s="172"/>
      <c r="Y26" s="1"/>
      <c r="Z26" s="172"/>
      <c r="AA26" s="1"/>
      <c r="AB26" s="172"/>
      <c r="AC26" s="1"/>
      <c r="AD26" s="319"/>
      <c r="AR26" s="9"/>
      <c r="AS26" s="9"/>
      <c r="AT26" s="9"/>
      <c r="BC26" s="569"/>
      <c r="BD26" s="570"/>
      <c r="BE26" s="570"/>
      <c r="BF26" s="570"/>
      <c r="BG26" s="570"/>
      <c r="BH26" s="570"/>
    </row>
    <row r="27" spans="1:60" ht="25.5" thickBot="1" x14ac:dyDescent="0.75">
      <c r="B27" s="28"/>
      <c r="C27" s="243"/>
      <c r="D27" s="76"/>
      <c r="E27" s="248"/>
      <c r="F27" s="108"/>
      <c r="G27" s="259"/>
      <c r="H27" s="108"/>
      <c r="I27" s="184"/>
      <c r="J27" s="108"/>
      <c r="K27" s="94"/>
      <c r="L27" s="108"/>
      <c r="M27" s="94"/>
      <c r="N27" s="108"/>
      <c r="O27" s="94"/>
      <c r="P27" s="108"/>
      <c r="Q27" s="94"/>
      <c r="R27" s="172"/>
      <c r="S27" s="192"/>
      <c r="T27" s="172"/>
      <c r="U27" s="1"/>
      <c r="V27" s="172"/>
      <c r="W27" s="1"/>
      <c r="X27" s="172"/>
      <c r="Y27" s="1"/>
      <c r="Z27" s="172"/>
      <c r="AA27" s="1"/>
      <c r="AB27" s="172"/>
      <c r="AC27" s="1"/>
      <c r="AD27" s="319"/>
      <c r="BC27" s="547" t="s">
        <v>461</v>
      </c>
      <c r="BD27" s="548"/>
      <c r="BE27" s="548"/>
      <c r="BF27" s="548"/>
      <c r="BG27" s="548"/>
      <c r="BH27" s="548"/>
    </row>
    <row r="28" spans="1:60" ht="18" thickBot="1" x14ac:dyDescent="0.55000000000000004">
      <c r="B28" s="404" t="s">
        <v>261</v>
      </c>
      <c r="C28" s="243"/>
      <c r="D28" s="76"/>
      <c r="E28" s="248"/>
      <c r="F28" s="108"/>
      <c r="G28" s="259"/>
      <c r="H28" s="108"/>
      <c r="I28" s="184"/>
      <c r="J28" s="108"/>
      <c r="K28" s="94"/>
      <c r="L28" s="108"/>
      <c r="M28" s="94"/>
      <c r="N28" s="108"/>
      <c r="O28" s="94"/>
      <c r="P28" s="108"/>
      <c r="Q28" s="94"/>
      <c r="R28" s="172"/>
      <c r="S28" s="192"/>
      <c r="T28" s="172"/>
      <c r="U28" s="1"/>
      <c r="V28" s="172"/>
      <c r="W28" s="1"/>
      <c r="X28" s="172"/>
      <c r="Y28" s="1"/>
      <c r="Z28" s="172"/>
      <c r="AA28" s="1"/>
      <c r="AB28" s="172"/>
      <c r="AC28" s="1"/>
      <c r="AD28" s="319"/>
      <c r="AR28" s="448"/>
      <c r="AS28" s="1"/>
      <c r="AT28" s="1"/>
      <c r="BC28" s="565" t="s">
        <v>486</v>
      </c>
      <c r="BD28" s="566"/>
      <c r="BE28" s="568" t="s">
        <v>940</v>
      </c>
      <c r="BF28" s="566"/>
      <c r="BG28" s="566"/>
      <c r="BH28" s="567"/>
    </row>
    <row r="29" spans="1:60" ht="18" thickBot="1" x14ac:dyDescent="0.55000000000000004">
      <c r="A29" s="327" t="s">
        <v>398</v>
      </c>
      <c r="B29" s="394" t="s">
        <v>253</v>
      </c>
      <c r="C29" s="243">
        <f t="shared" ref="C29:C37" si="27">+E29+G29+I29+K29+M29+O29+Q29+S29+U29+W29+Y29+AA29+AC29</f>
        <v>0</v>
      </c>
      <c r="D29" s="101">
        <f t="shared" ref="D29:D37" si="28">+C29/$C$7</f>
        <v>0</v>
      </c>
      <c r="E29" s="706">
        <f>'Next Years Budget - Set Goals'!E38/12</f>
        <v>0</v>
      </c>
      <c r="F29" s="108">
        <f>+E29/E$7</f>
        <v>0</v>
      </c>
      <c r="G29" s="706">
        <f>'Next Years Budget - Set Goals'!G38/12</f>
        <v>0</v>
      </c>
      <c r="H29" s="108" t="e">
        <f>+G29/G$7</f>
        <v>#DIV/0!</v>
      </c>
      <c r="I29" s="706">
        <f>'Next Years Budget - Set Goals'!I38/12</f>
        <v>0</v>
      </c>
      <c r="J29" s="108" t="e">
        <f t="shared" ref="J29:J38" si="29">+I29/I$7</f>
        <v>#DIV/0!</v>
      </c>
      <c r="K29" s="706">
        <f>'Next Years Budget - Set Goals'!K38/12</f>
        <v>0</v>
      </c>
      <c r="L29" s="108" t="e">
        <f t="shared" ref="L29:L38" si="30">+K29/K$7</f>
        <v>#DIV/0!</v>
      </c>
      <c r="M29" s="706">
        <f>'Next Years Budget - Set Goals'!M38/12</f>
        <v>0</v>
      </c>
      <c r="N29" s="108" t="e">
        <f t="shared" ref="N29:N38" si="31">+M29/M$7</f>
        <v>#DIV/0!</v>
      </c>
      <c r="O29" s="706">
        <f>'Next Years Budget - Set Goals'!O38/12</f>
        <v>0</v>
      </c>
      <c r="P29" s="108" t="e">
        <f t="shared" ref="P29:P38" si="32">+O29/O$7</f>
        <v>#DIV/0!</v>
      </c>
      <c r="Q29" s="706">
        <f>'Next Years Budget - Set Goals'!Q38/12</f>
        <v>0</v>
      </c>
      <c r="R29" s="108" t="e">
        <f t="shared" ref="R29:R38" si="33">+Q29/Q$7</f>
        <v>#DIV/0!</v>
      </c>
      <c r="S29" s="706">
        <f>'Next Years Budget - Set Goals'!S38/12</f>
        <v>0</v>
      </c>
      <c r="T29" s="108" t="e">
        <f t="shared" ref="T29:T38" si="34">+S29/S$7</f>
        <v>#DIV/0!</v>
      </c>
      <c r="U29" s="706">
        <f>'Next Years Budget - Set Goals'!U38/12</f>
        <v>0</v>
      </c>
      <c r="V29" s="108" t="e">
        <f t="shared" ref="V29:V38" si="35">+U29/U$7</f>
        <v>#DIV/0!</v>
      </c>
      <c r="W29" s="706">
        <f>'Next Years Budget - Set Goals'!W38/12</f>
        <v>0</v>
      </c>
      <c r="X29" s="108" t="e">
        <f t="shared" ref="X29:X38" si="36">+W29/W$7</f>
        <v>#DIV/0!</v>
      </c>
      <c r="Y29" s="706">
        <f>'Next Years Budget - Set Goals'!Y38/12</f>
        <v>0</v>
      </c>
      <c r="Z29" s="108" t="e">
        <f t="shared" ref="Z29:Z38" si="37">+Y29/Y$7</f>
        <v>#DIV/0!</v>
      </c>
      <c r="AA29" s="706">
        <f>'Next Years Budget - Set Goals'!AA38/12</f>
        <v>0</v>
      </c>
      <c r="AB29" s="108" t="e">
        <f t="shared" ref="AB29:AB38" si="38">+AA29/AA$7</f>
        <v>#DIV/0!</v>
      </c>
      <c r="AC29" s="706">
        <f>'Next Years Budget - Set Goals'!AC38/12</f>
        <v>0</v>
      </c>
      <c r="AD29" s="319" t="e">
        <f t="shared" ref="AD29:AD38" si="39">+AC29/AC$7</f>
        <v>#DIV/0!</v>
      </c>
      <c r="AR29" s="448"/>
      <c r="AS29" s="1"/>
      <c r="AT29" s="1"/>
      <c r="BC29" s="4"/>
      <c r="BD29" s="549" t="s">
        <v>462</v>
      </c>
      <c r="BE29" s="550" t="s">
        <v>941</v>
      </c>
      <c r="BF29" s="1"/>
      <c r="BG29" s="551">
        <f>+M7</f>
        <v>0</v>
      </c>
      <c r="BH29" s="3"/>
    </row>
    <row r="30" spans="1:60" ht="18" thickBot="1" x14ac:dyDescent="0.55000000000000004">
      <c r="A30" s="327" t="s">
        <v>398</v>
      </c>
      <c r="B30" s="394" t="s">
        <v>254</v>
      </c>
      <c r="C30" s="243">
        <f t="shared" si="27"/>
        <v>0</v>
      </c>
      <c r="D30" s="101">
        <f t="shared" si="28"/>
        <v>0</v>
      </c>
      <c r="E30" s="706">
        <f>'Next Years Budget - Set Goals'!E39/12</f>
        <v>0</v>
      </c>
      <c r="F30" s="108">
        <f t="shared" ref="F30:H37" si="40">+E30/E$7</f>
        <v>0</v>
      </c>
      <c r="G30" s="706">
        <f>'Next Years Budget - Set Goals'!G39/12</f>
        <v>0</v>
      </c>
      <c r="H30" s="108" t="e">
        <f t="shared" si="40"/>
        <v>#DIV/0!</v>
      </c>
      <c r="I30" s="706">
        <f>'Next Years Budget - Set Goals'!I39/12</f>
        <v>0</v>
      </c>
      <c r="J30" s="108" t="e">
        <f t="shared" si="29"/>
        <v>#DIV/0!</v>
      </c>
      <c r="K30" s="706">
        <f>'Next Years Budget - Set Goals'!K39/12</f>
        <v>0</v>
      </c>
      <c r="L30" s="108" t="e">
        <f t="shared" si="30"/>
        <v>#DIV/0!</v>
      </c>
      <c r="M30" s="706">
        <f>'Next Years Budget - Set Goals'!M39/12</f>
        <v>0</v>
      </c>
      <c r="N30" s="108" t="e">
        <f t="shared" si="31"/>
        <v>#DIV/0!</v>
      </c>
      <c r="O30" s="706">
        <f>'Next Years Budget - Set Goals'!O39/12</f>
        <v>0</v>
      </c>
      <c r="P30" s="108" t="e">
        <f t="shared" si="32"/>
        <v>#DIV/0!</v>
      </c>
      <c r="Q30" s="706">
        <f>'Next Years Budget - Set Goals'!Q39/12</f>
        <v>0</v>
      </c>
      <c r="R30" s="108" t="e">
        <f t="shared" si="33"/>
        <v>#DIV/0!</v>
      </c>
      <c r="S30" s="706">
        <f>'Next Years Budget - Set Goals'!S39/12</f>
        <v>0</v>
      </c>
      <c r="T30" s="108" t="e">
        <f t="shared" si="34"/>
        <v>#DIV/0!</v>
      </c>
      <c r="U30" s="706">
        <f>'Next Years Budget - Set Goals'!U39/12</f>
        <v>0</v>
      </c>
      <c r="V30" s="108" t="e">
        <f t="shared" si="35"/>
        <v>#DIV/0!</v>
      </c>
      <c r="W30" s="706">
        <f>'Next Years Budget - Set Goals'!W39/12</f>
        <v>0</v>
      </c>
      <c r="X30" s="108" t="e">
        <f t="shared" si="36"/>
        <v>#DIV/0!</v>
      </c>
      <c r="Y30" s="706">
        <f>'Next Years Budget - Set Goals'!Y39/12</f>
        <v>0</v>
      </c>
      <c r="Z30" s="108" t="e">
        <f t="shared" si="37"/>
        <v>#DIV/0!</v>
      </c>
      <c r="AA30" s="706">
        <f>'Next Years Budget - Set Goals'!AA39/12</f>
        <v>0</v>
      </c>
      <c r="AB30" s="108" t="e">
        <f t="shared" si="38"/>
        <v>#DIV/0!</v>
      </c>
      <c r="AC30" s="706">
        <f>'Next Years Budget - Set Goals'!AC39/12</f>
        <v>0</v>
      </c>
      <c r="AD30" s="319" t="e">
        <f t="shared" si="39"/>
        <v>#DIV/0!</v>
      </c>
      <c r="BC30" s="552"/>
      <c r="BD30" s="549" t="s">
        <v>464</v>
      </c>
      <c r="BE30" s="550" t="s">
        <v>465</v>
      </c>
      <c r="BF30" s="1"/>
      <c r="BG30" s="572">
        <v>850</v>
      </c>
      <c r="BH30" s="3"/>
    </row>
    <row r="31" spans="1:60" ht="18" thickBot="1" x14ac:dyDescent="0.55000000000000004">
      <c r="A31" s="327" t="s">
        <v>399</v>
      </c>
      <c r="B31" s="394" t="s">
        <v>255</v>
      </c>
      <c r="C31" s="243">
        <f t="shared" si="27"/>
        <v>0</v>
      </c>
      <c r="D31" s="101">
        <f t="shared" si="28"/>
        <v>0</v>
      </c>
      <c r="E31" s="706">
        <f>'Next Years Budget - Set Goals'!E40/12</f>
        <v>0</v>
      </c>
      <c r="F31" s="108">
        <f t="shared" si="40"/>
        <v>0</v>
      </c>
      <c r="G31" s="706">
        <f>'Next Years Budget - Set Goals'!G40/12</f>
        <v>0</v>
      </c>
      <c r="H31" s="108" t="e">
        <f t="shared" si="40"/>
        <v>#DIV/0!</v>
      </c>
      <c r="I31" s="706">
        <f>'Next Years Budget - Set Goals'!I40/12</f>
        <v>0</v>
      </c>
      <c r="J31" s="108" t="e">
        <f t="shared" si="29"/>
        <v>#DIV/0!</v>
      </c>
      <c r="K31" s="706">
        <f>'Next Years Budget - Set Goals'!K40/12</f>
        <v>0</v>
      </c>
      <c r="L31" s="108" t="e">
        <f t="shared" si="30"/>
        <v>#DIV/0!</v>
      </c>
      <c r="M31" s="706">
        <f>'Next Years Budget - Set Goals'!M40/12</f>
        <v>0</v>
      </c>
      <c r="N31" s="108" t="e">
        <f t="shared" si="31"/>
        <v>#DIV/0!</v>
      </c>
      <c r="O31" s="706">
        <f>'Next Years Budget - Set Goals'!O40/12</f>
        <v>0</v>
      </c>
      <c r="P31" s="108" t="e">
        <f t="shared" si="32"/>
        <v>#DIV/0!</v>
      </c>
      <c r="Q31" s="706">
        <f>'Next Years Budget - Set Goals'!Q40/12</f>
        <v>0</v>
      </c>
      <c r="R31" s="108" t="e">
        <f t="shared" si="33"/>
        <v>#DIV/0!</v>
      </c>
      <c r="S31" s="706">
        <f>'Next Years Budget - Set Goals'!S40/12</f>
        <v>0</v>
      </c>
      <c r="T31" s="108" t="e">
        <f t="shared" si="34"/>
        <v>#DIV/0!</v>
      </c>
      <c r="U31" s="706">
        <f>'Next Years Budget - Set Goals'!U40/12</f>
        <v>0</v>
      </c>
      <c r="V31" s="108" t="e">
        <f t="shared" si="35"/>
        <v>#DIV/0!</v>
      </c>
      <c r="W31" s="706">
        <f>'Next Years Budget - Set Goals'!W40/12</f>
        <v>0</v>
      </c>
      <c r="X31" s="108" t="e">
        <f t="shared" si="36"/>
        <v>#DIV/0!</v>
      </c>
      <c r="Y31" s="706">
        <f>'Next Years Budget - Set Goals'!Y40/12</f>
        <v>0</v>
      </c>
      <c r="Z31" s="108" t="e">
        <f t="shared" si="37"/>
        <v>#DIV/0!</v>
      </c>
      <c r="AA31" s="706">
        <f>'Next Years Budget - Set Goals'!AA40/12</f>
        <v>0</v>
      </c>
      <c r="AB31" s="108" t="e">
        <f t="shared" si="38"/>
        <v>#DIV/0!</v>
      </c>
      <c r="AC31" s="706">
        <f>'Next Years Budget - Set Goals'!AC40/12</f>
        <v>0</v>
      </c>
      <c r="AD31" s="319" t="e">
        <f t="shared" si="39"/>
        <v>#DIV/0!</v>
      </c>
      <c r="BC31" s="552"/>
      <c r="BD31" s="549" t="s">
        <v>466</v>
      </c>
      <c r="BE31" s="550" t="s">
        <v>467</v>
      </c>
      <c r="BF31" s="1"/>
      <c r="BG31" s="553">
        <f>+(BG29/BG30)</f>
        <v>0</v>
      </c>
      <c r="BH31" s="3"/>
    </row>
    <row r="32" spans="1:60" ht="18" thickBot="1" x14ac:dyDescent="0.55000000000000004">
      <c r="A32" s="327" t="s">
        <v>399</v>
      </c>
      <c r="B32" s="394" t="s">
        <v>256</v>
      </c>
      <c r="C32" s="243">
        <f t="shared" si="27"/>
        <v>0</v>
      </c>
      <c r="D32" s="101">
        <f t="shared" si="28"/>
        <v>0</v>
      </c>
      <c r="E32" s="706">
        <f>'Next Years Budget - Set Goals'!E41/12</f>
        <v>0</v>
      </c>
      <c r="F32" s="108">
        <f t="shared" si="40"/>
        <v>0</v>
      </c>
      <c r="G32" s="706">
        <f>'Next Years Budget - Set Goals'!G41/12</f>
        <v>0</v>
      </c>
      <c r="H32" s="108" t="e">
        <f t="shared" si="40"/>
        <v>#DIV/0!</v>
      </c>
      <c r="I32" s="706">
        <f>'Next Years Budget - Set Goals'!I41/12</f>
        <v>0</v>
      </c>
      <c r="J32" s="108" t="e">
        <f t="shared" si="29"/>
        <v>#DIV/0!</v>
      </c>
      <c r="K32" s="706">
        <f>'Next Years Budget - Set Goals'!K41/12</f>
        <v>0</v>
      </c>
      <c r="L32" s="108" t="e">
        <f t="shared" si="30"/>
        <v>#DIV/0!</v>
      </c>
      <c r="M32" s="706">
        <f>'Next Years Budget - Set Goals'!M41/12</f>
        <v>0</v>
      </c>
      <c r="N32" s="108" t="e">
        <f t="shared" si="31"/>
        <v>#DIV/0!</v>
      </c>
      <c r="O32" s="706">
        <f>'Next Years Budget - Set Goals'!O41/12</f>
        <v>0</v>
      </c>
      <c r="P32" s="108" t="e">
        <f t="shared" si="32"/>
        <v>#DIV/0!</v>
      </c>
      <c r="Q32" s="706">
        <f>'Next Years Budget - Set Goals'!Q41/12</f>
        <v>0</v>
      </c>
      <c r="R32" s="108" t="e">
        <f t="shared" si="33"/>
        <v>#DIV/0!</v>
      </c>
      <c r="S32" s="706">
        <f>'Next Years Budget - Set Goals'!S41/12</f>
        <v>0</v>
      </c>
      <c r="T32" s="108" t="e">
        <f t="shared" si="34"/>
        <v>#DIV/0!</v>
      </c>
      <c r="U32" s="706">
        <f>'Next Years Budget - Set Goals'!U41/12</f>
        <v>0</v>
      </c>
      <c r="V32" s="108" t="e">
        <f t="shared" si="35"/>
        <v>#DIV/0!</v>
      </c>
      <c r="W32" s="706">
        <f>'Next Years Budget - Set Goals'!W41/12</f>
        <v>0</v>
      </c>
      <c r="X32" s="108" t="e">
        <f t="shared" si="36"/>
        <v>#DIV/0!</v>
      </c>
      <c r="Y32" s="706">
        <f>'Next Years Budget - Set Goals'!Y41/12</f>
        <v>0</v>
      </c>
      <c r="Z32" s="108" t="e">
        <f t="shared" si="37"/>
        <v>#DIV/0!</v>
      </c>
      <c r="AA32" s="706">
        <f>'Next Years Budget - Set Goals'!AA41/12</f>
        <v>0</v>
      </c>
      <c r="AB32" s="108" t="e">
        <f t="shared" si="38"/>
        <v>#DIV/0!</v>
      </c>
      <c r="AC32" s="706">
        <f>'Next Years Budget - Set Goals'!AC41/12</f>
        <v>0</v>
      </c>
      <c r="AD32" s="319" t="e">
        <f t="shared" si="39"/>
        <v>#DIV/0!</v>
      </c>
      <c r="BC32" s="552"/>
      <c r="BD32" s="549" t="s">
        <v>468</v>
      </c>
      <c r="BE32" s="550" t="s">
        <v>469</v>
      </c>
      <c r="BF32" s="1"/>
      <c r="BG32" s="573">
        <v>0.01</v>
      </c>
      <c r="BH32" s="3"/>
    </row>
    <row r="33" spans="1:60" ht="18" thickBot="1" x14ac:dyDescent="0.55000000000000004">
      <c r="A33" s="327" t="s">
        <v>398</v>
      </c>
      <c r="B33" s="394" t="s">
        <v>257</v>
      </c>
      <c r="C33" s="243">
        <f t="shared" si="27"/>
        <v>0</v>
      </c>
      <c r="D33" s="101">
        <f t="shared" si="28"/>
        <v>0</v>
      </c>
      <c r="E33" s="706">
        <f>'Next Years Budget - Set Goals'!E42/12</f>
        <v>0</v>
      </c>
      <c r="F33" s="108">
        <f t="shared" si="40"/>
        <v>0</v>
      </c>
      <c r="G33" s="706">
        <f>'Next Years Budget - Set Goals'!G42/12</f>
        <v>0</v>
      </c>
      <c r="H33" s="108" t="e">
        <f t="shared" si="40"/>
        <v>#DIV/0!</v>
      </c>
      <c r="I33" s="706">
        <f>'Next Years Budget - Set Goals'!I42/12</f>
        <v>0</v>
      </c>
      <c r="J33" s="108" t="e">
        <f t="shared" si="29"/>
        <v>#DIV/0!</v>
      </c>
      <c r="K33" s="706">
        <f>'Next Years Budget - Set Goals'!K42/12</f>
        <v>0</v>
      </c>
      <c r="L33" s="108" t="e">
        <f t="shared" si="30"/>
        <v>#DIV/0!</v>
      </c>
      <c r="M33" s="706">
        <f>'Next Years Budget - Set Goals'!M42/12</f>
        <v>0</v>
      </c>
      <c r="N33" s="108" t="e">
        <f t="shared" si="31"/>
        <v>#DIV/0!</v>
      </c>
      <c r="O33" s="706">
        <f>'Next Years Budget - Set Goals'!O42/12</f>
        <v>0</v>
      </c>
      <c r="P33" s="108" t="e">
        <f t="shared" si="32"/>
        <v>#DIV/0!</v>
      </c>
      <c r="Q33" s="706">
        <f>'Next Years Budget - Set Goals'!Q42/12</f>
        <v>0</v>
      </c>
      <c r="R33" s="108" t="e">
        <f t="shared" si="33"/>
        <v>#DIV/0!</v>
      </c>
      <c r="S33" s="706">
        <f>'Next Years Budget - Set Goals'!S42/12</f>
        <v>0</v>
      </c>
      <c r="T33" s="108" t="e">
        <f t="shared" si="34"/>
        <v>#DIV/0!</v>
      </c>
      <c r="U33" s="706">
        <f>'Next Years Budget - Set Goals'!U42/12</f>
        <v>0</v>
      </c>
      <c r="V33" s="108" t="e">
        <f t="shared" si="35"/>
        <v>#DIV/0!</v>
      </c>
      <c r="W33" s="706">
        <f>'Next Years Budget - Set Goals'!W42/12</f>
        <v>0</v>
      </c>
      <c r="X33" s="108" t="e">
        <f t="shared" si="36"/>
        <v>#DIV/0!</v>
      </c>
      <c r="Y33" s="706">
        <f>'Next Years Budget - Set Goals'!Y42/12</f>
        <v>0</v>
      </c>
      <c r="Z33" s="108" t="e">
        <f t="shared" si="37"/>
        <v>#DIV/0!</v>
      </c>
      <c r="AA33" s="706">
        <f>'Next Years Budget - Set Goals'!AA42/12</f>
        <v>0</v>
      </c>
      <c r="AB33" s="108" t="e">
        <f t="shared" si="38"/>
        <v>#DIV/0!</v>
      </c>
      <c r="AC33" s="706">
        <f>'Next Years Budget - Set Goals'!AC42/12</f>
        <v>0</v>
      </c>
      <c r="AD33" s="319" t="e">
        <f t="shared" si="39"/>
        <v>#DIV/0!</v>
      </c>
      <c r="BC33" s="554"/>
      <c r="BD33" s="555" t="s">
        <v>470</v>
      </c>
      <c r="BE33" s="556" t="s">
        <v>471</v>
      </c>
      <c r="BF33" s="2"/>
      <c r="BG33" s="557">
        <f>+((BG29/BG30)/(1-BG32))</f>
        <v>0</v>
      </c>
      <c r="BH33" s="7"/>
    </row>
    <row r="34" spans="1:60" ht="18" thickBot="1" x14ac:dyDescent="0.55000000000000004">
      <c r="A34" s="327" t="s">
        <v>399</v>
      </c>
      <c r="B34" s="394" t="s">
        <v>258</v>
      </c>
      <c r="C34" s="243">
        <f t="shared" si="27"/>
        <v>0</v>
      </c>
      <c r="D34" s="101">
        <f t="shared" si="28"/>
        <v>0</v>
      </c>
      <c r="E34" s="706">
        <f>'Next Years Budget - Set Goals'!E43/12</f>
        <v>0</v>
      </c>
      <c r="F34" s="108">
        <f t="shared" si="40"/>
        <v>0</v>
      </c>
      <c r="G34" s="706">
        <f>'Next Years Budget - Set Goals'!G43/12</f>
        <v>0</v>
      </c>
      <c r="H34" s="108" t="e">
        <f t="shared" si="40"/>
        <v>#DIV/0!</v>
      </c>
      <c r="I34" s="706">
        <f>'Next Years Budget - Set Goals'!I43/12</f>
        <v>0</v>
      </c>
      <c r="J34" s="108" t="e">
        <f t="shared" si="29"/>
        <v>#DIV/0!</v>
      </c>
      <c r="K34" s="706">
        <f>'Next Years Budget - Set Goals'!K43/12</f>
        <v>0</v>
      </c>
      <c r="L34" s="108" t="e">
        <f t="shared" si="30"/>
        <v>#DIV/0!</v>
      </c>
      <c r="M34" s="706">
        <f>'Next Years Budget - Set Goals'!M43/12</f>
        <v>0</v>
      </c>
      <c r="N34" s="108" t="e">
        <f t="shared" si="31"/>
        <v>#DIV/0!</v>
      </c>
      <c r="O34" s="706">
        <f>'Next Years Budget - Set Goals'!O43/12</f>
        <v>0</v>
      </c>
      <c r="P34" s="108" t="e">
        <f t="shared" si="32"/>
        <v>#DIV/0!</v>
      </c>
      <c r="Q34" s="706">
        <f>'Next Years Budget - Set Goals'!Q43/12</f>
        <v>0</v>
      </c>
      <c r="R34" s="108" t="e">
        <f t="shared" si="33"/>
        <v>#DIV/0!</v>
      </c>
      <c r="S34" s="706">
        <f>'Next Years Budget - Set Goals'!S43/12</f>
        <v>0</v>
      </c>
      <c r="T34" s="108" t="e">
        <f t="shared" si="34"/>
        <v>#DIV/0!</v>
      </c>
      <c r="U34" s="706">
        <f>'Next Years Budget - Set Goals'!U43/12</f>
        <v>0</v>
      </c>
      <c r="V34" s="108" t="e">
        <f t="shared" si="35"/>
        <v>#DIV/0!</v>
      </c>
      <c r="W34" s="706">
        <f>'Next Years Budget - Set Goals'!W43/12</f>
        <v>0</v>
      </c>
      <c r="X34" s="108" t="e">
        <f t="shared" si="36"/>
        <v>#DIV/0!</v>
      </c>
      <c r="Y34" s="706">
        <f>'Next Years Budget - Set Goals'!Y43/12</f>
        <v>0</v>
      </c>
      <c r="Z34" s="108" t="e">
        <f t="shared" si="37"/>
        <v>#DIV/0!</v>
      </c>
      <c r="AA34" s="706">
        <f>'Next Years Budget - Set Goals'!AA43/12</f>
        <v>0</v>
      </c>
      <c r="AB34" s="108" t="e">
        <f t="shared" si="38"/>
        <v>#DIV/0!</v>
      </c>
      <c r="AC34" s="706">
        <f>'Next Years Budget - Set Goals'!AC43/12</f>
        <v>0</v>
      </c>
      <c r="AD34" s="319" t="e">
        <f t="shared" si="39"/>
        <v>#DIV/0!</v>
      </c>
      <c r="BC34" s="552"/>
      <c r="BD34" s="549" t="s">
        <v>472</v>
      </c>
      <c r="BE34" s="550" t="s">
        <v>473</v>
      </c>
      <c r="BF34" s="1"/>
      <c r="BG34" s="574">
        <v>0.95</v>
      </c>
      <c r="BH34" s="3"/>
    </row>
    <row r="35" spans="1:60" ht="18" thickBot="1" x14ac:dyDescent="0.55000000000000004">
      <c r="A35" s="327" t="s">
        <v>399</v>
      </c>
      <c r="B35" s="394" t="s">
        <v>259</v>
      </c>
      <c r="C35" s="243">
        <f t="shared" si="27"/>
        <v>0</v>
      </c>
      <c r="D35" s="101">
        <f t="shared" si="28"/>
        <v>0</v>
      </c>
      <c r="E35" s="706">
        <f>'Next Years Budget - Set Goals'!E44/12</f>
        <v>0</v>
      </c>
      <c r="F35" s="108">
        <f t="shared" si="40"/>
        <v>0</v>
      </c>
      <c r="G35" s="706">
        <f>'Next Years Budget - Set Goals'!G44/12</f>
        <v>0</v>
      </c>
      <c r="H35" s="108" t="e">
        <f t="shared" si="40"/>
        <v>#DIV/0!</v>
      </c>
      <c r="I35" s="706">
        <f>'Next Years Budget - Set Goals'!I44/12</f>
        <v>0</v>
      </c>
      <c r="J35" s="108" t="e">
        <f t="shared" si="29"/>
        <v>#DIV/0!</v>
      </c>
      <c r="K35" s="706">
        <f>'Next Years Budget - Set Goals'!K44/12</f>
        <v>0</v>
      </c>
      <c r="L35" s="108" t="e">
        <f t="shared" si="30"/>
        <v>#DIV/0!</v>
      </c>
      <c r="M35" s="706">
        <f>'Next Years Budget - Set Goals'!M44/12</f>
        <v>0</v>
      </c>
      <c r="N35" s="108" t="e">
        <f t="shared" si="31"/>
        <v>#DIV/0!</v>
      </c>
      <c r="O35" s="706">
        <f>'Next Years Budget - Set Goals'!O44/12</f>
        <v>0</v>
      </c>
      <c r="P35" s="108" t="e">
        <f t="shared" si="32"/>
        <v>#DIV/0!</v>
      </c>
      <c r="Q35" s="706">
        <f>'Next Years Budget - Set Goals'!Q44/12</f>
        <v>0</v>
      </c>
      <c r="R35" s="108" t="e">
        <f t="shared" si="33"/>
        <v>#DIV/0!</v>
      </c>
      <c r="S35" s="706">
        <f>'Next Years Budget - Set Goals'!S44/12</f>
        <v>0</v>
      </c>
      <c r="T35" s="108" t="e">
        <f t="shared" si="34"/>
        <v>#DIV/0!</v>
      </c>
      <c r="U35" s="706">
        <f>'Next Years Budget - Set Goals'!U44/12</f>
        <v>0</v>
      </c>
      <c r="V35" s="108" t="e">
        <f t="shared" si="35"/>
        <v>#DIV/0!</v>
      </c>
      <c r="W35" s="706">
        <f>'Next Years Budget - Set Goals'!W44/12</f>
        <v>0</v>
      </c>
      <c r="X35" s="108" t="e">
        <f t="shared" si="36"/>
        <v>#DIV/0!</v>
      </c>
      <c r="Y35" s="706">
        <f>'Next Years Budget - Set Goals'!Y44/12</f>
        <v>0</v>
      </c>
      <c r="Z35" s="108" t="e">
        <f t="shared" si="37"/>
        <v>#DIV/0!</v>
      </c>
      <c r="AA35" s="706">
        <f>'Next Years Budget - Set Goals'!AA44/12</f>
        <v>0</v>
      </c>
      <c r="AB35" s="108" t="e">
        <f t="shared" si="38"/>
        <v>#DIV/0!</v>
      </c>
      <c r="AC35" s="706">
        <f>'Next Years Budget - Set Goals'!AC44/12</f>
        <v>0</v>
      </c>
      <c r="AD35" s="319" t="e">
        <f t="shared" si="39"/>
        <v>#DIV/0!</v>
      </c>
      <c r="BC35" s="552"/>
      <c r="BD35" s="549" t="s">
        <v>474</v>
      </c>
      <c r="BE35" s="550" t="s">
        <v>475</v>
      </c>
      <c r="BF35" s="1"/>
      <c r="BG35" s="553">
        <f>SUM(BG33/BG34)</f>
        <v>0</v>
      </c>
      <c r="BH35" s="3"/>
    </row>
    <row r="36" spans="1:60" ht="18" thickBot="1" x14ac:dyDescent="0.55000000000000004">
      <c r="A36" s="327" t="s">
        <v>399</v>
      </c>
      <c r="B36" s="394" t="s">
        <v>260</v>
      </c>
      <c r="C36" s="243">
        <f t="shared" si="27"/>
        <v>0</v>
      </c>
      <c r="D36" s="101">
        <f t="shared" si="28"/>
        <v>0</v>
      </c>
      <c r="E36" s="706">
        <f>'Next Years Budget - Set Goals'!E45/12</f>
        <v>0</v>
      </c>
      <c r="F36" s="108">
        <f t="shared" si="40"/>
        <v>0</v>
      </c>
      <c r="G36" s="706">
        <f>'Next Years Budget - Set Goals'!G45/12</f>
        <v>0</v>
      </c>
      <c r="H36" s="108" t="e">
        <f t="shared" si="40"/>
        <v>#DIV/0!</v>
      </c>
      <c r="I36" s="706">
        <f>'Next Years Budget - Set Goals'!I45/12</f>
        <v>0</v>
      </c>
      <c r="J36" s="108" t="e">
        <f t="shared" si="29"/>
        <v>#DIV/0!</v>
      </c>
      <c r="K36" s="706">
        <f>'Next Years Budget - Set Goals'!K45/12</f>
        <v>0</v>
      </c>
      <c r="L36" s="108" t="e">
        <f t="shared" si="30"/>
        <v>#DIV/0!</v>
      </c>
      <c r="M36" s="706">
        <f>'Next Years Budget - Set Goals'!M45/12</f>
        <v>0</v>
      </c>
      <c r="N36" s="108" t="e">
        <f t="shared" si="31"/>
        <v>#DIV/0!</v>
      </c>
      <c r="O36" s="706">
        <f>'Next Years Budget - Set Goals'!O45/12</f>
        <v>0</v>
      </c>
      <c r="P36" s="108" t="e">
        <f t="shared" si="32"/>
        <v>#DIV/0!</v>
      </c>
      <c r="Q36" s="706">
        <f>'Next Years Budget - Set Goals'!Q45/12</f>
        <v>0</v>
      </c>
      <c r="R36" s="108" t="e">
        <f t="shared" si="33"/>
        <v>#DIV/0!</v>
      </c>
      <c r="S36" s="706">
        <f>'Next Years Budget - Set Goals'!S45/12</f>
        <v>0</v>
      </c>
      <c r="T36" s="108" t="e">
        <f t="shared" si="34"/>
        <v>#DIV/0!</v>
      </c>
      <c r="U36" s="706">
        <f>'Next Years Budget - Set Goals'!U45/12</f>
        <v>0</v>
      </c>
      <c r="V36" s="108" t="e">
        <f t="shared" si="35"/>
        <v>#DIV/0!</v>
      </c>
      <c r="W36" s="706">
        <f>'Next Years Budget - Set Goals'!W45/12</f>
        <v>0</v>
      </c>
      <c r="X36" s="108" t="e">
        <f t="shared" si="36"/>
        <v>#DIV/0!</v>
      </c>
      <c r="Y36" s="706">
        <f>'Next Years Budget - Set Goals'!Y45/12</f>
        <v>0</v>
      </c>
      <c r="Z36" s="108" t="e">
        <f t="shared" si="37"/>
        <v>#DIV/0!</v>
      </c>
      <c r="AA36" s="706">
        <f>'Next Years Budget - Set Goals'!AA45/12</f>
        <v>0</v>
      </c>
      <c r="AB36" s="108" t="e">
        <f t="shared" si="38"/>
        <v>#DIV/0!</v>
      </c>
      <c r="AC36" s="706">
        <f>'Next Years Budget - Set Goals'!AC45/12</f>
        <v>0</v>
      </c>
      <c r="AD36" s="319" t="e">
        <f t="shared" si="39"/>
        <v>#DIV/0!</v>
      </c>
      <c r="BC36" s="552"/>
      <c r="BD36" s="549" t="s">
        <v>476</v>
      </c>
      <c r="BE36" s="550" t="s">
        <v>477</v>
      </c>
      <c r="BF36" s="1"/>
      <c r="BG36" s="575">
        <v>21</v>
      </c>
      <c r="BH36" s="3"/>
    </row>
    <row r="37" spans="1:60" ht="27" thickBot="1" x14ac:dyDescent="0.55000000000000004">
      <c r="A37" s="327"/>
      <c r="B37" s="405" t="s">
        <v>262</v>
      </c>
      <c r="C37" s="243">
        <f t="shared" si="27"/>
        <v>0</v>
      </c>
      <c r="D37" s="101">
        <f t="shared" si="28"/>
        <v>0</v>
      </c>
      <c r="E37" s="706">
        <f>'Next Years Budget - Set Goals'!E46/12</f>
        <v>0</v>
      </c>
      <c r="F37" s="108">
        <f t="shared" si="40"/>
        <v>0</v>
      </c>
      <c r="G37" s="706">
        <f>'Next Years Budget - Set Goals'!G46/12</f>
        <v>0</v>
      </c>
      <c r="H37" s="108" t="e">
        <f t="shared" si="40"/>
        <v>#DIV/0!</v>
      </c>
      <c r="I37" s="706">
        <f>'Next Years Budget - Set Goals'!I46/12</f>
        <v>0</v>
      </c>
      <c r="J37" s="108" t="e">
        <f t="shared" si="29"/>
        <v>#DIV/0!</v>
      </c>
      <c r="K37" s="706">
        <f>'Next Years Budget - Set Goals'!K46/12</f>
        <v>0</v>
      </c>
      <c r="L37" s="108" t="e">
        <f t="shared" si="30"/>
        <v>#DIV/0!</v>
      </c>
      <c r="M37" s="706">
        <f>'Next Years Budget - Set Goals'!M46/12</f>
        <v>0</v>
      </c>
      <c r="N37" s="108" t="e">
        <f t="shared" si="31"/>
        <v>#DIV/0!</v>
      </c>
      <c r="O37" s="706">
        <f>'Next Years Budget - Set Goals'!O46/12</f>
        <v>0</v>
      </c>
      <c r="P37" s="108" t="e">
        <f t="shared" si="32"/>
        <v>#DIV/0!</v>
      </c>
      <c r="Q37" s="706">
        <f>'Next Years Budget - Set Goals'!Q46/12</f>
        <v>0</v>
      </c>
      <c r="R37" s="108" t="e">
        <f t="shared" si="33"/>
        <v>#DIV/0!</v>
      </c>
      <c r="S37" s="706">
        <f>'Next Years Budget - Set Goals'!S46/12</f>
        <v>0</v>
      </c>
      <c r="T37" s="108" t="e">
        <f t="shared" si="34"/>
        <v>#DIV/0!</v>
      </c>
      <c r="U37" s="706">
        <f>'Next Years Budget - Set Goals'!U46/12</f>
        <v>0</v>
      </c>
      <c r="V37" s="108" t="e">
        <f t="shared" si="35"/>
        <v>#DIV/0!</v>
      </c>
      <c r="W37" s="706">
        <f>'Next Years Budget - Set Goals'!W46/12</f>
        <v>0</v>
      </c>
      <c r="X37" s="108" t="e">
        <f t="shared" si="36"/>
        <v>#DIV/0!</v>
      </c>
      <c r="Y37" s="706">
        <f>'Next Years Budget - Set Goals'!Y46/12</f>
        <v>0</v>
      </c>
      <c r="Z37" s="108" t="e">
        <f t="shared" si="37"/>
        <v>#DIV/0!</v>
      </c>
      <c r="AA37" s="706">
        <f>'Next Years Budget - Set Goals'!AA46/12</f>
        <v>0</v>
      </c>
      <c r="AB37" s="108" t="e">
        <f t="shared" si="38"/>
        <v>#DIV/0!</v>
      </c>
      <c r="AC37" s="706">
        <f>'Next Years Budget - Set Goals'!AC46/12</f>
        <v>0</v>
      </c>
      <c r="AD37" s="319" t="e">
        <f t="shared" si="39"/>
        <v>#DIV/0!</v>
      </c>
      <c r="BC37" s="552"/>
      <c r="BD37" s="549" t="s">
        <v>478</v>
      </c>
      <c r="BE37" s="550" t="s">
        <v>479</v>
      </c>
      <c r="BF37" s="1"/>
      <c r="BG37" s="571">
        <f>(BG35/BG36)</f>
        <v>0</v>
      </c>
      <c r="BH37" s="558" t="s">
        <v>480</v>
      </c>
    </row>
    <row r="38" spans="1:60" ht="18" thickBot="1" x14ac:dyDescent="0.55000000000000004">
      <c r="A38" s="327"/>
      <c r="B38" s="406" t="s">
        <v>263</v>
      </c>
      <c r="C38" s="263">
        <f>SUM(C29:C37)</f>
        <v>0</v>
      </c>
      <c r="D38" s="167">
        <f>+C38/$C$7</f>
        <v>0</v>
      </c>
      <c r="E38" s="254">
        <f>SUM(E29:E37)</f>
        <v>0</v>
      </c>
      <c r="F38" s="176">
        <f>+E38/E$7</f>
        <v>0</v>
      </c>
      <c r="G38" s="254">
        <f>SUM(G29:G37)</f>
        <v>0</v>
      </c>
      <c r="H38" s="176" t="e">
        <f>+G38/G$7</f>
        <v>#DIV/0!</v>
      </c>
      <c r="I38" s="254">
        <f>SUM(I29:I37)</f>
        <v>0</v>
      </c>
      <c r="J38" s="176" t="e">
        <f t="shared" si="29"/>
        <v>#DIV/0!</v>
      </c>
      <c r="K38" s="254">
        <f>SUM(K29:K37)</f>
        <v>0</v>
      </c>
      <c r="L38" s="176" t="e">
        <f t="shared" si="30"/>
        <v>#DIV/0!</v>
      </c>
      <c r="M38" s="254">
        <f>SUM(M29:M37)</f>
        <v>0</v>
      </c>
      <c r="N38" s="176" t="e">
        <f t="shared" si="31"/>
        <v>#DIV/0!</v>
      </c>
      <c r="O38" s="254">
        <f>SUM(O29:O37)</f>
        <v>0</v>
      </c>
      <c r="P38" s="176" t="e">
        <f t="shared" si="32"/>
        <v>#DIV/0!</v>
      </c>
      <c r="Q38" s="254">
        <f>SUM(Q29:Q37)</f>
        <v>0</v>
      </c>
      <c r="R38" s="176" t="e">
        <f t="shared" si="33"/>
        <v>#DIV/0!</v>
      </c>
      <c r="S38" s="254">
        <f>SUM(S29:S37)</f>
        <v>0</v>
      </c>
      <c r="T38" s="176" t="e">
        <f t="shared" si="34"/>
        <v>#DIV/0!</v>
      </c>
      <c r="U38" s="254">
        <f>SUM(U29:U37)</f>
        <v>0</v>
      </c>
      <c r="V38" s="176" t="e">
        <f t="shared" si="35"/>
        <v>#DIV/0!</v>
      </c>
      <c r="W38" s="254">
        <f>SUM(W29:W37)</f>
        <v>0</v>
      </c>
      <c r="X38" s="176" t="e">
        <f t="shared" si="36"/>
        <v>#DIV/0!</v>
      </c>
      <c r="Y38" s="254">
        <f>SUM(Y29:Y37)</f>
        <v>0</v>
      </c>
      <c r="Z38" s="176" t="e">
        <f t="shared" si="37"/>
        <v>#DIV/0!</v>
      </c>
      <c r="AA38" s="254">
        <f>SUM(AA29:AA37)</f>
        <v>0</v>
      </c>
      <c r="AB38" s="176" t="e">
        <f t="shared" si="38"/>
        <v>#DIV/0!</v>
      </c>
      <c r="AC38" s="254">
        <f>SUM(AC29:AC37)</f>
        <v>0</v>
      </c>
      <c r="AD38" s="320" t="e">
        <f t="shared" si="39"/>
        <v>#DIV/0!</v>
      </c>
      <c r="BC38" s="6"/>
      <c r="BD38" s="555" t="s">
        <v>481</v>
      </c>
      <c r="BE38" s="556" t="s">
        <v>482</v>
      </c>
      <c r="BF38" s="2"/>
      <c r="BG38" s="576">
        <f>+(BG29/BG36)</f>
        <v>0</v>
      </c>
      <c r="BH38" s="559" t="s">
        <v>480</v>
      </c>
    </row>
    <row r="39" spans="1:60" ht="13.15" x14ac:dyDescent="0.4">
      <c r="A39" s="327"/>
      <c r="B39" s="407"/>
      <c r="C39" s="264"/>
      <c r="D39" s="107"/>
      <c r="E39" s="255"/>
      <c r="F39" s="176"/>
      <c r="G39" s="255"/>
      <c r="H39" s="176"/>
      <c r="I39" s="255"/>
      <c r="J39" s="176"/>
      <c r="K39" s="255"/>
      <c r="L39" s="176"/>
      <c r="M39" s="255"/>
      <c r="N39" s="176"/>
      <c r="O39" s="255"/>
      <c r="P39" s="176"/>
      <c r="Q39" s="255"/>
      <c r="R39" s="176"/>
      <c r="S39" s="255"/>
      <c r="T39" s="176"/>
      <c r="U39" s="255"/>
      <c r="V39" s="176"/>
      <c r="W39" s="255"/>
      <c r="X39" s="176"/>
      <c r="Y39" s="255"/>
      <c r="Z39" s="176"/>
      <c r="AA39" s="255"/>
      <c r="AB39" s="176"/>
      <c r="AC39" s="255"/>
      <c r="AD39" s="320"/>
      <c r="BC39" s="8"/>
      <c r="BD39" s="9"/>
      <c r="BE39" s="9"/>
      <c r="BF39" s="9"/>
      <c r="BG39" s="352"/>
      <c r="BH39" s="10"/>
    </row>
    <row r="40" spans="1:60" ht="17.649999999999999" x14ac:dyDescent="0.5">
      <c r="A40" s="327"/>
      <c r="B40" s="404" t="s">
        <v>283</v>
      </c>
      <c r="C40" s="243"/>
      <c r="D40" s="1"/>
      <c r="E40" s="248"/>
      <c r="F40" s="108"/>
      <c r="G40" s="248"/>
      <c r="H40" s="108"/>
      <c r="I40" s="248"/>
      <c r="J40" s="108"/>
      <c r="K40" s="248"/>
      <c r="L40" s="108"/>
      <c r="M40" s="248"/>
      <c r="N40" s="108"/>
      <c r="O40" s="248"/>
      <c r="P40" s="108"/>
      <c r="Q40" s="248"/>
      <c r="R40" s="108"/>
      <c r="S40" s="248"/>
      <c r="T40" s="108"/>
      <c r="U40" s="248"/>
      <c r="V40" s="108"/>
      <c r="W40" s="248"/>
      <c r="X40" s="108"/>
      <c r="Y40" s="248"/>
      <c r="Z40" s="108"/>
      <c r="AA40" s="248"/>
      <c r="AB40" s="108"/>
      <c r="AC40" s="248"/>
      <c r="AD40" s="319"/>
      <c r="BC40" s="4"/>
      <c r="BD40" s="1"/>
      <c r="BE40" s="560" t="s">
        <v>964</v>
      </c>
      <c r="BF40" s="1"/>
      <c r="BG40" s="838">
        <f>+((I7/139)/15)</f>
        <v>0</v>
      </c>
      <c r="BH40" s="3"/>
    </row>
    <row r="41" spans="1:60" ht="17.649999999999999" x14ac:dyDescent="0.5">
      <c r="A41" s="327" t="s">
        <v>399</v>
      </c>
      <c r="B41" s="394" t="s">
        <v>264</v>
      </c>
      <c r="C41" s="243">
        <f t="shared" ref="C41:C59" si="41">+E41+G41+I41+K41+M41+O41+Q41+S41+U41+W41+Y41+AA41+AC41</f>
        <v>0</v>
      </c>
      <c r="D41" s="101">
        <f t="shared" ref="D41:D59" si="42">+C41/$C$7</f>
        <v>0</v>
      </c>
      <c r="E41" s="706">
        <f>'Next Years Budget - Set Goals'!E50/12</f>
        <v>0</v>
      </c>
      <c r="F41" s="108">
        <f t="shared" ref="F41:H60" si="43">+E41/E$7</f>
        <v>0</v>
      </c>
      <c r="G41" s="706">
        <f>'Next Years Budget - Set Goals'!G50/12</f>
        <v>0</v>
      </c>
      <c r="H41" s="108" t="e">
        <f t="shared" si="43"/>
        <v>#DIV/0!</v>
      </c>
      <c r="I41" s="706">
        <f>'Next Years Budget - Set Goals'!I50/12</f>
        <v>0</v>
      </c>
      <c r="J41" s="108" t="e">
        <f t="shared" ref="J41:J60" si="44">+I41/I$7</f>
        <v>#DIV/0!</v>
      </c>
      <c r="K41" s="706">
        <f>'Next Years Budget - Set Goals'!K50/12</f>
        <v>0</v>
      </c>
      <c r="L41" s="108" t="e">
        <f t="shared" ref="L41:L60" si="45">+K41/K$7</f>
        <v>#DIV/0!</v>
      </c>
      <c r="M41" s="706">
        <f>'Next Years Budget - Set Goals'!M50/12</f>
        <v>0</v>
      </c>
      <c r="N41" s="108" t="e">
        <f t="shared" ref="N41:N60" si="46">+M41/M$7</f>
        <v>#DIV/0!</v>
      </c>
      <c r="O41" s="706">
        <f>'Next Years Budget - Set Goals'!O50/12</f>
        <v>0</v>
      </c>
      <c r="P41" s="108" t="e">
        <f t="shared" ref="P41:P60" si="47">+O41/O$7</f>
        <v>#DIV/0!</v>
      </c>
      <c r="Q41" s="706">
        <f>'Next Years Budget - Set Goals'!Q50/12</f>
        <v>0</v>
      </c>
      <c r="R41" s="108" t="e">
        <f t="shared" ref="R41:R60" si="48">+Q41/Q$7</f>
        <v>#DIV/0!</v>
      </c>
      <c r="S41" s="706">
        <f>'Next Years Budget - Set Goals'!S50/12</f>
        <v>0</v>
      </c>
      <c r="T41" s="108" t="e">
        <f t="shared" ref="T41:T60" si="49">+S41/S$7</f>
        <v>#DIV/0!</v>
      </c>
      <c r="U41" s="706">
        <f>'Next Years Budget - Set Goals'!U50/12</f>
        <v>0</v>
      </c>
      <c r="V41" s="108" t="e">
        <f t="shared" ref="V41:V60" si="50">+U41/U$7</f>
        <v>#DIV/0!</v>
      </c>
      <c r="W41" s="706">
        <f>'Next Years Budget - Set Goals'!W50/12</f>
        <v>0</v>
      </c>
      <c r="X41" s="108" t="e">
        <f t="shared" ref="X41:X60" si="51">+W41/W$7</f>
        <v>#DIV/0!</v>
      </c>
      <c r="Y41" s="706">
        <f>'Next Years Budget - Set Goals'!Y50/12</f>
        <v>0</v>
      </c>
      <c r="Z41" s="108" t="e">
        <f t="shared" ref="Z41:Z60" si="52">+Y41/Y$7</f>
        <v>#DIV/0!</v>
      </c>
      <c r="AA41" s="706">
        <f>'Next Years Budget - Set Goals'!AA50/12</f>
        <v>0</v>
      </c>
      <c r="AB41" s="108" t="e">
        <f t="shared" ref="AB41:AB60" si="53">+AA41/AA$7</f>
        <v>#DIV/0!</v>
      </c>
      <c r="AC41" s="706">
        <f>'Next Years Budget - Set Goals'!AC50/12</f>
        <v>0</v>
      </c>
      <c r="AD41" s="319" t="e">
        <f t="shared" ref="AD41:AD60" si="54">+AC41/AC$7</f>
        <v>#DIV/0!</v>
      </c>
      <c r="BC41" s="4"/>
      <c r="BD41" s="1"/>
      <c r="BE41" s="560" t="s">
        <v>963</v>
      </c>
      <c r="BF41" s="1"/>
      <c r="BG41" s="838">
        <f>+(($G7/350)/20)</f>
        <v>0</v>
      </c>
      <c r="BH41" s="561"/>
    </row>
    <row r="42" spans="1:60" ht="17.649999999999999" x14ac:dyDescent="0.5">
      <c r="A42" s="327" t="s">
        <v>399</v>
      </c>
      <c r="B42" s="394" t="s">
        <v>265</v>
      </c>
      <c r="C42" s="243">
        <f t="shared" si="41"/>
        <v>0</v>
      </c>
      <c r="D42" s="101">
        <f t="shared" si="42"/>
        <v>0</v>
      </c>
      <c r="E42" s="706">
        <f>'Next Years Budget - Set Goals'!E51/12</f>
        <v>0</v>
      </c>
      <c r="F42" s="108">
        <f t="shared" si="43"/>
        <v>0</v>
      </c>
      <c r="G42" s="706">
        <f>'Next Years Budget - Set Goals'!G51/12</f>
        <v>0</v>
      </c>
      <c r="H42" s="108" t="e">
        <f t="shared" si="43"/>
        <v>#DIV/0!</v>
      </c>
      <c r="I42" s="706">
        <f>'Next Years Budget - Set Goals'!I51/12</f>
        <v>0</v>
      </c>
      <c r="J42" s="108" t="e">
        <f t="shared" si="44"/>
        <v>#DIV/0!</v>
      </c>
      <c r="K42" s="706">
        <f>'Next Years Budget - Set Goals'!K51/12</f>
        <v>0</v>
      </c>
      <c r="L42" s="108" t="e">
        <f t="shared" si="45"/>
        <v>#DIV/0!</v>
      </c>
      <c r="M42" s="706">
        <f>'Next Years Budget - Set Goals'!M51/12</f>
        <v>0</v>
      </c>
      <c r="N42" s="108" t="e">
        <f t="shared" si="46"/>
        <v>#DIV/0!</v>
      </c>
      <c r="O42" s="706">
        <f>'Next Years Budget - Set Goals'!O51/12</f>
        <v>0</v>
      </c>
      <c r="P42" s="108" t="e">
        <f t="shared" si="47"/>
        <v>#DIV/0!</v>
      </c>
      <c r="Q42" s="706">
        <f>'Next Years Budget - Set Goals'!Q51/12</f>
        <v>0</v>
      </c>
      <c r="R42" s="108" t="e">
        <f t="shared" si="48"/>
        <v>#DIV/0!</v>
      </c>
      <c r="S42" s="706">
        <f>'Next Years Budget - Set Goals'!S51/12</f>
        <v>0</v>
      </c>
      <c r="T42" s="108" t="e">
        <f t="shared" si="49"/>
        <v>#DIV/0!</v>
      </c>
      <c r="U42" s="706">
        <f>'Next Years Budget - Set Goals'!U51/12</f>
        <v>0</v>
      </c>
      <c r="V42" s="108" t="e">
        <f t="shared" si="50"/>
        <v>#DIV/0!</v>
      </c>
      <c r="W42" s="706">
        <f>'Next Years Budget - Set Goals'!W51/12</f>
        <v>0</v>
      </c>
      <c r="X42" s="108" t="e">
        <f t="shared" si="51"/>
        <v>#DIV/0!</v>
      </c>
      <c r="Y42" s="706">
        <f>'Next Years Budget - Set Goals'!Y51/12</f>
        <v>0</v>
      </c>
      <c r="Z42" s="108" t="e">
        <f t="shared" si="52"/>
        <v>#DIV/0!</v>
      </c>
      <c r="AA42" s="706">
        <f>'Next Years Budget - Set Goals'!AA51/12</f>
        <v>0</v>
      </c>
      <c r="AB42" s="108" t="e">
        <f t="shared" si="53"/>
        <v>#DIV/0!</v>
      </c>
      <c r="AC42" s="706">
        <f>'Next Years Budget - Set Goals'!AC51/12</f>
        <v>0</v>
      </c>
      <c r="AD42" s="319" t="e">
        <f t="shared" si="54"/>
        <v>#DIV/0!</v>
      </c>
      <c r="BC42" s="4"/>
      <c r="BD42" s="1"/>
      <c r="BE42" s="560" t="s">
        <v>483</v>
      </c>
      <c r="BF42" s="1"/>
      <c r="BG42" s="562">
        <f>SUM(BG35-(BG40+BG41))</f>
        <v>0</v>
      </c>
      <c r="BH42" s="3"/>
    </row>
    <row r="43" spans="1:60" ht="17.649999999999999" x14ac:dyDescent="0.5">
      <c r="A43" s="327" t="s">
        <v>398</v>
      </c>
      <c r="B43" s="394" t="s">
        <v>266</v>
      </c>
      <c r="C43" s="243">
        <f t="shared" si="41"/>
        <v>0</v>
      </c>
      <c r="D43" s="101">
        <f t="shared" si="42"/>
        <v>0</v>
      </c>
      <c r="E43" s="706">
        <f>'Next Years Budget - Set Goals'!E52/12</f>
        <v>0</v>
      </c>
      <c r="F43" s="108">
        <f t="shared" si="43"/>
        <v>0</v>
      </c>
      <c r="G43" s="706">
        <f>'Next Years Budget - Set Goals'!G52/12</f>
        <v>0</v>
      </c>
      <c r="H43" s="108" t="e">
        <f t="shared" si="43"/>
        <v>#DIV/0!</v>
      </c>
      <c r="I43" s="706">
        <f>'Next Years Budget - Set Goals'!I52/12</f>
        <v>0</v>
      </c>
      <c r="J43" s="108" t="e">
        <f t="shared" si="44"/>
        <v>#DIV/0!</v>
      </c>
      <c r="K43" s="706">
        <f>'Next Years Budget - Set Goals'!K52/12</f>
        <v>0</v>
      </c>
      <c r="L43" s="108" t="e">
        <f t="shared" si="45"/>
        <v>#DIV/0!</v>
      </c>
      <c r="M43" s="706">
        <f>'Next Years Budget - Set Goals'!M52/12</f>
        <v>0</v>
      </c>
      <c r="N43" s="108" t="e">
        <f t="shared" si="46"/>
        <v>#DIV/0!</v>
      </c>
      <c r="O43" s="706">
        <f>'Next Years Budget - Set Goals'!O52/12</f>
        <v>0</v>
      </c>
      <c r="P43" s="108" t="e">
        <f t="shared" si="47"/>
        <v>#DIV/0!</v>
      </c>
      <c r="Q43" s="706">
        <f>'Next Years Budget - Set Goals'!Q52/12</f>
        <v>0</v>
      </c>
      <c r="R43" s="108" t="e">
        <f t="shared" si="48"/>
        <v>#DIV/0!</v>
      </c>
      <c r="S43" s="706">
        <f>'Next Years Budget - Set Goals'!S52/12</f>
        <v>0</v>
      </c>
      <c r="T43" s="108" t="e">
        <f t="shared" si="49"/>
        <v>#DIV/0!</v>
      </c>
      <c r="U43" s="706">
        <f>'Next Years Budget - Set Goals'!U52/12</f>
        <v>0</v>
      </c>
      <c r="V43" s="108" t="e">
        <f t="shared" si="50"/>
        <v>#DIV/0!</v>
      </c>
      <c r="W43" s="706">
        <f>'Next Years Budget - Set Goals'!W52/12</f>
        <v>0</v>
      </c>
      <c r="X43" s="108" t="e">
        <f t="shared" si="51"/>
        <v>#DIV/0!</v>
      </c>
      <c r="Y43" s="706">
        <f>'Next Years Budget - Set Goals'!Y52/12</f>
        <v>0</v>
      </c>
      <c r="Z43" s="108" t="e">
        <f t="shared" si="52"/>
        <v>#DIV/0!</v>
      </c>
      <c r="AA43" s="706">
        <f>'Next Years Budget - Set Goals'!AA52/12</f>
        <v>0</v>
      </c>
      <c r="AB43" s="108" t="e">
        <f t="shared" si="53"/>
        <v>#DIV/0!</v>
      </c>
      <c r="AC43" s="706">
        <f>'Next Years Budget - Set Goals'!AC52/12</f>
        <v>0</v>
      </c>
      <c r="AD43" s="319" t="e">
        <f t="shared" si="54"/>
        <v>#DIV/0!</v>
      </c>
      <c r="BC43" s="4"/>
      <c r="BD43" s="1"/>
      <c r="BE43" s="560" t="s">
        <v>484</v>
      </c>
      <c r="BF43" s="1"/>
      <c r="BG43" s="563">
        <v>80</v>
      </c>
      <c r="BH43" s="3"/>
    </row>
    <row r="44" spans="1:60" ht="13.15" x14ac:dyDescent="0.4">
      <c r="A44" s="327" t="s">
        <v>398</v>
      </c>
      <c r="B44" s="394" t="s">
        <v>267</v>
      </c>
      <c r="C44" s="243">
        <f t="shared" si="41"/>
        <v>0</v>
      </c>
      <c r="D44" s="101">
        <f t="shared" si="42"/>
        <v>0</v>
      </c>
      <c r="E44" s="706">
        <f>'Next Years Budget - Set Goals'!E53/12</f>
        <v>0</v>
      </c>
      <c r="F44" s="108">
        <f t="shared" si="43"/>
        <v>0</v>
      </c>
      <c r="G44" s="706">
        <f>'Next Years Budget - Set Goals'!G53/12</f>
        <v>0</v>
      </c>
      <c r="H44" s="108" t="e">
        <f t="shared" si="43"/>
        <v>#DIV/0!</v>
      </c>
      <c r="I44" s="706">
        <f>'Next Years Budget - Set Goals'!I53/12</f>
        <v>0</v>
      </c>
      <c r="J44" s="108" t="e">
        <f t="shared" si="44"/>
        <v>#DIV/0!</v>
      </c>
      <c r="K44" s="706">
        <f>'Next Years Budget - Set Goals'!K53/12</f>
        <v>0</v>
      </c>
      <c r="L44" s="108" t="e">
        <f t="shared" si="45"/>
        <v>#DIV/0!</v>
      </c>
      <c r="M44" s="706">
        <f>'Next Years Budget - Set Goals'!M53/12</f>
        <v>0</v>
      </c>
      <c r="N44" s="108" t="e">
        <f t="shared" si="46"/>
        <v>#DIV/0!</v>
      </c>
      <c r="O44" s="706">
        <f>'Next Years Budget - Set Goals'!O53/12</f>
        <v>0</v>
      </c>
      <c r="P44" s="108" t="e">
        <f t="shared" si="47"/>
        <v>#DIV/0!</v>
      </c>
      <c r="Q44" s="706">
        <f>'Next Years Budget - Set Goals'!Q53/12</f>
        <v>0</v>
      </c>
      <c r="R44" s="108" t="e">
        <f t="shared" si="48"/>
        <v>#DIV/0!</v>
      </c>
      <c r="S44" s="706">
        <f>'Next Years Budget - Set Goals'!S53/12</f>
        <v>0</v>
      </c>
      <c r="T44" s="108" t="e">
        <f t="shared" si="49"/>
        <v>#DIV/0!</v>
      </c>
      <c r="U44" s="706">
        <f>'Next Years Budget - Set Goals'!U53/12</f>
        <v>0</v>
      </c>
      <c r="V44" s="108" t="e">
        <f t="shared" si="50"/>
        <v>#DIV/0!</v>
      </c>
      <c r="W44" s="706">
        <f>'Next Years Budget - Set Goals'!W53/12</f>
        <v>0</v>
      </c>
      <c r="X44" s="108" t="e">
        <f t="shared" si="51"/>
        <v>#DIV/0!</v>
      </c>
      <c r="Y44" s="706">
        <f>'Next Years Budget - Set Goals'!Y53/12</f>
        <v>0</v>
      </c>
      <c r="Z44" s="108" t="e">
        <f t="shared" si="52"/>
        <v>#DIV/0!</v>
      </c>
      <c r="AA44" s="706">
        <f>'Next Years Budget - Set Goals'!AA53/12</f>
        <v>0</v>
      </c>
      <c r="AB44" s="108" t="e">
        <f t="shared" si="53"/>
        <v>#DIV/0!</v>
      </c>
      <c r="AC44" s="706">
        <f>'Next Years Budget - Set Goals'!AC53/12</f>
        <v>0</v>
      </c>
      <c r="AD44" s="319" t="e">
        <f t="shared" si="54"/>
        <v>#DIV/0!</v>
      </c>
      <c r="BC44" s="4"/>
      <c r="BD44" s="1"/>
      <c r="BE44" s="1"/>
      <c r="BF44" s="1"/>
      <c r="BG44" s="344"/>
      <c r="BH44" s="3"/>
    </row>
    <row r="45" spans="1:60" ht="18" thickBot="1" x14ac:dyDescent="0.55000000000000004">
      <c r="A45" s="327" t="s">
        <v>398</v>
      </c>
      <c r="B45" s="394" t="s">
        <v>268</v>
      </c>
      <c r="C45" s="243">
        <f t="shared" si="41"/>
        <v>0</v>
      </c>
      <c r="D45" s="101">
        <f t="shared" si="42"/>
        <v>0</v>
      </c>
      <c r="E45" s="706">
        <f>'Next Years Budget - Set Goals'!E54/12</f>
        <v>0</v>
      </c>
      <c r="F45" s="108">
        <f t="shared" si="43"/>
        <v>0</v>
      </c>
      <c r="G45" s="706">
        <f>'Next Years Budget - Set Goals'!G54/12</f>
        <v>0</v>
      </c>
      <c r="H45" s="108" t="e">
        <f t="shared" si="43"/>
        <v>#DIV/0!</v>
      </c>
      <c r="I45" s="706">
        <f>'Next Years Budget - Set Goals'!I54/12</f>
        <v>0</v>
      </c>
      <c r="J45" s="108" t="e">
        <f t="shared" si="44"/>
        <v>#DIV/0!</v>
      </c>
      <c r="K45" s="706">
        <f>'Next Years Budget - Set Goals'!K54/12</f>
        <v>0</v>
      </c>
      <c r="L45" s="108" t="e">
        <f t="shared" si="45"/>
        <v>#DIV/0!</v>
      </c>
      <c r="M45" s="706">
        <f>'Next Years Budget - Set Goals'!M54/12</f>
        <v>0</v>
      </c>
      <c r="N45" s="108" t="e">
        <f t="shared" si="46"/>
        <v>#DIV/0!</v>
      </c>
      <c r="O45" s="706">
        <f>'Next Years Budget - Set Goals'!O54/12</f>
        <v>0</v>
      </c>
      <c r="P45" s="108" t="e">
        <f t="shared" si="47"/>
        <v>#DIV/0!</v>
      </c>
      <c r="Q45" s="706">
        <f>'Next Years Budget - Set Goals'!Q54/12</f>
        <v>0</v>
      </c>
      <c r="R45" s="108" t="e">
        <f t="shared" si="48"/>
        <v>#DIV/0!</v>
      </c>
      <c r="S45" s="706">
        <f>'Next Years Budget - Set Goals'!S54/12</f>
        <v>0</v>
      </c>
      <c r="T45" s="108" t="e">
        <f t="shared" si="49"/>
        <v>#DIV/0!</v>
      </c>
      <c r="U45" s="706">
        <f>'Next Years Budget - Set Goals'!U54/12</f>
        <v>0</v>
      </c>
      <c r="V45" s="108" t="e">
        <f t="shared" si="50"/>
        <v>#DIV/0!</v>
      </c>
      <c r="W45" s="706">
        <f>'Next Years Budget - Set Goals'!W54/12</f>
        <v>0</v>
      </c>
      <c r="X45" s="108" t="e">
        <f t="shared" si="51"/>
        <v>#DIV/0!</v>
      </c>
      <c r="Y45" s="706">
        <f>'Next Years Budget - Set Goals'!Y54/12</f>
        <v>0</v>
      </c>
      <c r="Z45" s="108" t="e">
        <f t="shared" si="52"/>
        <v>#DIV/0!</v>
      </c>
      <c r="AA45" s="706">
        <f>'Next Years Budget - Set Goals'!AA54/12</f>
        <v>0</v>
      </c>
      <c r="AB45" s="108" t="e">
        <f t="shared" si="53"/>
        <v>#DIV/0!</v>
      </c>
      <c r="AC45" s="706">
        <f>'Next Years Budget - Set Goals'!AC54/12</f>
        <v>0</v>
      </c>
      <c r="AD45" s="319" t="e">
        <f t="shared" si="54"/>
        <v>#DIV/0!</v>
      </c>
      <c r="BC45" s="6"/>
      <c r="BD45" s="2"/>
      <c r="BE45" s="556" t="s">
        <v>485</v>
      </c>
      <c r="BF45" s="2"/>
      <c r="BG45" s="564">
        <f>+($BG$42*$BG$43)</f>
        <v>0</v>
      </c>
      <c r="BH45" s="7"/>
    </row>
    <row r="46" spans="1:60" ht="13.15" x14ac:dyDescent="0.4">
      <c r="A46" s="327" t="s">
        <v>399</v>
      </c>
      <c r="B46" s="394" t="s">
        <v>269</v>
      </c>
      <c r="C46" s="243">
        <f t="shared" si="41"/>
        <v>0</v>
      </c>
      <c r="D46" s="101">
        <f t="shared" si="42"/>
        <v>0</v>
      </c>
      <c r="E46" s="706">
        <f>'Next Years Budget - Set Goals'!E55/12</f>
        <v>0</v>
      </c>
      <c r="F46" s="108">
        <f t="shared" si="43"/>
        <v>0</v>
      </c>
      <c r="G46" s="706">
        <f>'Next Years Budget - Set Goals'!G55/12</f>
        <v>0</v>
      </c>
      <c r="H46" s="108" t="e">
        <f t="shared" si="43"/>
        <v>#DIV/0!</v>
      </c>
      <c r="I46" s="706">
        <f>'Next Years Budget - Set Goals'!I55/12</f>
        <v>0</v>
      </c>
      <c r="J46" s="108" t="e">
        <f t="shared" si="44"/>
        <v>#DIV/0!</v>
      </c>
      <c r="K46" s="706">
        <f>'Next Years Budget - Set Goals'!K55/12</f>
        <v>0</v>
      </c>
      <c r="L46" s="108" t="e">
        <f t="shared" si="45"/>
        <v>#DIV/0!</v>
      </c>
      <c r="M46" s="706">
        <f>'Next Years Budget - Set Goals'!M55/12</f>
        <v>0</v>
      </c>
      <c r="N46" s="108" t="e">
        <f t="shared" si="46"/>
        <v>#DIV/0!</v>
      </c>
      <c r="O46" s="706">
        <f>'Next Years Budget - Set Goals'!O55/12</f>
        <v>0</v>
      </c>
      <c r="P46" s="108" t="e">
        <f t="shared" si="47"/>
        <v>#DIV/0!</v>
      </c>
      <c r="Q46" s="706">
        <f>'Next Years Budget - Set Goals'!Q55/12</f>
        <v>0</v>
      </c>
      <c r="R46" s="108" t="e">
        <f t="shared" si="48"/>
        <v>#DIV/0!</v>
      </c>
      <c r="S46" s="706">
        <f>'Next Years Budget - Set Goals'!S55/12</f>
        <v>0</v>
      </c>
      <c r="T46" s="108" t="e">
        <f t="shared" si="49"/>
        <v>#DIV/0!</v>
      </c>
      <c r="U46" s="706">
        <f>'Next Years Budget - Set Goals'!U55/12</f>
        <v>0</v>
      </c>
      <c r="V46" s="108" t="e">
        <f t="shared" si="50"/>
        <v>#DIV/0!</v>
      </c>
      <c r="W46" s="706">
        <f>'Next Years Budget - Set Goals'!W55/12</f>
        <v>0</v>
      </c>
      <c r="X46" s="108" t="e">
        <f t="shared" si="51"/>
        <v>#DIV/0!</v>
      </c>
      <c r="Y46" s="706">
        <f>'Next Years Budget - Set Goals'!Y55/12</f>
        <v>0</v>
      </c>
      <c r="Z46" s="108" t="e">
        <f t="shared" si="52"/>
        <v>#DIV/0!</v>
      </c>
      <c r="AA46" s="706">
        <f>'Next Years Budget - Set Goals'!AA55/12</f>
        <v>0</v>
      </c>
      <c r="AB46" s="108" t="e">
        <f t="shared" si="53"/>
        <v>#DIV/0!</v>
      </c>
      <c r="AC46" s="706">
        <f>'Next Years Budget - Set Goals'!AC55/12</f>
        <v>0</v>
      </c>
      <c r="AD46" s="319" t="e">
        <f t="shared" si="54"/>
        <v>#DIV/0!</v>
      </c>
    </row>
    <row r="47" spans="1:60" ht="13.15" x14ac:dyDescent="0.4">
      <c r="A47" s="327" t="s">
        <v>399</v>
      </c>
      <c r="B47" s="408" t="s">
        <v>270</v>
      </c>
      <c r="C47" s="243">
        <f t="shared" si="41"/>
        <v>0</v>
      </c>
      <c r="D47" s="101">
        <f t="shared" si="42"/>
        <v>0</v>
      </c>
      <c r="E47" s="706">
        <f>'Next Years Budget - Set Goals'!E56/12</f>
        <v>0</v>
      </c>
      <c r="F47" s="108">
        <f t="shared" si="43"/>
        <v>0</v>
      </c>
      <c r="G47" s="706">
        <f>'Next Years Budget - Set Goals'!G56/12</f>
        <v>0</v>
      </c>
      <c r="H47" s="108" t="e">
        <f t="shared" si="43"/>
        <v>#DIV/0!</v>
      </c>
      <c r="I47" s="706">
        <f>'Next Years Budget - Set Goals'!I56/12</f>
        <v>0</v>
      </c>
      <c r="J47" s="108" t="e">
        <f t="shared" si="44"/>
        <v>#DIV/0!</v>
      </c>
      <c r="K47" s="706">
        <f>'Next Years Budget - Set Goals'!K56/12</f>
        <v>0</v>
      </c>
      <c r="L47" s="108" t="e">
        <f t="shared" si="45"/>
        <v>#DIV/0!</v>
      </c>
      <c r="M47" s="706">
        <f>'Next Years Budget - Set Goals'!M56/12</f>
        <v>0</v>
      </c>
      <c r="N47" s="108" t="e">
        <f t="shared" si="46"/>
        <v>#DIV/0!</v>
      </c>
      <c r="O47" s="706">
        <f>'Next Years Budget - Set Goals'!O56/12</f>
        <v>0</v>
      </c>
      <c r="P47" s="108" t="e">
        <f t="shared" si="47"/>
        <v>#DIV/0!</v>
      </c>
      <c r="Q47" s="706">
        <f>'Next Years Budget - Set Goals'!Q56/12</f>
        <v>0</v>
      </c>
      <c r="R47" s="108" t="e">
        <f t="shared" si="48"/>
        <v>#DIV/0!</v>
      </c>
      <c r="S47" s="706">
        <f>'Next Years Budget - Set Goals'!S56/12</f>
        <v>0</v>
      </c>
      <c r="T47" s="108" t="e">
        <f t="shared" si="49"/>
        <v>#DIV/0!</v>
      </c>
      <c r="U47" s="706">
        <f>'Next Years Budget - Set Goals'!U56/12</f>
        <v>0</v>
      </c>
      <c r="V47" s="108" t="e">
        <f t="shared" si="50"/>
        <v>#DIV/0!</v>
      </c>
      <c r="W47" s="706">
        <f>'Next Years Budget - Set Goals'!W56/12</f>
        <v>0</v>
      </c>
      <c r="X47" s="108" t="e">
        <f t="shared" si="51"/>
        <v>#DIV/0!</v>
      </c>
      <c r="Y47" s="706">
        <f>'Next Years Budget - Set Goals'!Y56/12</f>
        <v>0</v>
      </c>
      <c r="Z47" s="108" t="e">
        <f t="shared" si="52"/>
        <v>#DIV/0!</v>
      </c>
      <c r="AA47" s="706">
        <f>'Next Years Budget - Set Goals'!AA56/12</f>
        <v>0</v>
      </c>
      <c r="AB47" s="108" t="e">
        <f t="shared" si="53"/>
        <v>#DIV/0!</v>
      </c>
      <c r="AC47" s="706">
        <f>'Next Years Budget - Set Goals'!AC56/12</f>
        <v>0</v>
      </c>
      <c r="AD47" s="319" t="e">
        <f t="shared" si="54"/>
        <v>#DIV/0!</v>
      </c>
    </row>
    <row r="48" spans="1:60" ht="13.15" x14ac:dyDescent="0.4">
      <c r="A48" s="327" t="s">
        <v>398</v>
      </c>
      <c r="B48" s="394" t="s">
        <v>271</v>
      </c>
      <c r="C48" s="243">
        <f t="shared" si="41"/>
        <v>0</v>
      </c>
      <c r="D48" s="101">
        <f t="shared" si="42"/>
        <v>0</v>
      </c>
      <c r="E48" s="706">
        <f>'Next Years Budget - Set Goals'!E57/12</f>
        <v>0</v>
      </c>
      <c r="F48" s="108">
        <f t="shared" si="43"/>
        <v>0</v>
      </c>
      <c r="G48" s="706">
        <f>'Next Years Budget - Set Goals'!G57/12</f>
        <v>0</v>
      </c>
      <c r="H48" s="108" t="e">
        <f t="shared" si="43"/>
        <v>#DIV/0!</v>
      </c>
      <c r="I48" s="706">
        <f>'Next Years Budget - Set Goals'!I57/12</f>
        <v>0</v>
      </c>
      <c r="J48" s="108" t="e">
        <f t="shared" si="44"/>
        <v>#DIV/0!</v>
      </c>
      <c r="K48" s="706">
        <f>'Next Years Budget - Set Goals'!K57/12</f>
        <v>0</v>
      </c>
      <c r="L48" s="108" t="e">
        <f t="shared" si="45"/>
        <v>#DIV/0!</v>
      </c>
      <c r="M48" s="706">
        <f>'Next Years Budget - Set Goals'!M57/12</f>
        <v>0</v>
      </c>
      <c r="N48" s="108" t="e">
        <f t="shared" si="46"/>
        <v>#DIV/0!</v>
      </c>
      <c r="O48" s="706">
        <f>'Next Years Budget - Set Goals'!O57/12</f>
        <v>0</v>
      </c>
      <c r="P48" s="108" t="e">
        <f t="shared" si="47"/>
        <v>#DIV/0!</v>
      </c>
      <c r="Q48" s="706">
        <f>'Next Years Budget - Set Goals'!Q57/12</f>
        <v>0</v>
      </c>
      <c r="R48" s="108" t="e">
        <f t="shared" si="48"/>
        <v>#DIV/0!</v>
      </c>
      <c r="S48" s="706">
        <f>'Next Years Budget - Set Goals'!S57/12</f>
        <v>0</v>
      </c>
      <c r="T48" s="108" t="e">
        <f t="shared" si="49"/>
        <v>#DIV/0!</v>
      </c>
      <c r="U48" s="706">
        <f>'Next Years Budget - Set Goals'!U57/12</f>
        <v>0</v>
      </c>
      <c r="V48" s="108" t="e">
        <f t="shared" si="50"/>
        <v>#DIV/0!</v>
      </c>
      <c r="W48" s="706">
        <f>'Next Years Budget - Set Goals'!W57/12</f>
        <v>0</v>
      </c>
      <c r="X48" s="108" t="e">
        <f t="shared" si="51"/>
        <v>#DIV/0!</v>
      </c>
      <c r="Y48" s="706">
        <f>'Next Years Budget - Set Goals'!Y57/12</f>
        <v>0</v>
      </c>
      <c r="Z48" s="108" t="e">
        <f t="shared" si="52"/>
        <v>#DIV/0!</v>
      </c>
      <c r="AA48" s="706">
        <f>'Next Years Budget - Set Goals'!AA57/12</f>
        <v>0</v>
      </c>
      <c r="AB48" s="108" t="e">
        <f t="shared" si="53"/>
        <v>#DIV/0!</v>
      </c>
      <c r="AC48" s="706">
        <f>'Next Years Budget - Set Goals'!AC57/12</f>
        <v>0</v>
      </c>
      <c r="AD48" s="319" t="e">
        <f t="shared" si="54"/>
        <v>#DIV/0!</v>
      </c>
    </row>
    <row r="49" spans="1:30" ht="13.15" x14ac:dyDescent="0.4">
      <c r="A49" s="327" t="s">
        <v>398</v>
      </c>
      <c r="B49" s="394" t="s">
        <v>272</v>
      </c>
      <c r="C49" s="243">
        <f t="shared" si="41"/>
        <v>0</v>
      </c>
      <c r="D49" s="101">
        <f t="shared" si="42"/>
        <v>0</v>
      </c>
      <c r="E49" s="706">
        <f>'Next Years Budget - Set Goals'!E58/12</f>
        <v>0</v>
      </c>
      <c r="F49" s="108">
        <f t="shared" si="43"/>
        <v>0</v>
      </c>
      <c r="G49" s="706">
        <f>'Next Years Budget - Set Goals'!G58/12</f>
        <v>0</v>
      </c>
      <c r="H49" s="108" t="e">
        <f t="shared" si="43"/>
        <v>#DIV/0!</v>
      </c>
      <c r="I49" s="706">
        <f>'Next Years Budget - Set Goals'!I58/12</f>
        <v>0</v>
      </c>
      <c r="J49" s="108" t="e">
        <f t="shared" si="44"/>
        <v>#DIV/0!</v>
      </c>
      <c r="K49" s="706">
        <f>'Next Years Budget - Set Goals'!K58/12</f>
        <v>0</v>
      </c>
      <c r="L49" s="108" t="e">
        <f t="shared" si="45"/>
        <v>#DIV/0!</v>
      </c>
      <c r="M49" s="706">
        <f>'Next Years Budget - Set Goals'!M58/12</f>
        <v>0</v>
      </c>
      <c r="N49" s="108" t="e">
        <f t="shared" si="46"/>
        <v>#DIV/0!</v>
      </c>
      <c r="O49" s="706">
        <f>'Next Years Budget - Set Goals'!O58/12</f>
        <v>0</v>
      </c>
      <c r="P49" s="108" t="e">
        <f t="shared" si="47"/>
        <v>#DIV/0!</v>
      </c>
      <c r="Q49" s="706">
        <f>'Next Years Budget - Set Goals'!Q58/12</f>
        <v>0</v>
      </c>
      <c r="R49" s="108" t="e">
        <f t="shared" si="48"/>
        <v>#DIV/0!</v>
      </c>
      <c r="S49" s="706">
        <f>'Next Years Budget - Set Goals'!S58/12</f>
        <v>0</v>
      </c>
      <c r="T49" s="108" t="e">
        <f t="shared" si="49"/>
        <v>#DIV/0!</v>
      </c>
      <c r="U49" s="706">
        <f>'Next Years Budget - Set Goals'!U58/12</f>
        <v>0</v>
      </c>
      <c r="V49" s="108" t="e">
        <f t="shared" si="50"/>
        <v>#DIV/0!</v>
      </c>
      <c r="W49" s="706">
        <f>'Next Years Budget - Set Goals'!W58/12</f>
        <v>0</v>
      </c>
      <c r="X49" s="108" t="e">
        <f t="shared" si="51"/>
        <v>#DIV/0!</v>
      </c>
      <c r="Y49" s="706">
        <f>'Next Years Budget - Set Goals'!Y58/12</f>
        <v>0</v>
      </c>
      <c r="Z49" s="108" t="e">
        <f t="shared" si="52"/>
        <v>#DIV/0!</v>
      </c>
      <c r="AA49" s="706">
        <f>'Next Years Budget - Set Goals'!AA58/12</f>
        <v>0</v>
      </c>
      <c r="AB49" s="108" t="e">
        <f t="shared" si="53"/>
        <v>#DIV/0!</v>
      </c>
      <c r="AC49" s="706">
        <f>'Next Years Budget - Set Goals'!AC58/12</f>
        <v>0</v>
      </c>
      <c r="AD49" s="319" t="e">
        <f t="shared" si="54"/>
        <v>#DIV/0!</v>
      </c>
    </row>
    <row r="50" spans="1:30" ht="13.15" x14ac:dyDescent="0.4">
      <c r="A50" s="327" t="s">
        <v>398</v>
      </c>
      <c r="B50" s="394" t="s">
        <v>273</v>
      </c>
      <c r="C50" s="243">
        <f t="shared" si="41"/>
        <v>0</v>
      </c>
      <c r="D50" s="101">
        <f t="shared" si="42"/>
        <v>0</v>
      </c>
      <c r="E50" s="706">
        <f>'Next Years Budget - Set Goals'!E59/12</f>
        <v>0</v>
      </c>
      <c r="F50" s="108">
        <f t="shared" si="43"/>
        <v>0</v>
      </c>
      <c r="G50" s="706">
        <f>'Next Years Budget - Set Goals'!G59/12</f>
        <v>0</v>
      </c>
      <c r="H50" s="108" t="e">
        <f t="shared" si="43"/>
        <v>#DIV/0!</v>
      </c>
      <c r="I50" s="706">
        <f>'Next Years Budget - Set Goals'!I59/12</f>
        <v>0</v>
      </c>
      <c r="J50" s="108" t="e">
        <f t="shared" si="44"/>
        <v>#DIV/0!</v>
      </c>
      <c r="K50" s="706">
        <f>'Next Years Budget - Set Goals'!K59/12</f>
        <v>0</v>
      </c>
      <c r="L50" s="108" t="e">
        <f t="shared" si="45"/>
        <v>#DIV/0!</v>
      </c>
      <c r="M50" s="706">
        <f>'Next Years Budget - Set Goals'!M59/12</f>
        <v>0</v>
      </c>
      <c r="N50" s="108" t="e">
        <f t="shared" si="46"/>
        <v>#DIV/0!</v>
      </c>
      <c r="O50" s="706">
        <f>'Next Years Budget - Set Goals'!O59/12</f>
        <v>0</v>
      </c>
      <c r="P50" s="108" t="e">
        <f t="shared" si="47"/>
        <v>#DIV/0!</v>
      </c>
      <c r="Q50" s="706">
        <f>'Next Years Budget - Set Goals'!Q59/12</f>
        <v>0</v>
      </c>
      <c r="R50" s="108" t="e">
        <f t="shared" si="48"/>
        <v>#DIV/0!</v>
      </c>
      <c r="S50" s="706">
        <f>'Next Years Budget - Set Goals'!S59/12</f>
        <v>0</v>
      </c>
      <c r="T50" s="108" t="e">
        <f t="shared" si="49"/>
        <v>#DIV/0!</v>
      </c>
      <c r="U50" s="706">
        <f>'Next Years Budget - Set Goals'!U59/12</f>
        <v>0</v>
      </c>
      <c r="V50" s="108" t="e">
        <f t="shared" si="50"/>
        <v>#DIV/0!</v>
      </c>
      <c r="W50" s="706">
        <f>'Next Years Budget - Set Goals'!W59/12</f>
        <v>0</v>
      </c>
      <c r="X50" s="108" t="e">
        <f t="shared" si="51"/>
        <v>#DIV/0!</v>
      </c>
      <c r="Y50" s="706">
        <f>'Next Years Budget - Set Goals'!Y59/12</f>
        <v>0</v>
      </c>
      <c r="Z50" s="108" t="e">
        <f t="shared" si="52"/>
        <v>#DIV/0!</v>
      </c>
      <c r="AA50" s="706">
        <f>'Next Years Budget - Set Goals'!AA59/12</f>
        <v>0</v>
      </c>
      <c r="AB50" s="108" t="e">
        <f t="shared" si="53"/>
        <v>#DIV/0!</v>
      </c>
      <c r="AC50" s="706">
        <f>'Next Years Budget - Set Goals'!AC59/12</f>
        <v>0</v>
      </c>
      <c r="AD50" s="319" t="e">
        <f t="shared" si="54"/>
        <v>#DIV/0!</v>
      </c>
    </row>
    <row r="51" spans="1:30" ht="13.15" x14ac:dyDescent="0.4">
      <c r="A51" s="327" t="s">
        <v>398</v>
      </c>
      <c r="B51" s="394" t="s">
        <v>274</v>
      </c>
      <c r="C51" s="243">
        <f t="shared" si="41"/>
        <v>0</v>
      </c>
      <c r="D51" s="101">
        <f t="shared" si="42"/>
        <v>0</v>
      </c>
      <c r="E51" s="706">
        <f>'Next Years Budget - Set Goals'!E60/12</f>
        <v>0</v>
      </c>
      <c r="F51" s="108">
        <f t="shared" si="43"/>
        <v>0</v>
      </c>
      <c r="G51" s="706">
        <f>'Next Years Budget - Set Goals'!G60/12</f>
        <v>0</v>
      </c>
      <c r="H51" s="108" t="e">
        <f t="shared" si="43"/>
        <v>#DIV/0!</v>
      </c>
      <c r="I51" s="706">
        <f>'Next Years Budget - Set Goals'!I60/12</f>
        <v>0</v>
      </c>
      <c r="J51" s="108" t="e">
        <f t="shared" si="44"/>
        <v>#DIV/0!</v>
      </c>
      <c r="K51" s="706">
        <f>'Next Years Budget - Set Goals'!K60/12</f>
        <v>0</v>
      </c>
      <c r="L51" s="108" t="e">
        <f t="shared" si="45"/>
        <v>#DIV/0!</v>
      </c>
      <c r="M51" s="706">
        <f>'Next Years Budget - Set Goals'!M60/12</f>
        <v>0</v>
      </c>
      <c r="N51" s="108" t="e">
        <f t="shared" si="46"/>
        <v>#DIV/0!</v>
      </c>
      <c r="O51" s="706">
        <f>'Next Years Budget - Set Goals'!O60/12</f>
        <v>0</v>
      </c>
      <c r="P51" s="108" t="e">
        <f t="shared" si="47"/>
        <v>#DIV/0!</v>
      </c>
      <c r="Q51" s="706">
        <f>'Next Years Budget - Set Goals'!Q60/12</f>
        <v>0</v>
      </c>
      <c r="R51" s="108" t="e">
        <f t="shared" si="48"/>
        <v>#DIV/0!</v>
      </c>
      <c r="S51" s="706">
        <f>'Next Years Budget - Set Goals'!S60/12</f>
        <v>0</v>
      </c>
      <c r="T51" s="108" t="e">
        <f t="shared" si="49"/>
        <v>#DIV/0!</v>
      </c>
      <c r="U51" s="706">
        <f>'Next Years Budget - Set Goals'!U60/12</f>
        <v>0</v>
      </c>
      <c r="V51" s="108" t="e">
        <f t="shared" si="50"/>
        <v>#DIV/0!</v>
      </c>
      <c r="W51" s="706">
        <f>'Next Years Budget - Set Goals'!W60/12</f>
        <v>0</v>
      </c>
      <c r="X51" s="108" t="e">
        <f t="shared" si="51"/>
        <v>#DIV/0!</v>
      </c>
      <c r="Y51" s="706">
        <f>'Next Years Budget - Set Goals'!Y60/12</f>
        <v>0</v>
      </c>
      <c r="Z51" s="108" t="e">
        <f t="shared" si="52"/>
        <v>#DIV/0!</v>
      </c>
      <c r="AA51" s="706">
        <f>'Next Years Budget - Set Goals'!AA60/12</f>
        <v>0</v>
      </c>
      <c r="AB51" s="108" t="e">
        <f t="shared" si="53"/>
        <v>#DIV/0!</v>
      </c>
      <c r="AC51" s="706">
        <f>'Next Years Budget - Set Goals'!AC60/12</f>
        <v>0</v>
      </c>
      <c r="AD51" s="319" t="e">
        <f t="shared" si="54"/>
        <v>#DIV/0!</v>
      </c>
    </row>
    <row r="52" spans="1:30" ht="13.15" x14ac:dyDescent="0.4">
      <c r="A52" s="327" t="s">
        <v>398</v>
      </c>
      <c r="B52" s="394" t="s">
        <v>275</v>
      </c>
      <c r="C52" s="243">
        <f t="shared" si="41"/>
        <v>0</v>
      </c>
      <c r="D52" s="101">
        <f t="shared" si="42"/>
        <v>0</v>
      </c>
      <c r="E52" s="706">
        <f>'Next Years Budget - Set Goals'!E61/12</f>
        <v>0</v>
      </c>
      <c r="F52" s="108">
        <f t="shared" si="43"/>
        <v>0</v>
      </c>
      <c r="G52" s="706">
        <f>'Next Years Budget - Set Goals'!G61/12</f>
        <v>0</v>
      </c>
      <c r="H52" s="108" t="e">
        <f t="shared" si="43"/>
        <v>#DIV/0!</v>
      </c>
      <c r="I52" s="706">
        <f>'Next Years Budget - Set Goals'!I61/12</f>
        <v>0</v>
      </c>
      <c r="J52" s="108" t="e">
        <f t="shared" si="44"/>
        <v>#DIV/0!</v>
      </c>
      <c r="K52" s="706">
        <f>'Next Years Budget - Set Goals'!K61/12</f>
        <v>0</v>
      </c>
      <c r="L52" s="108" t="e">
        <f t="shared" si="45"/>
        <v>#DIV/0!</v>
      </c>
      <c r="M52" s="706">
        <f>'Next Years Budget - Set Goals'!M61/12</f>
        <v>0</v>
      </c>
      <c r="N52" s="108" t="e">
        <f t="shared" si="46"/>
        <v>#DIV/0!</v>
      </c>
      <c r="O52" s="706">
        <f>'Next Years Budget - Set Goals'!O61/12</f>
        <v>0</v>
      </c>
      <c r="P52" s="108" t="e">
        <f t="shared" si="47"/>
        <v>#DIV/0!</v>
      </c>
      <c r="Q52" s="706">
        <f>'Next Years Budget - Set Goals'!Q61/12</f>
        <v>0</v>
      </c>
      <c r="R52" s="108" t="e">
        <f t="shared" si="48"/>
        <v>#DIV/0!</v>
      </c>
      <c r="S52" s="706">
        <f>'Next Years Budget - Set Goals'!S61/12</f>
        <v>0</v>
      </c>
      <c r="T52" s="108" t="e">
        <f t="shared" si="49"/>
        <v>#DIV/0!</v>
      </c>
      <c r="U52" s="706">
        <f>'Next Years Budget - Set Goals'!U61/12</f>
        <v>0</v>
      </c>
      <c r="V52" s="108" t="e">
        <f t="shared" si="50"/>
        <v>#DIV/0!</v>
      </c>
      <c r="W52" s="706">
        <f>'Next Years Budget - Set Goals'!W61/12</f>
        <v>0</v>
      </c>
      <c r="X52" s="108" t="e">
        <f t="shared" si="51"/>
        <v>#DIV/0!</v>
      </c>
      <c r="Y52" s="706">
        <f>'Next Years Budget - Set Goals'!Y61/12</f>
        <v>0</v>
      </c>
      <c r="Z52" s="108" t="e">
        <f t="shared" si="52"/>
        <v>#DIV/0!</v>
      </c>
      <c r="AA52" s="706">
        <f>'Next Years Budget - Set Goals'!AA61/12</f>
        <v>0</v>
      </c>
      <c r="AB52" s="108" t="e">
        <f t="shared" si="53"/>
        <v>#DIV/0!</v>
      </c>
      <c r="AC52" s="706">
        <f>'Next Years Budget - Set Goals'!AC61/12</f>
        <v>0</v>
      </c>
      <c r="AD52" s="319" t="e">
        <f t="shared" si="54"/>
        <v>#DIV/0!</v>
      </c>
    </row>
    <row r="53" spans="1:30" ht="13.15" x14ac:dyDescent="0.4">
      <c r="A53" s="327" t="s">
        <v>398</v>
      </c>
      <c r="B53" s="394" t="s">
        <v>276</v>
      </c>
      <c r="C53" s="243">
        <f t="shared" si="41"/>
        <v>0</v>
      </c>
      <c r="D53" s="101">
        <f t="shared" si="42"/>
        <v>0</v>
      </c>
      <c r="E53" s="706">
        <f>'Next Years Budget - Set Goals'!E62/12</f>
        <v>0</v>
      </c>
      <c r="F53" s="108">
        <f t="shared" si="43"/>
        <v>0</v>
      </c>
      <c r="G53" s="706">
        <f>'Next Years Budget - Set Goals'!G62/12</f>
        <v>0</v>
      </c>
      <c r="H53" s="108" t="e">
        <f t="shared" si="43"/>
        <v>#DIV/0!</v>
      </c>
      <c r="I53" s="706">
        <f>'Next Years Budget - Set Goals'!I62/12</f>
        <v>0</v>
      </c>
      <c r="J53" s="108" t="e">
        <f t="shared" si="44"/>
        <v>#DIV/0!</v>
      </c>
      <c r="K53" s="706">
        <f>'Next Years Budget - Set Goals'!K62/12</f>
        <v>0</v>
      </c>
      <c r="L53" s="108" t="e">
        <f t="shared" si="45"/>
        <v>#DIV/0!</v>
      </c>
      <c r="M53" s="706">
        <f>'Next Years Budget - Set Goals'!M62/12</f>
        <v>0</v>
      </c>
      <c r="N53" s="108" t="e">
        <f t="shared" si="46"/>
        <v>#DIV/0!</v>
      </c>
      <c r="O53" s="706">
        <f>'Next Years Budget - Set Goals'!O62/12</f>
        <v>0</v>
      </c>
      <c r="P53" s="108" t="e">
        <f t="shared" si="47"/>
        <v>#DIV/0!</v>
      </c>
      <c r="Q53" s="706">
        <f>'Next Years Budget - Set Goals'!Q62/12</f>
        <v>0</v>
      </c>
      <c r="R53" s="108" t="e">
        <f t="shared" si="48"/>
        <v>#DIV/0!</v>
      </c>
      <c r="S53" s="706">
        <f>'Next Years Budget - Set Goals'!S62/12</f>
        <v>0</v>
      </c>
      <c r="T53" s="108" t="e">
        <f t="shared" si="49"/>
        <v>#DIV/0!</v>
      </c>
      <c r="U53" s="706">
        <f>'Next Years Budget - Set Goals'!U62/12</f>
        <v>0</v>
      </c>
      <c r="V53" s="108" t="e">
        <f t="shared" si="50"/>
        <v>#DIV/0!</v>
      </c>
      <c r="W53" s="706">
        <f>'Next Years Budget - Set Goals'!W62/12</f>
        <v>0</v>
      </c>
      <c r="X53" s="108" t="e">
        <f t="shared" si="51"/>
        <v>#DIV/0!</v>
      </c>
      <c r="Y53" s="706">
        <f>'Next Years Budget - Set Goals'!Y62/12</f>
        <v>0</v>
      </c>
      <c r="Z53" s="108" t="e">
        <f t="shared" si="52"/>
        <v>#DIV/0!</v>
      </c>
      <c r="AA53" s="706">
        <f>'Next Years Budget - Set Goals'!AA62/12</f>
        <v>0</v>
      </c>
      <c r="AB53" s="108" t="e">
        <f t="shared" si="53"/>
        <v>#DIV/0!</v>
      </c>
      <c r="AC53" s="706">
        <f>'Next Years Budget - Set Goals'!AC62/12</f>
        <v>0</v>
      </c>
      <c r="AD53" s="319" t="e">
        <f t="shared" si="54"/>
        <v>#DIV/0!</v>
      </c>
    </row>
    <row r="54" spans="1:30" ht="13.15" x14ac:dyDescent="0.4">
      <c r="A54" s="327" t="s">
        <v>399</v>
      </c>
      <c r="B54" s="394" t="s">
        <v>277</v>
      </c>
      <c r="C54" s="243">
        <f t="shared" si="41"/>
        <v>0</v>
      </c>
      <c r="D54" s="101">
        <f t="shared" si="42"/>
        <v>0</v>
      </c>
      <c r="E54" s="706">
        <f>'Next Years Budget - Set Goals'!E63/12</f>
        <v>0</v>
      </c>
      <c r="F54" s="108">
        <f t="shared" si="43"/>
        <v>0</v>
      </c>
      <c r="G54" s="706">
        <f>'Next Years Budget - Set Goals'!G63/12</f>
        <v>0</v>
      </c>
      <c r="H54" s="108" t="e">
        <f t="shared" si="43"/>
        <v>#DIV/0!</v>
      </c>
      <c r="I54" s="706">
        <f>'Next Years Budget - Set Goals'!I63/12</f>
        <v>0</v>
      </c>
      <c r="J54" s="108" t="e">
        <f t="shared" si="44"/>
        <v>#DIV/0!</v>
      </c>
      <c r="K54" s="706">
        <f>'Next Years Budget - Set Goals'!K63/12</f>
        <v>0</v>
      </c>
      <c r="L54" s="108" t="e">
        <f t="shared" si="45"/>
        <v>#DIV/0!</v>
      </c>
      <c r="M54" s="706">
        <f>'Next Years Budget - Set Goals'!M63/12</f>
        <v>0</v>
      </c>
      <c r="N54" s="108" t="e">
        <f t="shared" si="46"/>
        <v>#DIV/0!</v>
      </c>
      <c r="O54" s="706">
        <f>'Next Years Budget - Set Goals'!O63/12</f>
        <v>0</v>
      </c>
      <c r="P54" s="108" t="e">
        <f t="shared" si="47"/>
        <v>#DIV/0!</v>
      </c>
      <c r="Q54" s="706">
        <f>'Next Years Budget - Set Goals'!Q63/12</f>
        <v>0</v>
      </c>
      <c r="R54" s="108" t="e">
        <f t="shared" si="48"/>
        <v>#DIV/0!</v>
      </c>
      <c r="S54" s="706">
        <f>'Next Years Budget - Set Goals'!S63/12</f>
        <v>0</v>
      </c>
      <c r="T54" s="108" t="e">
        <f t="shared" si="49"/>
        <v>#DIV/0!</v>
      </c>
      <c r="U54" s="706">
        <f>'Next Years Budget - Set Goals'!U63/12</f>
        <v>0</v>
      </c>
      <c r="V54" s="108" t="e">
        <f t="shared" si="50"/>
        <v>#DIV/0!</v>
      </c>
      <c r="W54" s="706">
        <f>'Next Years Budget - Set Goals'!W63/12</f>
        <v>0</v>
      </c>
      <c r="X54" s="108" t="e">
        <f t="shared" si="51"/>
        <v>#DIV/0!</v>
      </c>
      <c r="Y54" s="706">
        <f>'Next Years Budget - Set Goals'!Y63/12</f>
        <v>0</v>
      </c>
      <c r="Z54" s="108" t="e">
        <f t="shared" si="52"/>
        <v>#DIV/0!</v>
      </c>
      <c r="AA54" s="706">
        <f>'Next Years Budget - Set Goals'!AA63/12</f>
        <v>0</v>
      </c>
      <c r="AB54" s="108" t="e">
        <f t="shared" si="53"/>
        <v>#DIV/0!</v>
      </c>
      <c r="AC54" s="706">
        <f>'Next Years Budget - Set Goals'!AC63/12</f>
        <v>0</v>
      </c>
      <c r="AD54" s="319" t="e">
        <f t="shared" si="54"/>
        <v>#DIV/0!</v>
      </c>
    </row>
    <row r="55" spans="1:30" ht="13.15" x14ac:dyDescent="0.4">
      <c r="A55" s="327" t="s">
        <v>399</v>
      </c>
      <c r="B55" s="394" t="s">
        <v>278</v>
      </c>
      <c r="C55" s="243">
        <f t="shared" si="41"/>
        <v>0</v>
      </c>
      <c r="D55" s="101">
        <f t="shared" si="42"/>
        <v>0</v>
      </c>
      <c r="E55" s="706">
        <f>'Next Years Budget - Set Goals'!E64/12</f>
        <v>0</v>
      </c>
      <c r="F55" s="108">
        <f t="shared" si="43"/>
        <v>0</v>
      </c>
      <c r="G55" s="706">
        <f>'Next Years Budget - Set Goals'!G64/12</f>
        <v>0</v>
      </c>
      <c r="H55" s="108" t="e">
        <f t="shared" si="43"/>
        <v>#DIV/0!</v>
      </c>
      <c r="I55" s="706">
        <f>'Next Years Budget - Set Goals'!I64/12</f>
        <v>0</v>
      </c>
      <c r="J55" s="108" t="e">
        <f t="shared" si="44"/>
        <v>#DIV/0!</v>
      </c>
      <c r="K55" s="706">
        <f>'Next Years Budget - Set Goals'!K64/12</f>
        <v>0</v>
      </c>
      <c r="L55" s="108" t="e">
        <f t="shared" si="45"/>
        <v>#DIV/0!</v>
      </c>
      <c r="M55" s="706">
        <f>'Next Years Budget - Set Goals'!M64/12</f>
        <v>0</v>
      </c>
      <c r="N55" s="108" t="e">
        <f t="shared" si="46"/>
        <v>#DIV/0!</v>
      </c>
      <c r="O55" s="706">
        <f>'Next Years Budget - Set Goals'!O64/12</f>
        <v>0</v>
      </c>
      <c r="P55" s="108" t="e">
        <f t="shared" si="47"/>
        <v>#DIV/0!</v>
      </c>
      <c r="Q55" s="706">
        <f>'Next Years Budget - Set Goals'!Q64/12</f>
        <v>0</v>
      </c>
      <c r="R55" s="108" t="e">
        <f t="shared" si="48"/>
        <v>#DIV/0!</v>
      </c>
      <c r="S55" s="706">
        <f>'Next Years Budget - Set Goals'!S64/12</f>
        <v>0</v>
      </c>
      <c r="T55" s="108" t="e">
        <f t="shared" si="49"/>
        <v>#DIV/0!</v>
      </c>
      <c r="U55" s="706">
        <f>'Next Years Budget - Set Goals'!U64/12</f>
        <v>0</v>
      </c>
      <c r="V55" s="108" t="e">
        <f t="shared" si="50"/>
        <v>#DIV/0!</v>
      </c>
      <c r="W55" s="706">
        <f>'Next Years Budget - Set Goals'!W64/12</f>
        <v>0</v>
      </c>
      <c r="X55" s="108" t="e">
        <f t="shared" si="51"/>
        <v>#DIV/0!</v>
      </c>
      <c r="Y55" s="706">
        <f>'Next Years Budget - Set Goals'!Y64/12</f>
        <v>0</v>
      </c>
      <c r="Z55" s="108" t="e">
        <f t="shared" si="52"/>
        <v>#DIV/0!</v>
      </c>
      <c r="AA55" s="706">
        <f>'Next Years Budget - Set Goals'!AA64/12</f>
        <v>0</v>
      </c>
      <c r="AB55" s="108" t="e">
        <f t="shared" si="53"/>
        <v>#DIV/0!</v>
      </c>
      <c r="AC55" s="706">
        <f>'Next Years Budget - Set Goals'!AC64/12</f>
        <v>0</v>
      </c>
      <c r="AD55" s="319" t="e">
        <f t="shared" si="54"/>
        <v>#DIV/0!</v>
      </c>
    </row>
    <row r="56" spans="1:30" ht="13.15" x14ac:dyDescent="0.4">
      <c r="A56" s="327" t="s">
        <v>399</v>
      </c>
      <c r="B56" s="394" t="s">
        <v>279</v>
      </c>
      <c r="C56" s="243">
        <f t="shared" si="41"/>
        <v>0</v>
      </c>
      <c r="D56" s="101">
        <f t="shared" si="42"/>
        <v>0</v>
      </c>
      <c r="E56" s="706">
        <f>'Next Years Budget - Set Goals'!E65/12</f>
        <v>0</v>
      </c>
      <c r="F56" s="108">
        <f t="shared" si="43"/>
        <v>0</v>
      </c>
      <c r="G56" s="706">
        <f>'Next Years Budget - Set Goals'!G65/12</f>
        <v>0</v>
      </c>
      <c r="H56" s="108" t="e">
        <f t="shared" si="43"/>
        <v>#DIV/0!</v>
      </c>
      <c r="I56" s="706">
        <f>'Next Years Budget - Set Goals'!I65/12</f>
        <v>0</v>
      </c>
      <c r="J56" s="108" t="e">
        <f t="shared" si="44"/>
        <v>#DIV/0!</v>
      </c>
      <c r="K56" s="706">
        <f>'Next Years Budget - Set Goals'!K65/12</f>
        <v>0</v>
      </c>
      <c r="L56" s="108" t="e">
        <f t="shared" si="45"/>
        <v>#DIV/0!</v>
      </c>
      <c r="M56" s="706">
        <f>'Next Years Budget - Set Goals'!M65/12</f>
        <v>0</v>
      </c>
      <c r="N56" s="108" t="e">
        <f t="shared" si="46"/>
        <v>#DIV/0!</v>
      </c>
      <c r="O56" s="706">
        <f>'Next Years Budget - Set Goals'!O65/12</f>
        <v>0</v>
      </c>
      <c r="P56" s="108" t="e">
        <f t="shared" si="47"/>
        <v>#DIV/0!</v>
      </c>
      <c r="Q56" s="706">
        <f>'Next Years Budget - Set Goals'!Q65/12</f>
        <v>0</v>
      </c>
      <c r="R56" s="108" t="e">
        <f t="shared" si="48"/>
        <v>#DIV/0!</v>
      </c>
      <c r="S56" s="706">
        <f>'Next Years Budget - Set Goals'!S65/12</f>
        <v>0</v>
      </c>
      <c r="T56" s="108" t="e">
        <f t="shared" si="49"/>
        <v>#DIV/0!</v>
      </c>
      <c r="U56" s="706">
        <f>'Next Years Budget - Set Goals'!U65/12</f>
        <v>0</v>
      </c>
      <c r="V56" s="108" t="e">
        <f t="shared" si="50"/>
        <v>#DIV/0!</v>
      </c>
      <c r="W56" s="706">
        <f>'Next Years Budget - Set Goals'!W65/12</f>
        <v>0</v>
      </c>
      <c r="X56" s="108" t="e">
        <f t="shared" si="51"/>
        <v>#DIV/0!</v>
      </c>
      <c r="Y56" s="706">
        <f>'Next Years Budget - Set Goals'!Y65/12</f>
        <v>0</v>
      </c>
      <c r="Z56" s="108" t="e">
        <f t="shared" si="52"/>
        <v>#DIV/0!</v>
      </c>
      <c r="AA56" s="706">
        <f>'Next Years Budget - Set Goals'!AA65/12</f>
        <v>0</v>
      </c>
      <c r="AB56" s="108" t="e">
        <f t="shared" si="53"/>
        <v>#DIV/0!</v>
      </c>
      <c r="AC56" s="706">
        <f>'Next Years Budget - Set Goals'!AC65/12</f>
        <v>0</v>
      </c>
      <c r="AD56" s="319" t="e">
        <f t="shared" si="54"/>
        <v>#DIV/0!</v>
      </c>
    </row>
    <row r="57" spans="1:30" ht="13.15" x14ac:dyDescent="0.4">
      <c r="A57" s="327" t="s">
        <v>399</v>
      </c>
      <c r="B57" s="394" t="s">
        <v>280</v>
      </c>
      <c r="C57" s="243">
        <f t="shared" si="41"/>
        <v>0</v>
      </c>
      <c r="D57" s="101">
        <f t="shared" si="42"/>
        <v>0</v>
      </c>
      <c r="E57" s="706">
        <f>'Next Years Budget - Set Goals'!E66/12</f>
        <v>0</v>
      </c>
      <c r="F57" s="108">
        <f t="shared" si="43"/>
        <v>0</v>
      </c>
      <c r="G57" s="706">
        <f>'Next Years Budget - Set Goals'!G66/12</f>
        <v>0</v>
      </c>
      <c r="H57" s="108" t="e">
        <f t="shared" si="43"/>
        <v>#DIV/0!</v>
      </c>
      <c r="I57" s="706">
        <f>'Next Years Budget - Set Goals'!I66/12</f>
        <v>0</v>
      </c>
      <c r="J57" s="108" t="e">
        <f t="shared" si="44"/>
        <v>#DIV/0!</v>
      </c>
      <c r="K57" s="706">
        <f>'Next Years Budget - Set Goals'!K66/12</f>
        <v>0</v>
      </c>
      <c r="L57" s="108" t="e">
        <f t="shared" si="45"/>
        <v>#DIV/0!</v>
      </c>
      <c r="M57" s="706">
        <f>'Next Years Budget - Set Goals'!M66/12</f>
        <v>0</v>
      </c>
      <c r="N57" s="108" t="e">
        <f t="shared" si="46"/>
        <v>#DIV/0!</v>
      </c>
      <c r="O57" s="706">
        <f>'Next Years Budget - Set Goals'!O66/12</f>
        <v>0</v>
      </c>
      <c r="P57" s="108" t="e">
        <f t="shared" si="47"/>
        <v>#DIV/0!</v>
      </c>
      <c r="Q57" s="706">
        <f>'Next Years Budget - Set Goals'!Q66/12</f>
        <v>0</v>
      </c>
      <c r="R57" s="108" t="e">
        <f t="shared" si="48"/>
        <v>#DIV/0!</v>
      </c>
      <c r="S57" s="706">
        <f>'Next Years Budget - Set Goals'!S66/12</f>
        <v>0</v>
      </c>
      <c r="T57" s="108" t="e">
        <f t="shared" si="49"/>
        <v>#DIV/0!</v>
      </c>
      <c r="U57" s="706">
        <f>'Next Years Budget - Set Goals'!U66/12</f>
        <v>0</v>
      </c>
      <c r="V57" s="108" t="e">
        <f t="shared" si="50"/>
        <v>#DIV/0!</v>
      </c>
      <c r="W57" s="706">
        <f>'Next Years Budget - Set Goals'!W66/12</f>
        <v>0</v>
      </c>
      <c r="X57" s="108" t="e">
        <f t="shared" si="51"/>
        <v>#DIV/0!</v>
      </c>
      <c r="Y57" s="706">
        <f>'Next Years Budget - Set Goals'!Y66/12</f>
        <v>0</v>
      </c>
      <c r="Z57" s="108" t="e">
        <f t="shared" si="52"/>
        <v>#DIV/0!</v>
      </c>
      <c r="AA57" s="706">
        <f>'Next Years Budget - Set Goals'!AA66/12</f>
        <v>0</v>
      </c>
      <c r="AB57" s="108" t="e">
        <f t="shared" si="53"/>
        <v>#DIV/0!</v>
      </c>
      <c r="AC57" s="706">
        <f>'Next Years Budget - Set Goals'!AC66/12</f>
        <v>0</v>
      </c>
      <c r="AD57" s="319" t="e">
        <f t="shared" si="54"/>
        <v>#DIV/0!</v>
      </c>
    </row>
    <row r="58" spans="1:30" ht="13.15" x14ac:dyDescent="0.4">
      <c r="A58" s="327" t="s">
        <v>398</v>
      </c>
      <c r="B58" s="394" t="s">
        <v>281</v>
      </c>
      <c r="C58" s="243">
        <f t="shared" si="41"/>
        <v>0</v>
      </c>
      <c r="D58" s="101">
        <f t="shared" si="42"/>
        <v>0</v>
      </c>
      <c r="E58" s="706">
        <f>'Next Years Budget - Set Goals'!E67/12</f>
        <v>0</v>
      </c>
      <c r="F58" s="108">
        <f t="shared" si="43"/>
        <v>0</v>
      </c>
      <c r="G58" s="706">
        <f>'Next Years Budget - Set Goals'!G67/12</f>
        <v>0</v>
      </c>
      <c r="H58" s="108" t="e">
        <f t="shared" si="43"/>
        <v>#DIV/0!</v>
      </c>
      <c r="I58" s="706">
        <f>'Next Years Budget - Set Goals'!I67/12</f>
        <v>0</v>
      </c>
      <c r="J58" s="108" t="e">
        <f t="shared" si="44"/>
        <v>#DIV/0!</v>
      </c>
      <c r="K58" s="706">
        <f>'Next Years Budget - Set Goals'!K67/12</f>
        <v>0</v>
      </c>
      <c r="L58" s="108" t="e">
        <f t="shared" si="45"/>
        <v>#DIV/0!</v>
      </c>
      <c r="M58" s="706">
        <f>'Next Years Budget - Set Goals'!M67/12</f>
        <v>0</v>
      </c>
      <c r="N58" s="108" t="e">
        <f t="shared" si="46"/>
        <v>#DIV/0!</v>
      </c>
      <c r="O58" s="706">
        <f>'Next Years Budget - Set Goals'!O67/12</f>
        <v>0</v>
      </c>
      <c r="P58" s="108" t="e">
        <f t="shared" si="47"/>
        <v>#DIV/0!</v>
      </c>
      <c r="Q58" s="706">
        <f>'Next Years Budget - Set Goals'!Q67/12</f>
        <v>0</v>
      </c>
      <c r="R58" s="108" t="e">
        <f t="shared" si="48"/>
        <v>#DIV/0!</v>
      </c>
      <c r="S58" s="706">
        <f>'Next Years Budget - Set Goals'!S67/12</f>
        <v>0</v>
      </c>
      <c r="T58" s="108" t="e">
        <f t="shared" si="49"/>
        <v>#DIV/0!</v>
      </c>
      <c r="U58" s="706">
        <f>'Next Years Budget - Set Goals'!U67/12</f>
        <v>0</v>
      </c>
      <c r="V58" s="108" t="e">
        <f t="shared" si="50"/>
        <v>#DIV/0!</v>
      </c>
      <c r="W58" s="706">
        <f>'Next Years Budget - Set Goals'!W67/12</f>
        <v>0</v>
      </c>
      <c r="X58" s="108" t="e">
        <f t="shared" si="51"/>
        <v>#DIV/0!</v>
      </c>
      <c r="Y58" s="706">
        <f>'Next Years Budget - Set Goals'!Y67/12</f>
        <v>0</v>
      </c>
      <c r="Z58" s="108" t="e">
        <f t="shared" si="52"/>
        <v>#DIV/0!</v>
      </c>
      <c r="AA58" s="706">
        <f>'Next Years Budget - Set Goals'!AA67/12</f>
        <v>0</v>
      </c>
      <c r="AB58" s="108" t="e">
        <f t="shared" si="53"/>
        <v>#DIV/0!</v>
      </c>
      <c r="AC58" s="706">
        <f>'Next Years Budget - Set Goals'!AC67/12</f>
        <v>0</v>
      </c>
      <c r="AD58" s="319" t="e">
        <f t="shared" si="54"/>
        <v>#DIV/0!</v>
      </c>
    </row>
    <row r="59" spans="1:30" ht="13.15" x14ac:dyDescent="0.4">
      <c r="A59" s="327" t="s">
        <v>399</v>
      </c>
      <c r="B59" s="394" t="s">
        <v>282</v>
      </c>
      <c r="C59" s="243">
        <f t="shared" si="41"/>
        <v>0</v>
      </c>
      <c r="D59" s="101">
        <f t="shared" si="42"/>
        <v>0</v>
      </c>
      <c r="E59" s="706">
        <f>'Next Years Budget - Set Goals'!E68/12</f>
        <v>0</v>
      </c>
      <c r="F59" s="108">
        <f t="shared" si="43"/>
        <v>0</v>
      </c>
      <c r="G59" s="706">
        <f>'Next Years Budget - Set Goals'!G68/12</f>
        <v>0</v>
      </c>
      <c r="H59" s="108" t="e">
        <f t="shared" si="43"/>
        <v>#DIV/0!</v>
      </c>
      <c r="I59" s="706">
        <f>'Next Years Budget - Set Goals'!I68/12</f>
        <v>0</v>
      </c>
      <c r="J59" s="108" t="e">
        <f t="shared" si="44"/>
        <v>#DIV/0!</v>
      </c>
      <c r="K59" s="706">
        <f>'Next Years Budget - Set Goals'!K68/12</f>
        <v>0</v>
      </c>
      <c r="L59" s="108" t="e">
        <f t="shared" si="45"/>
        <v>#DIV/0!</v>
      </c>
      <c r="M59" s="706">
        <f>'Next Years Budget - Set Goals'!M68/12</f>
        <v>0</v>
      </c>
      <c r="N59" s="108" t="e">
        <f t="shared" si="46"/>
        <v>#DIV/0!</v>
      </c>
      <c r="O59" s="706">
        <f>'Next Years Budget - Set Goals'!O68/12</f>
        <v>0</v>
      </c>
      <c r="P59" s="108" t="e">
        <f t="shared" si="47"/>
        <v>#DIV/0!</v>
      </c>
      <c r="Q59" s="706">
        <f>'Next Years Budget - Set Goals'!Q68/12</f>
        <v>0</v>
      </c>
      <c r="R59" s="108" t="e">
        <f t="shared" si="48"/>
        <v>#DIV/0!</v>
      </c>
      <c r="S59" s="706">
        <f>'Next Years Budget - Set Goals'!S68/12</f>
        <v>0</v>
      </c>
      <c r="T59" s="108" t="e">
        <f t="shared" si="49"/>
        <v>#DIV/0!</v>
      </c>
      <c r="U59" s="706">
        <f>'Next Years Budget - Set Goals'!U68/12</f>
        <v>0</v>
      </c>
      <c r="V59" s="108" t="e">
        <f t="shared" si="50"/>
        <v>#DIV/0!</v>
      </c>
      <c r="W59" s="706">
        <f>'Next Years Budget - Set Goals'!W68/12</f>
        <v>0</v>
      </c>
      <c r="X59" s="108" t="e">
        <f t="shared" si="51"/>
        <v>#DIV/0!</v>
      </c>
      <c r="Y59" s="706">
        <f>'Next Years Budget - Set Goals'!Y68/12</f>
        <v>0</v>
      </c>
      <c r="Z59" s="108" t="e">
        <f t="shared" si="52"/>
        <v>#DIV/0!</v>
      </c>
      <c r="AA59" s="706">
        <f>'Next Years Budget - Set Goals'!AA68/12</f>
        <v>0</v>
      </c>
      <c r="AB59" s="108" t="e">
        <f t="shared" si="53"/>
        <v>#DIV/0!</v>
      </c>
      <c r="AC59" s="706">
        <f>'Next Years Budget - Set Goals'!AC68/12</f>
        <v>0</v>
      </c>
      <c r="AD59" s="319" t="e">
        <f t="shared" si="54"/>
        <v>#DIV/0!</v>
      </c>
    </row>
    <row r="60" spans="1:30" ht="13.15" x14ac:dyDescent="0.4">
      <c r="A60" s="327"/>
      <c r="B60" s="409" t="s">
        <v>284</v>
      </c>
      <c r="C60" s="256">
        <f>SUM(C41:C59)</f>
        <v>0</v>
      </c>
      <c r="D60" s="194">
        <f t="shared" ref="D60" si="55">+C60/C$7</f>
        <v>0</v>
      </c>
      <c r="E60" s="256">
        <f>SUM(E41:E59)</f>
        <v>0</v>
      </c>
      <c r="F60" s="194">
        <f t="shared" si="43"/>
        <v>0</v>
      </c>
      <c r="G60" s="256">
        <f>SUM(G41:G59)</f>
        <v>0</v>
      </c>
      <c r="H60" s="194" t="e">
        <f t="shared" si="43"/>
        <v>#DIV/0!</v>
      </c>
      <c r="I60" s="256">
        <f>SUM(I41:I59)</f>
        <v>0</v>
      </c>
      <c r="J60" s="194" t="e">
        <f t="shared" si="44"/>
        <v>#DIV/0!</v>
      </c>
      <c r="K60" s="256">
        <f>SUM(K41:K59)</f>
        <v>0</v>
      </c>
      <c r="L60" s="194" t="e">
        <f t="shared" si="45"/>
        <v>#DIV/0!</v>
      </c>
      <c r="M60" s="256">
        <f>SUM(M41:M59)</f>
        <v>0</v>
      </c>
      <c r="N60" s="194" t="e">
        <f t="shared" si="46"/>
        <v>#DIV/0!</v>
      </c>
      <c r="O60" s="256">
        <f>SUM(O41:O59)</f>
        <v>0</v>
      </c>
      <c r="P60" s="194" t="e">
        <f t="shared" si="47"/>
        <v>#DIV/0!</v>
      </c>
      <c r="Q60" s="256">
        <f>SUM(Q41:Q59)</f>
        <v>0</v>
      </c>
      <c r="R60" s="194" t="e">
        <f t="shared" si="48"/>
        <v>#DIV/0!</v>
      </c>
      <c r="S60" s="256">
        <f>SUM(S41:S59)</f>
        <v>0</v>
      </c>
      <c r="T60" s="194" t="e">
        <f t="shared" si="49"/>
        <v>#DIV/0!</v>
      </c>
      <c r="U60" s="256">
        <f>SUM(U41:U59)</f>
        <v>0</v>
      </c>
      <c r="V60" s="194" t="e">
        <f t="shared" si="50"/>
        <v>#DIV/0!</v>
      </c>
      <c r="W60" s="256">
        <f>SUM(W41:W59)</f>
        <v>0</v>
      </c>
      <c r="X60" s="194" t="e">
        <f t="shared" si="51"/>
        <v>#DIV/0!</v>
      </c>
      <c r="Y60" s="256">
        <f>SUM(Y41:Y59)</f>
        <v>0</v>
      </c>
      <c r="Z60" s="194" t="e">
        <f t="shared" si="52"/>
        <v>#DIV/0!</v>
      </c>
      <c r="AA60" s="256">
        <f>SUM(AA41:AA59)</f>
        <v>0</v>
      </c>
      <c r="AB60" s="194" t="e">
        <f t="shared" si="53"/>
        <v>#DIV/0!</v>
      </c>
      <c r="AC60" s="256">
        <f>SUM(AC41:AC59)</f>
        <v>0</v>
      </c>
      <c r="AD60" s="230" t="e">
        <f t="shared" si="54"/>
        <v>#DIV/0!</v>
      </c>
    </row>
    <row r="61" spans="1:30" ht="13.15" x14ac:dyDescent="0.4">
      <c r="A61" s="327"/>
      <c r="B61" s="4"/>
      <c r="C61" s="243"/>
      <c r="D61" s="1"/>
      <c r="E61" s="248"/>
      <c r="F61" s="108"/>
      <c r="G61" s="248"/>
      <c r="H61" s="108"/>
      <c r="I61" s="248"/>
      <c r="J61" s="108"/>
      <c r="K61" s="248"/>
      <c r="L61" s="108"/>
      <c r="M61" s="248"/>
      <c r="N61" s="108"/>
      <c r="O61" s="248"/>
      <c r="P61" s="108"/>
      <c r="Q61" s="248"/>
      <c r="R61" s="108"/>
      <c r="S61" s="248"/>
      <c r="T61" s="108"/>
      <c r="U61" s="248"/>
      <c r="V61" s="108"/>
      <c r="W61" s="248"/>
      <c r="X61" s="108"/>
      <c r="Y61" s="248"/>
      <c r="Z61" s="108"/>
      <c r="AA61" s="248"/>
      <c r="AB61" s="108"/>
      <c r="AC61" s="248"/>
      <c r="AD61" s="319"/>
    </row>
    <row r="62" spans="1:30" ht="13.15" x14ac:dyDescent="0.4">
      <c r="A62" s="327"/>
      <c r="B62" s="410" t="s">
        <v>299</v>
      </c>
      <c r="C62" s="243"/>
      <c r="D62" s="1"/>
      <c r="E62" s="248"/>
      <c r="F62" s="108"/>
      <c r="G62" s="248"/>
      <c r="H62" s="108"/>
      <c r="I62" s="248"/>
      <c r="J62" s="108"/>
      <c r="K62" s="248"/>
      <c r="L62" s="108"/>
      <c r="M62" s="248"/>
      <c r="N62" s="108"/>
      <c r="O62" s="248"/>
      <c r="P62" s="108"/>
      <c r="Q62" s="248"/>
      <c r="R62" s="108"/>
      <c r="S62" s="248"/>
      <c r="T62" s="108"/>
      <c r="U62" s="248"/>
      <c r="V62" s="108"/>
      <c r="W62" s="248"/>
      <c r="X62" s="108"/>
      <c r="Y62" s="248"/>
      <c r="Z62" s="108"/>
      <c r="AA62" s="248"/>
      <c r="AB62" s="108"/>
      <c r="AC62" s="248"/>
      <c r="AD62" s="319"/>
    </row>
    <row r="63" spans="1:30" ht="13.15" x14ac:dyDescent="0.4">
      <c r="A63" s="327" t="s">
        <v>398</v>
      </c>
      <c r="B63" s="394" t="s">
        <v>285</v>
      </c>
      <c r="C63" s="243">
        <f t="shared" ref="C63:C76" si="56">+E63+G63+I63+K63+M63+O63+Q63+S63+U63+W63+Y63+AA63+AC63</f>
        <v>0</v>
      </c>
      <c r="D63" s="101">
        <f t="shared" ref="D63:D76" si="57">+C63/$C$7</f>
        <v>0</v>
      </c>
      <c r="E63" s="706">
        <f>'Next Years Budget - Set Goals'!E72/12</f>
        <v>0</v>
      </c>
      <c r="F63" s="108">
        <f t="shared" ref="F63:H77" si="58">+E63/E$7</f>
        <v>0</v>
      </c>
      <c r="G63" s="706">
        <f>'Next Years Budget - Set Goals'!G72/12</f>
        <v>0</v>
      </c>
      <c r="H63" s="108" t="e">
        <f t="shared" si="58"/>
        <v>#DIV/0!</v>
      </c>
      <c r="I63" s="706">
        <f>'Next Years Budget - Set Goals'!I72/12</f>
        <v>0</v>
      </c>
      <c r="J63" s="108" t="e">
        <f t="shared" ref="J63:J77" si="59">+I63/I$7</f>
        <v>#DIV/0!</v>
      </c>
      <c r="K63" s="706">
        <f>'Next Years Budget - Set Goals'!K72/12</f>
        <v>0</v>
      </c>
      <c r="L63" s="108" t="e">
        <f t="shared" ref="L63:L77" si="60">+K63/K$7</f>
        <v>#DIV/0!</v>
      </c>
      <c r="M63" s="706">
        <f>'Next Years Budget - Set Goals'!M72/12</f>
        <v>0</v>
      </c>
      <c r="N63" s="108" t="e">
        <f t="shared" ref="N63:N77" si="61">+M63/M$7</f>
        <v>#DIV/0!</v>
      </c>
      <c r="O63" s="706">
        <f>'Next Years Budget - Set Goals'!O72/12</f>
        <v>0</v>
      </c>
      <c r="P63" s="108" t="e">
        <f t="shared" ref="P63:P77" si="62">+O63/O$7</f>
        <v>#DIV/0!</v>
      </c>
      <c r="Q63" s="706">
        <f>'Next Years Budget - Set Goals'!Q72/12</f>
        <v>0</v>
      </c>
      <c r="R63" s="108" t="e">
        <f t="shared" ref="R63:R77" si="63">+Q63/Q$7</f>
        <v>#DIV/0!</v>
      </c>
      <c r="S63" s="706">
        <f>'Next Years Budget - Set Goals'!S72/12</f>
        <v>0</v>
      </c>
      <c r="T63" s="108" t="e">
        <f t="shared" ref="T63:T77" si="64">+S63/S$7</f>
        <v>#DIV/0!</v>
      </c>
      <c r="U63" s="706">
        <f>'Next Years Budget - Set Goals'!U72/12</f>
        <v>0</v>
      </c>
      <c r="V63" s="108" t="e">
        <f t="shared" ref="V63:V77" si="65">+U63/U$7</f>
        <v>#DIV/0!</v>
      </c>
      <c r="W63" s="706">
        <f>'Next Years Budget - Set Goals'!W72/12</f>
        <v>0</v>
      </c>
      <c r="X63" s="108" t="e">
        <f t="shared" ref="X63:X77" si="66">+W63/W$7</f>
        <v>#DIV/0!</v>
      </c>
      <c r="Y63" s="706">
        <f>'Next Years Budget - Set Goals'!Y72/12</f>
        <v>0</v>
      </c>
      <c r="Z63" s="108" t="e">
        <f t="shared" ref="Z63:Z77" si="67">+Y63/Y$7</f>
        <v>#DIV/0!</v>
      </c>
      <c r="AA63" s="706">
        <f>'Next Years Budget - Set Goals'!AA72/12</f>
        <v>0</v>
      </c>
      <c r="AB63" s="108" t="e">
        <f t="shared" ref="AB63:AB77" si="68">+AA63/AA$7</f>
        <v>#DIV/0!</v>
      </c>
      <c r="AC63" s="706">
        <f>'Next Years Budget - Set Goals'!AC72/12</f>
        <v>0</v>
      </c>
      <c r="AD63" s="319" t="e">
        <f t="shared" ref="AD63:AD77" si="69">+AC63/AC$7</f>
        <v>#DIV/0!</v>
      </c>
    </row>
    <row r="64" spans="1:30" ht="13.15" x14ac:dyDescent="0.4">
      <c r="A64" s="327" t="s">
        <v>398</v>
      </c>
      <c r="B64" s="394" t="s">
        <v>286</v>
      </c>
      <c r="C64" s="243">
        <f t="shared" si="56"/>
        <v>0</v>
      </c>
      <c r="D64" s="101">
        <f t="shared" si="57"/>
        <v>0</v>
      </c>
      <c r="E64" s="706">
        <f>'Next Years Budget - Set Goals'!E73/12</f>
        <v>0</v>
      </c>
      <c r="F64" s="108">
        <f t="shared" si="58"/>
        <v>0</v>
      </c>
      <c r="G64" s="706">
        <f>'Next Years Budget - Set Goals'!G73/12</f>
        <v>0</v>
      </c>
      <c r="H64" s="108" t="e">
        <f t="shared" si="58"/>
        <v>#DIV/0!</v>
      </c>
      <c r="I64" s="706">
        <f>'Next Years Budget - Set Goals'!I73/12</f>
        <v>0</v>
      </c>
      <c r="J64" s="108" t="e">
        <f t="shared" si="59"/>
        <v>#DIV/0!</v>
      </c>
      <c r="K64" s="706">
        <f>'Next Years Budget - Set Goals'!K73/12</f>
        <v>0</v>
      </c>
      <c r="L64" s="108" t="e">
        <f t="shared" si="60"/>
        <v>#DIV/0!</v>
      </c>
      <c r="M64" s="706">
        <f>'Next Years Budget - Set Goals'!M73/12</f>
        <v>0</v>
      </c>
      <c r="N64" s="108" t="e">
        <f t="shared" si="61"/>
        <v>#DIV/0!</v>
      </c>
      <c r="O64" s="706">
        <f>'Next Years Budget - Set Goals'!O73/12</f>
        <v>0</v>
      </c>
      <c r="P64" s="108" t="e">
        <f t="shared" si="62"/>
        <v>#DIV/0!</v>
      </c>
      <c r="Q64" s="706">
        <f>'Next Years Budget - Set Goals'!Q73/12</f>
        <v>0</v>
      </c>
      <c r="R64" s="108" t="e">
        <f t="shared" si="63"/>
        <v>#DIV/0!</v>
      </c>
      <c r="S64" s="706">
        <f>'Next Years Budget - Set Goals'!S73/12</f>
        <v>0</v>
      </c>
      <c r="T64" s="108" t="e">
        <f t="shared" si="64"/>
        <v>#DIV/0!</v>
      </c>
      <c r="U64" s="706">
        <f>'Next Years Budget - Set Goals'!U73/12</f>
        <v>0</v>
      </c>
      <c r="V64" s="108" t="e">
        <f t="shared" si="65"/>
        <v>#DIV/0!</v>
      </c>
      <c r="W64" s="706">
        <f>'Next Years Budget - Set Goals'!W73/12</f>
        <v>0</v>
      </c>
      <c r="X64" s="108" t="e">
        <f t="shared" si="66"/>
        <v>#DIV/0!</v>
      </c>
      <c r="Y64" s="706">
        <f>'Next Years Budget - Set Goals'!Y73/12</f>
        <v>0</v>
      </c>
      <c r="Z64" s="108" t="e">
        <f t="shared" si="67"/>
        <v>#DIV/0!</v>
      </c>
      <c r="AA64" s="706">
        <f>'Next Years Budget - Set Goals'!AA73/12</f>
        <v>0</v>
      </c>
      <c r="AB64" s="108" t="e">
        <f t="shared" si="68"/>
        <v>#DIV/0!</v>
      </c>
      <c r="AC64" s="706">
        <f>'Next Years Budget - Set Goals'!AC73/12</f>
        <v>0</v>
      </c>
      <c r="AD64" s="319" t="e">
        <f t="shared" si="69"/>
        <v>#DIV/0!</v>
      </c>
    </row>
    <row r="65" spans="1:30" ht="13.15" x14ac:dyDescent="0.4">
      <c r="A65" s="327" t="s">
        <v>398</v>
      </c>
      <c r="B65" s="394" t="s">
        <v>287</v>
      </c>
      <c r="C65" s="243">
        <f t="shared" si="56"/>
        <v>0</v>
      </c>
      <c r="D65" s="101">
        <f t="shared" si="57"/>
        <v>0</v>
      </c>
      <c r="E65" s="706">
        <f>'Next Years Budget - Set Goals'!E74/12</f>
        <v>0</v>
      </c>
      <c r="F65" s="108">
        <f t="shared" si="58"/>
        <v>0</v>
      </c>
      <c r="G65" s="706">
        <f>'Next Years Budget - Set Goals'!G74/12</f>
        <v>0</v>
      </c>
      <c r="H65" s="108" t="e">
        <f t="shared" si="58"/>
        <v>#DIV/0!</v>
      </c>
      <c r="I65" s="706">
        <f>'Next Years Budget - Set Goals'!I74/12</f>
        <v>0</v>
      </c>
      <c r="J65" s="108" t="e">
        <f t="shared" si="59"/>
        <v>#DIV/0!</v>
      </c>
      <c r="K65" s="706">
        <f>'Next Years Budget - Set Goals'!K74/12</f>
        <v>0</v>
      </c>
      <c r="L65" s="108" t="e">
        <f t="shared" si="60"/>
        <v>#DIV/0!</v>
      </c>
      <c r="M65" s="706">
        <f>'Next Years Budget - Set Goals'!M74/12</f>
        <v>0</v>
      </c>
      <c r="N65" s="108" t="e">
        <f t="shared" si="61"/>
        <v>#DIV/0!</v>
      </c>
      <c r="O65" s="706">
        <f>'Next Years Budget - Set Goals'!O74/12</f>
        <v>0</v>
      </c>
      <c r="P65" s="108" t="e">
        <f t="shared" si="62"/>
        <v>#DIV/0!</v>
      </c>
      <c r="Q65" s="706">
        <f>'Next Years Budget - Set Goals'!Q74/12</f>
        <v>0</v>
      </c>
      <c r="R65" s="108" t="e">
        <f t="shared" si="63"/>
        <v>#DIV/0!</v>
      </c>
      <c r="S65" s="706">
        <f>'Next Years Budget - Set Goals'!S74/12</f>
        <v>0</v>
      </c>
      <c r="T65" s="108" t="e">
        <f t="shared" si="64"/>
        <v>#DIV/0!</v>
      </c>
      <c r="U65" s="706">
        <f>'Next Years Budget - Set Goals'!U74/12</f>
        <v>0</v>
      </c>
      <c r="V65" s="108" t="e">
        <f t="shared" si="65"/>
        <v>#DIV/0!</v>
      </c>
      <c r="W65" s="706">
        <f>'Next Years Budget - Set Goals'!W74/12</f>
        <v>0</v>
      </c>
      <c r="X65" s="108" t="e">
        <f t="shared" si="66"/>
        <v>#DIV/0!</v>
      </c>
      <c r="Y65" s="706">
        <f>'Next Years Budget - Set Goals'!Y74/12</f>
        <v>0</v>
      </c>
      <c r="Z65" s="108" t="e">
        <f t="shared" si="67"/>
        <v>#DIV/0!</v>
      </c>
      <c r="AA65" s="706">
        <f>'Next Years Budget - Set Goals'!AA74/12</f>
        <v>0</v>
      </c>
      <c r="AB65" s="108" t="e">
        <f t="shared" si="68"/>
        <v>#DIV/0!</v>
      </c>
      <c r="AC65" s="706">
        <f>'Next Years Budget - Set Goals'!AC74/12</f>
        <v>0</v>
      </c>
      <c r="AD65" s="319" t="e">
        <f t="shared" si="69"/>
        <v>#DIV/0!</v>
      </c>
    </row>
    <row r="66" spans="1:30" ht="13.15" x14ac:dyDescent="0.4">
      <c r="A66" s="327" t="s">
        <v>398</v>
      </c>
      <c r="B66" s="394" t="s">
        <v>288</v>
      </c>
      <c r="C66" s="243">
        <f t="shared" si="56"/>
        <v>0</v>
      </c>
      <c r="D66" s="101">
        <f t="shared" si="57"/>
        <v>0</v>
      </c>
      <c r="E66" s="706">
        <f>'Next Years Budget - Set Goals'!E75/12</f>
        <v>0</v>
      </c>
      <c r="F66" s="108">
        <f t="shared" si="58"/>
        <v>0</v>
      </c>
      <c r="G66" s="706">
        <f>'Next Years Budget - Set Goals'!G75/12</f>
        <v>0</v>
      </c>
      <c r="H66" s="108" t="e">
        <f t="shared" si="58"/>
        <v>#DIV/0!</v>
      </c>
      <c r="I66" s="706">
        <f>'Next Years Budget - Set Goals'!I75/12</f>
        <v>0</v>
      </c>
      <c r="J66" s="108" t="e">
        <f t="shared" si="59"/>
        <v>#DIV/0!</v>
      </c>
      <c r="K66" s="706">
        <f>'Next Years Budget - Set Goals'!K75/12</f>
        <v>0</v>
      </c>
      <c r="L66" s="108" t="e">
        <f t="shared" si="60"/>
        <v>#DIV/0!</v>
      </c>
      <c r="M66" s="706">
        <f>'Next Years Budget - Set Goals'!M75/12</f>
        <v>0</v>
      </c>
      <c r="N66" s="108" t="e">
        <f t="shared" si="61"/>
        <v>#DIV/0!</v>
      </c>
      <c r="O66" s="706">
        <f>'Next Years Budget - Set Goals'!O75/12</f>
        <v>0</v>
      </c>
      <c r="P66" s="108" t="e">
        <f t="shared" si="62"/>
        <v>#DIV/0!</v>
      </c>
      <c r="Q66" s="706">
        <f>'Next Years Budget - Set Goals'!Q75/12</f>
        <v>0</v>
      </c>
      <c r="R66" s="108" t="e">
        <f t="shared" si="63"/>
        <v>#DIV/0!</v>
      </c>
      <c r="S66" s="706">
        <f>'Next Years Budget - Set Goals'!S75/12</f>
        <v>0</v>
      </c>
      <c r="T66" s="108" t="e">
        <f t="shared" si="64"/>
        <v>#DIV/0!</v>
      </c>
      <c r="U66" s="706">
        <f>'Next Years Budget - Set Goals'!U75/12</f>
        <v>0</v>
      </c>
      <c r="V66" s="108" t="e">
        <f t="shared" si="65"/>
        <v>#DIV/0!</v>
      </c>
      <c r="W66" s="706">
        <f>'Next Years Budget - Set Goals'!W75/12</f>
        <v>0</v>
      </c>
      <c r="X66" s="108" t="e">
        <f t="shared" si="66"/>
        <v>#DIV/0!</v>
      </c>
      <c r="Y66" s="706">
        <f>'Next Years Budget - Set Goals'!Y75/12</f>
        <v>0</v>
      </c>
      <c r="Z66" s="108" t="e">
        <f t="shared" si="67"/>
        <v>#DIV/0!</v>
      </c>
      <c r="AA66" s="706">
        <f>'Next Years Budget - Set Goals'!AA75/12</f>
        <v>0</v>
      </c>
      <c r="AB66" s="108" t="e">
        <f t="shared" si="68"/>
        <v>#DIV/0!</v>
      </c>
      <c r="AC66" s="706">
        <f>'Next Years Budget - Set Goals'!AC75/12</f>
        <v>0</v>
      </c>
      <c r="AD66" s="319" t="e">
        <f t="shared" si="69"/>
        <v>#DIV/0!</v>
      </c>
    </row>
    <row r="67" spans="1:30" ht="13.15" x14ac:dyDescent="0.4">
      <c r="A67" s="327" t="s">
        <v>399</v>
      </c>
      <c r="B67" s="394" t="s">
        <v>289</v>
      </c>
      <c r="C67" s="243">
        <f t="shared" si="56"/>
        <v>0</v>
      </c>
      <c r="D67" s="101">
        <f t="shared" si="57"/>
        <v>0</v>
      </c>
      <c r="E67" s="706">
        <f>'Next Years Budget - Set Goals'!E76/12</f>
        <v>0</v>
      </c>
      <c r="F67" s="108">
        <f t="shared" si="58"/>
        <v>0</v>
      </c>
      <c r="G67" s="706">
        <f>'Next Years Budget - Set Goals'!G76/12</f>
        <v>0</v>
      </c>
      <c r="H67" s="108" t="e">
        <f t="shared" si="58"/>
        <v>#DIV/0!</v>
      </c>
      <c r="I67" s="706">
        <f>'Next Years Budget - Set Goals'!I76/12</f>
        <v>0</v>
      </c>
      <c r="J67" s="108" t="e">
        <f t="shared" si="59"/>
        <v>#DIV/0!</v>
      </c>
      <c r="K67" s="706">
        <f>'Next Years Budget - Set Goals'!K76/12</f>
        <v>0</v>
      </c>
      <c r="L67" s="108" t="e">
        <f t="shared" si="60"/>
        <v>#DIV/0!</v>
      </c>
      <c r="M67" s="706">
        <f>'Next Years Budget - Set Goals'!M76/12</f>
        <v>0</v>
      </c>
      <c r="N67" s="108" t="e">
        <f t="shared" si="61"/>
        <v>#DIV/0!</v>
      </c>
      <c r="O67" s="706">
        <f>'Next Years Budget - Set Goals'!O76/12</f>
        <v>0</v>
      </c>
      <c r="P67" s="108" t="e">
        <f t="shared" si="62"/>
        <v>#DIV/0!</v>
      </c>
      <c r="Q67" s="706">
        <f>'Next Years Budget - Set Goals'!Q76/12</f>
        <v>0</v>
      </c>
      <c r="R67" s="108" t="e">
        <f t="shared" si="63"/>
        <v>#DIV/0!</v>
      </c>
      <c r="S67" s="706">
        <f>'Next Years Budget - Set Goals'!S76/12</f>
        <v>0</v>
      </c>
      <c r="T67" s="108" t="e">
        <f t="shared" si="64"/>
        <v>#DIV/0!</v>
      </c>
      <c r="U67" s="706">
        <f>'Next Years Budget - Set Goals'!U76/12</f>
        <v>0</v>
      </c>
      <c r="V67" s="108" t="e">
        <f t="shared" si="65"/>
        <v>#DIV/0!</v>
      </c>
      <c r="W67" s="706">
        <f>'Next Years Budget - Set Goals'!W76/12</f>
        <v>0</v>
      </c>
      <c r="X67" s="108" t="e">
        <f t="shared" si="66"/>
        <v>#DIV/0!</v>
      </c>
      <c r="Y67" s="706">
        <f>'Next Years Budget - Set Goals'!Y76/12</f>
        <v>0</v>
      </c>
      <c r="Z67" s="108" t="e">
        <f t="shared" si="67"/>
        <v>#DIV/0!</v>
      </c>
      <c r="AA67" s="706">
        <f>'Next Years Budget - Set Goals'!AA76/12</f>
        <v>0</v>
      </c>
      <c r="AB67" s="108" t="e">
        <f t="shared" si="68"/>
        <v>#DIV/0!</v>
      </c>
      <c r="AC67" s="706">
        <f>'Next Years Budget - Set Goals'!AC76/12</f>
        <v>0</v>
      </c>
      <c r="AD67" s="319" t="e">
        <f t="shared" si="69"/>
        <v>#DIV/0!</v>
      </c>
    </row>
    <row r="68" spans="1:30" ht="13.15" x14ac:dyDescent="0.4">
      <c r="A68" s="327" t="s">
        <v>399</v>
      </c>
      <c r="B68" s="394" t="s">
        <v>290</v>
      </c>
      <c r="C68" s="243">
        <f t="shared" si="56"/>
        <v>0</v>
      </c>
      <c r="D68" s="101">
        <f t="shared" si="57"/>
        <v>0</v>
      </c>
      <c r="E68" s="706">
        <f>'Next Years Budget - Set Goals'!E77/12</f>
        <v>0</v>
      </c>
      <c r="F68" s="108">
        <f t="shared" si="58"/>
        <v>0</v>
      </c>
      <c r="G68" s="706">
        <f>'Next Years Budget - Set Goals'!G77/12</f>
        <v>0</v>
      </c>
      <c r="H68" s="108" t="e">
        <f t="shared" si="58"/>
        <v>#DIV/0!</v>
      </c>
      <c r="I68" s="706">
        <f>'Next Years Budget - Set Goals'!I77/12</f>
        <v>0</v>
      </c>
      <c r="J68" s="108" t="e">
        <f t="shared" si="59"/>
        <v>#DIV/0!</v>
      </c>
      <c r="K68" s="706">
        <f>'Next Years Budget - Set Goals'!K77/12</f>
        <v>0</v>
      </c>
      <c r="L68" s="108" t="e">
        <f t="shared" si="60"/>
        <v>#DIV/0!</v>
      </c>
      <c r="M68" s="706">
        <f>'Next Years Budget - Set Goals'!M77/12</f>
        <v>0</v>
      </c>
      <c r="N68" s="108" t="e">
        <f t="shared" si="61"/>
        <v>#DIV/0!</v>
      </c>
      <c r="O68" s="706">
        <f>'Next Years Budget - Set Goals'!O77/12</f>
        <v>0</v>
      </c>
      <c r="P68" s="108" t="e">
        <f t="shared" si="62"/>
        <v>#DIV/0!</v>
      </c>
      <c r="Q68" s="706">
        <f>'Next Years Budget - Set Goals'!Q77/12</f>
        <v>0</v>
      </c>
      <c r="R68" s="108" t="e">
        <f t="shared" si="63"/>
        <v>#DIV/0!</v>
      </c>
      <c r="S68" s="706">
        <f>'Next Years Budget - Set Goals'!S77/12</f>
        <v>0</v>
      </c>
      <c r="T68" s="108" t="e">
        <f t="shared" si="64"/>
        <v>#DIV/0!</v>
      </c>
      <c r="U68" s="706">
        <f>'Next Years Budget - Set Goals'!U77/12</f>
        <v>0</v>
      </c>
      <c r="V68" s="108" t="e">
        <f t="shared" si="65"/>
        <v>#DIV/0!</v>
      </c>
      <c r="W68" s="706">
        <f>'Next Years Budget - Set Goals'!W77/12</f>
        <v>0</v>
      </c>
      <c r="X68" s="108" t="e">
        <f t="shared" si="66"/>
        <v>#DIV/0!</v>
      </c>
      <c r="Y68" s="706">
        <f>'Next Years Budget - Set Goals'!Y77/12</f>
        <v>0</v>
      </c>
      <c r="Z68" s="108" t="e">
        <f t="shared" si="67"/>
        <v>#DIV/0!</v>
      </c>
      <c r="AA68" s="706">
        <f>'Next Years Budget - Set Goals'!AA77/12</f>
        <v>0</v>
      </c>
      <c r="AB68" s="108" t="e">
        <f t="shared" si="68"/>
        <v>#DIV/0!</v>
      </c>
      <c r="AC68" s="706">
        <f>'Next Years Budget - Set Goals'!AC77/12</f>
        <v>0</v>
      </c>
      <c r="AD68" s="319" t="e">
        <f t="shared" si="69"/>
        <v>#DIV/0!</v>
      </c>
    </row>
    <row r="69" spans="1:30" ht="13.15" x14ac:dyDescent="0.4">
      <c r="A69" s="327" t="s">
        <v>399</v>
      </c>
      <c r="B69" s="394" t="s">
        <v>291</v>
      </c>
      <c r="C69" s="243">
        <f t="shared" si="56"/>
        <v>0</v>
      </c>
      <c r="D69" s="101">
        <f t="shared" si="57"/>
        <v>0</v>
      </c>
      <c r="E69" s="706">
        <f>'Next Years Budget - Set Goals'!E78/12</f>
        <v>0</v>
      </c>
      <c r="F69" s="108">
        <f t="shared" si="58"/>
        <v>0</v>
      </c>
      <c r="G69" s="706">
        <f>'Next Years Budget - Set Goals'!G78/12</f>
        <v>0</v>
      </c>
      <c r="H69" s="108" t="e">
        <f t="shared" si="58"/>
        <v>#DIV/0!</v>
      </c>
      <c r="I69" s="706">
        <f>'Next Years Budget - Set Goals'!I78/12</f>
        <v>0</v>
      </c>
      <c r="J69" s="108" t="e">
        <f t="shared" si="59"/>
        <v>#DIV/0!</v>
      </c>
      <c r="K69" s="706">
        <f>'Next Years Budget - Set Goals'!K78/12</f>
        <v>0</v>
      </c>
      <c r="L69" s="108" t="e">
        <f t="shared" si="60"/>
        <v>#DIV/0!</v>
      </c>
      <c r="M69" s="706">
        <f>'Next Years Budget - Set Goals'!M78/12</f>
        <v>0</v>
      </c>
      <c r="N69" s="108" t="e">
        <f t="shared" si="61"/>
        <v>#DIV/0!</v>
      </c>
      <c r="O69" s="706">
        <f>'Next Years Budget - Set Goals'!O78/12</f>
        <v>0</v>
      </c>
      <c r="P69" s="108" t="e">
        <f t="shared" si="62"/>
        <v>#DIV/0!</v>
      </c>
      <c r="Q69" s="706">
        <f>'Next Years Budget - Set Goals'!Q78/12</f>
        <v>0</v>
      </c>
      <c r="R69" s="108" t="e">
        <f t="shared" si="63"/>
        <v>#DIV/0!</v>
      </c>
      <c r="S69" s="706">
        <f>'Next Years Budget - Set Goals'!S78/12</f>
        <v>0</v>
      </c>
      <c r="T69" s="108" t="e">
        <f t="shared" si="64"/>
        <v>#DIV/0!</v>
      </c>
      <c r="U69" s="706">
        <f>'Next Years Budget - Set Goals'!U78/12</f>
        <v>0</v>
      </c>
      <c r="V69" s="108" t="e">
        <f t="shared" si="65"/>
        <v>#DIV/0!</v>
      </c>
      <c r="W69" s="706">
        <f>'Next Years Budget - Set Goals'!W78/12</f>
        <v>0</v>
      </c>
      <c r="X69" s="108" t="e">
        <f t="shared" si="66"/>
        <v>#DIV/0!</v>
      </c>
      <c r="Y69" s="706">
        <f>'Next Years Budget - Set Goals'!Y78/12</f>
        <v>0</v>
      </c>
      <c r="Z69" s="108" t="e">
        <f t="shared" si="67"/>
        <v>#DIV/0!</v>
      </c>
      <c r="AA69" s="706">
        <f>'Next Years Budget - Set Goals'!AA78/12</f>
        <v>0</v>
      </c>
      <c r="AB69" s="108" t="e">
        <f t="shared" si="68"/>
        <v>#DIV/0!</v>
      </c>
      <c r="AC69" s="706">
        <f>'Next Years Budget - Set Goals'!AC78/12</f>
        <v>0</v>
      </c>
      <c r="AD69" s="319" t="e">
        <f t="shared" si="69"/>
        <v>#DIV/0!</v>
      </c>
    </row>
    <row r="70" spans="1:30" ht="13.15" x14ac:dyDescent="0.4">
      <c r="A70" s="327" t="s">
        <v>398</v>
      </c>
      <c r="B70" s="394" t="s">
        <v>292</v>
      </c>
      <c r="C70" s="243">
        <f t="shared" si="56"/>
        <v>0</v>
      </c>
      <c r="D70" s="101">
        <f t="shared" si="57"/>
        <v>0</v>
      </c>
      <c r="E70" s="706">
        <f>'Next Years Budget - Set Goals'!E79/12</f>
        <v>0</v>
      </c>
      <c r="F70" s="108">
        <f t="shared" si="58"/>
        <v>0</v>
      </c>
      <c r="G70" s="706">
        <f>'Next Years Budget - Set Goals'!G79/12</f>
        <v>0</v>
      </c>
      <c r="H70" s="108" t="e">
        <f t="shared" si="58"/>
        <v>#DIV/0!</v>
      </c>
      <c r="I70" s="706">
        <f>'Next Years Budget - Set Goals'!I79/12</f>
        <v>0</v>
      </c>
      <c r="J70" s="108" t="e">
        <f t="shared" si="59"/>
        <v>#DIV/0!</v>
      </c>
      <c r="K70" s="706">
        <f>'Next Years Budget - Set Goals'!K79/12</f>
        <v>0</v>
      </c>
      <c r="L70" s="108" t="e">
        <f t="shared" si="60"/>
        <v>#DIV/0!</v>
      </c>
      <c r="M70" s="706">
        <f>'Next Years Budget - Set Goals'!M79/12</f>
        <v>0</v>
      </c>
      <c r="N70" s="108" t="e">
        <f t="shared" si="61"/>
        <v>#DIV/0!</v>
      </c>
      <c r="O70" s="706">
        <f>'Next Years Budget - Set Goals'!O79/12</f>
        <v>0</v>
      </c>
      <c r="P70" s="108" t="e">
        <f t="shared" si="62"/>
        <v>#DIV/0!</v>
      </c>
      <c r="Q70" s="706">
        <f>'Next Years Budget - Set Goals'!Q79/12</f>
        <v>0</v>
      </c>
      <c r="R70" s="108" t="e">
        <f t="shared" si="63"/>
        <v>#DIV/0!</v>
      </c>
      <c r="S70" s="706">
        <f>'Next Years Budget - Set Goals'!S79/12</f>
        <v>0</v>
      </c>
      <c r="T70" s="108" t="e">
        <f t="shared" si="64"/>
        <v>#DIV/0!</v>
      </c>
      <c r="U70" s="706">
        <f>'Next Years Budget - Set Goals'!U79/12</f>
        <v>0</v>
      </c>
      <c r="V70" s="108" t="e">
        <f t="shared" si="65"/>
        <v>#DIV/0!</v>
      </c>
      <c r="W70" s="706">
        <f>'Next Years Budget - Set Goals'!W79/12</f>
        <v>0</v>
      </c>
      <c r="X70" s="108" t="e">
        <f t="shared" si="66"/>
        <v>#DIV/0!</v>
      </c>
      <c r="Y70" s="706">
        <f>'Next Years Budget - Set Goals'!Y79/12</f>
        <v>0</v>
      </c>
      <c r="Z70" s="108" t="e">
        <f t="shared" si="67"/>
        <v>#DIV/0!</v>
      </c>
      <c r="AA70" s="706">
        <f>'Next Years Budget - Set Goals'!AA79/12</f>
        <v>0</v>
      </c>
      <c r="AB70" s="108" t="e">
        <f t="shared" si="68"/>
        <v>#DIV/0!</v>
      </c>
      <c r="AC70" s="706">
        <f>'Next Years Budget - Set Goals'!AC79/12</f>
        <v>0</v>
      </c>
      <c r="AD70" s="319" t="e">
        <f t="shared" si="69"/>
        <v>#DIV/0!</v>
      </c>
    </row>
    <row r="71" spans="1:30" ht="13.15" x14ac:dyDescent="0.4">
      <c r="A71" s="327" t="s">
        <v>398</v>
      </c>
      <c r="B71" s="394" t="s">
        <v>293</v>
      </c>
      <c r="C71" s="243">
        <f t="shared" si="56"/>
        <v>0</v>
      </c>
      <c r="D71" s="101">
        <f t="shared" si="57"/>
        <v>0</v>
      </c>
      <c r="E71" s="706">
        <f>'Next Years Budget - Set Goals'!E80/12</f>
        <v>0</v>
      </c>
      <c r="F71" s="108">
        <f t="shared" si="58"/>
        <v>0</v>
      </c>
      <c r="G71" s="706">
        <f>'Next Years Budget - Set Goals'!G80/12</f>
        <v>0</v>
      </c>
      <c r="H71" s="108" t="e">
        <f t="shared" si="58"/>
        <v>#DIV/0!</v>
      </c>
      <c r="I71" s="706">
        <f>'Next Years Budget - Set Goals'!I80/12</f>
        <v>0</v>
      </c>
      <c r="J71" s="108" t="e">
        <f t="shared" si="59"/>
        <v>#DIV/0!</v>
      </c>
      <c r="K71" s="706">
        <f>'Next Years Budget - Set Goals'!K80/12</f>
        <v>0</v>
      </c>
      <c r="L71" s="108" t="e">
        <f t="shared" si="60"/>
        <v>#DIV/0!</v>
      </c>
      <c r="M71" s="706">
        <f>'Next Years Budget - Set Goals'!M80/12</f>
        <v>0</v>
      </c>
      <c r="N71" s="108" t="e">
        <f t="shared" si="61"/>
        <v>#DIV/0!</v>
      </c>
      <c r="O71" s="706">
        <f>'Next Years Budget - Set Goals'!O80/12</f>
        <v>0</v>
      </c>
      <c r="P71" s="108" t="e">
        <f t="shared" si="62"/>
        <v>#DIV/0!</v>
      </c>
      <c r="Q71" s="706">
        <f>'Next Years Budget - Set Goals'!Q80/12</f>
        <v>0</v>
      </c>
      <c r="R71" s="108" t="e">
        <f t="shared" si="63"/>
        <v>#DIV/0!</v>
      </c>
      <c r="S71" s="706">
        <f>'Next Years Budget - Set Goals'!S80/12</f>
        <v>0</v>
      </c>
      <c r="T71" s="108" t="e">
        <f t="shared" si="64"/>
        <v>#DIV/0!</v>
      </c>
      <c r="U71" s="706">
        <f>'Next Years Budget - Set Goals'!U80/12</f>
        <v>0</v>
      </c>
      <c r="V71" s="108" t="e">
        <f t="shared" si="65"/>
        <v>#DIV/0!</v>
      </c>
      <c r="W71" s="706">
        <f>'Next Years Budget - Set Goals'!W80/12</f>
        <v>0</v>
      </c>
      <c r="X71" s="108" t="e">
        <f t="shared" si="66"/>
        <v>#DIV/0!</v>
      </c>
      <c r="Y71" s="706">
        <f>'Next Years Budget - Set Goals'!Y80/12</f>
        <v>0</v>
      </c>
      <c r="Z71" s="108" t="e">
        <f t="shared" si="67"/>
        <v>#DIV/0!</v>
      </c>
      <c r="AA71" s="706">
        <f>'Next Years Budget - Set Goals'!AA80/12</f>
        <v>0</v>
      </c>
      <c r="AB71" s="108" t="e">
        <f t="shared" si="68"/>
        <v>#DIV/0!</v>
      </c>
      <c r="AC71" s="706">
        <f>'Next Years Budget - Set Goals'!AC80/12</f>
        <v>0</v>
      </c>
      <c r="AD71" s="319" t="e">
        <f t="shared" si="69"/>
        <v>#DIV/0!</v>
      </c>
    </row>
    <row r="72" spans="1:30" ht="13.15" x14ac:dyDescent="0.4">
      <c r="A72" s="327" t="s">
        <v>398</v>
      </c>
      <c r="B72" s="394" t="s">
        <v>294</v>
      </c>
      <c r="C72" s="243">
        <f t="shared" si="56"/>
        <v>0</v>
      </c>
      <c r="D72" s="101">
        <f t="shared" si="57"/>
        <v>0</v>
      </c>
      <c r="E72" s="706">
        <f>'Next Years Budget - Set Goals'!E81/12</f>
        <v>0</v>
      </c>
      <c r="F72" s="108">
        <f t="shared" si="58"/>
        <v>0</v>
      </c>
      <c r="G72" s="706">
        <f>'Next Years Budget - Set Goals'!G81/12</f>
        <v>0</v>
      </c>
      <c r="H72" s="108" t="e">
        <f t="shared" si="58"/>
        <v>#DIV/0!</v>
      </c>
      <c r="I72" s="706">
        <f>'Next Years Budget - Set Goals'!I81/12</f>
        <v>0</v>
      </c>
      <c r="J72" s="108" t="e">
        <f t="shared" si="59"/>
        <v>#DIV/0!</v>
      </c>
      <c r="K72" s="706">
        <f>'Next Years Budget - Set Goals'!K81/12</f>
        <v>0</v>
      </c>
      <c r="L72" s="108" t="e">
        <f t="shared" si="60"/>
        <v>#DIV/0!</v>
      </c>
      <c r="M72" s="706">
        <f>'Next Years Budget - Set Goals'!M81/12</f>
        <v>0</v>
      </c>
      <c r="N72" s="108" t="e">
        <f t="shared" si="61"/>
        <v>#DIV/0!</v>
      </c>
      <c r="O72" s="706">
        <f>'Next Years Budget - Set Goals'!O81/12</f>
        <v>0</v>
      </c>
      <c r="P72" s="108" t="e">
        <f t="shared" si="62"/>
        <v>#DIV/0!</v>
      </c>
      <c r="Q72" s="706">
        <f>'Next Years Budget - Set Goals'!Q81/12</f>
        <v>0</v>
      </c>
      <c r="R72" s="108" t="e">
        <f t="shared" si="63"/>
        <v>#DIV/0!</v>
      </c>
      <c r="S72" s="706">
        <f>'Next Years Budget - Set Goals'!S81/12</f>
        <v>0</v>
      </c>
      <c r="T72" s="108" t="e">
        <f t="shared" si="64"/>
        <v>#DIV/0!</v>
      </c>
      <c r="U72" s="706">
        <f>'Next Years Budget - Set Goals'!U81/12</f>
        <v>0</v>
      </c>
      <c r="V72" s="108" t="e">
        <f t="shared" si="65"/>
        <v>#DIV/0!</v>
      </c>
      <c r="W72" s="706">
        <f>'Next Years Budget - Set Goals'!W81/12</f>
        <v>0</v>
      </c>
      <c r="X72" s="108" t="e">
        <f t="shared" si="66"/>
        <v>#DIV/0!</v>
      </c>
      <c r="Y72" s="706">
        <f>'Next Years Budget - Set Goals'!Y81/12</f>
        <v>0</v>
      </c>
      <c r="Z72" s="108" t="e">
        <f t="shared" si="67"/>
        <v>#DIV/0!</v>
      </c>
      <c r="AA72" s="706">
        <f>'Next Years Budget - Set Goals'!AA81/12</f>
        <v>0</v>
      </c>
      <c r="AB72" s="108" t="e">
        <f t="shared" si="68"/>
        <v>#DIV/0!</v>
      </c>
      <c r="AC72" s="706">
        <f>'Next Years Budget - Set Goals'!AC81/12</f>
        <v>0</v>
      </c>
      <c r="AD72" s="319" t="e">
        <f t="shared" si="69"/>
        <v>#DIV/0!</v>
      </c>
    </row>
    <row r="73" spans="1:30" ht="13.15" x14ac:dyDescent="0.4">
      <c r="A73" s="327" t="s">
        <v>399</v>
      </c>
      <c r="B73" s="394" t="s">
        <v>295</v>
      </c>
      <c r="C73" s="243">
        <f t="shared" si="56"/>
        <v>0</v>
      </c>
      <c r="D73" s="101">
        <f t="shared" si="57"/>
        <v>0</v>
      </c>
      <c r="E73" s="706">
        <f>'Next Years Budget - Set Goals'!E82/12</f>
        <v>0</v>
      </c>
      <c r="F73" s="108">
        <f t="shared" si="58"/>
        <v>0</v>
      </c>
      <c r="G73" s="706">
        <f>'Next Years Budget - Set Goals'!G82/12</f>
        <v>0</v>
      </c>
      <c r="H73" s="108" t="e">
        <f t="shared" si="58"/>
        <v>#DIV/0!</v>
      </c>
      <c r="I73" s="706">
        <f>'Next Years Budget - Set Goals'!I82/12</f>
        <v>0</v>
      </c>
      <c r="J73" s="108" t="e">
        <f t="shared" si="59"/>
        <v>#DIV/0!</v>
      </c>
      <c r="K73" s="706">
        <f>'Next Years Budget - Set Goals'!K82/12</f>
        <v>0</v>
      </c>
      <c r="L73" s="108" t="e">
        <f t="shared" si="60"/>
        <v>#DIV/0!</v>
      </c>
      <c r="M73" s="706">
        <f>'Next Years Budget - Set Goals'!M82/12</f>
        <v>0</v>
      </c>
      <c r="N73" s="108" t="e">
        <f t="shared" si="61"/>
        <v>#DIV/0!</v>
      </c>
      <c r="O73" s="706">
        <f>'Next Years Budget - Set Goals'!O82/12</f>
        <v>0</v>
      </c>
      <c r="P73" s="108" t="e">
        <f t="shared" si="62"/>
        <v>#DIV/0!</v>
      </c>
      <c r="Q73" s="706">
        <f>'Next Years Budget - Set Goals'!Q82/12</f>
        <v>0</v>
      </c>
      <c r="R73" s="108" t="e">
        <f t="shared" si="63"/>
        <v>#DIV/0!</v>
      </c>
      <c r="S73" s="706">
        <f>'Next Years Budget - Set Goals'!S82/12</f>
        <v>0</v>
      </c>
      <c r="T73" s="108" t="e">
        <f t="shared" si="64"/>
        <v>#DIV/0!</v>
      </c>
      <c r="U73" s="706">
        <f>'Next Years Budget - Set Goals'!U82/12</f>
        <v>0</v>
      </c>
      <c r="V73" s="108" t="e">
        <f t="shared" si="65"/>
        <v>#DIV/0!</v>
      </c>
      <c r="W73" s="706">
        <f>'Next Years Budget - Set Goals'!W82/12</f>
        <v>0</v>
      </c>
      <c r="X73" s="108" t="e">
        <f t="shared" si="66"/>
        <v>#DIV/0!</v>
      </c>
      <c r="Y73" s="706">
        <f>'Next Years Budget - Set Goals'!Y82/12</f>
        <v>0</v>
      </c>
      <c r="Z73" s="108" t="e">
        <f t="shared" si="67"/>
        <v>#DIV/0!</v>
      </c>
      <c r="AA73" s="706">
        <f>'Next Years Budget - Set Goals'!AA82/12</f>
        <v>0</v>
      </c>
      <c r="AB73" s="108" t="e">
        <f t="shared" si="68"/>
        <v>#DIV/0!</v>
      </c>
      <c r="AC73" s="706">
        <f>'Next Years Budget - Set Goals'!AC82/12</f>
        <v>0</v>
      </c>
      <c r="AD73" s="319" t="e">
        <f t="shared" si="69"/>
        <v>#DIV/0!</v>
      </c>
    </row>
    <row r="74" spans="1:30" ht="13.15" x14ac:dyDescent="0.4">
      <c r="A74" s="327" t="s">
        <v>399</v>
      </c>
      <c r="B74" s="394" t="s">
        <v>296</v>
      </c>
      <c r="C74" s="243">
        <f t="shared" si="56"/>
        <v>0</v>
      </c>
      <c r="D74" s="101">
        <f t="shared" si="57"/>
        <v>0</v>
      </c>
      <c r="E74" s="706">
        <f>'Next Years Budget - Set Goals'!E83/12</f>
        <v>0</v>
      </c>
      <c r="F74" s="108">
        <f t="shared" si="58"/>
        <v>0</v>
      </c>
      <c r="G74" s="706">
        <f>'Next Years Budget - Set Goals'!G83/12</f>
        <v>0</v>
      </c>
      <c r="H74" s="108" t="e">
        <f t="shared" si="58"/>
        <v>#DIV/0!</v>
      </c>
      <c r="I74" s="706">
        <f>'Next Years Budget - Set Goals'!I83/12</f>
        <v>0</v>
      </c>
      <c r="J74" s="108" t="e">
        <f t="shared" si="59"/>
        <v>#DIV/0!</v>
      </c>
      <c r="K74" s="706">
        <f>'Next Years Budget - Set Goals'!K83/12</f>
        <v>0</v>
      </c>
      <c r="L74" s="108" t="e">
        <f t="shared" si="60"/>
        <v>#DIV/0!</v>
      </c>
      <c r="M74" s="706">
        <f>'Next Years Budget - Set Goals'!M83/12</f>
        <v>0</v>
      </c>
      <c r="N74" s="108" t="e">
        <f t="shared" si="61"/>
        <v>#DIV/0!</v>
      </c>
      <c r="O74" s="706">
        <f>'Next Years Budget - Set Goals'!O83/12</f>
        <v>0</v>
      </c>
      <c r="P74" s="108" t="e">
        <f t="shared" si="62"/>
        <v>#DIV/0!</v>
      </c>
      <c r="Q74" s="706">
        <f>'Next Years Budget - Set Goals'!Q83/12</f>
        <v>0</v>
      </c>
      <c r="R74" s="108" t="e">
        <f t="shared" si="63"/>
        <v>#DIV/0!</v>
      </c>
      <c r="S74" s="706">
        <f>'Next Years Budget - Set Goals'!S83/12</f>
        <v>0</v>
      </c>
      <c r="T74" s="108" t="e">
        <f t="shared" si="64"/>
        <v>#DIV/0!</v>
      </c>
      <c r="U74" s="706">
        <f>'Next Years Budget - Set Goals'!U83/12</f>
        <v>0</v>
      </c>
      <c r="V74" s="108" t="e">
        <f t="shared" si="65"/>
        <v>#DIV/0!</v>
      </c>
      <c r="W74" s="706">
        <f>'Next Years Budget - Set Goals'!W83/12</f>
        <v>0</v>
      </c>
      <c r="X74" s="108" t="e">
        <f t="shared" si="66"/>
        <v>#DIV/0!</v>
      </c>
      <c r="Y74" s="706">
        <f>'Next Years Budget - Set Goals'!Y83/12</f>
        <v>0</v>
      </c>
      <c r="Z74" s="108" t="e">
        <f t="shared" si="67"/>
        <v>#DIV/0!</v>
      </c>
      <c r="AA74" s="706">
        <f>'Next Years Budget - Set Goals'!AA83/12</f>
        <v>0</v>
      </c>
      <c r="AB74" s="108" t="e">
        <f t="shared" si="68"/>
        <v>#DIV/0!</v>
      </c>
      <c r="AC74" s="706">
        <f>'Next Years Budget - Set Goals'!AC83/12</f>
        <v>0</v>
      </c>
      <c r="AD74" s="319" t="e">
        <f t="shared" si="69"/>
        <v>#DIV/0!</v>
      </c>
    </row>
    <row r="75" spans="1:30" ht="13.15" x14ac:dyDescent="0.4">
      <c r="A75" s="327" t="s">
        <v>398</v>
      </c>
      <c r="B75" s="394" t="s">
        <v>297</v>
      </c>
      <c r="C75" s="243">
        <f t="shared" si="56"/>
        <v>0</v>
      </c>
      <c r="D75" s="101">
        <f t="shared" si="57"/>
        <v>0</v>
      </c>
      <c r="E75" s="706">
        <f>'Next Years Budget - Set Goals'!E84/12</f>
        <v>0</v>
      </c>
      <c r="F75" s="108">
        <f t="shared" si="58"/>
        <v>0</v>
      </c>
      <c r="G75" s="706">
        <f>'Next Years Budget - Set Goals'!G84/12</f>
        <v>0</v>
      </c>
      <c r="H75" s="108" t="e">
        <f t="shared" si="58"/>
        <v>#DIV/0!</v>
      </c>
      <c r="I75" s="706">
        <f>'Next Years Budget - Set Goals'!I84/12</f>
        <v>0</v>
      </c>
      <c r="J75" s="108" t="e">
        <f t="shared" si="59"/>
        <v>#DIV/0!</v>
      </c>
      <c r="K75" s="706">
        <f>'Next Years Budget - Set Goals'!K84/12</f>
        <v>0</v>
      </c>
      <c r="L75" s="108" t="e">
        <f t="shared" si="60"/>
        <v>#DIV/0!</v>
      </c>
      <c r="M75" s="706">
        <f>'Next Years Budget - Set Goals'!M84/12</f>
        <v>0</v>
      </c>
      <c r="N75" s="108" t="e">
        <f t="shared" si="61"/>
        <v>#DIV/0!</v>
      </c>
      <c r="O75" s="706">
        <f>'Next Years Budget - Set Goals'!O84/12</f>
        <v>0</v>
      </c>
      <c r="P75" s="108" t="e">
        <f t="shared" si="62"/>
        <v>#DIV/0!</v>
      </c>
      <c r="Q75" s="706">
        <f>'Next Years Budget - Set Goals'!Q84/12</f>
        <v>0</v>
      </c>
      <c r="R75" s="108" t="e">
        <f t="shared" si="63"/>
        <v>#DIV/0!</v>
      </c>
      <c r="S75" s="706">
        <f>'Next Years Budget - Set Goals'!S84/12</f>
        <v>0</v>
      </c>
      <c r="T75" s="108" t="e">
        <f t="shared" si="64"/>
        <v>#DIV/0!</v>
      </c>
      <c r="U75" s="706">
        <f>'Next Years Budget - Set Goals'!U84/12</f>
        <v>0</v>
      </c>
      <c r="V75" s="108" t="e">
        <f t="shared" si="65"/>
        <v>#DIV/0!</v>
      </c>
      <c r="W75" s="706">
        <f>'Next Years Budget - Set Goals'!W84/12</f>
        <v>0</v>
      </c>
      <c r="X75" s="108" t="e">
        <f t="shared" si="66"/>
        <v>#DIV/0!</v>
      </c>
      <c r="Y75" s="706">
        <f>'Next Years Budget - Set Goals'!Y84/12</f>
        <v>0</v>
      </c>
      <c r="Z75" s="108" t="e">
        <f t="shared" si="67"/>
        <v>#DIV/0!</v>
      </c>
      <c r="AA75" s="706">
        <f>'Next Years Budget - Set Goals'!AA84/12</f>
        <v>0</v>
      </c>
      <c r="AB75" s="108" t="e">
        <f t="shared" si="68"/>
        <v>#DIV/0!</v>
      </c>
      <c r="AC75" s="706">
        <f>'Next Years Budget - Set Goals'!AC84/12</f>
        <v>0</v>
      </c>
      <c r="AD75" s="319" t="e">
        <f t="shared" si="69"/>
        <v>#DIV/0!</v>
      </c>
    </row>
    <row r="76" spans="1:30" ht="13.15" x14ac:dyDescent="0.4">
      <c r="A76" s="327" t="s">
        <v>398</v>
      </c>
      <c r="B76" s="394" t="s">
        <v>298</v>
      </c>
      <c r="C76" s="243">
        <f t="shared" si="56"/>
        <v>0</v>
      </c>
      <c r="D76" s="101">
        <f t="shared" si="57"/>
        <v>0</v>
      </c>
      <c r="E76" s="706">
        <f>'Next Years Budget - Set Goals'!E85/12</f>
        <v>0</v>
      </c>
      <c r="F76" s="108">
        <f t="shared" si="58"/>
        <v>0</v>
      </c>
      <c r="G76" s="706">
        <f>'Next Years Budget - Set Goals'!G85/12</f>
        <v>0</v>
      </c>
      <c r="H76" s="108" t="e">
        <f t="shared" si="58"/>
        <v>#DIV/0!</v>
      </c>
      <c r="I76" s="706">
        <f>'Next Years Budget - Set Goals'!I85/12</f>
        <v>0</v>
      </c>
      <c r="J76" s="108" t="e">
        <f t="shared" si="59"/>
        <v>#DIV/0!</v>
      </c>
      <c r="K76" s="706">
        <f>'Next Years Budget - Set Goals'!K85/12</f>
        <v>0</v>
      </c>
      <c r="L76" s="108" t="e">
        <f t="shared" si="60"/>
        <v>#DIV/0!</v>
      </c>
      <c r="M76" s="706">
        <f>'Next Years Budget - Set Goals'!M85/12</f>
        <v>0</v>
      </c>
      <c r="N76" s="108" t="e">
        <f t="shared" si="61"/>
        <v>#DIV/0!</v>
      </c>
      <c r="O76" s="706">
        <f>'Next Years Budget - Set Goals'!O85/12</f>
        <v>0</v>
      </c>
      <c r="P76" s="108" t="e">
        <f t="shared" si="62"/>
        <v>#DIV/0!</v>
      </c>
      <c r="Q76" s="706">
        <f>'Next Years Budget - Set Goals'!Q85/12</f>
        <v>0</v>
      </c>
      <c r="R76" s="108" t="e">
        <f t="shared" si="63"/>
        <v>#DIV/0!</v>
      </c>
      <c r="S76" s="706">
        <f>'Next Years Budget - Set Goals'!S85/12</f>
        <v>0</v>
      </c>
      <c r="T76" s="108" t="e">
        <f t="shared" si="64"/>
        <v>#DIV/0!</v>
      </c>
      <c r="U76" s="706">
        <f>'Next Years Budget - Set Goals'!U85/12</f>
        <v>0</v>
      </c>
      <c r="V76" s="108" t="e">
        <f t="shared" si="65"/>
        <v>#DIV/0!</v>
      </c>
      <c r="W76" s="706">
        <f>'Next Years Budget - Set Goals'!W85/12</f>
        <v>0</v>
      </c>
      <c r="X76" s="108" t="e">
        <f t="shared" si="66"/>
        <v>#DIV/0!</v>
      </c>
      <c r="Y76" s="706">
        <f>'Next Years Budget - Set Goals'!Y85/12</f>
        <v>0</v>
      </c>
      <c r="Z76" s="108" t="e">
        <f t="shared" si="67"/>
        <v>#DIV/0!</v>
      </c>
      <c r="AA76" s="706">
        <f>'Next Years Budget - Set Goals'!AA85/12</f>
        <v>0</v>
      </c>
      <c r="AB76" s="108" t="e">
        <f t="shared" si="68"/>
        <v>#DIV/0!</v>
      </c>
      <c r="AC76" s="706">
        <f>'Next Years Budget - Set Goals'!AC85/12</f>
        <v>0</v>
      </c>
      <c r="AD76" s="319" t="e">
        <f t="shared" si="69"/>
        <v>#DIV/0!</v>
      </c>
    </row>
    <row r="77" spans="1:30" ht="13.15" x14ac:dyDescent="0.4">
      <c r="A77" s="327"/>
      <c r="B77" s="409" t="s">
        <v>300</v>
      </c>
      <c r="C77" s="265">
        <f>SUM(C63:C76)</f>
        <v>0</v>
      </c>
      <c r="D77" s="110">
        <f>+C77/$C$7</f>
        <v>0</v>
      </c>
      <c r="E77" s="256">
        <f>SUM(E63:E76)</f>
        <v>0</v>
      </c>
      <c r="F77" s="194">
        <f t="shared" si="58"/>
        <v>0</v>
      </c>
      <c r="G77" s="256">
        <f>SUM(G63:G76)</f>
        <v>0</v>
      </c>
      <c r="H77" s="194" t="e">
        <f t="shared" si="58"/>
        <v>#DIV/0!</v>
      </c>
      <c r="I77" s="256">
        <f>SUM(I63:I76)</f>
        <v>0</v>
      </c>
      <c r="J77" s="194" t="e">
        <f t="shared" si="59"/>
        <v>#DIV/0!</v>
      </c>
      <c r="K77" s="256">
        <f>SUM(K63:K76)</f>
        <v>0</v>
      </c>
      <c r="L77" s="194" t="e">
        <f t="shared" si="60"/>
        <v>#DIV/0!</v>
      </c>
      <c r="M77" s="256">
        <f>SUM(M63:M76)</f>
        <v>0</v>
      </c>
      <c r="N77" s="194" t="e">
        <f t="shared" si="61"/>
        <v>#DIV/0!</v>
      </c>
      <c r="O77" s="256">
        <f>SUM(O63:O76)</f>
        <v>0</v>
      </c>
      <c r="P77" s="194" t="e">
        <f t="shared" si="62"/>
        <v>#DIV/0!</v>
      </c>
      <c r="Q77" s="256">
        <f>SUM(Q63:Q76)</f>
        <v>0</v>
      </c>
      <c r="R77" s="194" t="e">
        <f t="shared" si="63"/>
        <v>#DIV/0!</v>
      </c>
      <c r="S77" s="256">
        <f>SUM(S63:S76)</f>
        <v>0</v>
      </c>
      <c r="T77" s="194" t="e">
        <f t="shared" si="64"/>
        <v>#DIV/0!</v>
      </c>
      <c r="U77" s="256">
        <f>SUM(U63:U76)</f>
        <v>0</v>
      </c>
      <c r="V77" s="194" t="e">
        <f t="shared" si="65"/>
        <v>#DIV/0!</v>
      </c>
      <c r="W77" s="256">
        <f>SUM(W63:W76)</f>
        <v>0</v>
      </c>
      <c r="X77" s="194" t="e">
        <f t="shared" si="66"/>
        <v>#DIV/0!</v>
      </c>
      <c r="Y77" s="256">
        <f>SUM(Y63:Y76)</f>
        <v>0</v>
      </c>
      <c r="Z77" s="194" t="e">
        <f t="shared" si="67"/>
        <v>#DIV/0!</v>
      </c>
      <c r="AA77" s="256">
        <f>SUM(AA63:AA76)</f>
        <v>0</v>
      </c>
      <c r="AB77" s="194" t="e">
        <f t="shared" si="68"/>
        <v>#DIV/0!</v>
      </c>
      <c r="AC77" s="256">
        <f>SUM(AC63:AC76)</f>
        <v>0</v>
      </c>
      <c r="AD77" s="230" t="e">
        <f t="shared" si="69"/>
        <v>#DIV/0!</v>
      </c>
    </row>
    <row r="78" spans="1:30" ht="13.15" x14ac:dyDescent="0.4">
      <c r="A78" s="327"/>
      <c r="B78" s="4"/>
      <c r="C78" s="243"/>
      <c r="D78" s="1"/>
      <c r="E78" s="248"/>
      <c r="F78" s="108"/>
      <c r="G78" s="248"/>
      <c r="H78" s="108"/>
      <c r="I78" s="248"/>
      <c r="J78" s="108"/>
      <c r="K78" s="248"/>
      <c r="L78" s="108"/>
      <c r="M78" s="248"/>
      <c r="N78" s="108"/>
      <c r="O78" s="248"/>
      <c r="P78" s="108"/>
      <c r="Q78" s="248"/>
      <c r="R78" s="108"/>
      <c r="S78" s="248"/>
      <c r="T78" s="108"/>
      <c r="U78" s="248"/>
      <c r="V78" s="108"/>
      <c r="W78" s="248"/>
      <c r="X78" s="108"/>
      <c r="Y78" s="248"/>
      <c r="Z78" s="108"/>
      <c r="AA78" s="248"/>
      <c r="AB78" s="108"/>
      <c r="AC78" s="248"/>
      <c r="AD78" s="319"/>
    </row>
    <row r="79" spans="1:30" ht="13.15" x14ac:dyDescent="0.4">
      <c r="A79" s="327"/>
      <c r="B79" s="410" t="s">
        <v>307</v>
      </c>
      <c r="C79" s="243"/>
      <c r="D79" s="1"/>
      <c r="E79" s="248"/>
      <c r="F79" s="108"/>
      <c r="G79" s="248"/>
      <c r="H79" s="108"/>
      <c r="I79" s="248"/>
      <c r="J79" s="108"/>
      <c r="K79" s="248"/>
      <c r="L79" s="108"/>
      <c r="M79" s="248"/>
      <c r="N79" s="108"/>
      <c r="O79" s="248"/>
      <c r="P79" s="108"/>
      <c r="Q79" s="248"/>
      <c r="R79" s="108"/>
      <c r="S79" s="248"/>
      <c r="T79" s="108"/>
      <c r="U79" s="248"/>
      <c r="V79" s="108"/>
      <c r="W79" s="248"/>
      <c r="X79" s="108"/>
      <c r="Y79" s="248"/>
      <c r="Z79" s="108"/>
      <c r="AA79" s="248"/>
      <c r="AB79" s="108"/>
      <c r="AC79" s="248"/>
      <c r="AD79" s="319"/>
    </row>
    <row r="80" spans="1:30" ht="13.15" x14ac:dyDescent="0.4">
      <c r="A80" s="327" t="s">
        <v>398</v>
      </c>
      <c r="B80" s="411" t="s">
        <v>301</v>
      </c>
      <c r="C80" s="243">
        <f t="shared" ref="C80:C85" si="70">+E80+G80+I80+K80+M80+O80+Q80+S80+U80+W80+Y80+AA80+AC80</f>
        <v>0</v>
      </c>
      <c r="D80" s="101">
        <f t="shared" ref="D80:D85" si="71">+C80/$C$7</f>
        <v>0</v>
      </c>
      <c r="E80" s="706">
        <f>'Next Years Budget - Set Goals'!E89/12</f>
        <v>0</v>
      </c>
      <c r="F80" s="108">
        <f t="shared" ref="F80:H86" si="72">+E80/E$7</f>
        <v>0</v>
      </c>
      <c r="G80" s="706">
        <f>'Next Years Budget - Set Goals'!G89/12</f>
        <v>0</v>
      </c>
      <c r="H80" s="108" t="e">
        <f t="shared" si="72"/>
        <v>#DIV/0!</v>
      </c>
      <c r="I80" s="706">
        <f>'Next Years Budget - Set Goals'!I89/12</f>
        <v>0</v>
      </c>
      <c r="J80" s="108" t="e">
        <f t="shared" ref="J80:J86" si="73">+I80/I$7</f>
        <v>#DIV/0!</v>
      </c>
      <c r="K80" s="706">
        <f>'Next Years Budget - Set Goals'!K89/12</f>
        <v>0</v>
      </c>
      <c r="L80" s="108" t="e">
        <f t="shared" ref="L80:L86" si="74">+K80/K$7</f>
        <v>#DIV/0!</v>
      </c>
      <c r="M80" s="706">
        <f>'Next Years Budget - Set Goals'!M89/12</f>
        <v>0</v>
      </c>
      <c r="N80" s="108" t="e">
        <f t="shared" ref="N80:N86" si="75">+M80/M$7</f>
        <v>#DIV/0!</v>
      </c>
      <c r="O80" s="706">
        <f>'Next Years Budget - Set Goals'!O89/12</f>
        <v>0</v>
      </c>
      <c r="P80" s="108" t="e">
        <f t="shared" ref="P80:P86" si="76">+O80/O$7</f>
        <v>#DIV/0!</v>
      </c>
      <c r="Q80" s="706">
        <f>'Next Years Budget - Set Goals'!Q89/12</f>
        <v>0</v>
      </c>
      <c r="R80" s="108" t="e">
        <f t="shared" ref="R80:R86" si="77">+Q80/Q$7</f>
        <v>#DIV/0!</v>
      </c>
      <c r="S80" s="706">
        <f>'Next Years Budget - Set Goals'!S89/12</f>
        <v>0</v>
      </c>
      <c r="T80" s="108" t="e">
        <f t="shared" ref="T80:T86" si="78">+S80/S$7</f>
        <v>#DIV/0!</v>
      </c>
      <c r="U80" s="706">
        <f>'Next Years Budget - Set Goals'!U89/12</f>
        <v>0</v>
      </c>
      <c r="V80" s="108" t="e">
        <f t="shared" ref="V80:V86" si="79">+U80/U$7</f>
        <v>#DIV/0!</v>
      </c>
      <c r="W80" s="706">
        <f>'Next Years Budget - Set Goals'!W89/12</f>
        <v>0</v>
      </c>
      <c r="X80" s="108" t="e">
        <f t="shared" ref="X80:X86" si="80">+W80/W$7</f>
        <v>#DIV/0!</v>
      </c>
      <c r="Y80" s="706">
        <f>'Next Years Budget - Set Goals'!Y89/12</f>
        <v>0</v>
      </c>
      <c r="Z80" s="108" t="e">
        <f t="shared" ref="Z80:Z86" si="81">+Y80/Y$7</f>
        <v>#DIV/0!</v>
      </c>
      <c r="AA80" s="706">
        <f>'Next Years Budget - Set Goals'!AA89/12</f>
        <v>0</v>
      </c>
      <c r="AB80" s="108" t="e">
        <f t="shared" ref="AB80:AB86" si="82">+AA80/AA$7</f>
        <v>#DIV/0!</v>
      </c>
      <c r="AC80" s="706">
        <f>'Next Years Budget - Set Goals'!AC89/12</f>
        <v>0</v>
      </c>
      <c r="AD80" s="319" t="e">
        <f t="shared" ref="AD80:AD86" si="83">+AC80/AC$7</f>
        <v>#DIV/0!</v>
      </c>
    </row>
    <row r="81" spans="1:30" ht="13.15" x14ac:dyDescent="0.4">
      <c r="A81" s="327" t="s">
        <v>399</v>
      </c>
      <c r="B81" s="394" t="s">
        <v>302</v>
      </c>
      <c r="C81" s="243">
        <f t="shared" si="70"/>
        <v>0</v>
      </c>
      <c r="D81" s="101">
        <f t="shared" si="71"/>
        <v>0</v>
      </c>
      <c r="E81" s="706">
        <f>'Next Years Budget - Set Goals'!E90/12</f>
        <v>0</v>
      </c>
      <c r="F81" s="108">
        <f t="shared" si="72"/>
        <v>0</v>
      </c>
      <c r="G81" s="706">
        <f>'Next Years Budget - Set Goals'!G90/12</f>
        <v>0</v>
      </c>
      <c r="H81" s="108" t="e">
        <f t="shared" si="72"/>
        <v>#DIV/0!</v>
      </c>
      <c r="I81" s="706">
        <f>'Next Years Budget - Set Goals'!I90/12</f>
        <v>0</v>
      </c>
      <c r="J81" s="108" t="e">
        <f t="shared" si="73"/>
        <v>#DIV/0!</v>
      </c>
      <c r="K81" s="706">
        <f>'Next Years Budget - Set Goals'!K90/12</f>
        <v>0</v>
      </c>
      <c r="L81" s="108" t="e">
        <f t="shared" si="74"/>
        <v>#DIV/0!</v>
      </c>
      <c r="M81" s="706">
        <f>'Next Years Budget - Set Goals'!M90/12</f>
        <v>0</v>
      </c>
      <c r="N81" s="108" t="e">
        <f t="shared" si="75"/>
        <v>#DIV/0!</v>
      </c>
      <c r="O81" s="706">
        <f>'Next Years Budget - Set Goals'!O90/12</f>
        <v>0</v>
      </c>
      <c r="P81" s="108" t="e">
        <f t="shared" si="76"/>
        <v>#DIV/0!</v>
      </c>
      <c r="Q81" s="706">
        <f>'Next Years Budget - Set Goals'!Q90/12</f>
        <v>0</v>
      </c>
      <c r="R81" s="108" t="e">
        <f t="shared" si="77"/>
        <v>#DIV/0!</v>
      </c>
      <c r="S81" s="706">
        <f>'Next Years Budget - Set Goals'!S90/12</f>
        <v>0</v>
      </c>
      <c r="T81" s="108" t="e">
        <f t="shared" si="78"/>
        <v>#DIV/0!</v>
      </c>
      <c r="U81" s="706">
        <f>'Next Years Budget - Set Goals'!U90/12</f>
        <v>0</v>
      </c>
      <c r="V81" s="108" t="e">
        <f t="shared" si="79"/>
        <v>#DIV/0!</v>
      </c>
      <c r="W81" s="706">
        <f>'Next Years Budget - Set Goals'!W90/12</f>
        <v>0</v>
      </c>
      <c r="X81" s="108" t="e">
        <f t="shared" si="80"/>
        <v>#DIV/0!</v>
      </c>
      <c r="Y81" s="706">
        <f>'Next Years Budget - Set Goals'!Y90/12</f>
        <v>0</v>
      </c>
      <c r="Z81" s="108" t="e">
        <f t="shared" si="81"/>
        <v>#DIV/0!</v>
      </c>
      <c r="AA81" s="706">
        <f>'Next Years Budget - Set Goals'!AA90/12</f>
        <v>0</v>
      </c>
      <c r="AB81" s="108" t="e">
        <f t="shared" si="82"/>
        <v>#DIV/0!</v>
      </c>
      <c r="AC81" s="706">
        <f>'Next Years Budget - Set Goals'!AC90/12</f>
        <v>0</v>
      </c>
      <c r="AD81" s="319" t="e">
        <f t="shared" si="83"/>
        <v>#DIV/0!</v>
      </c>
    </row>
    <row r="82" spans="1:30" ht="13.15" x14ac:dyDescent="0.4">
      <c r="A82" s="327" t="s">
        <v>399</v>
      </c>
      <c r="B82" s="394" t="s">
        <v>303</v>
      </c>
      <c r="C82" s="243">
        <f t="shared" si="70"/>
        <v>0</v>
      </c>
      <c r="D82" s="101">
        <f t="shared" si="71"/>
        <v>0</v>
      </c>
      <c r="E82" s="706">
        <f>'Next Years Budget - Set Goals'!E91/12</f>
        <v>0</v>
      </c>
      <c r="F82" s="108">
        <f t="shared" si="72"/>
        <v>0</v>
      </c>
      <c r="G82" s="706">
        <f>'Next Years Budget - Set Goals'!G91/12</f>
        <v>0</v>
      </c>
      <c r="H82" s="108" t="e">
        <f t="shared" si="72"/>
        <v>#DIV/0!</v>
      </c>
      <c r="I82" s="706">
        <f>'Next Years Budget - Set Goals'!I91/12</f>
        <v>0</v>
      </c>
      <c r="J82" s="108" t="e">
        <f t="shared" si="73"/>
        <v>#DIV/0!</v>
      </c>
      <c r="K82" s="706">
        <f>'Next Years Budget - Set Goals'!K91/12</f>
        <v>0</v>
      </c>
      <c r="L82" s="108" t="e">
        <f t="shared" si="74"/>
        <v>#DIV/0!</v>
      </c>
      <c r="M82" s="706">
        <f>'Next Years Budget - Set Goals'!M91/12</f>
        <v>0</v>
      </c>
      <c r="N82" s="108" t="e">
        <f t="shared" si="75"/>
        <v>#DIV/0!</v>
      </c>
      <c r="O82" s="706">
        <f>'Next Years Budget - Set Goals'!O91/12</f>
        <v>0</v>
      </c>
      <c r="P82" s="108" t="e">
        <f t="shared" si="76"/>
        <v>#DIV/0!</v>
      </c>
      <c r="Q82" s="706">
        <f>'Next Years Budget - Set Goals'!Q91/12</f>
        <v>0</v>
      </c>
      <c r="R82" s="108" t="e">
        <f t="shared" si="77"/>
        <v>#DIV/0!</v>
      </c>
      <c r="S82" s="706">
        <f>'Next Years Budget - Set Goals'!S91/12</f>
        <v>0</v>
      </c>
      <c r="T82" s="108" t="e">
        <f t="shared" si="78"/>
        <v>#DIV/0!</v>
      </c>
      <c r="U82" s="706">
        <f>'Next Years Budget - Set Goals'!U91/12</f>
        <v>0</v>
      </c>
      <c r="V82" s="108" t="e">
        <f t="shared" si="79"/>
        <v>#DIV/0!</v>
      </c>
      <c r="W82" s="706">
        <f>'Next Years Budget - Set Goals'!W91/12</f>
        <v>0</v>
      </c>
      <c r="X82" s="108" t="e">
        <f t="shared" si="80"/>
        <v>#DIV/0!</v>
      </c>
      <c r="Y82" s="706">
        <f>'Next Years Budget - Set Goals'!Y91/12</f>
        <v>0</v>
      </c>
      <c r="Z82" s="108" t="e">
        <f t="shared" si="81"/>
        <v>#DIV/0!</v>
      </c>
      <c r="AA82" s="706">
        <f>'Next Years Budget - Set Goals'!AA91/12</f>
        <v>0</v>
      </c>
      <c r="AB82" s="108" t="e">
        <f t="shared" si="82"/>
        <v>#DIV/0!</v>
      </c>
      <c r="AC82" s="706">
        <f>'Next Years Budget - Set Goals'!AC91/12</f>
        <v>0</v>
      </c>
      <c r="AD82" s="319" t="e">
        <f t="shared" si="83"/>
        <v>#DIV/0!</v>
      </c>
    </row>
    <row r="83" spans="1:30" ht="13.15" x14ac:dyDescent="0.4">
      <c r="A83" s="327" t="s">
        <v>399</v>
      </c>
      <c r="B83" s="394" t="s">
        <v>304</v>
      </c>
      <c r="C83" s="243">
        <f t="shared" si="70"/>
        <v>0</v>
      </c>
      <c r="D83" s="101">
        <f t="shared" si="71"/>
        <v>0</v>
      </c>
      <c r="E83" s="706">
        <f>'Next Years Budget - Set Goals'!E92/12</f>
        <v>0</v>
      </c>
      <c r="F83" s="108">
        <f t="shared" si="72"/>
        <v>0</v>
      </c>
      <c r="G83" s="706">
        <f>'Next Years Budget - Set Goals'!G92/12</f>
        <v>0</v>
      </c>
      <c r="H83" s="108" t="e">
        <f t="shared" si="72"/>
        <v>#DIV/0!</v>
      </c>
      <c r="I83" s="706">
        <f>'Next Years Budget - Set Goals'!I92/12</f>
        <v>0</v>
      </c>
      <c r="J83" s="108" t="e">
        <f t="shared" si="73"/>
        <v>#DIV/0!</v>
      </c>
      <c r="K83" s="706">
        <f>'Next Years Budget - Set Goals'!K92/12</f>
        <v>0</v>
      </c>
      <c r="L83" s="108" t="e">
        <f t="shared" si="74"/>
        <v>#DIV/0!</v>
      </c>
      <c r="M83" s="706">
        <f>'Next Years Budget - Set Goals'!M92/12</f>
        <v>0</v>
      </c>
      <c r="N83" s="108" t="e">
        <f t="shared" si="75"/>
        <v>#DIV/0!</v>
      </c>
      <c r="O83" s="706">
        <f>'Next Years Budget - Set Goals'!O92/12</f>
        <v>0</v>
      </c>
      <c r="P83" s="108" t="e">
        <f t="shared" si="76"/>
        <v>#DIV/0!</v>
      </c>
      <c r="Q83" s="706">
        <f>'Next Years Budget - Set Goals'!Q92/12</f>
        <v>0</v>
      </c>
      <c r="R83" s="108" t="e">
        <f t="shared" si="77"/>
        <v>#DIV/0!</v>
      </c>
      <c r="S83" s="706">
        <f>'Next Years Budget - Set Goals'!S92/12</f>
        <v>0</v>
      </c>
      <c r="T83" s="108" t="e">
        <f t="shared" si="78"/>
        <v>#DIV/0!</v>
      </c>
      <c r="U83" s="706">
        <f>'Next Years Budget - Set Goals'!U92/12</f>
        <v>0</v>
      </c>
      <c r="V83" s="108" t="e">
        <f t="shared" si="79"/>
        <v>#DIV/0!</v>
      </c>
      <c r="W83" s="706">
        <f>'Next Years Budget - Set Goals'!W92/12</f>
        <v>0</v>
      </c>
      <c r="X83" s="108" t="e">
        <f t="shared" si="80"/>
        <v>#DIV/0!</v>
      </c>
      <c r="Y83" s="706">
        <f>'Next Years Budget - Set Goals'!Y92/12</f>
        <v>0</v>
      </c>
      <c r="Z83" s="108" t="e">
        <f t="shared" si="81"/>
        <v>#DIV/0!</v>
      </c>
      <c r="AA83" s="706">
        <f>'Next Years Budget - Set Goals'!AA92/12</f>
        <v>0</v>
      </c>
      <c r="AB83" s="108" t="e">
        <f t="shared" si="82"/>
        <v>#DIV/0!</v>
      </c>
      <c r="AC83" s="706">
        <f>'Next Years Budget - Set Goals'!AC92/12</f>
        <v>0</v>
      </c>
      <c r="AD83" s="319" t="e">
        <f t="shared" si="83"/>
        <v>#DIV/0!</v>
      </c>
    </row>
    <row r="84" spans="1:30" ht="13.15" x14ac:dyDescent="0.4">
      <c r="A84" s="327" t="s">
        <v>398</v>
      </c>
      <c r="B84" s="394" t="s">
        <v>305</v>
      </c>
      <c r="C84" s="243">
        <f t="shared" si="70"/>
        <v>0</v>
      </c>
      <c r="D84" s="101">
        <f t="shared" si="71"/>
        <v>0</v>
      </c>
      <c r="E84" s="706">
        <f>'Next Years Budget - Set Goals'!E93/12</f>
        <v>0</v>
      </c>
      <c r="F84" s="108">
        <f t="shared" si="72"/>
        <v>0</v>
      </c>
      <c r="G84" s="706">
        <f>'Next Years Budget - Set Goals'!G93/12</f>
        <v>0</v>
      </c>
      <c r="H84" s="108" t="e">
        <f t="shared" si="72"/>
        <v>#DIV/0!</v>
      </c>
      <c r="I84" s="706">
        <f>'Next Years Budget - Set Goals'!I93/12</f>
        <v>0</v>
      </c>
      <c r="J84" s="108" t="e">
        <f t="shared" si="73"/>
        <v>#DIV/0!</v>
      </c>
      <c r="K84" s="706">
        <f>'Next Years Budget - Set Goals'!K93/12</f>
        <v>0</v>
      </c>
      <c r="L84" s="108" t="e">
        <f t="shared" si="74"/>
        <v>#DIV/0!</v>
      </c>
      <c r="M84" s="706">
        <f>'Next Years Budget - Set Goals'!M93/12</f>
        <v>0</v>
      </c>
      <c r="N84" s="108" t="e">
        <f t="shared" si="75"/>
        <v>#DIV/0!</v>
      </c>
      <c r="O84" s="706">
        <f>'Next Years Budget - Set Goals'!O93/12</f>
        <v>0</v>
      </c>
      <c r="P84" s="108" t="e">
        <f t="shared" si="76"/>
        <v>#DIV/0!</v>
      </c>
      <c r="Q84" s="706">
        <f>'Next Years Budget - Set Goals'!Q93/12</f>
        <v>0</v>
      </c>
      <c r="R84" s="108" t="e">
        <f t="shared" si="77"/>
        <v>#DIV/0!</v>
      </c>
      <c r="S84" s="706">
        <f>'Next Years Budget - Set Goals'!S93/12</f>
        <v>0</v>
      </c>
      <c r="T84" s="108" t="e">
        <f t="shared" si="78"/>
        <v>#DIV/0!</v>
      </c>
      <c r="U84" s="706">
        <f>'Next Years Budget - Set Goals'!U93/12</f>
        <v>0</v>
      </c>
      <c r="V84" s="108" t="e">
        <f t="shared" si="79"/>
        <v>#DIV/0!</v>
      </c>
      <c r="W84" s="706">
        <f>'Next Years Budget - Set Goals'!W93/12</f>
        <v>0</v>
      </c>
      <c r="X84" s="108" t="e">
        <f t="shared" si="80"/>
        <v>#DIV/0!</v>
      </c>
      <c r="Y84" s="706">
        <f>'Next Years Budget - Set Goals'!Y93/12</f>
        <v>0</v>
      </c>
      <c r="Z84" s="108" t="e">
        <f t="shared" si="81"/>
        <v>#DIV/0!</v>
      </c>
      <c r="AA84" s="706">
        <f>'Next Years Budget - Set Goals'!AA93/12</f>
        <v>0</v>
      </c>
      <c r="AB84" s="108" t="e">
        <f t="shared" si="82"/>
        <v>#DIV/0!</v>
      </c>
      <c r="AC84" s="706">
        <f>'Next Years Budget - Set Goals'!AC93/12</f>
        <v>0</v>
      </c>
      <c r="AD84" s="319" t="e">
        <f t="shared" si="83"/>
        <v>#DIV/0!</v>
      </c>
    </row>
    <row r="85" spans="1:30" ht="13.15" x14ac:dyDescent="0.4">
      <c r="A85" s="327" t="s">
        <v>398</v>
      </c>
      <c r="B85" s="394" t="s">
        <v>306</v>
      </c>
      <c r="C85" s="243">
        <f t="shared" si="70"/>
        <v>0</v>
      </c>
      <c r="D85" s="101">
        <f t="shared" si="71"/>
        <v>0</v>
      </c>
      <c r="E85" s="706">
        <f>'Next Years Budget - Set Goals'!E94/12</f>
        <v>0</v>
      </c>
      <c r="F85" s="108">
        <f t="shared" si="72"/>
        <v>0</v>
      </c>
      <c r="G85" s="706">
        <f>'Next Years Budget - Set Goals'!G94/12</f>
        <v>0</v>
      </c>
      <c r="H85" s="108" t="e">
        <f t="shared" si="72"/>
        <v>#DIV/0!</v>
      </c>
      <c r="I85" s="706">
        <f>'Next Years Budget - Set Goals'!I94/12</f>
        <v>0</v>
      </c>
      <c r="J85" s="108" t="e">
        <f t="shared" si="73"/>
        <v>#DIV/0!</v>
      </c>
      <c r="K85" s="706">
        <f>'Next Years Budget - Set Goals'!K94/12</f>
        <v>0</v>
      </c>
      <c r="L85" s="108" t="e">
        <f t="shared" si="74"/>
        <v>#DIV/0!</v>
      </c>
      <c r="M85" s="706">
        <f>'Next Years Budget - Set Goals'!M94/12</f>
        <v>0</v>
      </c>
      <c r="N85" s="108" t="e">
        <f t="shared" si="75"/>
        <v>#DIV/0!</v>
      </c>
      <c r="O85" s="706">
        <f>'Next Years Budget - Set Goals'!O94/12</f>
        <v>0</v>
      </c>
      <c r="P85" s="108" t="e">
        <f t="shared" si="76"/>
        <v>#DIV/0!</v>
      </c>
      <c r="Q85" s="706">
        <f>'Next Years Budget - Set Goals'!Q94/12</f>
        <v>0</v>
      </c>
      <c r="R85" s="108" t="e">
        <f t="shared" si="77"/>
        <v>#DIV/0!</v>
      </c>
      <c r="S85" s="706">
        <f>'Next Years Budget - Set Goals'!S94/12</f>
        <v>0</v>
      </c>
      <c r="T85" s="108" t="e">
        <f t="shared" si="78"/>
        <v>#DIV/0!</v>
      </c>
      <c r="U85" s="706">
        <f>'Next Years Budget - Set Goals'!U94/12</f>
        <v>0</v>
      </c>
      <c r="V85" s="108" t="e">
        <f t="shared" si="79"/>
        <v>#DIV/0!</v>
      </c>
      <c r="W85" s="706">
        <f>'Next Years Budget - Set Goals'!W94/12</f>
        <v>0</v>
      </c>
      <c r="X85" s="108" t="e">
        <f t="shared" si="80"/>
        <v>#DIV/0!</v>
      </c>
      <c r="Y85" s="706">
        <f>'Next Years Budget - Set Goals'!Y94/12</f>
        <v>0</v>
      </c>
      <c r="Z85" s="108" t="e">
        <f t="shared" si="81"/>
        <v>#DIV/0!</v>
      </c>
      <c r="AA85" s="706">
        <f>'Next Years Budget - Set Goals'!AA94/12</f>
        <v>0</v>
      </c>
      <c r="AB85" s="108" t="e">
        <f t="shared" si="82"/>
        <v>#DIV/0!</v>
      </c>
      <c r="AC85" s="706">
        <f>'Next Years Budget - Set Goals'!AC94/12</f>
        <v>0</v>
      </c>
      <c r="AD85" s="319" t="e">
        <f t="shared" si="83"/>
        <v>#DIV/0!</v>
      </c>
    </row>
    <row r="86" spans="1:30" ht="13.15" x14ac:dyDescent="0.4">
      <c r="A86" s="327"/>
      <c r="B86" s="409" t="s">
        <v>308</v>
      </c>
      <c r="C86" s="265">
        <f>SUM(C80:C85)</f>
        <v>0</v>
      </c>
      <c r="D86" s="110">
        <f>+C86/$C$7</f>
        <v>0</v>
      </c>
      <c r="E86" s="256">
        <f>SUM(E80:E85)</f>
        <v>0</v>
      </c>
      <c r="F86" s="194">
        <f t="shared" si="72"/>
        <v>0</v>
      </c>
      <c r="G86" s="256">
        <f>SUM(G80:G85)</f>
        <v>0</v>
      </c>
      <c r="H86" s="194" t="e">
        <f t="shared" si="72"/>
        <v>#DIV/0!</v>
      </c>
      <c r="I86" s="256">
        <f>SUM(I80:I85)</f>
        <v>0</v>
      </c>
      <c r="J86" s="194" t="e">
        <f t="shared" si="73"/>
        <v>#DIV/0!</v>
      </c>
      <c r="K86" s="256">
        <f>SUM(K80:K85)</f>
        <v>0</v>
      </c>
      <c r="L86" s="194" t="e">
        <f t="shared" si="74"/>
        <v>#DIV/0!</v>
      </c>
      <c r="M86" s="256">
        <f>SUM(M80:M85)</f>
        <v>0</v>
      </c>
      <c r="N86" s="194" t="e">
        <f t="shared" si="75"/>
        <v>#DIV/0!</v>
      </c>
      <c r="O86" s="256">
        <f>SUM(O80:O85)</f>
        <v>0</v>
      </c>
      <c r="P86" s="194" t="e">
        <f t="shared" si="76"/>
        <v>#DIV/0!</v>
      </c>
      <c r="Q86" s="256">
        <f>SUM(Q80:Q85)</f>
        <v>0</v>
      </c>
      <c r="R86" s="194" t="e">
        <f t="shared" si="77"/>
        <v>#DIV/0!</v>
      </c>
      <c r="S86" s="256">
        <f>SUM(S80:S85)</f>
        <v>0</v>
      </c>
      <c r="T86" s="194" t="e">
        <f t="shared" si="78"/>
        <v>#DIV/0!</v>
      </c>
      <c r="U86" s="256">
        <f>SUM(U80:U85)</f>
        <v>0</v>
      </c>
      <c r="V86" s="194" t="e">
        <f t="shared" si="79"/>
        <v>#DIV/0!</v>
      </c>
      <c r="W86" s="256">
        <f>SUM(W80:W85)</f>
        <v>0</v>
      </c>
      <c r="X86" s="194" t="e">
        <f t="shared" si="80"/>
        <v>#DIV/0!</v>
      </c>
      <c r="Y86" s="256">
        <f>SUM(Y80:Y85)</f>
        <v>0</v>
      </c>
      <c r="Z86" s="194" t="e">
        <f t="shared" si="81"/>
        <v>#DIV/0!</v>
      </c>
      <c r="AA86" s="256">
        <f>SUM(AA80:AA85)</f>
        <v>0</v>
      </c>
      <c r="AB86" s="194" t="e">
        <f t="shared" si="82"/>
        <v>#DIV/0!</v>
      </c>
      <c r="AC86" s="256">
        <f>SUM(AC80:AC85)</f>
        <v>0</v>
      </c>
      <c r="AD86" s="230" t="e">
        <f t="shared" si="83"/>
        <v>#DIV/0!</v>
      </c>
    </row>
    <row r="87" spans="1:30" ht="13.15" x14ac:dyDescent="0.4">
      <c r="A87" s="327"/>
      <c r="B87" s="4"/>
      <c r="C87" s="243"/>
      <c r="D87" s="1"/>
      <c r="E87" s="248"/>
      <c r="F87" s="108"/>
      <c r="G87" s="248"/>
      <c r="H87" s="108"/>
      <c r="I87" s="248"/>
      <c r="J87" s="108"/>
      <c r="K87" s="248"/>
      <c r="L87" s="108"/>
      <c r="M87" s="248"/>
      <c r="N87" s="108"/>
      <c r="O87" s="248"/>
      <c r="P87" s="108"/>
      <c r="Q87" s="248"/>
      <c r="R87" s="108"/>
      <c r="S87" s="248"/>
      <c r="T87" s="108"/>
      <c r="U87" s="248"/>
      <c r="V87" s="108"/>
      <c r="W87" s="248"/>
      <c r="X87" s="108"/>
      <c r="Y87" s="248"/>
      <c r="Z87" s="108"/>
      <c r="AA87" s="248"/>
      <c r="AB87" s="108"/>
      <c r="AC87" s="248"/>
      <c r="AD87" s="319"/>
    </row>
    <row r="88" spans="1:30" ht="13.15" x14ac:dyDescent="0.4">
      <c r="A88" s="327"/>
      <c r="B88" s="410" t="s">
        <v>309</v>
      </c>
      <c r="C88" s="243"/>
      <c r="D88" s="1"/>
      <c r="E88" s="248"/>
      <c r="F88" s="108"/>
      <c r="G88" s="248"/>
      <c r="H88" s="108"/>
      <c r="I88" s="248"/>
      <c r="J88" s="108"/>
      <c r="K88" s="248"/>
      <c r="L88" s="108"/>
      <c r="M88" s="248"/>
      <c r="N88" s="108"/>
      <c r="O88" s="248"/>
      <c r="P88" s="108"/>
      <c r="Q88" s="248"/>
      <c r="R88" s="108"/>
      <c r="S88" s="248"/>
      <c r="T88" s="108"/>
      <c r="U88" s="248"/>
      <c r="V88" s="108"/>
      <c r="W88" s="248"/>
      <c r="X88" s="108"/>
      <c r="Y88" s="248"/>
      <c r="Z88" s="108"/>
      <c r="AA88" s="248"/>
      <c r="AB88" s="108"/>
      <c r="AC88" s="248"/>
      <c r="AD88" s="319"/>
    </row>
    <row r="89" spans="1:30" ht="13.15" x14ac:dyDescent="0.4">
      <c r="A89" s="327" t="s">
        <v>399</v>
      </c>
      <c r="B89" s="394" t="s">
        <v>310</v>
      </c>
      <c r="C89" s="243">
        <f t="shared" ref="C89:C111" si="84">+E89+G89+I89+K89+M89+O89+Q89+S89+U89+W89+Y89+AA89+AC89</f>
        <v>0</v>
      </c>
      <c r="D89" s="101">
        <f t="shared" ref="D89:D111" si="85">+C89/$C$7</f>
        <v>0</v>
      </c>
      <c r="E89" s="706">
        <f>'Next Years Budget - Set Goals'!E98/12</f>
        <v>0</v>
      </c>
      <c r="F89" s="108">
        <f t="shared" ref="F89:H112" si="86">+E89/E$7</f>
        <v>0</v>
      </c>
      <c r="G89" s="706">
        <f>'Next Years Budget - Set Goals'!G98/12</f>
        <v>0</v>
      </c>
      <c r="H89" s="108" t="e">
        <f t="shared" si="86"/>
        <v>#DIV/0!</v>
      </c>
      <c r="I89" s="706">
        <f>'Next Years Budget - Set Goals'!I98/12</f>
        <v>0</v>
      </c>
      <c r="J89" s="108" t="e">
        <f t="shared" ref="J89:J112" si="87">+I89/I$7</f>
        <v>#DIV/0!</v>
      </c>
      <c r="K89" s="706">
        <f>'Next Years Budget - Set Goals'!K98/12</f>
        <v>0</v>
      </c>
      <c r="L89" s="108" t="e">
        <f t="shared" ref="L89:L112" si="88">+K89/K$7</f>
        <v>#DIV/0!</v>
      </c>
      <c r="M89" s="706">
        <f>'Next Years Budget - Set Goals'!M98/12</f>
        <v>0</v>
      </c>
      <c r="N89" s="108" t="e">
        <f t="shared" ref="N89:N112" si="89">+M89/M$7</f>
        <v>#DIV/0!</v>
      </c>
      <c r="O89" s="706">
        <f>'Next Years Budget - Set Goals'!O98/12</f>
        <v>0</v>
      </c>
      <c r="P89" s="108" t="e">
        <f t="shared" ref="P89:P112" si="90">+O89/O$7</f>
        <v>#DIV/0!</v>
      </c>
      <c r="Q89" s="706">
        <f>'Next Years Budget - Set Goals'!Q98/12</f>
        <v>0</v>
      </c>
      <c r="R89" s="108" t="e">
        <f t="shared" ref="R89:R112" si="91">+Q89/Q$7</f>
        <v>#DIV/0!</v>
      </c>
      <c r="S89" s="706">
        <f>'Next Years Budget - Set Goals'!S98/12</f>
        <v>0</v>
      </c>
      <c r="T89" s="108" t="e">
        <f t="shared" ref="T89:T112" si="92">+S89/S$7</f>
        <v>#DIV/0!</v>
      </c>
      <c r="U89" s="706">
        <f>'Next Years Budget - Set Goals'!U98/12</f>
        <v>0</v>
      </c>
      <c r="V89" s="108" t="e">
        <f t="shared" ref="V89:V112" si="93">+U89/U$7</f>
        <v>#DIV/0!</v>
      </c>
      <c r="W89" s="706">
        <f>'Next Years Budget - Set Goals'!W98/12</f>
        <v>0</v>
      </c>
      <c r="X89" s="108" t="e">
        <f t="shared" ref="X89:X112" si="94">+W89/W$7</f>
        <v>#DIV/0!</v>
      </c>
      <c r="Y89" s="706">
        <f>'Next Years Budget - Set Goals'!Y98/12</f>
        <v>0</v>
      </c>
      <c r="Z89" s="108" t="e">
        <f t="shared" ref="Z89:Z112" si="95">+Y89/Y$7</f>
        <v>#DIV/0!</v>
      </c>
      <c r="AA89" s="706">
        <f>'Next Years Budget - Set Goals'!AA98/12</f>
        <v>0</v>
      </c>
      <c r="AB89" s="108" t="e">
        <f t="shared" ref="AB89:AB112" si="96">+AA89/AA$7</f>
        <v>#DIV/0!</v>
      </c>
      <c r="AC89" s="706">
        <f>'Next Years Budget - Set Goals'!AC98/12</f>
        <v>0</v>
      </c>
      <c r="AD89" s="319" t="e">
        <f t="shared" ref="AD89:AD112" si="97">+AC89/AC$7</f>
        <v>#DIV/0!</v>
      </c>
    </row>
    <row r="90" spans="1:30" ht="13.15" x14ac:dyDescent="0.4">
      <c r="A90" s="327" t="s">
        <v>399</v>
      </c>
      <c r="B90" s="394" t="s">
        <v>311</v>
      </c>
      <c r="C90" s="243">
        <f t="shared" si="84"/>
        <v>0</v>
      </c>
      <c r="D90" s="101">
        <f t="shared" si="85"/>
        <v>0</v>
      </c>
      <c r="E90" s="706">
        <f>'Next Years Budget - Set Goals'!E99/12</f>
        <v>0</v>
      </c>
      <c r="F90" s="108">
        <f t="shared" si="86"/>
        <v>0</v>
      </c>
      <c r="G90" s="706">
        <f>'Next Years Budget - Set Goals'!G99/12</f>
        <v>0</v>
      </c>
      <c r="H90" s="108" t="e">
        <f t="shared" si="86"/>
        <v>#DIV/0!</v>
      </c>
      <c r="I90" s="706">
        <f>'Next Years Budget - Set Goals'!I99/12</f>
        <v>0</v>
      </c>
      <c r="J90" s="108" t="e">
        <f t="shared" si="87"/>
        <v>#DIV/0!</v>
      </c>
      <c r="K90" s="706">
        <f>'Next Years Budget - Set Goals'!K99/12</f>
        <v>0</v>
      </c>
      <c r="L90" s="108" t="e">
        <f t="shared" si="88"/>
        <v>#DIV/0!</v>
      </c>
      <c r="M90" s="706">
        <f>'Next Years Budget - Set Goals'!M99/12</f>
        <v>0</v>
      </c>
      <c r="N90" s="108" t="e">
        <f t="shared" si="89"/>
        <v>#DIV/0!</v>
      </c>
      <c r="O90" s="706">
        <f>'Next Years Budget - Set Goals'!O99/12</f>
        <v>0</v>
      </c>
      <c r="P90" s="108" t="e">
        <f t="shared" si="90"/>
        <v>#DIV/0!</v>
      </c>
      <c r="Q90" s="706">
        <f>'Next Years Budget - Set Goals'!Q99/12</f>
        <v>0</v>
      </c>
      <c r="R90" s="108" t="e">
        <f t="shared" si="91"/>
        <v>#DIV/0!</v>
      </c>
      <c r="S90" s="706">
        <f>'Next Years Budget - Set Goals'!S99/12</f>
        <v>0</v>
      </c>
      <c r="T90" s="108" t="e">
        <f t="shared" si="92"/>
        <v>#DIV/0!</v>
      </c>
      <c r="U90" s="706">
        <f>'Next Years Budget - Set Goals'!U99/12</f>
        <v>0</v>
      </c>
      <c r="V90" s="108" t="e">
        <f t="shared" si="93"/>
        <v>#DIV/0!</v>
      </c>
      <c r="W90" s="706">
        <f>'Next Years Budget - Set Goals'!W99/12</f>
        <v>0</v>
      </c>
      <c r="X90" s="108" t="e">
        <f t="shared" si="94"/>
        <v>#DIV/0!</v>
      </c>
      <c r="Y90" s="706">
        <f>'Next Years Budget - Set Goals'!Y99/12</f>
        <v>0</v>
      </c>
      <c r="Z90" s="108" t="e">
        <f t="shared" si="95"/>
        <v>#DIV/0!</v>
      </c>
      <c r="AA90" s="706">
        <f>'Next Years Budget - Set Goals'!AA99/12</f>
        <v>0</v>
      </c>
      <c r="AB90" s="108" t="e">
        <f t="shared" si="96"/>
        <v>#DIV/0!</v>
      </c>
      <c r="AC90" s="706">
        <f>'Next Years Budget - Set Goals'!AC99/12</f>
        <v>0</v>
      </c>
      <c r="AD90" s="319" t="e">
        <f t="shared" si="97"/>
        <v>#DIV/0!</v>
      </c>
    </row>
    <row r="91" spans="1:30" ht="13.15" x14ac:dyDescent="0.4">
      <c r="A91" s="327" t="s">
        <v>398</v>
      </c>
      <c r="B91" s="394" t="s">
        <v>312</v>
      </c>
      <c r="C91" s="243">
        <f t="shared" si="84"/>
        <v>0</v>
      </c>
      <c r="D91" s="101">
        <f t="shared" si="85"/>
        <v>0</v>
      </c>
      <c r="E91" s="706">
        <f>'Next Years Budget - Set Goals'!E100/12</f>
        <v>0</v>
      </c>
      <c r="F91" s="108">
        <f t="shared" si="86"/>
        <v>0</v>
      </c>
      <c r="G91" s="706">
        <f>'Next Years Budget - Set Goals'!G100/12</f>
        <v>0</v>
      </c>
      <c r="H91" s="108" t="e">
        <f t="shared" si="86"/>
        <v>#DIV/0!</v>
      </c>
      <c r="I91" s="706">
        <f>'Next Years Budget - Set Goals'!I100/12</f>
        <v>0</v>
      </c>
      <c r="J91" s="108" t="e">
        <f t="shared" si="87"/>
        <v>#DIV/0!</v>
      </c>
      <c r="K91" s="706">
        <f>'Next Years Budget - Set Goals'!K100/12</f>
        <v>0</v>
      </c>
      <c r="L91" s="108" t="e">
        <f t="shared" si="88"/>
        <v>#DIV/0!</v>
      </c>
      <c r="M91" s="706">
        <f>'Next Years Budget - Set Goals'!M100/12</f>
        <v>0</v>
      </c>
      <c r="N91" s="108" t="e">
        <f t="shared" si="89"/>
        <v>#DIV/0!</v>
      </c>
      <c r="O91" s="706">
        <f>'Next Years Budget - Set Goals'!O100/12</f>
        <v>0</v>
      </c>
      <c r="P91" s="108" t="e">
        <f t="shared" si="90"/>
        <v>#DIV/0!</v>
      </c>
      <c r="Q91" s="706">
        <f>'Next Years Budget - Set Goals'!Q100/12</f>
        <v>0</v>
      </c>
      <c r="R91" s="108" t="e">
        <f t="shared" si="91"/>
        <v>#DIV/0!</v>
      </c>
      <c r="S91" s="706">
        <f>'Next Years Budget - Set Goals'!S100/12</f>
        <v>0</v>
      </c>
      <c r="T91" s="108" t="e">
        <f t="shared" si="92"/>
        <v>#DIV/0!</v>
      </c>
      <c r="U91" s="706">
        <f>'Next Years Budget - Set Goals'!U100/12</f>
        <v>0</v>
      </c>
      <c r="V91" s="108" t="e">
        <f t="shared" si="93"/>
        <v>#DIV/0!</v>
      </c>
      <c r="W91" s="706">
        <f>'Next Years Budget - Set Goals'!W100/12</f>
        <v>0</v>
      </c>
      <c r="X91" s="108" t="e">
        <f t="shared" si="94"/>
        <v>#DIV/0!</v>
      </c>
      <c r="Y91" s="706">
        <f>'Next Years Budget - Set Goals'!Y100/12</f>
        <v>0</v>
      </c>
      <c r="Z91" s="108" t="e">
        <f t="shared" si="95"/>
        <v>#DIV/0!</v>
      </c>
      <c r="AA91" s="706">
        <f>'Next Years Budget - Set Goals'!AA100/12</f>
        <v>0</v>
      </c>
      <c r="AB91" s="108" t="e">
        <f t="shared" si="96"/>
        <v>#DIV/0!</v>
      </c>
      <c r="AC91" s="706">
        <f>'Next Years Budget - Set Goals'!AC100/12</f>
        <v>0</v>
      </c>
      <c r="AD91" s="319" t="e">
        <f t="shared" si="97"/>
        <v>#DIV/0!</v>
      </c>
    </row>
    <row r="92" spans="1:30" ht="13.15" x14ac:dyDescent="0.4">
      <c r="A92" s="327" t="s">
        <v>399</v>
      </c>
      <c r="B92" s="394" t="s">
        <v>313</v>
      </c>
      <c r="C92" s="243">
        <f t="shared" si="84"/>
        <v>0</v>
      </c>
      <c r="D92" s="101">
        <f t="shared" si="85"/>
        <v>0</v>
      </c>
      <c r="E92" s="706">
        <f>'Next Years Budget - Set Goals'!E101/12</f>
        <v>0</v>
      </c>
      <c r="F92" s="108">
        <f t="shared" si="86"/>
        <v>0</v>
      </c>
      <c r="G92" s="706">
        <f>'Next Years Budget - Set Goals'!G101/12</f>
        <v>0</v>
      </c>
      <c r="H92" s="108" t="e">
        <f t="shared" si="86"/>
        <v>#DIV/0!</v>
      </c>
      <c r="I92" s="706">
        <f>'Next Years Budget - Set Goals'!I101/12</f>
        <v>0</v>
      </c>
      <c r="J92" s="108" t="e">
        <f t="shared" si="87"/>
        <v>#DIV/0!</v>
      </c>
      <c r="K92" s="706">
        <f>'Next Years Budget - Set Goals'!K101/12</f>
        <v>0</v>
      </c>
      <c r="L92" s="108" t="e">
        <f t="shared" si="88"/>
        <v>#DIV/0!</v>
      </c>
      <c r="M92" s="706">
        <f>'Next Years Budget - Set Goals'!M101/12</f>
        <v>0</v>
      </c>
      <c r="N92" s="108" t="e">
        <f t="shared" si="89"/>
        <v>#DIV/0!</v>
      </c>
      <c r="O92" s="706">
        <f>'Next Years Budget - Set Goals'!O101/12</f>
        <v>0</v>
      </c>
      <c r="P92" s="108" t="e">
        <f t="shared" si="90"/>
        <v>#DIV/0!</v>
      </c>
      <c r="Q92" s="706">
        <f>'Next Years Budget - Set Goals'!Q101/12</f>
        <v>0</v>
      </c>
      <c r="R92" s="108" t="e">
        <f t="shared" si="91"/>
        <v>#DIV/0!</v>
      </c>
      <c r="S92" s="706">
        <f>'Next Years Budget - Set Goals'!S101/12</f>
        <v>0</v>
      </c>
      <c r="T92" s="108" t="e">
        <f t="shared" si="92"/>
        <v>#DIV/0!</v>
      </c>
      <c r="U92" s="706">
        <f>'Next Years Budget - Set Goals'!U101/12</f>
        <v>0</v>
      </c>
      <c r="V92" s="108" t="e">
        <f t="shared" si="93"/>
        <v>#DIV/0!</v>
      </c>
      <c r="W92" s="706">
        <f>'Next Years Budget - Set Goals'!W101/12</f>
        <v>0</v>
      </c>
      <c r="X92" s="108" t="e">
        <f t="shared" si="94"/>
        <v>#DIV/0!</v>
      </c>
      <c r="Y92" s="706">
        <f>'Next Years Budget - Set Goals'!Y101/12</f>
        <v>0</v>
      </c>
      <c r="Z92" s="108" t="e">
        <f t="shared" si="95"/>
        <v>#DIV/0!</v>
      </c>
      <c r="AA92" s="706">
        <f>'Next Years Budget - Set Goals'!AA101/12</f>
        <v>0</v>
      </c>
      <c r="AB92" s="108" t="e">
        <f t="shared" si="96"/>
        <v>#DIV/0!</v>
      </c>
      <c r="AC92" s="706">
        <f>'Next Years Budget - Set Goals'!AC101/12</f>
        <v>0</v>
      </c>
      <c r="AD92" s="319" t="e">
        <f t="shared" si="97"/>
        <v>#DIV/0!</v>
      </c>
    </row>
    <row r="93" spans="1:30" ht="13.15" x14ac:dyDescent="0.4">
      <c r="A93" s="327" t="s">
        <v>398</v>
      </c>
      <c r="B93" s="394" t="s">
        <v>314</v>
      </c>
      <c r="C93" s="243">
        <f t="shared" si="84"/>
        <v>0</v>
      </c>
      <c r="D93" s="101">
        <f t="shared" si="85"/>
        <v>0</v>
      </c>
      <c r="E93" s="706">
        <f>'Next Years Budget - Set Goals'!E102/12</f>
        <v>0</v>
      </c>
      <c r="F93" s="108">
        <f t="shared" si="86"/>
        <v>0</v>
      </c>
      <c r="G93" s="706">
        <f>'Next Years Budget - Set Goals'!G102/12</f>
        <v>0</v>
      </c>
      <c r="H93" s="108" t="e">
        <f t="shared" si="86"/>
        <v>#DIV/0!</v>
      </c>
      <c r="I93" s="706">
        <f>'Next Years Budget - Set Goals'!I102/12</f>
        <v>0</v>
      </c>
      <c r="J93" s="108" t="e">
        <f t="shared" si="87"/>
        <v>#DIV/0!</v>
      </c>
      <c r="K93" s="706">
        <f>'Next Years Budget - Set Goals'!K102/12</f>
        <v>0</v>
      </c>
      <c r="L93" s="108" t="e">
        <f t="shared" si="88"/>
        <v>#DIV/0!</v>
      </c>
      <c r="M93" s="706">
        <f>'Next Years Budget - Set Goals'!M102/12</f>
        <v>0</v>
      </c>
      <c r="N93" s="108" t="e">
        <f t="shared" si="89"/>
        <v>#DIV/0!</v>
      </c>
      <c r="O93" s="706">
        <f>'Next Years Budget - Set Goals'!O102/12</f>
        <v>0</v>
      </c>
      <c r="P93" s="108" t="e">
        <f t="shared" si="90"/>
        <v>#DIV/0!</v>
      </c>
      <c r="Q93" s="706">
        <f>'Next Years Budget - Set Goals'!Q102/12</f>
        <v>0</v>
      </c>
      <c r="R93" s="108" t="e">
        <f t="shared" si="91"/>
        <v>#DIV/0!</v>
      </c>
      <c r="S93" s="706">
        <f>'Next Years Budget - Set Goals'!S102/12</f>
        <v>0</v>
      </c>
      <c r="T93" s="108" t="e">
        <f t="shared" si="92"/>
        <v>#DIV/0!</v>
      </c>
      <c r="U93" s="706">
        <f>'Next Years Budget - Set Goals'!U102/12</f>
        <v>0</v>
      </c>
      <c r="V93" s="108" t="e">
        <f t="shared" si="93"/>
        <v>#DIV/0!</v>
      </c>
      <c r="W93" s="706">
        <f>'Next Years Budget - Set Goals'!W102/12</f>
        <v>0</v>
      </c>
      <c r="X93" s="108" t="e">
        <f t="shared" si="94"/>
        <v>#DIV/0!</v>
      </c>
      <c r="Y93" s="706">
        <f>'Next Years Budget - Set Goals'!Y102/12</f>
        <v>0</v>
      </c>
      <c r="Z93" s="108" t="e">
        <f t="shared" si="95"/>
        <v>#DIV/0!</v>
      </c>
      <c r="AA93" s="706">
        <f>'Next Years Budget - Set Goals'!AA102/12</f>
        <v>0</v>
      </c>
      <c r="AB93" s="108" t="e">
        <f t="shared" si="96"/>
        <v>#DIV/0!</v>
      </c>
      <c r="AC93" s="706">
        <f>'Next Years Budget - Set Goals'!AC102/12</f>
        <v>0</v>
      </c>
      <c r="AD93" s="319" t="e">
        <f t="shared" si="97"/>
        <v>#DIV/0!</v>
      </c>
    </row>
    <row r="94" spans="1:30" ht="13.15" x14ac:dyDescent="0.4">
      <c r="A94" s="327" t="s">
        <v>399</v>
      </c>
      <c r="B94" s="394" t="s">
        <v>315</v>
      </c>
      <c r="C94" s="243">
        <f t="shared" si="84"/>
        <v>0</v>
      </c>
      <c r="D94" s="101">
        <f t="shared" si="85"/>
        <v>0</v>
      </c>
      <c r="E94" s="706">
        <f>'Next Years Budget - Set Goals'!E103/12</f>
        <v>0</v>
      </c>
      <c r="F94" s="108">
        <f t="shared" si="86"/>
        <v>0</v>
      </c>
      <c r="G94" s="706">
        <f>'Next Years Budget - Set Goals'!G103/12</f>
        <v>0</v>
      </c>
      <c r="H94" s="108" t="e">
        <f t="shared" si="86"/>
        <v>#DIV/0!</v>
      </c>
      <c r="I94" s="706">
        <f>'Next Years Budget - Set Goals'!I103/12</f>
        <v>0</v>
      </c>
      <c r="J94" s="108" t="e">
        <f t="shared" si="87"/>
        <v>#DIV/0!</v>
      </c>
      <c r="K94" s="706">
        <f>'Next Years Budget - Set Goals'!K103/12</f>
        <v>0</v>
      </c>
      <c r="L94" s="108" t="e">
        <f t="shared" si="88"/>
        <v>#DIV/0!</v>
      </c>
      <c r="M94" s="706">
        <f>'Next Years Budget - Set Goals'!M103/12</f>
        <v>0</v>
      </c>
      <c r="N94" s="108" t="e">
        <f t="shared" si="89"/>
        <v>#DIV/0!</v>
      </c>
      <c r="O94" s="706">
        <f>'Next Years Budget - Set Goals'!O103/12</f>
        <v>0</v>
      </c>
      <c r="P94" s="108" t="e">
        <f t="shared" si="90"/>
        <v>#DIV/0!</v>
      </c>
      <c r="Q94" s="706">
        <f>'Next Years Budget - Set Goals'!Q103/12</f>
        <v>0</v>
      </c>
      <c r="R94" s="108" t="e">
        <f t="shared" si="91"/>
        <v>#DIV/0!</v>
      </c>
      <c r="S94" s="706">
        <f>'Next Years Budget - Set Goals'!S103/12</f>
        <v>0</v>
      </c>
      <c r="T94" s="108" t="e">
        <f t="shared" si="92"/>
        <v>#DIV/0!</v>
      </c>
      <c r="U94" s="706">
        <f>'Next Years Budget - Set Goals'!U103/12</f>
        <v>0</v>
      </c>
      <c r="V94" s="108" t="e">
        <f t="shared" si="93"/>
        <v>#DIV/0!</v>
      </c>
      <c r="W94" s="706">
        <f>'Next Years Budget - Set Goals'!W103/12</f>
        <v>0</v>
      </c>
      <c r="X94" s="108" t="e">
        <f t="shared" si="94"/>
        <v>#DIV/0!</v>
      </c>
      <c r="Y94" s="706">
        <f>'Next Years Budget - Set Goals'!Y103/12</f>
        <v>0</v>
      </c>
      <c r="Z94" s="108" t="e">
        <f t="shared" si="95"/>
        <v>#DIV/0!</v>
      </c>
      <c r="AA94" s="706">
        <f>'Next Years Budget - Set Goals'!AA103/12</f>
        <v>0</v>
      </c>
      <c r="AB94" s="108" t="e">
        <f t="shared" si="96"/>
        <v>#DIV/0!</v>
      </c>
      <c r="AC94" s="706">
        <f>'Next Years Budget - Set Goals'!AC103/12</f>
        <v>0</v>
      </c>
      <c r="AD94" s="319" t="e">
        <f t="shared" si="97"/>
        <v>#DIV/0!</v>
      </c>
    </row>
    <row r="95" spans="1:30" ht="13.15" x14ac:dyDescent="0.4">
      <c r="A95" s="327" t="s">
        <v>399</v>
      </c>
      <c r="B95" s="394" t="s">
        <v>316</v>
      </c>
      <c r="C95" s="243">
        <f t="shared" si="84"/>
        <v>0</v>
      </c>
      <c r="D95" s="101">
        <f t="shared" si="85"/>
        <v>0</v>
      </c>
      <c r="E95" s="706">
        <f>'Next Years Budget - Set Goals'!E104/12</f>
        <v>0</v>
      </c>
      <c r="F95" s="108">
        <f t="shared" si="86"/>
        <v>0</v>
      </c>
      <c r="G95" s="706">
        <f>'Next Years Budget - Set Goals'!G104/12</f>
        <v>0</v>
      </c>
      <c r="H95" s="108" t="e">
        <f t="shared" si="86"/>
        <v>#DIV/0!</v>
      </c>
      <c r="I95" s="706">
        <f>'Next Years Budget - Set Goals'!I104/12</f>
        <v>0</v>
      </c>
      <c r="J95" s="108" t="e">
        <f t="shared" si="87"/>
        <v>#DIV/0!</v>
      </c>
      <c r="K95" s="706">
        <f>'Next Years Budget - Set Goals'!K104/12</f>
        <v>0</v>
      </c>
      <c r="L95" s="108" t="e">
        <f t="shared" si="88"/>
        <v>#DIV/0!</v>
      </c>
      <c r="M95" s="706">
        <f>'Next Years Budget - Set Goals'!M104/12</f>
        <v>0</v>
      </c>
      <c r="N95" s="108" t="e">
        <f t="shared" si="89"/>
        <v>#DIV/0!</v>
      </c>
      <c r="O95" s="706">
        <f>'Next Years Budget - Set Goals'!O104/12</f>
        <v>0</v>
      </c>
      <c r="P95" s="108" t="e">
        <f t="shared" si="90"/>
        <v>#DIV/0!</v>
      </c>
      <c r="Q95" s="706">
        <f>'Next Years Budget - Set Goals'!Q104/12</f>
        <v>0</v>
      </c>
      <c r="R95" s="108" t="e">
        <f t="shared" si="91"/>
        <v>#DIV/0!</v>
      </c>
      <c r="S95" s="706">
        <f>'Next Years Budget - Set Goals'!S104/12</f>
        <v>0</v>
      </c>
      <c r="T95" s="108" t="e">
        <f t="shared" si="92"/>
        <v>#DIV/0!</v>
      </c>
      <c r="U95" s="706">
        <f>'Next Years Budget - Set Goals'!U104/12</f>
        <v>0</v>
      </c>
      <c r="V95" s="108" t="e">
        <f t="shared" si="93"/>
        <v>#DIV/0!</v>
      </c>
      <c r="W95" s="706">
        <f>'Next Years Budget - Set Goals'!W104/12</f>
        <v>0</v>
      </c>
      <c r="X95" s="108" t="e">
        <f t="shared" si="94"/>
        <v>#DIV/0!</v>
      </c>
      <c r="Y95" s="706">
        <f>'Next Years Budget - Set Goals'!Y104/12</f>
        <v>0</v>
      </c>
      <c r="Z95" s="108" t="e">
        <f t="shared" si="95"/>
        <v>#DIV/0!</v>
      </c>
      <c r="AA95" s="706">
        <f>'Next Years Budget - Set Goals'!AA104/12</f>
        <v>0</v>
      </c>
      <c r="AB95" s="108" t="e">
        <f t="shared" si="96"/>
        <v>#DIV/0!</v>
      </c>
      <c r="AC95" s="706">
        <f>'Next Years Budget - Set Goals'!AC104/12</f>
        <v>0</v>
      </c>
      <c r="AD95" s="319" t="e">
        <f t="shared" si="97"/>
        <v>#DIV/0!</v>
      </c>
    </row>
    <row r="96" spans="1:30" ht="13.15" x14ac:dyDescent="0.4">
      <c r="A96" s="327" t="s">
        <v>399</v>
      </c>
      <c r="B96" s="394" t="s">
        <v>317</v>
      </c>
      <c r="C96" s="243">
        <f t="shared" si="84"/>
        <v>0</v>
      </c>
      <c r="D96" s="101">
        <f t="shared" si="85"/>
        <v>0</v>
      </c>
      <c r="E96" s="706">
        <f>'Next Years Budget - Set Goals'!E105/12</f>
        <v>0</v>
      </c>
      <c r="F96" s="108">
        <f t="shared" si="86"/>
        <v>0</v>
      </c>
      <c r="G96" s="706">
        <f>'Next Years Budget - Set Goals'!G105/12</f>
        <v>0</v>
      </c>
      <c r="H96" s="108" t="e">
        <f t="shared" si="86"/>
        <v>#DIV/0!</v>
      </c>
      <c r="I96" s="706">
        <f>'Next Years Budget - Set Goals'!I105/12</f>
        <v>0</v>
      </c>
      <c r="J96" s="108" t="e">
        <f t="shared" si="87"/>
        <v>#DIV/0!</v>
      </c>
      <c r="K96" s="706">
        <f>'Next Years Budget - Set Goals'!K105/12</f>
        <v>0</v>
      </c>
      <c r="L96" s="108" t="e">
        <f t="shared" si="88"/>
        <v>#DIV/0!</v>
      </c>
      <c r="M96" s="706">
        <f>'Next Years Budget - Set Goals'!M105/12</f>
        <v>0</v>
      </c>
      <c r="N96" s="108" t="e">
        <f t="shared" si="89"/>
        <v>#DIV/0!</v>
      </c>
      <c r="O96" s="706">
        <f>'Next Years Budget - Set Goals'!O105/12</f>
        <v>0</v>
      </c>
      <c r="P96" s="108" t="e">
        <f t="shared" si="90"/>
        <v>#DIV/0!</v>
      </c>
      <c r="Q96" s="706">
        <f>'Next Years Budget - Set Goals'!Q105/12</f>
        <v>0</v>
      </c>
      <c r="R96" s="108" t="e">
        <f t="shared" si="91"/>
        <v>#DIV/0!</v>
      </c>
      <c r="S96" s="706">
        <f>'Next Years Budget - Set Goals'!S105/12</f>
        <v>0</v>
      </c>
      <c r="T96" s="108" t="e">
        <f t="shared" si="92"/>
        <v>#DIV/0!</v>
      </c>
      <c r="U96" s="706">
        <f>'Next Years Budget - Set Goals'!U105/12</f>
        <v>0</v>
      </c>
      <c r="V96" s="108" t="e">
        <f t="shared" si="93"/>
        <v>#DIV/0!</v>
      </c>
      <c r="W96" s="706">
        <f>'Next Years Budget - Set Goals'!W105/12</f>
        <v>0</v>
      </c>
      <c r="X96" s="108" t="e">
        <f t="shared" si="94"/>
        <v>#DIV/0!</v>
      </c>
      <c r="Y96" s="706">
        <f>'Next Years Budget - Set Goals'!Y105/12</f>
        <v>0</v>
      </c>
      <c r="Z96" s="108" t="e">
        <f t="shared" si="95"/>
        <v>#DIV/0!</v>
      </c>
      <c r="AA96" s="706">
        <f>'Next Years Budget - Set Goals'!AA105/12</f>
        <v>0</v>
      </c>
      <c r="AB96" s="108" t="e">
        <f t="shared" si="96"/>
        <v>#DIV/0!</v>
      </c>
      <c r="AC96" s="706">
        <f>'Next Years Budget - Set Goals'!AC105/12</f>
        <v>0</v>
      </c>
      <c r="AD96" s="319" t="e">
        <f t="shared" si="97"/>
        <v>#DIV/0!</v>
      </c>
    </row>
    <row r="97" spans="1:30" ht="13.15" x14ac:dyDescent="0.4">
      <c r="A97" s="327" t="s">
        <v>399</v>
      </c>
      <c r="B97" s="394" t="s">
        <v>318</v>
      </c>
      <c r="C97" s="243">
        <f t="shared" si="84"/>
        <v>0</v>
      </c>
      <c r="D97" s="101">
        <f t="shared" si="85"/>
        <v>0</v>
      </c>
      <c r="E97" s="706">
        <f>'Next Years Budget - Set Goals'!E106/12</f>
        <v>0</v>
      </c>
      <c r="F97" s="108">
        <f t="shared" si="86"/>
        <v>0</v>
      </c>
      <c r="G97" s="706">
        <f>'Next Years Budget - Set Goals'!G106/12</f>
        <v>0</v>
      </c>
      <c r="H97" s="108" t="e">
        <f t="shared" si="86"/>
        <v>#DIV/0!</v>
      </c>
      <c r="I97" s="706">
        <f>'Next Years Budget - Set Goals'!I106/12</f>
        <v>0</v>
      </c>
      <c r="J97" s="108" t="e">
        <f t="shared" si="87"/>
        <v>#DIV/0!</v>
      </c>
      <c r="K97" s="706">
        <f>'Next Years Budget - Set Goals'!K106/12</f>
        <v>0</v>
      </c>
      <c r="L97" s="108" t="e">
        <f t="shared" si="88"/>
        <v>#DIV/0!</v>
      </c>
      <c r="M97" s="706">
        <f>'Next Years Budget - Set Goals'!M106/12</f>
        <v>0</v>
      </c>
      <c r="N97" s="108" t="e">
        <f t="shared" si="89"/>
        <v>#DIV/0!</v>
      </c>
      <c r="O97" s="706">
        <f>'Next Years Budget - Set Goals'!O106/12</f>
        <v>0</v>
      </c>
      <c r="P97" s="108" t="e">
        <f t="shared" si="90"/>
        <v>#DIV/0!</v>
      </c>
      <c r="Q97" s="706">
        <f>'Next Years Budget - Set Goals'!Q106/12</f>
        <v>0</v>
      </c>
      <c r="R97" s="108" t="e">
        <f t="shared" si="91"/>
        <v>#DIV/0!</v>
      </c>
      <c r="S97" s="706">
        <f>'Next Years Budget - Set Goals'!S106/12</f>
        <v>0</v>
      </c>
      <c r="T97" s="108" t="e">
        <f t="shared" si="92"/>
        <v>#DIV/0!</v>
      </c>
      <c r="U97" s="706">
        <f>'Next Years Budget - Set Goals'!U106/12</f>
        <v>0</v>
      </c>
      <c r="V97" s="108" t="e">
        <f t="shared" si="93"/>
        <v>#DIV/0!</v>
      </c>
      <c r="W97" s="706">
        <f>'Next Years Budget - Set Goals'!W106/12</f>
        <v>0</v>
      </c>
      <c r="X97" s="108" t="e">
        <f t="shared" si="94"/>
        <v>#DIV/0!</v>
      </c>
      <c r="Y97" s="706">
        <f>'Next Years Budget - Set Goals'!Y106/12</f>
        <v>0</v>
      </c>
      <c r="Z97" s="108" t="e">
        <f t="shared" si="95"/>
        <v>#DIV/0!</v>
      </c>
      <c r="AA97" s="706">
        <f>'Next Years Budget - Set Goals'!AA106/12</f>
        <v>0</v>
      </c>
      <c r="AB97" s="108" t="e">
        <f t="shared" si="96"/>
        <v>#DIV/0!</v>
      </c>
      <c r="AC97" s="706">
        <f>'Next Years Budget - Set Goals'!AC106/12</f>
        <v>0</v>
      </c>
      <c r="AD97" s="319" t="e">
        <f t="shared" si="97"/>
        <v>#DIV/0!</v>
      </c>
    </row>
    <row r="98" spans="1:30" ht="13.15" x14ac:dyDescent="0.4">
      <c r="A98" s="327" t="s">
        <v>398</v>
      </c>
      <c r="B98" s="394" t="s">
        <v>319</v>
      </c>
      <c r="C98" s="243">
        <f t="shared" si="84"/>
        <v>0</v>
      </c>
      <c r="D98" s="101">
        <f t="shared" si="85"/>
        <v>0</v>
      </c>
      <c r="E98" s="706">
        <f>'Next Years Budget - Set Goals'!E107/12</f>
        <v>0</v>
      </c>
      <c r="F98" s="108">
        <f t="shared" si="86"/>
        <v>0</v>
      </c>
      <c r="G98" s="706">
        <f>'Next Years Budget - Set Goals'!G107/12</f>
        <v>0</v>
      </c>
      <c r="H98" s="108" t="e">
        <f t="shared" si="86"/>
        <v>#DIV/0!</v>
      </c>
      <c r="I98" s="706">
        <f>'Next Years Budget - Set Goals'!I107/12</f>
        <v>0</v>
      </c>
      <c r="J98" s="108" t="e">
        <f t="shared" si="87"/>
        <v>#DIV/0!</v>
      </c>
      <c r="K98" s="706">
        <f>'Next Years Budget - Set Goals'!K107/12</f>
        <v>0</v>
      </c>
      <c r="L98" s="108" t="e">
        <f t="shared" si="88"/>
        <v>#DIV/0!</v>
      </c>
      <c r="M98" s="706">
        <f>'Next Years Budget - Set Goals'!M107/12</f>
        <v>0</v>
      </c>
      <c r="N98" s="108" t="e">
        <f t="shared" si="89"/>
        <v>#DIV/0!</v>
      </c>
      <c r="O98" s="706">
        <f>'Next Years Budget - Set Goals'!O107/12</f>
        <v>0</v>
      </c>
      <c r="P98" s="108" t="e">
        <f t="shared" si="90"/>
        <v>#DIV/0!</v>
      </c>
      <c r="Q98" s="706">
        <f>'Next Years Budget - Set Goals'!Q107/12</f>
        <v>0</v>
      </c>
      <c r="R98" s="108" t="e">
        <f t="shared" si="91"/>
        <v>#DIV/0!</v>
      </c>
      <c r="S98" s="706">
        <f>'Next Years Budget - Set Goals'!S107/12</f>
        <v>0</v>
      </c>
      <c r="T98" s="108" t="e">
        <f t="shared" si="92"/>
        <v>#DIV/0!</v>
      </c>
      <c r="U98" s="706">
        <f>'Next Years Budget - Set Goals'!U107/12</f>
        <v>0</v>
      </c>
      <c r="V98" s="108" t="e">
        <f t="shared" si="93"/>
        <v>#DIV/0!</v>
      </c>
      <c r="W98" s="706">
        <f>'Next Years Budget - Set Goals'!W107/12</f>
        <v>0</v>
      </c>
      <c r="X98" s="108" t="e">
        <f t="shared" si="94"/>
        <v>#DIV/0!</v>
      </c>
      <c r="Y98" s="706">
        <f>'Next Years Budget - Set Goals'!Y107/12</f>
        <v>0</v>
      </c>
      <c r="Z98" s="108" t="e">
        <f t="shared" si="95"/>
        <v>#DIV/0!</v>
      </c>
      <c r="AA98" s="706">
        <f>'Next Years Budget - Set Goals'!AA107/12</f>
        <v>0</v>
      </c>
      <c r="AB98" s="108" t="e">
        <f t="shared" si="96"/>
        <v>#DIV/0!</v>
      </c>
      <c r="AC98" s="706">
        <f>'Next Years Budget - Set Goals'!AC107/12</f>
        <v>0</v>
      </c>
      <c r="AD98" s="319" t="e">
        <f t="shared" si="97"/>
        <v>#DIV/0!</v>
      </c>
    </row>
    <row r="99" spans="1:30" ht="13.15" x14ac:dyDescent="0.4">
      <c r="A99" s="327" t="s">
        <v>398</v>
      </c>
      <c r="B99" s="394" t="s">
        <v>320</v>
      </c>
      <c r="C99" s="243">
        <f t="shared" si="84"/>
        <v>0</v>
      </c>
      <c r="D99" s="101">
        <f t="shared" si="85"/>
        <v>0</v>
      </c>
      <c r="E99" s="706">
        <f>'Next Years Budget - Set Goals'!E108/12</f>
        <v>0</v>
      </c>
      <c r="F99" s="108">
        <f t="shared" si="86"/>
        <v>0</v>
      </c>
      <c r="G99" s="706">
        <f>'Next Years Budget - Set Goals'!G108/12</f>
        <v>0</v>
      </c>
      <c r="H99" s="108" t="e">
        <f t="shared" si="86"/>
        <v>#DIV/0!</v>
      </c>
      <c r="I99" s="706">
        <f>'Next Years Budget - Set Goals'!I108/12</f>
        <v>0</v>
      </c>
      <c r="J99" s="108" t="e">
        <f t="shared" si="87"/>
        <v>#DIV/0!</v>
      </c>
      <c r="K99" s="706">
        <f>'Next Years Budget - Set Goals'!K108/12</f>
        <v>0</v>
      </c>
      <c r="L99" s="108" t="e">
        <f t="shared" si="88"/>
        <v>#DIV/0!</v>
      </c>
      <c r="M99" s="706">
        <f>'Next Years Budget - Set Goals'!M108/12</f>
        <v>0</v>
      </c>
      <c r="N99" s="108" t="e">
        <f t="shared" si="89"/>
        <v>#DIV/0!</v>
      </c>
      <c r="O99" s="706">
        <f>'Next Years Budget - Set Goals'!O108/12</f>
        <v>0</v>
      </c>
      <c r="P99" s="108" t="e">
        <f t="shared" si="90"/>
        <v>#DIV/0!</v>
      </c>
      <c r="Q99" s="706">
        <f>'Next Years Budget - Set Goals'!Q108/12</f>
        <v>0</v>
      </c>
      <c r="R99" s="108" t="e">
        <f t="shared" si="91"/>
        <v>#DIV/0!</v>
      </c>
      <c r="S99" s="706">
        <f>'Next Years Budget - Set Goals'!S108/12</f>
        <v>0</v>
      </c>
      <c r="T99" s="108" t="e">
        <f t="shared" si="92"/>
        <v>#DIV/0!</v>
      </c>
      <c r="U99" s="706">
        <f>'Next Years Budget - Set Goals'!U108/12</f>
        <v>0</v>
      </c>
      <c r="V99" s="108" t="e">
        <f t="shared" si="93"/>
        <v>#DIV/0!</v>
      </c>
      <c r="W99" s="706">
        <f>'Next Years Budget - Set Goals'!W108/12</f>
        <v>0</v>
      </c>
      <c r="X99" s="108" t="e">
        <f t="shared" si="94"/>
        <v>#DIV/0!</v>
      </c>
      <c r="Y99" s="706">
        <f>'Next Years Budget - Set Goals'!Y108/12</f>
        <v>0</v>
      </c>
      <c r="Z99" s="108" t="e">
        <f t="shared" si="95"/>
        <v>#DIV/0!</v>
      </c>
      <c r="AA99" s="706">
        <f>'Next Years Budget - Set Goals'!AA108/12</f>
        <v>0</v>
      </c>
      <c r="AB99" s="108" t="e">
        <f t="shared" si="96"/>
        <v>#DIV/0!</v>
      </c>
      <c r="AC99" s="706">
        <f>'Next Years Budget - Set Goals'!AC108/12</f>
        <v>0</v>
      </c>
      <c r="AD99" s="319" t="e">
        <f t="shared" si="97"/>
        <v>#DIV/0!</v>
      </c>
    </row>
    <row r="100" spans="1:30" ht="13.15" x14ac:dyDescent="0.4">
      <c r="A100" s="327" t="s">
        <v>399</v>
      </c>
      <c r="B100" s="394" t="s">
        <v>321</v>
      </c>
      <c r="C100" s="243">
        <f t="shared" si="84"/>
        <v>0</v>
      </c>
      <c r="D100" s="101">
        <f t="shared" si="85"/>
        <v>0</v>
      </c>
      <c r="E100" s="706">
        <f>'Next Years Budget - Set Goals'!E109/12</f>
        <v>0</v>
      </c>
      <c r="F100" s="108">
        <f t="shared" si="86"/>
        <v>0</v>
      </c>
      <c r="G100" s="706">
        <f>'Next Years Budget - Set Goals'!G109/12</f>
        <v>0</v>
      </c>
      <c r="H100" s="108" t="e">
        <f t="shared" si="86"/>
        <v>#DIV/0!</v>
      </c>
      <c r="I100" s="706">
        <f>'Next Years Budget - Set Goals'!I109/12</f>
        <v>0</v>
      </c>
      <c r="J100" s="108" t="e">
        <f t="shared" si="87"/>
        <v>#DIV/0!</v>
      </c>
      <c r="K100" s="706">
        <f>'Next Years Budget - Set Goals'!K109/12</f>
        <v>0</v>
      </c>
      <c r="L100" s="108" t="e">
        <f t="shared" si="88"/>
        <v>#DIV/0!</v>
      </c>
      <c r="M100" s="706">
        <f>'Next Years Budget - Set Goals'!M109/12</f>
        <v>0</v>
      </c>
      <c r="N100" s="108" t="e">
        <f t="shared" si="89"/>
        <v>#DIV/0!</v>
      </c>
      <c r="O100" s="706">
        <f>'Next Years Budget - Set Goals'!O109/12</f>
        <v>0</v>
      </c>
      <c r="P100" s="108" t="e">
        <f t="shared" si="90"/>
        <v>#DIV/0!</v>
      </c>
      <c r="Q100" s="706">
        <f>'Next Years Budget - Set Goals'!Q109/12</f>
        <v>0</v>
      </c>
      <c r="R100" s="108" t="e">
        <f t="shared" si="91"/>
        <v>#DIV/0!</v>
      </c>
      <c r="S100" s="706">
        <f>'Next Years Budget - Set Goals'!S109/12</f>
        <v>0</v>
      </c>
      <c r="T100" s="108" t="e">
        <f t="shared" si="92"/>
        <v>#DIV/0!</v>
      </c>
      <c r="U100" s="706">
        <f>'Next Years Budget - Set Goals'!U109/12</f>
        <v>0</v>
      </c>
      <c r="V100" s="108" t="e">
        <f t="shared" si="93"/>
        <v>#DIV/0!</v>
      </c>
      <c r="W100" s="706">
        <f>'Next Years Budget - Set Goals'!W109/12</f>
        <v>0</v>
      </c>
      <c r="X100" s="108" t="e">
        <f t="shared" si="94"/>
        <v>#DIV/0!</v>
      </c>
      <c r="Y100" s="706">
        <f>'Next Years Budget - Set Goals'!Y109/12</f>
        <v>0</v>
      </c>
      <c r="Z100" s="108" t="e">
        <f t="shared" si="95"/>
        <v>#DIV/0!</v>
      </c>
      <c r="AA100" s="706">
        <f>'Next Years Budget - Set Goals'!AA109/12</f>
        <v>0</v>
      </c>
      <c r="AB100" s="108" t="e">
        <f t="shared" si="96"/>
        <v>#DIV/0!</v>
      </c>
      <c r="AC100" s="706">
        <f>'Next Years Budget - Set Goals'!AC109/12</f>
        <v>0</v>
      </c>
      <c r="AD100" s="319" t="e">
        <f t="shared" si="97"/>
        <v>#DIV/0!</v>
      </c>
    </row>
    <row r="101" spans="1:30" ht="13.15" x14ac:dyDescent="0.4">
      <c r="A101" s="327" t="s">
        <v>399</v>
      </c>
      <c r="B101" s="394" t="s">
        <v>322</v>
      </c>
      <c r="C101" s="243">
        <f t="shared" si="84"/>
        <v>0</v>
      </c>
      <c r="D101" s="101">
        <f t="shared" si="85"/>
        <v>0</v>
      </c>
      <c r="E101" s="706">
        <f>'Next Years Budget - Set Goals'!E110/12</f>
        <v>0</v>
      </c>
      <c r="F101" s="108">
        <f t="shared" si="86"/>
        <v>0</v>
      </c>
      <c r="G101" s="706">
        <f>'Next Years Budget - Set Goals'!G110/12</f>
        <v>0</v>
      </c>
      <c r="H101" s="108" t="e">
        <f t="shared" si="86"/>
        <v>#DIV/0!</v>
      </c>
      <c r="I101" s="706">
        <f>'Next Years Budget - Set Goals'!I110/12</f>
        <v>0</v>
      </c>
      <c r="J101" s="108" t="e">
        <f t="shared" si="87"/>
        <v>#DIV/0!</v>
      </c>
      <c r="K101" s="706">
        <f>'Next Years Budget - Set Goals'!K110/12</f>
        <v>0</v>
      </c>
      <c r="L101" s="108" t="e">
        <f t="shared" si="88"/>
        <v>#DIV/0!</v>
      </c>
      <c r="M101" s="706">
        <f>'Next Years Budget - Set Goals'!M110/12</f>
        <v>0</v>
      </c>
      <c r="N101" s="108" t="e">
        <f t="shared" si="89"/>
        <v>#DIV/0!</v>
      </c>
      <c r="O101" s="706">
        <f>'Next Years Budget - Set Goals'!O110/12</f>
        <v>0</v>
      </c>
      <c r="P101" s="108" t="e">
        <f t="shared" si="90"/>
        <v>#DIV/0!</v>
      </c>
      <c r="Q101" s="706">
        <f>'Next Years Budget - Set Goals'!Q110/12</f>
        <v>0</v>
      </c>
      <c r="R101" s="108" t="e">
        <f t="shared" si="91"/>
        <v>#DIV/0!</v>
      </c>
      <c r="S101" s="706">
        <f>'Next Years Budget - Set Goals'!S110/12</f>
        <v>0</v>
      </c>
      <c r="T101" s="108" t="e">
        <f t="shared" si="92"/>
        <v>#DIV/0!</v>
      </c>
      <c r="U101" s="706">
        <f>'Next Years Budget - Set Goals'!U110/12</f>
        <v>0</v>
      </c>
      <c r="V101" s="108" t="e">
        <f t="shared" si="93"/>
        <v>#DIV/0!</v>
      </c>
      <c r="W101" s="706">
        <f>'Next Years Budget - Set Goals'!W110/12</f>
        <v>0</v>
      </c>
      <c r="X101" s="108" t="e">
        <f t="shared" si="94"/>
        <v>#DIV/0!</v>
      </c>
      <c r="Y101" s="706">
        <f>'Next Years Budget - Set Goals'!Y110/12</f>
        <v>0</v>
      </c>
      <c r="Z101" s="108" t="e">
        <f t="shared" si="95"/>
        <v>#DIV/0!</v>
      </c>
      <c r="AA101" s="706">
        <f>'Next Years Budget - Set Goals'!AA110/12</f>
        <v>0</v>
      </c>
      <c r="AB101" s="108" t="e">
        <f t="shared" si="96"/>
        <v>#DIV/0!</v>
      </c>
      <c r="AC101" s="706">
        <f>'Next Years Budget - Set Goals'!AC110/12</f>
        <v>0</v>
      </c>
      <c r="AD101" s="319" t="e">
        <f t="shared" si="97"/>
        <v>#DIV/0!</v>
      </c>
    </row>
    <row r="102" spans="1:30" ht="13.15" x14ac:dyDescent="0.4">
      <c r="A102" s="327" t="s">
        <v>399</v>
      </c>
      <c r="B102" s="394" t="s">
        <v>323</v>
      </c>
      <c r="C102" s="243">
        <f t="shared" si="84"/>
        <v>0</v>
      </c>
      <c r="D102" s="101">
        <f t="shared" si="85"/>
        <v>0</v>
      </c>
      <c r="E102" s="706">
        <f>'Next Years Budget - Set Goals'!E111/12</f>
        <v>0</v>
      </c>
      <c r="F102" s="108">
        <f t="shared" si="86"/>
        <v>0</v>
      </c>
      <c r="G102" s="706">
        <f>'Next Years Budget - Set Goals'!G111/12</f>
        <v>0</v>
      </c>
      <c r="H102" s="108" t="e">
        <f t="shared" si="86"/>
        <v>#DIV/0!</v>
      </c>
      <c r="I102" s="706">
        <f>'Next Years Budget - Set Goals'!I111/12</f>
        <v>0</v>
      </c>
      <c r="J102" s="108" t="e">
        <f t="shared" si="87"/>
        <v>#DIV/0!</v>
      </c>
      <c r="K102" s="706">
        <f>'Next Years Budget - Set Goals'!K111/12</f>
        <v>0</v>
      </c>
      <c r="L102" s="108" t="e">
        <f t="shared" si="88"/>
        <v>#DIV/0!</v>
      </c>
      <c r="M102" s="706">
        <f>'Next Years Budget - Set Goals'!M111/12</f>
        <v>0</v>
      </c>
      <c r="N102" s="108" t="e">
        <f t="shared" si="89"/>
        <v>#DIV/0!</v>
      </c>
      <c r="O102" s="706">
        <f>'Next Years Budget - Set Goals'!O111/12</f>
        <v>0</v>
      </c>
      <c r="P102" s="108" t="e">
        <f t="shared" si="90"/>
        <v>#DIV/0!</v>
      </c>
      <c r="Q102" s="706">
        <f>'Next Years Budget - Set Goals'!Q111/12</f>
        <v>0</v>
      </c>
      <c r="R102" s="108" t="e">
        <f t="shared" si="91"/>
        <v>#DIV/0!</v>
      </c>
      <c r="S102" s="706">
        <f>'Next Years Budget - Set Goals'!S111/12</f>
        <v>0</v>
      </c>
      <c r="T102" s="108" t="e">
        <f t="shared" si="92"/>
        <v>#DIV/0!</v>
      </c>
      <c r="U102" s="706">
        <f>'Next Years Budget - Set Goals'!U111/12</f>
        <v>0</v>
      </c>
      <c r="V102" s="108" t="e">
        <f t="shared" si="93"/>
        <v>#DIV/0!</v>
      </c>
      <c r="W102" s="706">
        <f>'Next Years Budget - Set Goals'!W111/12</f>
        <v>0</v>
      </c>
      <c r="X102" s="108" t="e">
        <f t="shared" si="94"/>
        <v>#DIV/0!</v>
      </c>
      <c r="Y102" s="706">
        <f>'Next Years Budget - Set Goals'!Y111/12</f>
        <v>0</v>
      </c>
      <c r="Z102" s="108" t="e">
        <f t="shared" si="95"/>
        <v>#DIV/0!</v>
      </c>
      <c r="AA102" s="706">
        <f>'Next Years Budget - Set Goals'!AA111/12</f>
        <v>0</v>
      </c>
      <c r="AB102" s="108" t="e">
        <f t="shared" si="96"/>
        <v>#DIV/0!</v>
      </c>
      <c r="AC102" s="706">
        <f>'Next Years Budget - Set Goals'!AC111/12</f>
        <v>0</v>
      </c>
      <c r="AD102" s="319" t="e">
        <f t="shared" si="97"/>
        <v>#DIV/0!</v>
      </c>
    </row>
    <row r="103" spans="1:30" ht="13.15" x14ac:dyDescent="0.4">
      <c r="A103" s="327" t="s">
        <v>399</v>
      </c>
      <c r="B103" s="394" t="s">
        <v>324</v>
      </c>
      <c r="C103" s="243">
        <f t="shared" si="84"/>
        <v>0</v>
      </c>
      <c r="D103" s="101">
        <f t="shared" si="85"/>
        <v>0</v>
      </c>
      <c r="E103" s="706">
        <f>'Next Years Budget - Set Goals'!E112/12</f>
        <v>0</v>
      </c>
      <c r="F103" s="108">
        <f t="shared" si="86"/>
        <v>0</v>
      </c>
      <c r="G103" s="706">
        <f>'Next Years Budget - Set Goals'!G112/12</f>
        <v>0</v>
      </c>
      <c r="H103" s="108" t="e">
        <f t="shared" si="86"/>
        <v>#DIV/0!</v>
      </c>
      <c r="I103" s="706">
        <f>'Next Years Budget - Set Goals'!I112/12</f>
        <v>0</v>
      </c>
      <c r="J103" s="108" t="e">
        <f t="shared" si="87"/>
        <v>#DIV/0!</v>
      </c>
      <c r="K103" s="706">
        <f>'Next Years Budget - Set Goals'!K112/12</f>
        <v>0</v>
      </c>
      <c r="L103" s="108" t="e">
        <f t="shared" si="88"/>
        <v>#DIV/0!</v>
      </c>
      <c r="M103" s="706">
        <f>'Next Years Budget - Set Goals'!M112/12</f>
        <v>0</v>
      </c>
      <c r="N103" s="108" t="e">
        <f t="shared" si="89"/>
        <v>#DIV/0!</v>
      </c>
      <c r="O103" s="706">
        <f>'Next Years Budget - Set Goals'!O112/12</f>
        <v>0</v>
      </c>
      <c r="P103" s="108" t="e">
        <f t="shared" si="90"/>
        <v>#DIV/0!</v>
      </c>
      <c r="Q103" s="706">
        <f>'Next Years Budget - Set Goals'!Q112/12</f>
        <v>0</v>
      </c>
      <c r="R103" s="108" t="e">
        <f t="shared" si="91"/>
        <v>#DIV/0!</v>
      </c>
      <c r="S103" s="706">
        <f>'Next Years Budget - Set Goals'!S112/12</f>
        <v>0</v>
      </c>
      <c r="T103" s="108" t="e">
        <f t="shared" si="92"/>
        <v>#DIV/0!</v>
      </c>
      <c r="U103" s="706">
        <f>'Next Years Budget - Set Goals'!U112/12</f>
        <v>0</v>
      </c>
      <c r="V103" s="108" t="e">
        <f t="shared" si="93"/>
        <v>#DIV/0!</v>
      </c>
      <c r="W103" s="706">
        <f>'Next Years Budget - Set Goals'!W112/12</f>
        <v>0</v>
      </c>
      <c r="X103" s="108" t="e">
        <f t="shared" si="94"/>
        <v>#DIV/0!</v>
      </c>
      <c r="Y103" s="706">
        <f>'Next Years Budget - Set Goals'!Y112/12</f>
        <v>0</v>
      </c>
      <c r="Z103" s="108" t="e">
        <f t="shared" si="95"/>
        <v>#DIV/0!</v>
      </c>
      <c r="AA103" s="706">
        <f>'Next Years Budget - Set Goals'!AA112/12</f>
        <v>0</v>
      </c>
      <c r="AB103" s="108" t="e">
        <f t="shared" si="96"/>
        <v>#DIV/0!</v>
      </c>
      <c r="AC103" s="706">
        <f>'Next Years Budget - Set Goals'!AC112/12</f>
        <v>0</v>
      </c>
      <c r="AD103" s="319" t="e">
        <f t="shared" si="97"/>
        <v>#DIV/0!</v>
      </c>
    </row>
    <row r="104" spans="1:30" ht="13.15" x14ac:dyDescent="0.4">
      <c r="A104" s="327" t="s">
        <v>398</v>
      </c>
      <c r="B104" s="394" t="s">
        <v>325</v>
      </c>
      <c r="C104" s="243">
        <f t="shared" si="84"/>
        <v>0</v>
      </c>
      <c r="D104" s="101">
        <f t="shared" si="85"/>
        <v>0</v>
      </c>
      <c r="E104" s="706">
        <f>'Next Years Budget - Set Goals'!E113/12</f>
        <v>0</v>
      </c>
      <c r="F104" s="108">
        <f t="shared" si="86"/>
        <v>0</v>
      </c>
      <c r="G104" s="706">
        <f>'Next Years Budget - Set Goals'!G113/12</f>
        <v>0</v>
      </c>
      <c r="H104" s="108" t="e">
        <f t="shared" si="86"/>
        <v>#DIV/0!</v>
      </c>
      <c r="I104" s="706">
        <f>'Next Years Budget - Set Goals'!I113/12</f>
        <v>0</v>
      </c>
      <c r="J104" s="108" t="e">
        <f t="shared" si="87"/>
        <v>#DIV/0!</v>
      </c>
      <c r="K104" s="706">
        <f>'Next Years Budget - Set Goals'!K113/12</f>
        <v>0</v>
      </c>
      <c r="L104" s="108" t="e">
        <f t="shared" si="88"/>
        <v>#DIV/0!</v>
      </c>
      <c r="M104" s="706">
        <f>'Next Years Budget - Set Goals'!M113/12</f>
        <v>0</v>
      </c>
      <c r="N104" s="108" t="e">
        <f t="shared" si="89"/>
        <v>#DIV/0!</v>
      </c>
      <c r="O104" s="706">
        <f>'Next Years Budget - Set Goals'!O113/12</f>
        <v>0</v>
      </c>
      <c r="P104" s="108" t="e">
        <f t="shared" si="90"/>
        <v>#DIV/0!</v>
      </c>
      <c r="Q104" s="706">
        <f>'Next Years Budget - Set Goals'!Q113/12</f>
        <v>0</v>
      </c>
      <c r="R104" s="108" t="e">
        <f t="shared" si="91"/>
        <v>#DIV/0!</v>
      </c>
      <c r="S104" s="706">
        <f>'Next Years Budget - Set Goals'!S113/12</f>
        <v>0</v>
      </c>
      <c r="T104" s="108" t="e">
        <f t="shared" si="92"/>
        <v>#DIV/0!</v>
      </c>
      <c r="U104" s="706">
        <f>'Next Years Budget - Set Goals'!U113/12</f>
        <v>0</v>
      </c>
      <c r="V104" s="108" t="e">
        <f t="shared" si="93"/>
        <v>#DIV/0!</v>
      </c>
      <c r="W104" s="706">
        <f>'Next Years Budget - Set Goals'!W113/12</f>
        <v>0</v>
      </c>
      <c r="X104" s="108" t="e">
        <f t="shared" si="94"/>
        <v>#DIV/0!</v>
      </c>
      <c r="Y104" s="706">
        <f>'Next Years Budget - Set Goals'!Y113/12</f>
        <v>0</v>
      </c>
      <c r="Z104" s="108" t="e">
        <f t="shared" si="95"/>
        <v>#DIV/0!</v>
      </c>
      <c r="AA104" s="706">
        <f>'Next Years Budget - Set Goals'!AA113/12</f>
        <v>0</v>
      </c>
      <c r="AB104" s="108" t="e">
        <f t="shared" si="96"/>
        <v>#DIV/0!</v>
      </c>
      <c r="AC104" s="706">
        <f>'Next Years Budget - Set Goals'!AC113/12</f>
        <v>0</v>
      </c>
      <c r="AD104" s="319" t="e">
        <f t="shared" si="97"/>
        <v>#DIV/0!</v>
      </c>
    </row>
    <row r="105" spans="1:30" ht="13.15" x14ac:dyDescent="0.4">
      <c r="A105" s="327" t="s">
        <v>398</v>
      </c>
      <c r="B105" s="394" t="s">
        <v>326</v>
      </c>
      <c r="C105" s="243">
        <f t="shared" si="84"/>
        <v>0</v>
      </c>
      <c r="D105" s="101">
        <f t="shared" si="85"/>
        <v>0</v>
      </c>
      <c r="E105" s="706">
        <f>'Next Years Budget - Set Goals'!E114/12</f>
        <v>0</v>
      </c>
      <c r="F105" s="108">
        <f t="shared" si="86"/>
        <v>0</v>
      </c>
      <c r="G105" s="706">
        <f>'Next Years Budget - Set Goals'!G114/12</f>
        <v>0</v>
      </c>
      <c r="H105" s="108" t="e">
        <f t="shared" si="86"/>
        <v>#DIV/0!</v>
      </c>
      <c r="I105" s="706">
        <f>'Next Years Budget - Set Goals'!I114/12</f>
        <v>0</v>
      </c>
      <c r="J105" s="108" t="e">
        <f t="shared" si="87"/>
        <v>#DIV/0!</v>
      </c>
      <c r="K105" s="706">
        <f>'Next Years Budget - Set Goals'!K114/12</f>
        <v>0</v>
      </c>
      <c r="L105" s="108" t="e">
        <f t="shared" si="88"/>
        <v>#DIV/0!</v>
      </c>
      <c r="M105" s="706">
        <f>'Next Years Budget - Set Goals'!M114/12</f>
        <v>0</v>
      </c>
      <c r="N105" s="108" t="e">
        <f t="shared" si="89"/>
        <v>#DIV/0!</v>
      </c>
      <c r="O105" s="706">
        <f>'Next Years Budget - Set Goals'!O114/12</f>
        <v>0</v>
      </c>
      <c r="P105" s="108" t="e">
        <f t="shared" si="90"/>
        <v>#DIV/0!</v>
      </c>
      <c r="Q105" s="706">
        <f>'Next Years Budget - Set Goals'!Q114/12</f>
        <v>0</v>
      </c>
      <c r="R105" s="108" t="e">
        <f t="shared" si="91"/>
        <v>#DIV/0!</v>
      </c>
      <c r="S105" s="706">
        <f>'Next Years Budget - Set Goals'!S114/12</f>
        <v>0</v>
      </c>
      <c r="T105" s="108" t="e">
        <f t="shared" si="92"/>
        <v>#DIV/0!</v>
      </c>
      <c r="U105" s="706">
        <f>'Next Years Budget - Set Goals'!U114/12</f>
        <v>0</v>
      </c>
      <c r="V105" s="108" t="e">
        <f t="shared" si="93"/>
        <v>#DIV/0!</v>
      </c>
      <c r="W105" s="706">
        <f>'Next Years Budget - Set Goals'!W114/12</f>
        <v>0</v>
      </c>
      <c r="X105" s="108" t="e">
        <f t="shared" si="94"/>
        <v>#DIV/0!</v>
      </c>
      <c r="Y105" s="706">
        <f>'Next Years Budget - Set Goals'!Y114/12</f>
        <v>0</v>
      </c>
      <c r="Z105" s="108" t="e">
        <f t="shared" si="95"/>
        <v>#DIV/0!</v>
      </c>
      <c r="AA105" s="706">
        <f>'Next Years Budget - Set Goals'!AA114/12</f>
        <v>0</v>
      </c>
      <c r="AB105" s="108" t="e">
        <f t="shared" si="96"/>
        <v>#DIV/0!</v>
      </c>
      <c r="AC105" s="706">
        <f>'Next Years Budget - Set Goals'!AC114/12</f>
        <v>0</v>
      </c>
      <c r="AD105" s="319" t="e">
        <f t="shared" si="97"/>
        <v>#DIV/0!</v>
      </c>
    </row>
    <row r="106" spans="1:30" ht="13.15" x14ac:dyDescent="0.4">
      <c r="A106" s="327" t="s">
        <v>399</v>
      </c>
      <c r="B106" s="394" t="s">
        <v>327</v>
      </c>
      <c r="C106" s="243">
        <f t="shared" si="84"/>
        <v>0</v>
      </c>
      <c r="D106" s="101">
        <f t="shared" si="85"/>
        <v>0</v>
      </c>
      <c r="E106" s="706">
        <f>'Next Years Budget - Set Goals'!E115/12</f>
        <v>0</v>
      </c>
      <c r="F106" s="108">
        <f t="shared" si="86"/>
        <v>0</v>
      </c>
      <c r="G106" s="706">
        <f>'Next Years Budget - Set Goals'!G115/12</f>
        <v>0</v>
      </c>
      <c r="H106" s="108" t="e">
        <f t="shared" si="86"/>
        <v>#DIV/0!</v>
      </c>
      <c r="I106" s="706">
        <f>'Next Years Budget - Set Goals'!I115/12</f>
        <v>0</v>
      </c>
      <c r="J106" s="108" t="e">
        <f t="shared" si="87"/>
        <v>#DIV/0!</v>
      </c>
      <c r="K106" s="706">
        <f>'Next Years Budget - Set Goals'!K115/12</f>
        <v>0</v>
      </c>
      <c r="L106" s="108" t="e">
        <f t="shared" si="88"/>
        <v>#DIV/0!</v>
      </c>
      <c r="M106" s="706">
        <f>'Next Years Budget - Set Goals'!M115/12</f>
        <v>0</v>
      </c>
      <c r="N106" s="108" t="e">
        <f t="shared" si="89"/>
        <v>#DIV/0!</v>
      </c>
      <c r="O106" s="706">
        <f>'Next Years Budget - Set Goals'!O115/12</f>
        <v>0</v>
      </c>
      <c r="P106" s="108" t="e">
        <f t="shared" si="90"/>
        <v>#DIV/0!</v>
      </c>
      <c r="Q106" s="706">
        <f>'Next Years Budget - Set Goals'!Q115/12</f>
        <v>0</v>
      </c>
      <c r="R106" s="108" t="e">
        <f t="shared" si="91"/>
        <v>#DIV/0!</v>
      </c>
      <c r="S106" s="706">
        <f>'Next Years Budget - Set Goals'!S115/12</f>
        <v>0</v>
      </c>
      <c r="T106" s="108" t="e">
        <f t="shared" si="92"/>
        <v>#DIV/0!</v>
      </c>
      <c r="U106" s="706">
        <f>'Next Years Budget - Set Goals'!U115/12</f>
        <v>0</v>
      </c>
      <c r="V106" s="108" t="e">
        <f t="shared" si="93"/>
        <v>#DIV/0!</v>
      </c>
      <c r="W106" s="706">
        <f>'Next Years Budget - Set Goals'!W115/12</f>
        <v>0</v>
      </c>
      <c r="X106" s="108" t="e">
        <f t="shared" si="94"/>
        <v>#DIV/0!</v>
      </c>
      <c r="Y106" s="706">
        <f>'Next Years Budget - Set Goals'!Y115/12</f>
        <v>0</v>
      </c>
      <c r="Z106" s="108" t="e">
        <f t="shared" si="95"/>
        <v>#DIV/0!</v>
      </c>
      <c r="AA106" s="706">
        <f>'Next Years Budget - Set Goals'!AA115/12</f>
        <v>0</v>
      </c>
      <c r="AB106" s="108" t="e">
        <f t="shared" si="96"/>
        <v>#DIV/0!</v>
      </c>
      <c r="AC106" s="706">
        <f>'Next Years Budget - Set Goals'!AC115/12</f>
        <v>0</v>
      </c>
      <c r="AD106" s="319" t="e">
        <f t="shared" si="97"/>
        <v>#DIV/0!</v>
      </c>
    </row>
    <row r="107" spans="1:30" ht="13.15" x14ac:dyDescent="0.4">
      <c r="A107" s="327" t="s">
        <v>399</v>
      </c>
      <c r="B107" s="394" t="s">
        <v>328</v>
      </c>
      <c r="C107" s="243">
        <f t="shared" si="84"/>
        <v>0</v>
      </c>
      <c r="D107" s="101">
        <f t="shared" si="85"/>
        <v>0</v>
      </c>
      <c r="E107" s="706">
        <f>'Next Years Budget - Set Goals'!E116/12</f>
        <v>0</v>
      </c>
      <c r="F107" s="108">
        <f t="shared" si="86"/>
        <v>0</v>
      </c>
      <c r="G107" s="706">
        <f>'Next Years Budget - Set Goals'!G116/12</f>
        <v>0</v>
      </c>
      <c r="H107" s="108" t="e">
        <f t="shared" si="86"/>
        <v>#DIV/0!</v>
      </c>
      <c r="I107" s="706">
        <f>'Next Years Budget - Set Goals'!I116/12</f>
        <v>0</v>
      </c>
      <c r="J107" s="108" t="e">
        <f t="shared" si="87"/>
        <v>#DIV/0!</v>
      </c>
      <c r="K107" s="706">
        <f>'Next Years Budget - Set Goals'!K116/12</f>
        <v>0</v>
      </c>
      <c r="L107" s="108" t="e">
        <f t="shared" si="88"/>
        <v>#DIV/0!</v>
      </c>
      <c r="M107" s="706">
        <f>'Next Years Budget - Set Goals'!M116/12</f>
        <v>0</v>
      </c>
      <c r="N107" s="108" t="e">
        <f t="shared" si="89"/>
        <v>#DIV/0!</v>
      </c>
      <c r="O107" s="706">
        <f>'Next Years Budget - Set Goals'!O116/12</f>
        <v>0</v>
      </c>
      <c r="P107" s="108" t="e">
        <f t="shared" si="90"/>
        <v>#DIV/0!</v>
      </c>
      <c r="Q107" s="706">
        <f>'Next Years Budget - Set Goals'!Q116/12</f>
        <v>0</v>
      </c>
      <c r="R107" s="108" t="e">
        <f t="shared" si="91"/>
        <v>#DIV/0!</v>
      </c>
      <c r="S107" s="706">
        <f>'Next Years Budget - Set Goals'!S116/12</f>
        <v>0</v>
      </c>
      <c r="T107" s="108" t="e">
        <f t="shared" si="92"/>
        <v>#DIV/0!</v>
      </c>
      <c r="U107" s="706">
        <f>'Next Years Budget - Set Goals'!U116/12</f>
        <v>0</v>
      </c>
      <c r="V107" s="108" t="e">
        <f t="shared" si="93"/>
        <v>#DIV/0!</v>
      </c>
      <c r="W107" s="706">
        <f>'Next Years Budget - Set Goals'!W116/12</f>
        <v>0</v>
      </c>
      <c r="X107" s="108" t="e">
        <f t="shared" si="94"/>
        <v>#DIV/0!</v>
      </c>
      <c r="Y107" s="706">
        <f>'Next Years Budget - Set Goals'!Y116/12</f>
        <v>0</v>
      </c>
      <c r="Z107" s="108" t="e">
        <f t="shared" si="95"/>
        <v>#DIV/0!</v>
      </c>
      <c r="AA107" s="706">
        <f>'Next Years Budget - Set Goals'!AA116/12</f>
        <v>0</v>
      </c>
      <c r="AB107" s="108" t="e">
        <f t="shared" si="96"/>
        <v>#DIV/0!</v>
      </c>
      <c r="AC107" s="706">
        <f>'Next Years Budget - Set Goals'!AC116/12</f>
        <v>0</v>
      </c>
      <c r="AD107" s="319" t="e">
        <f t="shared" si="97"/>
        <v>#DIV/0!</v>
      </c>
    </row>
    <row r="108" spans="1:30" ht="13.15" x14ac:dyDescent="0.4">
      <c r="A108" s="327" t="s">
        <v>399</v>
      </c>
      <c r="B108" s="394" t="s">
        <v>329</v>
      </c>
      <c r="C108" s="243">
        <f t="shared" si="84"/>
        <v>0</v>
      </c>
      <c r="D108" s="101">
        <f t="shared" si="85"/>
        <v>0</v>
      </c>
      <c r="E108" s="706">
        <f>'Next Years Budget - Set Goals'!E117/12</f>
        <v>0</v>
      </c>
      <c r="F108" s="108">
        <f t="shared" si="86"/>
        <v>0</v>
      </c>
      <c r="G108" s="706">
        <f>'Next Years Budget - Set Goals'!G117/12</f>
        <v>0</v>
      </c>
      <c r="H108" s="108" t="e">
        <f t="shared" si="86"/>
        <v>#DIV/0!</v>
      </c>
      <c r="I108" s="706">
        <f>'Next Years Budget - Set Goals'!I117/12</f>
        <v>0</v>
      </c>
      <c r="J108" s="108" t="e">
        <f t="shared" si="87"/>
        <v>#DIV/0!</v>
      </c>
      <c r="K108" s="706">
        <f>'Next Years Budget - Set Goals'!K117/12</f>
        <v>0</v>
      </c>
      <c r="L108" s="108" t="e">
        <f t="shared" si="88"/>
        <v>#DIV/0!</v>
      </c>
      <c r="M108" s="706">
        <f>'Next Years Budget - Set Goals'!M117/12</f>
        <v>0</v>
      </c>
      <c r="N108" s="108" t="e">
        <f t="shared" si="89"/>
        <v>#DIV/0!</v>
      </c>
      <c r="O108" s="706">
        <f>'Next Years Budget - Set Goals'!O117/12</f>
        <v>0</v>
      </c>
      <c r="P108" s="108" t="e">
        <f t="shared" si="90"/>
        <v>#DIV/0!</v>
      </c>
      <c r="Q108" s="706">
        <f>'Next Years Budget - Set Goals'!Q117/12</f>
        <v>0</v>
      </c>
      <c r="R108" s="108" t="e">
        <f t="shared" si="91"/>
        <v>#DIV/0!</v>
      </c>
      <c r="S108" s="706">
        <f>'Next Years Budget - Set Goals'!S117/12</f>
        <v>0</v>
      </c>
      <c r="T108" s="108" t="e">
        <f t="shared" si="92"/>
        <v>#DIV/0!</v>
      </c>
      <c r="U108" s="706">
        <f>'Next Years Budget - Set Goals'!U117/12</f>
        <v>0</v>
      </c>
      <c r="V108" s="108" t="e">
        <f t="shared" si="93"/>
        <v>#DIV/0!</v>
      </c>
      <c r="W108" s="706">
        <f>'Next Years Budget - Set Goals'!W117/12</f>
        <v>0</v>
      </c>
      <c r="X108" s="108" t="e">
        <f t="shared" si="94"/>
        <v>#DIV/0!</v>
      </c>
      <c r="Y108" s="706">
        <f>'Next Years Budget - Set Goals'!Y117/12</f>
        <v>0</v>
      </c>
      <c r="Z108" s="108" t="e">
        <f t="shared" si="95"/>
        <v>#DIV/0!</v>
      </c>
      <c r="AA108" s="706">
        <f>'Next Years Budget - Set Goals'!AA117/12</f>
        <v>0</v>
      </c>
      <c r="AB108" s="108" t="e">
        <f t="shared" si="96"/>
        <v>#DIV/0!</v>
      </c>
      <c r="AC108" s="706">
        <f>'Next Years Budget - Set Goals'!AC117/12</f>
        <v>0</v>
      </c>
      <c r="AD108" s="319" t="e">
        <f t="shared" si="97"/>
        <v>#DIV/0!</v>
      </c>
    </row>
    <row r="109" spans="1:30" ht="13.15" x14ac:dyDescent="0.4">
      <c r="A109" s="327" t="s">
        <v>399</v>
      </c>
      <c r="B109" s="394" t="s">
        <v>330</v>
      </c>
      <c r="C109" s="243">
        <f t="shared" si="84"/>
        <v>0</v>
      </c>
      <c r="D109" s="101">
        <f t="shared" si="85"/>
        <v>0</v>
      </c>
      <c r="E109" s="706">
        <f>'Next Years Budget - Set Goals'!E118/12</f>
        <v>0</v>
      </c>
      <c r="F109" s="108">
        <f t="shared" si="86"/>
        <v>0</v>
      </c>
      <c r="G109" s="706">
        <f>'Next Years Budget - Set Goals'!G118/12</f>
        <v>0</v>
      </c>
      <c r="H109" s="108" t="e">
        <f t="shared" si="86"/>
        <v>#DIV/0!</v>
      </c>
      <c r="I109" s="706">
        <f>'Next Years Budget - Set Goals'!I118/12</f>
        <v>0</v>
      </c>
      <c r="J109" s="108" t="e">
        <f t="shared" si="87"/>
        <v>#DIV/0!</v>
      </c>
      <c r="K109" s="706">
        <f>'Next Years Budget - Set Goals'!K118/12</f>
        <v>0</v>
      </c>
      <c r="L109" s="108" t="e">
        <f t="shared" si="88"/>
        <v>#DIV/0!</v>
      </c>
      <c r="M109" s="706">
        <f>'Next Years Budget - Set Goals'!M118/12</f>
        <v>0</v>
      </c>
      <c r="N109" s="108" t="e">
        <f t="shared" si="89"/>
        <v>#DIV/0!</v>
      </c>
      <c r="O109" s="706">
        <f>'Next Years Budget - Set Goals'!O118/12</f>
        <v>0</v>
      </c>
      <c r="P109" s="108" t="e">
        <f t="shared" si="90"/>
        <v>#DIV/0!</v>
      </c>
      <c r="Q109" s="706">
        <f>'Next Years Budget - Set Goals'!Q118/12</f>
        <v>0</v>
      </c>
      <c r="R109" s="108" t="e">
        <f t="shared" si="91"/>
        <v>#DIV/0!</v>
      </c>
      <c r="S109" s="706">
        <f>'Next Years Budget - Set Goals'!S118/12</f>
        <v>0</v>
      </c>
      <c r="T109" s="108" t="e">
        <f t="shared" si="92"/>
        <v>#DIV/0!</v>
      </c>
      <c r="U109" s="706">
        <f>'Next Years Budget - Set Goals'!U118/12</f>
        <v>0</v>
      </c>
      <c r="V109" s="108" t="e">
        <f t="shared" si="93"/>
        <v>#DIV/0!</v>
      </c>
      <c r="W109" s="706">
        <f>'Next Years Budget - Set Goals'!W118/12</f>
        <v>0</v>
      </c>
      <c r="X109" s="108" t="e">
        <f t="shared" si="94"/>
        <v>#DIV/0!</v>
      </c>
      <c r="Y109" s="706">
        <f>'Next Years Budget - Set Goals'!Y118/12</f>
        <v>0</v>
      </c>
      <c r="Z109" s="108" t="e">
        <f t="shared" si="95"/>
        <v>#DIV/0!</v>
      </c>
      <c r="AA109" s="706">
        <f>'Next Years Budget - Set Goals'!AA118/12</f>
        <v>0</v>
      </c>
      <c r="AB109" s="108" t="e">
        <f t="shared" si="96"/>
        <v>#DIV/0!</v>
      </c>
      <c r="AC109" s="706">
        <f>'Next Years Budget - Set Goals'!AC118/12</f>
        <v>0</v>
      </c>
      <c r="AD109" s="319" t="e">
        <f t="shared" si="97"/>
        <v>#DIV/0!</v>
      </c>
    </row>
    <row r="110" spans="1:30" ht="13.15" x14ac:dyDescent="0.4">
      <c r="A110" s="327" t="s">
        <v>399</v>
      </c>
      <c r="B110" s="394" t="s">
        <v>331</v>
      </c>
      <c r="C110" s="243">
        <f t="shared" si="84"/>
        <v>0</v>
      </c>
      <c r="D110" s="101">
        <f t="shared" si="85"/>
        <v>0</v>
      </c>
      <c r="E110" s="706">
        <f>'Next Years Budget - Set Goals'!E119/12</f>
        <v>0</v>
      </c>
      <c r="F110" s="108">
        <f t="shared" si="86"/>
        <v>0</v>
      </c>
      <c r="G110" s="706">
        <f>'Next Years Budget - Set Goals'!G119/12</f>
        <v>0</v>
      </c>
      <c r="H110" s="108" t="e">
        <f t="shared" si="86"/>
        <v>#DIV/0!</v>
      </c>
      <c r="I110" s="706">
        <f>'Next Years Budget - Set Goals'!I119/12</f>
        <v>0</v>
      </c>
      <c r="J110" s="108" t="e">
        <f t="shared" si="87"/>
        <v>#DIV/0!</v>
      </c>
      <c r="K110" s="706">
        <f>'Next Years Budget - Set Goals'!K119/12</f>
        <v>0</v>
      </c>
      <c r="L110" s="108" t="e">
        <f t="shared" si="88"/>
        <v>#DIV/0!</v>
      </c>
      <c r="M110" s="706">
        <f>'Next Years Budget - Set Goals'!M119/12</f>
        <v>0</v>
      </c>
      <c r="N110" s="108" t="e">
        <f t="shared" si="89"/>
        <v>#DIV/0!</v>
      </c>
      <c r="O110" s="706">
        <f>'Next Years Budget - Set Goals'!O119/12</f>
        <v>0</v>
      </c>
      <c r="P110" s="108" t="e">
        <f t="shared" si="90"/>
        <v>#DIV/0!</v>
      </c>
      <c r="Q110" s="706">
        <f>'Next Years Budget - Set Goals'!Q119/12</f>
        <v>0</v>
      </c>
      <c r="R110" s="108" t="e">
        <f t="shared" si="91"/>
        <v>#DIV/0!</v>
      </c>
      <c r="S110" s="706">
        <f>'Next Years Budget - Set Goals'!S119/12</f>
        <v>0</v>
      </c>
      <c r="T110" s="108" t="e">
        <f t="shared" si="92"/>
        <v>#DIV/0!</v>
      </c>
      <c r="U110" s="706">
        <f>'Next Years Budget - Set Goals'!U119/12</f>
        <v>0</v>
      </c>
      <c r="V110" s="108" t="e">
        <f t="shared" si="93"/>
        <v>#DIV/0!</v>
      </c>
      <c r="W110" s="706">
        <f>'Next Years Budget - Set Goals'!W119/12</f>
        <v>0</v>
      </c>
      <c r="X110" s="108" t="e">
        <f t="shared" si="94"/>
        <v>#DIV/0!</v>
      </c>
      <c r="Y110" s="706">
        <f>'Next Years Budget - Set Goals'!Y119/12</f>
        <v>0</v>
      </c>
      <c r="Z110" s="108" t="e">
        <f t="shared" si="95"/>
        <v>#DIV/0!</v>
      </c>
      <c r="AA110" s="706">
        <f>'Next Years Budget - Set Goals'!AA119/12</f>
        <v>0</v>
      </c>
      <c r="AB110" s="108" t="e">
        <f t="shared" si="96"/>
        <v>#DIV/0!</v>
      </c>
      <c r="AC110" s="706">
        <f>'Next Years Budget - Set Goals'!AC119/12</f>
        <v>0</v>
      </c>
      <c r="AD110" s="319" t="e">
        <f t="shared" si="97"/>
        <v>#DIV/0!</v>
      </c>
    </row>
    <row r="111" spans="1:30" ht="13.15" x14ac:dyDescent="0.4">
      <c r="A111" s="327" t="s">
        <v>399</v>
      </c>
      <c r="B111" s="394" t="s">
        <v>332</v>
      </c>
      <c r="C111" s="243">
        <f t="shared" si="84"/>
        <v>0</v>
      </c>
      <c r="D111" s="101">
        <f t="shared" si="85"/>
        <v>0</v>
      </c>
      <c r="E111" s="706">
        <f>'Next Years Budget - Set Goals'!E120/12</f>
        <v>0</v>
      </c>
      <c r="F111" s="108">
        <f t="shared" si="86"/>
        <v>0</v>
      </c>
      <c r="G111" s="706">
        <f>'Next Years Budget - Set Goals'!G120/12</f>
        <v>0</v>
      </c>
      <c r="H111" s="108" t="e">
        <f t="shared" si="86"/>
        <v>#DIV/0!</v>
      </c>
      <c r="I111" s="706">
        <f>'Next Years Budget - Set Goals'!I120/12</f>
        <v>0</v>
      </c>
      <c r="J111" s="108" t="e">
        <f t="shared" si="87"/>
        <v>#DIV/0!</v>
      </c>
      <c r="K111" s="706">
        <f>'Next Years Budget - Set Goals'!K120/12</f>
        <v>0</v>
      </c>
      <c r="L111" s="108" t="e">
        <f t="shared" si="88"/>
        <v>#DIV/0!</v>
      </c>
      <c r="M111" s="706">
        <f>'Next Years Budget - Set Goals'!M120/12</f>
        <v>0</v>
      </c>
      <c r="N111" s="108" t="e">
        <f t="shared" si="89"/>
        <v>#DIV/0!</v>
      </c>
      <c r="O111" s="706">
        <f>'Next Years Budget - Set Goals'!O120/12</f>
        <v>0</v>
      </c>
      <c r="P111" s="108" t="e">
        <f t="shared" si="90"/>
        <v>#DIV/0!</v>
      </c>
      <c r="Q111" s="706">
        <f>'Next Years Budget - Set Goals'!Q120/12</f>
        <v>0</v>
      </c>
      <c r="R111" s="108" t="e">
        <f t="shared" si="91"/>
        <v>#DIV/0!</v>
      </c>
      <c r="S111" s="706">
        <f>'Next Years Budget - Set Goals'!S120/12</f>
        <v>0</v>
      </c>
      <c r="T111" s="108" t="e">
        <f t="shared" si="92"/>
        <v>#DIV/0!</v>
      </c>
      <c r="U111" s="706">
        <f>'Next Years Budget - Set Goals'!U120/12</f>
        <v>0</v>
      </c>
      <c r="V111" s="108" t="e">
        <f t="shared" si="93"/>
        <v>#DIV/0!</v>
      </c>
      <c r="W111" s="706">
        <f>'Next Years Budget - Set Goals'!W120/12</f>
        <v>0</v>
      </c>
      <c r="X111" s="108" t="e">
        <f t="shared" si="94"/>
        <v>#DIV/0!</v>
      </c>
      <c r="Y111" s="706">
        <f>'Next Years Budget - Set Goals'!Y120/12</f>
        <v>0</v>
      </c>
      <c r="Z111" s="108" t="e">
        <f t="shared" si="95"/>
        <v>#DIV/0!</v>
      </c>
      <c r="AA111" s="706">
        <f>'Next Years Budget - Set Goals'!AA120/12</f>
        <v>0</v>
      </c>
      <c r="AB111" s="108" t="e">
        <f t="shared" si="96"/>
        <v>#DIV/0!</v>
      </c>
      <c r="AC111" s="706">
        <f>'Next Years Budget - Set Goals'!AC120/12</f>
        <v>0</v>
      </c>
      <c r="AD111" s="319" t="e">
        <f t="shared" si="97"/>
        <v>#DIV/0!</v>
      </c>
    </row>
    <row r="112" spans="1:30" ht="13.15" x14ac:dyDescent="0.4">
      <c r="A112" s="327"/>
      <c r="B112" s="409" t="s">
        <v>333</v>
      </c>
      <c r="C112" s="265">
        <f>SUM(C89:C111)</f>
        <v>0</v>
      </c>
      <c r="D112" s="110">
        <f>+C112/$C$7</f>
        <v>0</v>
      </c>
      <c r="E112" s="256">
        <f>SUM(E89:E111)</f>
        <v>0</v>
      </c>
      <c r="F112" s="194">
        <f t="shared" si="86"/>
        <v>0</v>
      </c>
      <c r="G112" s="256">
        <f>SUM(G89:G111)</f>
        <v>0</v>
      </c>
      <c r="H112" s="194" t="e">
        <f t="shared" si="86"/>
        <v>#DIV/0!</v>
      </c>
      <c r="I112" s="256">
        <f>SUM(I89:I111)</f>
        <v>0</v>
      </c>
      <c r="J112" s="194" t="e">
        <f t="shared" si="87"/>
        <v>#DIV/0!</v>
      </c>
      <c r="K112" s="256">
        <f>SUM(K89:K111)</f>
        <v>0</v>
      </c>
      <c r="L112" s="194" t="e">
        <f t="shared" si="88"/>
        <v>#DIV/0!</v>
      </c>
      <c r="M112" s="256">
        <f>SUM(M89:M111)</f>
        <v>0</v>
      </c>
      <c r="N112" s="194" t="e">
        <f t="shared" si="89"/>
        <v>#DIV/0!</v>
      </c>
      <c r="O112" s="256">
        <f>SUM(O89:O111)</f>
        <v>0</v>
      </c>
      <c r="P112" s="194" t="e">
        <f t="shared" si="90"/>
        <v>#DIV/0!</v>
      </c>
      <c r="Q112" s="256">
        <f>SUM(Q89:Q111)</f>
        <v>0</v>
      </c>
      <c r="R112" s="194" t="e">
        <f t="shared" si="91"/>
        <v>#DIV/0!</v>
      </c>
      <c r="S112" s="256">
        <f>SUM(S89:S111)</f>
        <v>0</v>
      </c>
      <c r="T112" s="194" t="e">
        <f t="shared" si="92"/>
        <v>#DIV/0!</v>
      </c>
      <c r="U112" s="256">
        <f>SUM(U89:U111)</f>
        <v>0</v>
      </c>
      <c r="V112" s="194" t="e">
        <f t="shared" si="93"/>
        <v>#DIV/0!</v>
      </c>
      <c r="W112" s="256">
        <f>SUM(W89:W111)</f>
        <v>0</v>
      </c>
      <c r="X112" s="194" t="e">
        <f t="shared" si="94"/>
        <v>#DIV/0!</v>
      </c>
      <c r="Y112" s="256">
        <f>SUM(Y89:Y111)</f>
        <v>0</v>
      </c>
      <c r="Z112" s="194" t="e">
        <f t="shared" si="95"/>
        <v>#DIV/0!</v>
      </c>
      <c r="AA112" s="256">
        <f>SUM(AA89:AA111)</f>
        <v>0</v>
      </c>
      <c r="AB112" s="194" t="e">
        <f t="shared" si="96"/>
        <v>#DIV/0!</v>
      </c>
      <c r="AC112" s="256">
        <f>SUM(AC89:AC111)</f>
        <v>0</v>
      </c>
      <c r="AD112" s="230" t="e">
        <f t="shared" si="97"/>
        <v>#DIV/0!</v>
      </c>
    </row>
    <row r="113" spans="2:30" x14ac:dyDescent="0.35">
      <c r="B113" s="4"/>
      <c r="C113" s="243"/>
      <c r="D113" s="1"/>
      <c r="E113" s="248"/>
      <c r="F113" s="108"/>
      <c r="G113" s="248"/>
      <c r="H113" s="108"/>
      <c r="I113" s="248"/>
      <c r="J113" s="108"/>
      <c r="K113" s="248"/>
      <c r="L113" s="108"/>
      <c r="M113" s="248"/>
      <c r="N113" s="108"/>
      <c r="O113" s="248"/>
      <c r="P113" s="108"/>
      <c r="Q113" s="248"/>
      <c r="R113" s="108"/>
      <c r="S113" s="248"/>
      <c r="T113" s="108"/>
      <c r="U113" s="248"/>
      <c r="V113" s="108"/>
      <c r="W113" s="248"/>
      <c r="X113" s="108"/>
      <c r="Y113" s="248"/>
      <c r="Z113" s="108"/>
      <c r="AA113" s="248"/>
      <c r="AB113" s="108"/>
      <c r="AC113" s="248"/>
      <c r="AD113" s="319"/>
    </row>
    <row r="114" spans="2:30" ht="15" x14ac:dyDescent="0.4">
      <c r="B114" s="431" t="s">
        <v>334</v>
      </c>
      <c r="C114" s="243">
        <f>SUM(C38+C60+C77+C86+C112)</f>
        <v>0</v>
      </c>
      <c r="D114" s="101">
        <f>+C114/$C$7</f>
        <v>0</v>
      </c>
      <c r="E114" s="243">
        <f>SUM(E38+E60+E77+E86+E112)</f>
        <v>0</v>
      </c>
      <c r="F114" s="108">
        <f>+E114/E$7</f>
        <v>0</v>
      </c>
      <c r="G114" s="243">
        <f>SUM(G38+G60+G77+G86+G112)</f>
        <v>0</v>
      </c>
      <c r="H114" s="108" t="e">
        <f>+G114/G$7</f>
        <v>#DIV/0!</v>
      </c>
      <c r="I114" s="243">
        <f>SUM(I38+I60+I77+I86+I112)</f>
        <v>0</v>
      </c>
      <c r="J114" s="108" t="e">
        <f>+I114/I$7</f>
        <v>#DIV/0!</v>
      </c>
      <c r="K114" s="243">
        <f>SUM(K38+K60+K77+K86+K112)</f>
        <v>0</v>
      </c>
      <c r="L114" s="108" t="e">
        <f>+K114/K$7</f>
        <v>#DIV/0!</v>
      </c>
      <c r="M114" s="243">
        <f>SUM(M38+M60+M77+M86+M112)</f>
        <v>0</v>
      </c>
      <c r="N114" s="108" t="e">
        <f>+M114/M$7</f>
        <v>#DIV/0!</v>
      </c>
      <c r="O114" s="243">
        <f>SUM(O38+O60+O77+O86+O112)</f>
        <v>0</v>
      </c>
      <c r="P114" s="108" t="e">
        <f>+O114/O$7</f>
        <v>#DIV/0!</v>
      </c>
      <c r="Q114" s="243">
        <f>SUM(Q38+Q60+Q77+Q86+Q112)</f>
        <v>0</v>
      </c>
      <c r="R114" s="108" t="e">
        <f>+Q114/Q$7</f>
        <v>#DIV/0!</v>
      </c>
      <c r="S114" s="243">
        <f>SUM(S38+S60+S77+S86+S112)</f>
        <v>0</v>
      </c>
      <c r="T114" s="108" t="e">
        <f>+S114/S$7</f>
        <v>#DIV/0!</v>
      </c>
      <c r="U114" s="243">
        <f>SUM(U38+U60+U77+U86+U112)</f>
        <v>0</v>
      </c>
      <c r="V114" s="108" t="e">
        <f>+U114/U$7</f>
        <v>#DIV/0!</v>
      </c>
      <c r="W114" s="243">
        <f>SUM(W38+W60+W77+W86+W112)</f>
        <v>0</v>
      </c>
      <c r="X114" s="108" t="e">
        <f>+W114/W$7</f>
        <v>#DIV/0!</v>
      </c>
      <c r="Y114" s="243">
        <f>SUM(Y38+Y60+Y77+Y86+Y112)</f>
        <v>0</v>
      </c>
      <c r="Z114" s="108" t="e">
        <f>+Y114/Y$7</f>
        <v>#DIV/0!</v>
      </c>
      <c r="AA114" s="243">
        <f>SUM(AA38+AA60+AA77+AA86+AA112)</f>
        <v>0</v>
      </c>
      <c r="AB114" s="108" t="e">
        <f>+AA114/AA$7</f>
        <v>#DIV/0!</v>
      </c>
      <c r="AC114" s="243">
        <f>SUM(AC38+AC60+AC77+AC86+AC112)</f>
        <v>0</v>
      </c>
      <c r="AD114" s="319" t="e">
        <f>+AC114/AC$7</f>
        <v>#DIV/0!</v>
      </c>
    </row>
    <row r="115" spans="2:30" ht="13.15" thickBot="1" x14ac:dyDescent="0.4">
      <c r="B115" s="6"/>
      <c r="C115" s="257"/>
      <c r="D115" s="2"/>
      <c r="E115" s="257"/>
      <c r="F115" s="177"/>
      <c r="G115" s="260"/>
      <c r="H115" s="177"/>
      <c r="I115" s="202"/>
      <c r="J115" s="177"/>
      <c r="K115" s="200"/>
      <c r="L115" s="177"/>
      <c r="M115" s="200"/>
      <c r="N115" s="177"/>
      <c r="O115" s="200"/>
      <c r="P115" s="177"/>
      <c r="Q115" s="200"/>
      <c r="R115" s="190"/>
      <c r="S115" s="153"/>
      <c r="T115" s="195"/>
      <c r="U115" s="2"/>
      <c r="V115" s="190"/>
      <c r="W115" s="2"/>
      <c r="X115" s="190"/>
      <c r="Y115" s="2"/>
      <c r="Z115" s="190"/>
      <c r="AA115" s="2"/>
      <c r="AB115" s="190"/>
      <c r="AC115" s="2"/>
      <c r="AD115" s="321"/>
    </row>
    <row r="116" spans="2:30" x14ac:dyDescent="0.35">
      <c r="B116" s="4"/>
      <c r="C116" s="247"/>
      <c r="D116" s="1"/>
      <c r="E116" s="247"/>
      <c r="F116" s="113"/>
      <c r="G116" s="261"/>
      <c r="H116" s="113"/>
      <c r="I116" s="203"/>
      <c r="J116" s="113"/>
      <c r="K116" s="96"/>
      <c r="L116" s="113"/>
      <c r="M116" s="96"/>
      <c r="N116" s="113"/>
      <c r="O116" s="96"/>
      <c r="P116" s="113"/>
      <c r="Q116" s="96"/>
      <c r="R116" s="172"/>
      <c r="S116" s="154"/>
      <c r="T116" s="196"/>
      <c r="U116" s="193"/>
      <c r="V116" s="172"/>
      <c r="W116" s="193"/>
      <c r="X116" s="172"/>
      <c r="Y116" s="193"/>
      <c r="Z116" s="172"/>
      <c r="AA116" s="193"/>
      <c r="AB116" s="172"/>
      <c r="AC116" s="193"/>
      <c r="AD116" s="319"/>
    </row>
    <row r="117" spans="2:30" ht="15" x14ac:dyDescent="0.4">
      <c r="B117" s="28" t="s">
        <v>335</v>
      </c>
      <c r="C117" s="243">
        <f>+C24-C114</f>
        <v>175000</v>
      </c>
      <c r="D117" s="101">
        <f>+C117/$C$7</f>
        <v>1</v>
      </c>
      <c r="E117" s="243">
        <f>+E24-E114</f>
        <v>175000</v>
      </c>
      <c r="F117" s="108">
        <f>+E117/E$7</f>
        <v>1</v>
      </c>
      <c r="G117" s="259">
        <f>+G24-G114</f>
        <v>0</v>
      </c>
      <c r="H117" s="108" t="e">
        <f>+G117/$G$7</f>
        <v>#DIV/0!</v>
      </c>
      <c r="I117" s="184">
        <f>+I24-I114</f>
        <v>0</v>
      </c>
      <c r="J117" s="108" t="e">
        <f>+I117/$I$7</f>
        <v>#DIV/0!</v>
      </c>
      <c r="K117" s="94">
        <f>+K24-K114</f>
        <v>0</v>
      </c>
      <c r="L117" s="108" t="e">
        <f>+K117/$K$7</f>
        <v>#DIV/0!</v>
      </c>
      <c r="M117" s="94">
        <f>+M24-M114</f>
        <v>0</v>
      </c>
      <c r="N117" s="108" t="e">
        <f>+M117/$M$7</f>
        <v>#DIV/0!</v>
      </c>
      <c r="O117" s="94">
        <f>+O24-O114</f>
        <v>0</v>
      </c>
      <c r="P117" s="108" t="e">
        <f>+O117/$O$7</f>
        <v>#DIV/0!</v>
      </c>
      <c r="Q117" s="94">
        <f>+Q24-Q114</f>
        <v>0</v>
      </c>
      <c r="R117" s="172" t="e">
        <f>+Q117/$Q$7</f>
        <v>#DIV/0!</v>
      </c>
      <c r="S117" s="192">
        <f>+S24-S114</f>
        <v>0</v>
      </c>
      <c r="T117" s="172" t="e">
        <f>+S117/$S$7</f>
        <v>#DIV/0!</v>
      </c>
      <c r="U117" s="192">
        <f>+U24-U114</f>
        <v>0</v>
      </c>
      <c r="V117" s="172" t="e">
        <f>+U117/$U$7</f>
        <v>#DIV/0!</v>
      </c>
      <c r="W117" s="192">
        <f>+W24-W114</f>
        <v>0</v>
      </c>
      <c r="X117" s="172" t="e">
        <f>+W117/$W$7</f>
        <v>#DIV/0!</v>
      </c>
      <c r="Y117" s="192">
        <f>+Y24-Y114</f>
        <v>0</v>
      </c>
      <c r="Z117" s="172" t="e">
        <f>+Y117/$Y$7</f>
        <v>#DIV/0!</v>
      </c>
      <c r="AA117" s="192">
        <f>+AA24-AA114</f>
        <v>0</v>
      </c>
      <c r="AB117" s="172" t="e">
        <f>+AA117/$AA$7</f>
        <v>#DIV/0!</v>
      </c>
      <c r="AC117" s="192">
        <f>+AC24-AC114</f>
        <v>0</v>
      </c>
      <c r="AD117" s="319" t="e">
        <f>+AC117/$AC$7</f>
        <v>#DIV/0!</v>
      </c>
    </row>
    <row r="118" spans="2:30" ht="13.15" thickBot="1" x14ac:dyDescent="0.4">
      <c r="B118" s="6"/>
      <c r="C118" s="257"/>
      <c r="D118" s="2"/>
      <c r="E118" s="93"/>
      <c r="F118" s="113"/>
      <c r="G118" s="87"/>
      <c r="H118" s="113"/>
      <c r="I118" s="185"/>
      <c r="J118" s="113"/>
      <c r="K118" s="87"/>
      <c r="L118" s="113"/>
      <c r="M118" s="87"/>
      <c r="N118" s="113"/>
      <c r="O118" s="87"/>
      <c r="P118" s="113"/>
      <c r="Q118" s="87"/>
      <c r="R118" s="174"/>
      <c r="S118" s="155"/>
      <c r="T118" s="197"/>
      <c r="U118" s="192"/>
      <c r="V118" s="174"/>
      <c r="W118" s="192"/>
      <c r="X118" s="174"/>
      <c r="Y118" s="192"/>
      <c r="Z118" s="174"/>
      <c r="AA118" s="192"/>
      <c r="AB118" s="174"/>
      <c r="AC118" s="192"/>
      <c r="AD118" s="401"/>
    </row>
    <row r="119" spans="2:30" ht="13.15" thickTop="1" x14ac:dyDescent="0.35">
      <c r="B119" s="4"/>
      <c r="C119" s="247"/>
      <c r="D119" s="1"/>
      <c r="E119" s="126"/>
      <c r="F119" s="168"/>
      <c r="G119" s="57"/>
      <c r="H119" s="168"/>
      <c r="I119" s="187"/>
      <c r="J119" s="168"/>
      <c r="K119" s="57"/>
      <c r="L119" s="168"/>
      <c r="M119" s="57"/>
      <c r="N119" s="168"/>
      <c r="O119" s="57"/>
      <c r="P119" s="168"/>
      <c r="Q119" s="57"/>
      <c r="R119" s="168"/>
      <c r="S119" s="57"/>
      <c r="T119" s="168"/>
      <c r="U119" s="57"/>
      <c r="V119" s="168"/>
      <c r="W119" s="57"/>
      <c r="X119" s="168"/>
      <c r="Y119" s="57"/>
      <c r="Z119" s="168"/>
      <c r="AA119" s="57"/>
      <c r="AB119" s="168"/>
      <c r="AC119" s="57"/>
      <c r="AD119" s="413"/>
    </row>
    <row r="120" spans="2:30" ht="15" x14ac:dyDescent="0.4">
      <c r="B120" s="28" t="s">
        <v>341</v>
      </c>
      <c r="C120" s="243"/>
      <c r="D120" s="1"/>
      <c r="E120" s="79"/>
      <c r="F120" s="113"/>
      <c r="G120" s="1"/>
      <c r="H120" s="113"/>
      <c r="I120" s="312"/>
      <c r="J120" s="113"/>
      <c r="K120" s="1"/>
      <c r="L120" s="113"/>
      <c r="M120" s="1"/>
      <c r="N120" s="113"/>
      <c r="O120" s="1"/>
      <c r="P120" s="113"/>
      <c r="Q120" s="1"/>
      <c r="R120" s="113"/>
      <c r="S120" s="1"/>
      <c r="T120" s="113"/>
      <c r="U120" s="1"/>
      <c r="V120" s="113"/>
      <c r="W120" s="1"/>
      <c r="X120" s="113"/>
      <c r="Y120" s="1"/>
      <c r="Z120" s="113"/>
      <c r="AA120" s="1"/>
      <c r="AB120" s="113"/>
      <c r="AC120" s="1"/>
      <c r="AD120" s="322"/>
    </row>
    <row r="121" spans="2:30" x14ac:dyDescent="0.35">
      <c r="B121" s="394" t="s">
        <v>336</v>
      </c>
      <c r="C121" s="429">
        <v>0</v>
      </c>
      <c r="D121" s="108">
        <f t="shared" ref="D121:D126" si="98">+C121/$C$7</f>
        <v>0</v>
      </c>
      <c r="E121" s="79"/>
      <c r="F121" s="113"/>
      <c r="G121" s="1"/>
      <c r="H121" s="113"/>
      <c r="I121" s="312"/>
      <c r="J121" s="113"/>
      <c r="K121" s="1"/>
      <c r="L121" s="113"/>
      <c r="M121" s="1"/>
      <c r="N121" s="113"/>
      <c r="O121" s="1"/>
      <c r="P121" s="113"/>
      <c r="Q121" s="1"/>
      <c r="R121" s="113"/>
      <c r="S121" s="1"/>
      <c r="T121" s="113"/>
      <c r="U121" s="1"/>
      <c r="V121" s="113"/>
      <c r="W121" s="1"/>
      <c r="X121" s="113"/>
      <c r="Y121" s="1"/>
      <c r="Z121" s="113"/>
      <c r="AA121" s="1"/>
      <c r="AB121" s="113"/>
      <c r="AC121" s="1"/>
      <c r="AD121" s="322"/>
    </row>
    <row r="122" spans="2:30" x14ac:dyDescent="0.35">
      <c r="B122" s="394" t="s">
        <v>337</v>
      </c>
      <c r="C122" s="429">
        <v>0</v>
      </c>
      <c r="D122" s="108">
        <f t="shared" si="98"/>
        <v>0</v>
      </c>
      <c r="E122" s="79"/>
      <c r="F122" s="113"/>
      <c r="G122" s="1"/>
      <c r="H122" s="113"/>
      <c r="I122" s="312"/>
      <c r="J122" s="113"/>
      <c r="K122" s="1"/>
      <c r="L122" s="113"/>
      <c r="M122" s="1"/>
      <c r="N122" s="113"/>
      <c r="O122" s="1"/>
      <c r="P122" s="113"/>
      <c r="Q122" s="1"/>
      <c r="R122" s="113"/>
      <c r="S122" s="1"/>
      <c r="T122" s="113"/>
      <c r="U122" s="1"/>
      <c r="V122" s="113"/>
      <c r="W122" s="1"/>
      <c r="X122" s="113"/>
      <c r="Y122" s="1"/>
      <c r="Z122" s="113"/>
      <c r="AA122" s="1"/>
      <c r="AB122" s="113"/>
      <c r="AC122" s="1"/>
      <c r="AD122" s="322"/>
    </row>
    <row r="123" spans="2:30" x14ac:dyDescent="0.35">
      <c r="B123" s="394" t="s">
        <v>338</v>
      </c>
      <c r="C123" s="429">
        <v>0</v>
      </c>
      <c r="D123" s="108">
        <f t="shared" si="98"/>
        <v>0</v>
      </c>
      <c r="E123" s="79"/>
      <c r="F123" s="113"/>
      <c r="G123" s="1"/>
      <c r="H123" s="113"/>
      <c r="I123" s="312"/>
      <c r="J123" s="113"/>
      <c r="K123" s="1"/>
      <c r="L123" s="113"/>
      <c r="M123" s="1"/>
      <c r="N123" s="113"/>
      <c r="O123" s="1"/>
      <c r="P123" s="113"/>
      <c r="Q123" s="1"/>
      <c r="R123" s="113"/>
      <c r="S123" s="1"/>
      <c r="T123" s="113"/>
      <c r="U123" s="1"/>
      <c r="V123" s="113"/>
      <c r="W123" s="1"/>
      <c r="X123" s="113"/>
      <c r="Y123" s="1"/>
      <c r="Z123" s="113"/>
      <c r="AA123" s="1"/>
      <c r="AB123" s="113"/>
      <c r="AC123" s="1"/>
      <c r="AD123" s="322"/>
    </row>
    <row r="124" spans="2:30" x14ac:dyDescent="0.35">
      <c r="B124" s="394" t="s">
        <v>339</v>
      </c>
      <c r="C124" s="429">
        <v>0</v>
      </c>
      <c r="D124" s="108">
        <f t="shared" si="98"/>
        <v>0</v>
      </c>
      <c r="E124" s="79"/>
      <c r="F124" s="113"/>
      <c r="G124" s="1"/>
      <c r="H124" s="113"/>
      <c r="I124" s="312"/>
      <c r="J124" s="113"/>
      <c r="K124" s="1"/>
      <c r="L124" s="113"/>
      <c r="M124" s="1"/>
      <c r="N124" s="113"/>
      <c r="O124" s="1"/>
      <c r="P124" s="113"/>
      <c r="Q124" s="1"/>
      <c r="R124" s="113"/>
      <c r="S124" s="1"/>
      <c r="T124" s="113"/>
      <c r="U124" s="1"/>
      <c r="V124" s="113"/>
      <c r="W124" s="1"/>
      <c r="X124" s="113"/>
      <c r="Y124" s="1"/>
      <c r="Z124" s="113"/>
      <c r="AA124" s="1"/>
      <c r="AB124" s="113"/>
      <c r="AC124" s="1"/>
      <c r="AD124" s="322"/>
    </row>
    <row r="125" spans="2:30" ht="13.15" thickBot="1" x14ac:dyDescent="0.4">
      <c r="B125" s="394" t="s">
        <v>340</v>
      </c>
      <c r="C125" s="429">
        <v>0</v>
      </c>
      <c r="D125" s="108">
        <f t="shared" si="98"/>
        <v>0</v>
      </c>
      <c r="E125" s="79"/>
      <c r="F125" s="113"/>
      <c r="G125" s="1"/>
      <c r="H125" s="113"/>
      <c r="I125" s="312"/>
      <c r="J125" s="113"/>
      <c r="K125" s="1"/>
      <c r="L125" s="113"/>
      <c r="M125" s="1"/>
      <c r="N125" s="113"/>
      <c r="O125" s="1"/>
      <c r="P125" s="113"/>
      <c r="Q125" s="1"/>
      <c r="R125" s="113"/>
      <c r="S125" s="1"/>
      <c r="T125" s="113"/>
      <c r="U125" s="1"/>
      <c r="V125" s="113"/>
      <c r="W125" s="1"/>
      <c r="X125" s="113"/>
      <c r="Y125" s="1"/>
      <c r="Z125" s="113"/>
      <c r="AA125" s="1"/>
      <c r="AB125" s="113"/>
      <c r="AC125" s="1"/>
      <c r="AD125" s="322"/>
    </row>
    <row r="126" spans="2:30" ht="13.5" thickBot="1" x14ac:dyDescent="0.45">
      <c r="B126" s="414" t="s">
        <v>347</v>
      </c>
      <c r="C126" s="266">
        <f>SUM(C121:C125)</f>
        <v>0</v>
      </c>
      <c r="D126" s="204">
        <f t="shared" si="98"/>
        <v>0</v>
      </c>
      <c r="E126" s="79"/>
      <c r="F126" s="113"/>
      <c r="G126" s="1"/>
      <c r="H126" s="113"/>
      <c r="I126" s="312"/>
      <c r="J126" s="113"/>
      <c r="K126" s="1"/>
      <c r="L126" s="113"/>
      <c r="M126" s="1"/>
      <c r="N126" s="113"/>
      <c r="O126" s="1"/>
      <c r="P126" s="113"/>
      <c r="Q126" s="1"/>
      <c r="R126" s="113"/>
      <c r="S126" s="1"/>
      <c r="T126" s="113"/>
      <c r="U126" s="1"/>
      <c r="V126" s="113"/>
      <c r="W126" s="1"/>
      <c r="X126" s="113"/>
      <c r="Y126" s="1"/>
      <c r="Z126" s="113"/>
      <c r="AA126" s="1"/>
      <c r="AB126" s="113"/>
      <c r="AC126" s="1"/>
      <c r="AD126" s="322"/>
    </row>
    <row r="127" spans="2:30" x14ac:dyDescent="0.35">
      <c r="B127" s="4"/>
      <c r="C127" s="247"/>
      <c r="D127" s="113"/>
      <c r="E127" s="79"/>
      <c r="F127" s="113"/>
      <c r="G127" s="1"/>
      <c r="H127" s="113"/>
      <c r="I127" s="312"/>
      <c r="J127" s="113"/>
      <c r="K127" s="1"/>
      <c r="L127" s="113"/>
      <c r="M127" s="1"/>
      <c r="N127" s="113"/>
      <c r="O127" s="1"/>
      <c r="P127" s="113"/>
      <c r="Q127" s="1"/>
      <c r="R127" s="113"/>
      <c r="S127" s="1"/>
      <c r="T127" s="113"/>
      <c r="U127" s="1"/>
      <c r="V127" s="113"/>
      <c r="W127" s="1"/>
      <c r="X127" s="113"/>
      <c r="Y127" s="1"/>
      <c r="Z127" s="113"/>
      <c r="AA127" s="1"/>
      <c r="AB127" s="113"/>
      <c r="AC127" s="1"/>
      <c r="AD127" s="322"/>
    </row>
    <row r="128" spans="2:30" ht="15" x14ac:dyDescent="0.4">
      <c r="B128" s="412" t="s">
        <v>342</v>
      </c>
      <c r="C128" s="243"/>
      <c r="D128" s="1"/>
      <c r="E128" s="79"/>
      <c r="F128" s="113"/>
      <c r="G128" s="1"/>
      <c r="H128" s="113"/>
      <c r="I128" s="312"/>
      <c r="J128" s="113"/>
      <c r="K128" s="1"/>
      <c r="L128" s="113"/>
      <c r="M128" s="1"/>
      <c r="N128" s="113"/>
      <c r="O128" s="1"/>
      <c r="P128" s="113"/>
      <c r="Q128" s="1"/>
      <c r="R128" s="113"/>
      <c r="S128" s="1"/>
      <c r="T128" s="113"/>
      <c r="U128" s="1"/>
      <c r="V128" s="113"/>
      <c r="W128" s="1"/>
      <c r="X128" s="113"/>
      <c r="Y128" s="1"/>
      <c r="Z128" s="113"/>
      <c r="AA128" s="1"/>
      <c r="AB128" s="113"/>
      <c r="AC128" s="1"/>
      <c r="AD128" s="322"/>
    </row>
    <row r="129" spans="2:30" x14ac:dyDescent="0.35">
      <c r="B129" s="394" t="s">
        <v>343</v>
      </c>
      <c r="C129" s="429">
        <v>0</v>
      </c>
      <c r="D129" s="108">
        <f>+C129/$C$7</f>
        <v>0</v>
      </c>
      <c r="E129" s="79"/>
      <c r="F129" s="113"/>
      <c r="G129" s="1"/>
      <c r="H129" s="113"/>
      <c r="I129" s="312"/>
      <c r="J129" s="113"/>
      <c r="K129" s="1"/>
      <c r="L129" s="113"/>
      <c r="M129" s="1"/>
      <c r="N129" s="113"/>
      <c r="O129" s="1"/>
      <c r="P129" s="113"/>
      <c r="Q129" s="1"/>
      <c r="R129" s="113"/>
      <c r="S129" s="1"/>
      <c r="T129" s="113"/>
      <c r="U129" s="1"/>
      <c r="V129" s="113"/>
      <c r="W129" s="1"/>
      <c r="X129" s="113"/>
      <c r="Y129" s="1"/>
      <c r="Z129" s="113"/>
      <c r="AA129" s="1"/>
      <c r="AB129" s="113"/>
      <c r="AC129" s="1"/>
      <c r="AD129" s="322"/>
    </row>
    <row r="130" spans="2:30" ht="13.15" thickBot="1" x14ac:dyDescent="0.4">
      <c r="B130" s="394" t="s">
        <v>344</v>
      </c>
      <c r="C130" s="429">
        <v>0</v>
      </c>
      <c r="D130" s="108">
        <f>+C130/$C$7</f>
        <v>0</v>
      </c>
      <c r="E130" s="79"/>
      <c r="F130" s="113"/>
      <c r="G130" s="1"/>
      <c r="H130" s="113"/>
      <c r="I130" s="312"/>
      <c r="J130" s="113"/>
      <c r="K130" s="1"/>
      <c r="L130" s="113"/>
      <c r="M130" s="1"/>
      <c r="N130" s="113"/>
      <c r="O130" s="1"/>
      <c r="P130" s="113"/>
      <c r="Q130" s="1"/>
      <c r="R130" s="113"/>
      <c r="S130" s="1"/>
      <c r="T130" s="113"/>
      <c r="U130" s="1"/>
      <c r="V130" s="113"/>
      <c r="W130" s="1"/>
      <c r="X130" s="113"/>
      <c r="Y130" s="1"/>
      <c r="Z130" s="113"/>
      <c r="AA130" s="1"/>
      <c r="AB130" s="113"/>
      <c r="AC130" s="1"/>
      <c r="AD130" s="322"/>
    </row>
    <row r="131" spans="2:30" ht="13.5" thickBot="1" x14ac:dyDescent="0.45">
      <c r="B131" s="414" t="s">
        <v>346</v>
      </c>
      <c r="C131" s="267">
        <v>0</v>
      </c>
      <c r="D131" s="204">
        <f>+C131/$C$7</f>
        <v>0</v>
      </c>
      <c r="E131" s="79"/>
      <c r="F131" s="113"/>
      <c r="G131" s="1"/>
      <c r="H131" s="113"/>
      <c r="I131" s="312"/>
      <c r="J131" s="113"/>
      <c r="K131" s="1"/>
      <c r="L131" s="113"/>
      <c r="M131" s="1"/>
      <c r="N131" s="113"/>
      <c r="O131" s="1"/>
      <c r="P131" s="113"/>
      <c r="Q131" s="1"/>
      <c r="R131" s="113"/>
      <c r="S131" s="1"/>
      <c r="T131" s="113"/>
      <c r="U131" s="1"/>
      <c r="V131" s="113"/>
      <c r="W131" s="1"/>
      <c r="X131" s="113"/>
      <c r="Y131" s="1"/>
      <c r="Z131" s="113"/>
      <c r="AA131" s="1"/>
      <c r="AB131" s="113"/>
      <c r="AC131" s="1"/>
      <c r="AD131" s="322"/>
    </row>
    <row r="132" spans="2:30" x14ac:dyDescent="0.35">
      <c r="B132" s="4"/>
      <c r="C132" s="247"/>
      <c r="D132" s="1"/>
      <c r="E132" s="79"/>
      <c r="F132" s="113"/>
      <c r="G132" s="1"/>
      <c r="H132" s="113"/>
      <c r="I132" s="312"/>
      <c r="J132" s="113"/>
      <c r="K132" s="1"/>
      <c r="L132" s="113"/>
      <c r="M132" s="1"/>
      <c r="N132" s="113"/>
      <c r="O132" s="1"/>
      <c r="P132" s="113"/>
      <c r="Q132" s="1"/>
      <c r="R132" s="113"/>
      <c r="S132" s="1"/>
      <c r="T132" s="113"/>
      <c r="U132" s="1"/>
      <c r="V132" s="113"/>
      <c r="W132" s="1"/>
      <c r="X132" s="113"/>
      <c r="Y132" s="1"/>
      <c r="Z132" s="113"/>
      <c r="AA132" s="1"/>
      <c r="AB132" s="113"/>
      <c r="AC132" s="1"/>
      <c r="AD132" s="322"/>
    </row>
    <row r="133" spans="2:30" ht="15" x14ac:dyDescent="0.4">
      <c r="B133" s="412" t="s">
        <v>348</v>
      </c>
      <c r="C133" s="243">
        <f>+C117+C126-C131</f>
        <v>175000</v>
      </c>
      <c r="D133" s="108">
        <f>+C133/$C$7</f>
        <v>1</v>
      </c>
      <c r="E133" s="79"/>
      <c r="F133" s="113"/>
      <c r="G133" s="1"/>
      <c r="H133" s="113"/>
      <c r="I133" s="312"/>
      <c r="J133" s="113"/>
      <c r="K133" s="1"/>
      <c r="L133" s="113"/>
      <c r="M133" s="1"/>
      <c r="N133" s="113"/>
      <c r="O133" s="1"/>
      <c r="P133" s="113"/>
      <c r="Q133" s="1"/>
      <c r="R133" s="113"/>
      <c r="S133" s="1"/>
      <c r="T133" s="113"/>
      <c r="U133" s="1"/>
      <c r="V133" s="113"/>
      <c r="W133" s="1"/>
      <c r="X133" s="113"/>
      <c r="Y133" s="1"/>
      <c r="Z133" s="113"/>
      <c r="AA133" s="1"/>
      <c r="AB133" s="113"/>
      <c r="AC133" s="1"/>
      <c r="AD133" s="322"/>
    </row>
    <row r="134" spans="2:30" ht="13.15" thickBot="1" x14ac:dyDescent="0.4">
      <c r="B134" s="6"/>
      <c r="C134" s="415"/>
      <c r="D134" s="2"/>
      <c r="E134" s="416"/>
      <c r="F134" s="324"/>
      <c r="G134" s="2"/>
      <c r="H134" s="324"/>
      <c r="I134" s="417"/>
      <c r="J134" s="324"/>
      <c r="K134" s="2"/>
      <c r="L134" s="324"/>
      <c r="M134" s="2"/>
      <c r="N134" s="324"/>
      <c r="O134" s="2"/>
      <c r="P134" s="324"/>
      <c r="Q134" s="2"/>
      <c r="R134" s="324"/>
      <c r="S134" s="2"/>
      <c r="T134" s="324"/>
      <c r="U134" s="2"/>
      <c r="V134" s="324"/>
      <c r="W134" s="2"/>
      <c r="X134" s="324"/>
      <c r="Y134" s="2"/>
      <c r="Z134" s="324"/>
      <c r="AA134" s="2"/>
      <c r="AB134" s="324"/>
      <c r="AC134" s="2"/>
      <c r="AD134" s="418"/>
    </row>
    <row r="135" spans="2:30" x14ac:dyDescent="0.35">
      <c r="C135" s="178"/>
      <c r="F135" s="163"/>
      <c r="H135" s="163"/>
      <c r="I135" s="178"/>
      <c r="J135" s="163"/>
      <c r="L135" s="163"/>
      <c r="N135" s="163"/>
      <c r="P135" s="163"/>
      <c r="R135" s="163"/>
      <c r="T135" s="163"/>
      <c r="V135" s="163"/>
      <c r="X135" s="163"/>
      <c r="Z135" s="163"/>
      <c r="AB135" s="163"/>
      <c r="AD135" s="163"/>
    </row>
    <row r="136" spans="2:30" x14ac:dyDescent="0.35">
      <c r="C136" s="178"/>
      <c r="F136" s="163"/>
      <c r="H136" s="163"/>
      <c r="I136" s="178"/>
      <c r="J136" s="163"/>
      <c r="L136" s="163"/>
      <c r="N136" s="163"/>
      <c r="P136" s="163"/>
      <c r="R136" s="163"/>
      <c r="T136" s="163"/>
      <c r="V136" s="163"/>
      <c r="X136" s="163"/>
      <c r="Z136" s="163"/>
      <c r="AB136" s="163"/>
      <c r="AD136" s="163"/>
    </row>
  </sheetData>
  <mergeCells count="14">
    <mergeCell ref="M5:N5"/>
    <mergeCell ref="C5:D5"/>
    <mergeCell ref="E5:F5"/>
    <mergeCell ref="G5:H5"/>
    <mergeCell ref="I5:J5"/>
    <mergeCell ref="K5:L5"/>
    <mergeCell ref="O5:P5"/>
    <mergeCell ref="Q5:R5"/>
    <mergeCell ref="AA5:AB5"/>
    <mergeCell ref="AC5:AD5"/>
    <mergeCell ref="S5:T5"/>
    <mergeCell ref="U5:V5"/>
    <mergeCell ref="W5:X5"/>
    <mergeCell ref="Y5:Z5"/>
  </mergeCells>
  <phoneticPr fontId="0" type="noConversion"/>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2:BH136"/>
  <sheetViews>
    <sheetView topLeftCell="AN1" zoomScale="51" zoomScaleNormal="99" workbookViewId="0">
      <selection activeCell="AG12" sqref="AG12"/>
    </sheetView>
  </sheetViews>
  <sheetFormatPr defaultRowHeight="12.75" x14ac:dyDescent="0.35"/>
  <cols>
    <col min="2" max="2" width="50" customWidth="1"/>
    <col min="3" max="3" width="13.59765625" bestFit="1" customWidth="1"/>
    <col min="4" max="4" width="9.265625" bestFit="1" customWidth="1"/>
    <col min="5" max="5" width="14" bestFit="1" customWidth="1"/>
    <col min="6" max="6" width="9.265625" bestFit="1" customWidth="1"/>
    <col min="7" max="7" width="12.33203125" bestFit="1" customWidth="1"/>
    <col min="8" max="8" width="9.265625" bestFit="1" customWidth="1"/>
    <col min="9" max="9" width="11.33203125" bestFit="1" customWidth="1"/>
    <col min="10" max="12" width="9.265625" bestFit="1" customWidth="1"/>
    <col min="13" max="13" width="11.33203125" bestFit="1" customWidth="1"/>
    <col min="14" max="14" width="9.265625" bestFit="1" customWidth="1"/>
    <col min="15" max="15" width="11.33203125" bestFit="1" customWidth="1"/>
    <col min="16" max="16" width="9.265625" bestFit="1" customWidth="1"/>
    <col min="17" max="17" width="12.33203125" bestFit="1" customWidth="1"/>
    <col min="18" max="18" width="9.265625" bestFit="1" customWidth="1"/>
    <col min="19" max="19" width="12.33203125" bestFit="1" customWidth="1"/>
    <col min="20" max="20" width="9.265625" bestFit="1" customWidth="1"/>
    <col min="21" max="21" width="11.33203125" bestFit="1" customWidth="1"/>
    <col min="22" max="24" width="9.265625" bestFit="1" customWidth="1"/>
    <col min="25" max="30" width="9.19921875" bestFit="1" customWidth="1"/>
    <col min="32" max="32" width="30.265625" customWidth="1"/>
    <col min="33" max="33" width="15.73046875" customWidth="1"/>
    <col min="34" max="34" width="13.73046875" customWidth="1"/>
    <col min="35" max="35" width="13.86328125" customWidth="1"/>
    <col min="36" max="36" width="14.1328125" customWidth="1"/>
    <col min="37" max="37" width="14" customWidth="1"/>
    <col min="38" max="38" width="10.3984375" customWidth="1"/>
    <col min="39" max="39" width="14" customWidth="1"/>
    <col min="40" max="40" width="12.59765625" customWidth="1"/>
    <col min="41" max="41" width="14.1328125" customWidth="1"/>
    <col min="42" max="42" width="15.1328125" customWidth="1"/>
    <col min="43" max="43" width="11.3984375" customWidth="1"/>
    <col min="44" max="44" width="12.265625" customWidth="1"/>
    <col min="45" max="45" width="12.73046875" customWidth="1"/>
    <col min="46" max="46" width="13.3984375" customWidth="1"/>
    <col min="49" max="49" width="7.73046875" customWidth="1"/>
    <col min="50" max="50" width="55.265625" customWidth="1"/>
    <col min="51" max="51" width="12.1328125" customWidth="1"/>
    <col min="52" max="52" width="19" customWidth="1"/>
    <col min="53" max="53" width="14.265625" customWidth="1"/>
    <col min="55" max="55" width="21.73046875" customWidth="1"/>
    <col min="56" max="56" width="5.265625" bestFit="1" customWidth="1"/>
    <col min="57" max="57" width="61.3984375" bestFit="1" customWidth="1"/>
    <col min="59" max="59" width="15.19921875" customWidth="1"/>
    <col min="60" max="60" width="9.86328125" bestFit="1" customWidth="1"/>
  </cols>
  <sheetData>
    <row r="2" spans="2:60" hidden="1" x14ac:dyDescent="0.35">
      <c r="C2" s="178"/>
      <c r="E2" s="241">
        <f>'Next Years Budget - Set Goals'!$E$15</f>
        <v>3500000</v>
      </c>
      <c r="F2" s="163"/>
      <c r="G2">
        <f>'Next Years Budget - Set Goals'!$G$15</f>
        <v>1200000</v>
      </c>
      <c r="H2" s="163"/>
      <c r="I2" s="178">
        <f>'Next Years Budget - Set Goals'!$I$15</f>
        <v>800000</v>
      </c>
      <c r="J2" s="163"/>
      <c r="K2">
        <f>'Next Years Budget - Set Goals'!$K$15</f>
        <v>0</v>
      </c>
      <c r="L2" s="163"/>
      <c r="M2">
        <f>'Next Years Budget - Set Goals'!$M$15</f>
        <v>2000000</v>
      </c>
      <c r="N2" s="163"/>
      <c r="O2">
        <f>'Next Years Budget - Set Goals'!$O$15</f>
        <v>400000</v>
      </c>
      <c r="P2" s="163"/>
      <c r="Q2">
        <f>'Next Years Budget - Set Goals'!$Q$15</f>
        <v>2500000</v>
      </c>
      <c r="R2" s="163"/>
      <c r="S2">
        <f>'Next Years Budget - Set Goals'!$S$15</f>
        <v>0</v>
      </c>
      <c r="T2" s="163"/>
      <c r="U2">
        <f>'Next Years Budget - Set Goals'!$U$15</f>
        <v>0</v>
      </c>
      <c r="V2" s="163"/>
      <c r="W2">
        <f>'Next Years Budget - Set Goals'!$W$15</f>
        <v>0</v>
      </c>
      <c r="X2" s="163"/>
      <c r="Y2">
        <f>'Next Years Budget - Set Goals'!$Y$15</f>
        <v>0</v>
      </c>
      <c r="Z2" s="163"/>
      <c r="AA2">
        <f>'Next Years Budget - Set Goals'!$AA$15</f>
        <v>0</v>
      </c>
      <c r="AB2" s="163"/>
      <c r="AC2">
        <f>'Next Years Budget - Set Goals'!$AC$15</f>
        <v>0</v>
      </c>
      <c r="AD2" s="163"/>
    </row>
    <row r="3" spans="2:60" hidden="1" x14ac:dyDescent="0.35">
      <c r="C3" s="178"/>
      <c r="E3" s="430">
        <f>'Set Seasonal Sales Curves'!$D$31</f>
        <v>0.05</v>
      </c>
      <c r="F3" s="163"/>
      <c r="G3" s="208">
        <f>'Set Seasonal Sales Curves'!$D$41</f>
        <v>0</v>
      </c>
      <c r="H3" s="163"/>
      <c r="I3" s="208">
        <f>'Set Seasonal Sales Curves'!$D$51</f>
        <v>0</v>
      </c>
      <c r="J3" s="163"/>
      <c r="K3" s="208">
        <f>'Set Seasonal Sales Curves'!$D$61</f>
        <v>0</v>
      </c>
      <c r="L3" s="163"/>
      <c r="M3" s="208">
        <f>'Set Seasonal Sales Curves'!$D$72</f>
        <v>0</v>
      </c>
      <c r="N3" s="163"/>
      <c r="O3" s="208">
        <f>'Set Seasonal Sales Curves'!$D$82</f>
        <v>0</v>
      </c>
      <c r="P3" s="163"/>
      <c r="Q3" s="208">
        <f>'Set Seasonal Sales Curves'!$D$92</f>
        <v>0</v>
      </c>
      <c r="R3" s="163"/>
      <c r="S3" s="208">
        <f>'Set Seasonal Sales Curves'!$D$102</f>
        <v>0</v>
      </c>
      <c r="T3" s="163"/>
      <c r="U3" s="208">
        <f>'Set Seasonal Sales Curves'!$D$112</f>
        <v>0</v>
      </c>
      <c r="V3" s="163"/>
      <c r="W3" s="208">
        <f>'Set Seasonal Sales Curves'!$D$122</f>
        <v>0</v>
      </c>
      <c r="X3" s="163"/>
      <c r="Y3" s="208">
        <f>'Set Seasonal Sales Curves'!$D$132</f>
        <v>0</v>
      </c>
      <c r="Z3" s="163"/>
      <c r="AA3" s="208">
        <f>'Set Seasonal Sales Curves'!$D$142</f>
        <v>0</v>
      </c>
      <c r="AB3" s="163"/>
      <c r="AC3" s="208">
        <f>'Set Seasonal Sales Curves'!$D$152</f>
        <v>0</v>
      </c>
      <c r="AD3" s="163"/>
    </row>
    <row r="4" spans="2:60" ht="30.4" thickBot="1" x14ac:dyDescent="0.85">
      <c r="B4" s="207" t="s">
        <v>403</v>
      </c>
      <c r="C4" s="178"/>
      <c r="F4" s="163"/>
      <c r="H4" s="163"/>
      <c r="I4" s="178"/>
      <c r="J4" s="163"/>
      <c r="L4" s="163"/>
      <c r="N4" s="163"/>
      <c r="P4" s="163"/>
      <c r="R4" s="163"/>
      <c r="T4" s="163"/>
      <c r="V4" s="163"/>
      <c r="X4" s="163"/>
      <c r="Z4" s="163"/>
      <c r="AB4" s="163"/>
      <c r="AD4" s="163"/>
      <c r="AF4" s="150" t="s">
        <v>369</v>
      </c>
    </row>
    <row r="5" spans="2:60" ht="42" customHeight="1" thickBot="1" x14ac:dyDescent="0.45">
      <c r="B5" s="26" t="s">
        <v>239</v>
      </c>
      <c r="C5" s="1442" t="s">
        <v>240</v>
      </c>
      <c r="D5" s="1443"/>
      <c r="E5" s="1442" t="s">
        <v>212</v>
      </c>
      <c r="F5" s="1439"/>
      <c r="G5" s="1438" t="s">
        <v>211</v>
      </c>
      <c r="H5" s="1441"/>
      <c r="I5" s="1438" t="s">
        <v>243</v>
      </c>
      <c r="J5" s="1441"/>
      <c r="K5" s="1438" t="s">
        <v>1128</v>
      </c>
      <c r="L5" s="1441"/>
      <c r="M5" s="1438" t="s">
        <v>244</v>
      </c>
      <c r="N5" s="1439"/>
      <c r="O5" s="1438" t="s">
        <v>804</v>
      </c>
      <c r="P5" s="1439"/>
      <c r="Q5" s="1438" t="s">
        <v>246</v>
      </c>
      <c r="R5" s="1439"/>
      <c r="S5" s="1438" t="s">
        <v>350</v>
      </c>
      <c r="T5" s="1439"/>
      <c r="U5" s="1438" t="s">
        <v>247</v>
      </c>
      <c r="V5" s="1441"/>
      <c r="W5" s="1439" t="s">
        <v>815</v>
      </c>
      <c r="X5" s="1439"/>
      <c r="Y5" s="1438" t="s">
        <v>249</v>
      </c>
      <c r="Z5" s="1439"/>
      <c r="AA5" s="1438" t="s">
        <v>250</v>
      </c>
      <c r="AB5" s="1439"/>
      <c r="AC5" s="1438" t="s">
        <v>251</v>
      </c>
      <c r="AD5" s="1440"/>
      <c r="AF5" s="217" t="s">
        <v>213</v>
      </c>
      <c r="AG5" s="227" t="s">
        <v>212</v>
      </c>
      <c r="AH5" s="233" t="s">
        <v>211</v>
      </c>
      <c r="AI5" s="233" t="s">
        <v>243</v>
      </c>
      <c r="AJ5" s="233" t="s">
        <v>813</v>
      </c>
      <c r="AK5" s="233" t="s">
        <v>244</v>
      </c>
      <c r="AL5" s="233" t="s">
        <v>804</v>
      </c>
      <c r="AM5" s="233" t="s">
        <v>246</v>
      </c>
      <c r="AN5" s="233" t="s">
        <v>350</v>
      </c>
      <c r="AO5" s="228" t="s">
        <v>247</v>
      </c>
      <c r="AP5" s="228" t="s">
        <v>815</v>
      </c>
      <c r="AQ5" s="228" t="s">
        <v>1</v>
      </c>
      <c r="AR5" s="228" t="s">
        <v>1</v>
      </c>
      <c r="AS5" s="228" t="s">
        <v>1</v>
      </c>
      <c r="AT5" s="229" t="s">
        <v>208</v>
      </c>
      <c r="AV5" s="569"/>
      <c r="AW5" s="570"/>
      <c r="AX5" s="570"/>
      <c r="AY5" s="570"/>
      <c r="AZ5" s="570"/>
      <c r="BA5" s="570"/>
      <c r="BC5" s="569"/>
      <c r="BD5" s="570"/>
      <c r="BE5" s="570"/>
      <c r="BF5" s="570"/>
      <c r="BG5" s="570"/>
      <c r="BH5" s="570"/>
    </row>
    <row r="6" spans="2:60" ht="25.9" thickTop="1" thickBot="1" x14ac:dyDescent="0.75">
      <c r="B6" s="4"/>
      <c r="C6" s="205" t="s">
        <v>236</v>
      </c>
      <c r="D6" s="75" t="s">
        <v>237</v>
      </c>
      <c r="E6" s="70" t="s">
        <v>236</v>
      </c>
      <c r="F6" s="209" t="s">
        <v>237</v>
      </c>
      <c r="G6" s="78" t="s">
        <v>236</v>
      </c>
      <c r="H6" s="171" t="s">
        <v>237</v>
      </c>
      <c r="I6" s="179" t="s">
        <v>236</v>
      </c>
      <c r="J6" s="171" t="s">
        <v>237</v>
      </c>
      <c r="K6" s="78" t="s">
        <v>236</v>
      </c>
      <c r="L6" s="171" t="s">
        <v>237</v>
      </c>
      <c r="M6" s="78" t="s">
        <v>236</v>
      </c>
      <c r="N6" s="165" t="s">
        <v>237</v>
      </c>
      <c r="O6" s="78" t="s">
        <v>236</v>
      </c>
      <c r="P6" s="165" t="s">
        <v>237</v>
      </c>
      <c r="Q6" s="78" t="s">
        <v>236</v>
      </c>
      <c r="R6" s="209" t="s">
        <v>237</v>
      </c>
      <c r="S6" s="78" t="s">
        <v>236</v>
      </c>
      <c r="T6" s="209" t="s">
        <v>237</v>
      </c>
      <c r="U6" s="78" t="s">
        <v>236</v>
      </c>
      <c r="V6" s="171" t="s">
        <v>237</v>
      </c>
      <c r="W6" s="211" t="s">
        <v>236</v>
      </c>
      <c r="X6" s="165" t="s">
        <v>237</v>
      </c>
      <c r="Y6" s="78" t="s">
        <v>236</v>
      </c>
      <c r="Z6" s="165" t="s">
        <v>237</v>
      </c>
      <c r="AA6" s="78" t="s">
        <v>236</v>
      </c>
      <c r="AB6" s="209" t="s">
        <v>237</v>
      </c>
      <c r="AC6" s="78" t="s">
        <v>236</v>
      </c>
      <c r="AD6" s="391" t="s">
        <v>237</v>
      </c>
      <c r="AF6" s="218" t="s">
        <v>360</v>
      </c>
      <c r="AG6" s="239">
        <f>+(E7)</f>
        <v>175000</v>
      </c>
      <c r="AH6" s="370">
        <f>+(G7)</f>
        <v>0</v>
      </c>
      <c r="AI6" s="370">
        <f>+(I7)</f>
        <v>0</v>
      </c>
      <c r="AJ6" s="370">
        <f>+(K7)</f>
        <v>0</v>
      </c>
      <c r="AK6" s="370">
        <f>+(M7)</f>
        <v>0</v>
      </c>
      <c r="AL6" s="370">
        <f>+(O7)</f>
        <v>0</v>
      </c>
      <c r="AM6" s="370">
        <f>+(Q7)</f>
        <v>0</v>
      </c>
      <c r="AN6" s="370">
        <f>+(S7)</f>
        <v>0</v>
      </c>
      <c r="AO6" s="370">
        <f>+(U7)</f>
        <v>0</v>
      </c>
      <c r="AP6" s="370">
        <f>+(W7)</f>
        <v>0</v>
      </c>
      <c r="AQ6" s="370">
        <f>+(Y7)</f>
        <v>0</v>
      </c>
      <c r="AR6" s="370">
        <f>+(AA7)</f>
        <v>0</v>
      </c>
      <c r="AS6" s="371">
        <f>+(AC7)</f>
        <v>0</v>
      </c>
      <c r="AT6" s="372">
        <f>SUM(AG6:AS6)</f>
        <v>175000</v>
      </c>
      <c r="AV6" s="547" t="s">
        <v>461</v>
      </c>
      <c r="AW6" s="548"/>
      <c r="AX6" s="548"/>
      <c r="AY6" s="548"/>
      <c r="AZ6" s="548"/>
      <c r="BA6" s="548"/>
      <c r="BC6" s="547" t="s">
        <v>461</v>
      </c>
      <c r="BD6" s="548"/>
      <c r="BE6" s="548"/>
      <c r="BF6" s="548"/>
      <c r="BG6" s="548"/>
      <c r="BH6" s="548"/>
    </row>
    <row r="7" spans="2:60" ht="18.399999999999999" thickTop="1" thickBot="1" x14ac:dyDescent="0.55000000000000004">
      <c r="B7" s="392" t="s">
        <v>230</v>
      </c>
      <c r="C7" s="245">
        <f>+E7+G7+I7+K7+M7+O7+Q7+S7+U7+W7+Y7+AA7+AC7</f>
        <v>175000</v>
      </c>
      <c r="D7" s="101">
        <f>+C7/$C$7</f>
        <v>1</v>
      </c>
      <c r="E7" s="393">
        <f>+(E2*E3)</f>
        <v>175000</v>
      </c>
      <c r="F7" s="108">
        <f>+E7/$E$7</f>
        <v>1</v>
      </c>
      <c r="G7" s="242">
        <f>+(G2*G3)</f>
        <v>0</v>
      </c>
      <c r="H7" s="172" t="e">
        <f>+G7/$G$7</f>
        <v>#DIV/0!</v>
      </c>
      <c r="I7" s="242">
        <f>+(I2*I3)</f>
        <v>0</v>
      </c>
      <c r="J7" s="172" t="e">
        <f>+I7/$I$7</f>
        <v>#DIV/0!</v>
      </c>
      <c r="K7" s="242">
        <f>+(K2*K3)</f>
        <v>0</v>
      </c>
      <c r="L7" s="172" t="e">
        <f>+K7/$K$7</f>
        <v>#DIV/0!</v>
      </c>
      <c r="M7" s="242">
        <f>+(M2*M3)</f>
        <v>0</v>
      </c>
      <c r="N7" s="108" t="e">
        <f>+M7/$M$7</f>
        <v>#DIV/0!</v>
      </c>
      <c r="O7" s="242">
        <f>+(O2*O3)</f>
        <v>0</v>
      </c>
      <c r="P7" s="108" t="e">
        <f>+O7/$M$7</f>
        <v>#DIV/0!</v>
      </c>
      <c r="Q7" s="242">
        <f>+(Q2*Q3)</f>
        <v>0</v>
      </c>
      <c r="R7" s="108" t="e">
        <f>+Q7/$Q$7</f>
        <v>#DIV/0!</v>
      </c>
      <c r="S7" s="242">
        <f>+(S2*S3)</f>
        <v>0</v>
      </c>
      <c r="T7" s="108" t="e">
        <f>+S7/$S$7</f>
        <v>#DIV/0!</v>
      </c>
      <c r="U7" s="242">
        <f>+(U2*U3)</f>
        <v>0</v>
      </c>
      <c r="V7" s="172" t="e">
        <f>+U7/$U$7</f>
        <v>#DIV/0!</v>
      </c>
      <c r="W7" s="242">
        <f>+(W2*W3)</f>
        <v>0</v>
      </c>
      <c r="X7" s="108" t="e">
        <f>+W7/$W$7</f>
        <v>#DIV/0!</v>
      </c>
      <c r="Y7" s="242">
        <f>+(Y2*Y3)</f>
        <v>0</v>
      </c>
      <c r="Z7" s="108" t="e">
        <f>+Y7/$Y$7</f>
        <v>#DIV/0!</v>
      </c>
      <c r="AA7" s="242">
        <f>+(AA2*AA3)</f>
        <v>0</v>
      </c>
      <c r="AB7" s="108" t="e">
        <f>+AA7/$AA$7</f>
        <v>#DIV/0!</v>
      </c>
      <c r="AC7" s="242">
        <f>+(AC2*AC3)</f>
        <v>0</v>
      </c>
      <c r="AD7" s="319" t="e">
        <f>+AC7/$AC$7</f>
        <v>#DIV/0!</v>
      </c>
      <c r="AF7" s="376" t="s">
        <v>349</v>
      </c>
      <c r="AG7" s="374">
        <f>+(AG6/$AT$6)</f>
        <v>1</v>
      </c>
      <c r="AH7" s="421">
        <f t="shared" ref="AH7:AS7" si="0">+(AH6/$AT$6)</f>
        <v>0</v>
      </c>
      <c r="AI7" s="421">
        <f t="shared" si="0"/>
        <v>0</v>
      </c>
      <c r="AJ7" s="421">
        <f t="shared" si="0"/>
        <v>0</v>
      </c>
      <c r="AK7" s="421">
        <f t="shared" si="0"/>
        <v>0</v>
      </c>
      <c r="AL7" s="421">
        <f t="shared" si="0"/>
        <v>0</v>
      </c>
      <c r="AM7" s="421">
        <f t="shared" si="0"/>
        <v>0</v>
      </c>
      <c r="AN7" s="421">
        <f t="shared" si="0"/>
        <v>0</v>
      </c>
      <c r="AO7" s="421">
        <f t="shared" si="0"/>
        <v>0</v>
      </c>
      <c r="AP7" s="421">
        <f t="shared" si="0"/>
        <v>0</v>
      </c>
      <c r="AQ7" s="421">
        <f t="shared" si="0"/>
        <v>0</v>
      </c>
      <c r="AR7" s="421">
        <f t="shared" si="0"/>
        <v>0</v>
      </c>
      <c r="AS7" s="421">
        <f t="shared" si="0"/>
        <v>0</v>
      </c>
      <c r="AT7" s="230">
        <f>+AT6/$AT6</f>
        <v>1</v>
      </c>
      <c r="AV7" s="565" t="s">
        <v>486</v>
      </c>
      <c r="AW7" s="566"/>
      <c r="AX7" s="568" t="s">
        <v>487</v>
      </c>
      <c r="AY7" s="566"/>
      <c r="AZ7" s="566"/>
      <c r="BA7" s="567"/>
      <c r="BC7" s="565" t="s">
        <v>486</v>
      </c>
      <c r="BD7" s="566"/>
      <c r="BE7" s="568" t="s">
        <v>696</v>
      </c>
      <c r="BF7" s="566"/>
      <c r="BG7" s="566"/>
      <c r="BH7" s="567"/>
    </row>
    <row r="8" spans="2:60" ht="18.399999999999999" thickTop="1" thickBot="1" x14ac:dyDescent="0.55000000000000004">
      <c r="B8" s="4"/>
      <c r="C8" s="243"/>
      <c r="D8" s="76"/>
      <c r="E8" s="62"/>
      <c r="F8" s="108"/>
      <c r="G8" s="250"/>
      <c r="H8" s="172"/>
      <c r="I8" s="180"/>
      <c r="J8" s="172"/>
      <c r="K8" s="79"/>
      <c r="L8" s="172"/>
      <c r="M8" s="79"/>
      <c r="N8" s="89"/>
      <c r="O8" s="79"/>
      <c r="P8" s="108"/>
      <c r="Q8" s="94"/>
      <c r="R8" s="108"/>
      <c r="S8" s="94"/>
      <c r="T8" s="108"/>
      <c r="U8" s="94"/>
      <c r="V8" s="172"/>
      <c r="W8" s="1"/>
      <c r="X8" s="108"/>
      <c r="Y8" s="94"/>
      <c r="Z8" s="108"/>
      <c r="AA8" s="94"/>
      <c r="AB8" s="108"/>
      <c r="AC8" s="79"/>
      <c r="AD8" s="319"/>
      <c r="AF8" s="220" t="s">
        <v>361</v>
      </c>
      <c r="AG8" s="373">
        <f>+(F$24)</f>
        <v>1</v>
      </c>
      <c r="AH8" s="422" t="e">
        <f>+(H$24)</f>
        <v>#DIV/0!</v>
      </c>
      <c r="AI8" s="422" t="e">
        <f>+(J$24)</f>
        <v>#DIV/0!</v>
      </c>
      <c r="AJ8" s="422" t="e">
        <f>+(L$24)</f>
        <v>#DIV/0!</v>
      </c>
      <c r="AK8" s="422" t="e">
        <f>+(N$24)</f>
        <v>#DIV/0!</v>
      </c>
      <c r="AL8" s="422" t="e">
        <f>+(P$24)</f>
        <v>#DIV/0!</v>
      </c>
      <c r="AM8" s="422" t="e">
        <f>+(R$24)</f>
        <v>#DIV/0!</v>
      </c>
      <c r="AN8" s="422" t="e">
        <f>+(T$24)</f>
        <v>#DIV/0!</v>
      </c>
      <c r="AO8" s="422" t="e">
        <f>+(V$24)</f>
        <v>#DIV/0!</v>
      </c>
      <c r="AP8" s="422" t="e">
        <f>+(X$24)</f>
        <v>#DIV/0!</v>
      </c>
      <c r="AQ8" s="422" t="e">
        <f>+(Z$24)</f>
        <v>#DIV/0!</v>
      </c>
      <c r="AR8" s="422" t="e">
        <f>+(AB$24)</f>
        <v>#DIV/0!</v>
      </c>
      <c r="AS8" s="422" t="e">
        <f>+(AD$24)</f>
        <v>#DIV/0!</v>
      </c>
      <c r="AT8" s="231" t="e">
        <f>+AT9/AT6</f>
        <v>#DIV/0!</v>
      </c>
      <c r="AV8" s="4"/>
      <c r="AW8" s="549" t="s">
        <v>462</v>
      </c>
      <c r="AX8" s="550" t="s">
        <v>463</v>
      </c>
      <c r="AY8" s="1"/>
      <c r="AZ8" s="551">
        <f>+(E7)</f>
        <v>175000</v>
      </c>
      <c r="BA8" s="3"/>
      <c r="BC8" s="4"/>
      <c r="BD8" s="549" t="s">
        <v>462</v>
      </c>
      <c r="BE8" s="550" t="s">
        <v>696</v>
      </c>
      <c r="BF8" s="1"/>
      <c r="BG8" s="551">
        <f>+G7</f>
        <v>0</v>
      </c>
      <c r="BH8" s="3"/>
    </row>
    <row r="9" spans="2:60" ht="18" thickBot="1" x14ac:dyDescent="0.55000000000000004">
      <c r="B9" s="28" t="s">
        <v>232</v>
      </c>
      <c r="C9" s="243"/>
      <c r="D9" s="76"/>
      <c r="E9" s="62"/>
      <c r="F9" s="108"/>
      <c r="G9" s="250"/>
      <c r="H9" s="172"/>
      <c r="I9" s="180"/>
      <c r="J9" s="108"/>
      <c r="K9" s="79"/>
      <c r="L9" s="172"/>
      <c r="M9" s="79"/>
      <c r="N9" s="89"/>
      <c r="O9" s="79"/>
      <c r="P9" s="108"/>
      <c r="Q9" s="94"/>
      <c r="R9" s="108"/>
      <c r="S9" s="94"/>
      <c r="T9" s="108"/>
      <c r="U9" s="94"/>
      <c r="V9" s="172"/>
      <c r="W9" s="1"/>
      <c r="X9" s="108"/>
      <c r="Y9" s="94"/>
      <c r="Z9" s="108"/>
      <c r="AA9" s="94"/>
      <c r="AB9" s="108"/>
      <c r="AC9" s="79"/>
      <c r="AD9" s="319"/>
      <c r="AF9" s="219" t="s">
        <v>362</v>
      </c>
      <c r="AG9" s="290">
        <f t="shared" ref="AG9:AS9" si="1">+AG6*AG8</f>
        <v>175000</v>
      </c>
      <c r="AH9" s="291" t="e">
        <f t="shared" si="1"/>
        <v>#DIV/0!</v>
      </c>
      <c r="AI9" s="291" t="e">
        <f t="shared" si="1"/>
        <v>#DIV/0!</v>
      </c>
      <c r="AJ9" s="291" t="e">
        <f t="shared" si="1"/>
        <v>#DIV/0!</v>
      </c>
      <c r="AK9" s="291" t="e">
        <f t="shared" si="1"/>
        <v>#DIV/0!</v>
      </c>
      <c r="AL9" s="291" t="e">
        <f t="shared" si="1"/>
        <v>#DIV/0!</v>
      </c>
      <c r="AM9" s="291" t="e">
        <f t="shared" si="1"/>
        <v>#DIV/0!</v>
      </c>
      <c r="AN9" s="291" t="e">
        <f t="shared" si="1"/>
        <v>#DIV/0!</v>
      </c>
      <c r="AO9" s="291" t="e">
        <f t="shared" si="1"/>
        <v>#DIV/0!</v>
      </c>
      <c r="AP9" s="291" t="e">
        <f t="shared" si="1"/>
        <v>#DIV/0!</v>
      </c>
      <c r="AQ9" s="291" t="e">
        <f t="shared" si="1"/>
        <v>#DIV/0!</v>
      </c>
      <c r="AR9" s="291" t="e">
        <f t="shared" si="1"/>
        <v>#DIV/0!</v>
      </c>
      <c r="AS9" s="292" t="e">
        <f t="shared" si="1"/>
        <v>#DIV/0!</v>
      </c>
      <c r="AT9" s="293" t="e">
        <f>SUM(AG9:AS9)</f>
        <v>#DIV/0!</v>
      </c>
      <c r="AV9" s="552"/>
      <c r="AW9" s="549" t="s">
        <v>464</v>
      </c>
      <c r="AX9" s="550" t="s">
        <v>465</v>
      </c>
      <c r="AY9" s="1"/>
      <c r="AZ9" s="572">
        <v>8000</v>
      </c>
      <c r="BA9" s="3"/>
      <c r="BC9" s="552"/>
      <c r="BD9" s="549" t="s">
        <v>464</v>
      </c>
      <c r="BE9" s="550" t="s">
        <v>465</v>
      </c>
      <c r="BF9" s="1"/>
      <c r="BG9" s="572">
        <v>350</v>
      </c>
      <c r="BH9" s="3"/>
    </row>
    <row r="10" spans="2:60" ht="18" thickBot="1" x14ac:dyDescent="0.55000000000000004">
      <c r="B10" s="394" t="s">
        <v>220</v>
      </c>
      <c r="C10" s="243">
        <f t="shared" ref="C10:C21" si="2">+E10+G10+I10+K10+M10+O10+Q10+S10+U10+W10+Y10+AA10+AC10</f>
        <v>0</v>
      </c>
      <c r="D10" s="101">
        <f>+C10/$C$7</f>
        <v>0</v>
      </c>
      <c r="E10" s="249">
        <f>+F10*E$7</f>
        <v>0</v>
      </c>
      <c r="F10" s="237">
        <f>'Next Years Budget - Set Goals'!$F$18</f>
        <v>0</v>
      </c>
      <c r="G10" s="270">
        <f>+H10*$G$7</f>
        <v>0</v>
      </c>
      <c r="H10" s="236">
        <f>'Next Years Budget - Set Goals'!H18</f>
        <v>0</v>
      </c>
      <c r="I10" s="181">
        <f>+J10*$I$7</f>
        <v>0</v>
      </c>
      <c r="J10" s="237">
        <f>'Next Years Budget - Set Goals'!J18</f>
        <v>0</v>
      </c>
      <c r="K10" s="164">
        <f>+$K$7*L10</f>
        <v>0</v>
      </c>
      <c r="L10" s="236">
        <f>'Next Years Budget - Set Goals'!L18</f>
        <v>0</v>
      </c>
      <c r="M10" s="164">
        <f>+N10*$M$7</f>
        <v>0</v>
      </c>
      <c r="N10" s="238">
        <f>'Next Years Budget - Set Goals'!N18</f>
        <v>0</v>
      </c>
      <c r="O10" s="164">
        <f>+P10*$O$7</f>
        <v>0</v>
      </c>
      <c r="P10" s="237">
        <f>'Next Years Budget - Set Goals'!P18</f>
        <v>0</v>
      </c>
      <c r="Q10" s="170">
        <f>+R10*$Q$7</f>
        <v>0</v>
      </c>
      <c r="R10" s="237">
        <f>'Next Years Budget - Set Goals'!R18</f>
        <v>0</v>
      </c>
      <c r="S10" s="170">
        <f>+T10*$S$7</f>
        <v>0</v>
      </c>
      <c r="T10" s="237">
        <f>'Next Years Budget - Set Goals'!T18</f>
        <v>0</v>
      </c>
      <c r="U10" s="170">
        <f>+V10*$U$7</f>
        <v>0</v>
      </c>
      <c r="V10" s="236">
        <f>'Next Years Budget - Set Goals'!V18</f>
        <v>0</v>
      </c>
      <c r="W10" s="155">
        <f>+X10*$W$7</f>
        <v>0</v>
      </c>
      <c r="X10" s="237">
        <f>'Next Years Budget - Set Goals'!X18</f>
        <v>1E-4</v>
      </c>
      <c r="Y10" s="170">
        <f>+Z10*$Y$7</f>
        <v>0</v>
      </c>
      <c r="Z10" s="237">
        <f>'Next Years Budget - Set Goals'!Z18</f>
        <v>0</v>
      </c>
      <c r="AA10" s="170">
        <f>+AB10*$AA$7</f>
        <v>0</v>
      </c>
      <c r="AB10" s="237">
        <f>'Next Years Budget - Set Goals'!AB18</f>
        <v>0</v>
      </c>
      <c r="AC10" s="164">
        <f>+AD10*$AC$7</f>
        <v>0</v>
      </c>
      <c r="AD10" s="395">
        <f>'Next Years Budget - Set Goals'!AD18</f>
        <v>1E-4</v>
      </c>
      <c r="AF10" s="378" t="s">
        <v>363</v>
      </c>
      <c r="AG10" s="223">
        <f>+(AG11/AG6)</f>
        <v>0</v>
      </c>
      <c r="AH10" s="234" t="e">
        <f t="shared" ref="AH10:AS10" si="3">+(AH11/AH6)</f>
        <v>#DIV/0!</v>
      </c>
      <c r="AI10" s="234" t="e">
        <f t="shared" si="3"/>
        <v>#DIV/0!</v>
      </c>
      <c r="AJ10" s="234" t="e">
        <f t="shared" si="3"/>
        <v>#DIV/0!</v>
      </c>
      <c r="AK10" s="234" t="e">
        <f t="shared" si="3"/>
        <v>#DIV/0!</v>
      </c>
      <c r="AL10" s="234" t="e">
        <f t="shared" si="3"/>
        <v>#DIV/0!</v>
      </c>
      <c r="AM10" s="234" t="e">
        <f t="shared" si="3"/>
        <v>#DIV/0!</v>
      </c>
      <c r="AN10" s="234" t="e">
        <f t="shared" si="3"/>
        <v>#DIV/0!</v>
      </c>
      <c r="AO10" s="234" t="e">
        <f t="shared" si="3"/>
        <v>#DIV/0!</v>
      </c>
      <c r="AP10" s="234" t="e">
        <f t="shared" si="3"/>
        <v>#DIV/0!</v>
      </c>
      <c r="AQ10" s="234" t="e">
        <f t="shared" si="3"/>
        <v>#DIV/0!</v>
      </c>
      <c r="AR10" s="234" t="e">
        <f t="shared" si="3"/>
        <v>#DIV/0!</v>
      </c>
      <c r="AS10" s="234" t="e">
        <f t="shared" si="3"/>
        <v>#DIV/0!</v>
      </c>
      <c r="AT10" s="232">
        <f>+AT11/AT6</f>
        <v>0</v>
      </c>
      <c r="AV10" s="552"/>
      <c r="AW10" s="549" t="s">
        <v>466</v>
      </c>
      <c r="AX10" s="550" t="s">
        <v>467</v>
      </c>
      <c r="AY10" s="1"/>
      <c r="AZ10" s="553">
        <f>+(AZ8/AZ9)</f>
        <v>21.875</v>
      </c>
      <c r="BA10" s="3"/>
      <c r="BC10" s="552"/>
      <c r="BD10" s="549" t="s">
        <v>466</v>
      </c>
      <c r="BE10" s="550" t="s">
        <v>467</v>
      </c>
      <c r="BF10" s="1"/>
      <c r="BG10" s="553">
        <f>+(BG8/BG9)</f>
        <v>0</v>
      </c>
      <c r="BH10" s="3"/>
    </row>
    <row r="11" spans="2:60" ht="18.399999999999999" thickTop="1" thickBot="1" x14ac:dyDescent="0.55000000000000004">
      <c r="B11" s="394" t="s">
        <v>221</v>
      </c>
      <c r="C11" s="243">
        <f t="shared" si="2"/>
        <v>0</v>
      </c>
      <c r="D11" s="101">
        <f t="shared" ref="D11:D21" si="4">+C11/$C$7</f>
        <v>0</v>
      </c>
      <c r="E11" s="249">
        <f t="shared" ref="E11:E21" si="5">+F11*E$7</f>
        <v>0</v>
      </c>
      <c r="F11" s="237">
        <f>'Next Years Budget - Set Goals'!F19</f>
        <v>0</v>
      </c>
      <c r="G11" s="270">
        <f t="shared" ref="G11:G21" si="6">+H11*$G$7</f>
        <v>0</v>
      </c>
      <c r="H11" s="236">
        <f>'Next Years Budget - Set Goals'!H19</f>
        <v>0</v>
      </c>
      <c r="I11" s="181">
        <f t="shared" ref="I11:I21" si="7">+J11*$I$7</f>
        <v>0</v>
      </c>
      <c r="J11" s="237">
        <f>'Next Years Budget - Set Goals'!J19</f>
        <v>0</v>
      </c>
      <c r="K11" s="164">
        <f t="shared" ref="K11:K21" si="8">+L11*$K$7</f>
        <v>0</v>
      </c>
      <c r="L11" s="236">
        <f>'Next Years Budget - Set Goals'!L19</f>
        <v>0</v>
      </c>
      <c r="M11" s="170">
        <f t="shared" ref="M11:M21" si="9">+N11*$M$7</f>
        <v>0</v>
      </c>
      <c r="N11" s="238">
        <f>'Next Years Budget - Set Goals'!N19</f>
        <v>0</v>
      </c>
      <c r="O11" s="164">
        <f t="shared" ref="O11:O21" si="10">+P11*$O$7</f>
        <v>0</v>
      </c>
      <c r="P11" s="237">
        <f>'Next Years Budget - Set Goals'!P19</f>
        <v>0</v>
      </c>
      <c r="Q11" s="170">
        <f t="shared" ref="Q11:Q21" si="11">+R11*$Q$7</f>
        <v>0</v>
      </c>
      <c r="R11" s="237">
        <f>'Next Years Budget - Set Goals'!R19</f>
        <v>0</v>
      </c>
      <c r="S11" s="170">
        <f t="shared" ref="S11:S21" si="12">+T11*$S$7</f>
        <v>0</v>
      </c>
      <c r="T11" s="237">
        <f>'Next Years Budget - Set Goals'!T19</f>
        <v>0</v>
      </c>
      <c r="U11" s="170">
        <f t="shared" ref="U11:U21" si="13">+V11*$U$7</f>
        <v>0</v>
      </c>
      <c r="V11" s="236">
        <f>'Next Years Budget - Set Goals'!V19</f>
        <v>0</v>
      </c>
      <c r="W11" s="155">
        <f t="shared" ref="W11:W21" si="14">+X11*$W$7</f>
        <v>0</v>
      </c>
      <c r="X11" s="237">
        <f>'Next Years Budget - Set Goals'!X19</f>
        <v>0</v>
      </c>
      <c r="Y11" s="170">
        <f t="shared" ref="Y11:Y21" si="15">+Z11*$Y$7</f>
        <v>0</v>
      </c>
      <c r="Z11" s="237">
        <f>'Next Years Budget - Set Goals'!Z19</f>
        <v>0</v>
      </c>
      <c r="AA11" s="170">
        <f t="shared" ref="AA11:AA21" si="16">+AB11*$AA$7</f>
        <v>0</v>
      </c>
      <c r="AB11" s="237">
        <f>'Next Years Budget - Set Goals'!AB19</f>
        <v>0</v>
      </c>
      <c r="AC11" s="164">
        <f t="shared" ref="AC11:AC21" si="17">+AD11*$AC$7</f>
        <v>0</v>
      </c>
      <c r="AD11" s="395">
        <f>'Next Years Budget - Set Goals'!AD19</f>
        <v>0</v>
      </c>
      <c r="AF11" s="377" t="s">
        <v>364</v>
      </c>
      <c r="AG11" s="239">
        <f>+(E114)</f>
        <v>0</v>
      </c>
      <c r="AH11" s="379">
        <f>+(G114)</f>
        <v>0</v>
      </c>
      <c r="AI11" s="379">
        <f>+(I114)</f>
        <v>0</v>
      </c>
      <c r="AJ11" s="379">
        <f>+(K114)</f>
        <v>0</v>
      </c>
      <c r="AK11" s="379">
        <f>+(M114)</f>
        <v>0</v>
      </c>
      <c r="AL11" s="379">
        <f>+(O114)</f>
        <v>0</v>
      </c>
      <c r="AM11" s="379">
        <f>+(Q114)</f>
        <v>0</v>
      </c>
      <c r="AN11" s="379">
        <f>+(S114)</f>
        <v>0</v>
      </c>
      <c r="AO11" s="379">
        <f>+(U114)</f>
        <v>0</v>
      </c>
      <c r="AP11" s="379">
        <f>+(W114)</f>
        <v>0</v>
      </c>
      <c r="AQ11" s="379">
        <f>+(Y114)</f>
        <v>0</v>
      </c>
      <c r="AR11" s="379">
        <f>+(AA114)</f>
        <v>0</v>
      </c>
      <c r="AS11" s="380">
        <f>+(AC114)</f>
        <v>0</v>
      </c>
      <c r="AT11" s="381">
        <f>SUM(AG11:AS11)</f>
        <v>0</v>
      </c>
      <c r="AV11" s="552"/>
      <c r="AW11" s="549" t="s">
        <v>468</v>
      </c>
      <c r="AX11" s="550" t="s">
        <v>469</v>
      </c>
      <c r="AY11" s="1"/>
      <c r="AZ11" s="573">
        <v>0.05</v>
      </c>
      <c r="BA11" s="3"/>
      <c r="BC11" s="552"/>
      <c r="BD11" s="549" t="s">
        <v>468</v>
      </c>
      <c r="BE11" s="550" t="s">
        <v>469</v>
      </c>
      <c r="BF11" s="1"/>
      <c r="BG11" s="573">
        <v>0</v>
      </c>
      <c r="BH11" s="3"/>
    </row>
    <row r="12" spans="2:60" ht="18" thickBot="1" x14ac:dyDescent="0.55000000000000004">
      <c r="B12" s="394" t="s">
        <v>222</v>
      </c>
      <c r="C12" s="243">
        <f t="shared" si="2"/>
        <v>0</v>
      </c>
      <c r="D12" s="101">
        <f t="shared" si="4"/>
        <v>0</v>
      </c>
      <c r="E12" s="249">
        <f t="shared" si="5"/>
        <v>0</v>
      </c>
      <c r="F12" s="237">
        <f>'Next Years Budget - Set Goals'!F20</f>
        <v>0</v>
      </c>
      <c r="G12" s="270">
        <f t="shared" si="6"/>
        <v>0</v>
      </c>
      <c r="H12" s="236">
        <f>'Next Years Budget - Set Goals'!H20</f>
        <v>0</v>
      </c>
      <c r="I12" s="181">
        <f t="shared" si="7"/>
        <v>0</v>
      </c>
      <c r="J12" s="237">
        <f>'Next Years Budget - Set Goals'!J20</f>
        <v>0</v>
      </c>
      <c r="K12" s="164">
        <f t="shared" si="8"/>
        <v>0</v>
      </c>
      <c r="L12" s="236">
        <f>'Next Years Budget - Set Goals'!L20</f>
        <v>0</v>
      </c>
      <c r="M12" s="170">
        <f t="shared" si="9"/>
        <v>0</v>
      </c>
      <c r="N12" s="238">
        <f>'Next Years Budget - Set Goals'!N20</f>
        <v>0</v>
      </c>
      <c r="O12" s="164">
        <f t="shared" si="10"/>
        <v>0</v>
      </c>
      <c r="P12" s="237">
        <f>'Next Years Budget - Set Goals'!P20</f>
        <v>0</v>
      </c>
      <c r="Q12" s="170">
        <f t="shared" si="11"/>
        <v>0</v>
      </c>
      <c r="R12" s="237">
        <f>'Next Years Budget - Set Goals'!R20</f>
        <v>0</v>
      </c>
      <c r="S12" s="170">
        <f t="shared" si="12"/>
        <v>0</v>
      </c>
      <c r="T12" s="237">
        <f>'Next Years Budget - Set Goals'!T20</f>
        <v>0</v>
      </c>
      <c r="U12" s="170">
        <f t="shared" si="13"/>
        <v>0</v>
      </c>
      <c r="V12" s="236">
        <f>'Next Years Budget - Set Goals'!V20</f>
        <v>0</v>
      </c>
      <c r="W12" s="155">
        <f t="shared" si="14"/>
        <v>0</v>
      </c>
      <c r="X12" s="237">
        <f>'Next Years Budget - Set Goals'!X20</f>
        <v>0</v>
      </c>
      <c r="Y12" s="170">
        <f t="shared" si="15"/>
        <v>0</v>
      </c>
      <c r="Z12" s="237">
        <f>'Next Years Budget - Set Goals'!Z20</f>
        <v>0</v>
      </c>
      <c r="AA12" s="170">
        <f t="shared" si="16"/>
        <v>0</v>
      </c>
      <c r="AB12" s="237">
        <f>'Next Years Budget - Set Goals'!AB20</f>
        <v>0</v>
      </c>
      <c r="AC12" s="164">
        <f t="shared" si="17"/>
        <v>0</v>
      </c>
      <c r="AD12" s="395">
        <f>'Next Years Budget - Set Goals'!AD20</f>
        <v>0</v>
      </c>
      <c r="AF12" s="214" t="s">
        <v>370</v>
      </c>
      <c r="AG12" s="385">
        <f>+(E31+E32+E34+E35+E36+E41+E42+E46+E47+E54+E55+E56+E57+E59+E67+E68+E69+E73+E74+E81+E82+E83+E89+E90+E92+E94+E95+E96+E97+E100+E101+E102+E103+E106+E107+E108+E109+E110+E111)</f>
        <v>0</v>
      </c>
      <c r="AH12" s="386">
        <f>+(G31+G32+G34+G35+G36+G41+G42+G46+G47+G54+G55+G56+G57+G59+G67+G68+G69+G73+G74+G81+G82+G83+G89+G90+G92+G94+G95+G96+G97+G100+G101+G102+G103+G106+G107+G108+G109+G110+G111)</f>
        <v>0</v>
      </c>
      <c r="AI12" s="386">
        <f>+(I31+I32+I34+I35+I36+I41+I42+I46+I47+I54+I55+I56+I57+I59+I67+I68+I69+I73+I74+I81+I82+I83+I89+I90+I92+I94+I95+I96+I97+I100+I101+I102+I103+I106+I107+I108+I109+I110+I111)</f>
        <v>0</v>
      </c>
      <c r="AJ12" s="386">
        <f>+(K31+K32+K34+K35+K36+K41+K42+K46+K47+K54+K55+K56+K57+K59+K67+K68+K69+K73+K74+K81+K82+K83+K89+K90+K92+K94+K95+K96+K97+K100+K101+K102+K103+K106+K107+K108+K109+K110+K111)</f>
        <v>0</v>
      </c>
      <c r="AK12" s="386">
        <f>+(M31+M32+M34+M35+M36+M41+M42+M46+M47+M54+M55+M56+M57+M59+M67+M68+M69+M73+M74+M81+M82+M83+M89+M90+M92+M94+M95+M96+M97+M100+M101+M102+M103+M106+M107+M108+M109+M110+M111)</f>
        <v>0</v>
      </c>
      <c r="AL12" s="386">
        <f>+(O31+O32+O34+O35+O36+O41+O42+O46+O47+O54+O55+O56+O57+O59+O67+O68+O69+O73+O74+O81+O82+O83+O89+O90+O92+O94+O95+O96+O97+O100+O101+O102+O103+O106+O107+O108+O109+O110+O111)</f>
        <v>0</v>
      </c>
      <c r="AM12" s="386">
        <f>+(Q31+Q32+Q34+Q35+Q36+Q41+Q42+Q46+Q47+Q54+Q55+Q56+Q57+Q59+Q67+Q68+Q69+Q73+Q74+Q81+Q82+Q83+Q89+Q90+Q92+Q94+Q95+Q96+Q97+Q100+Q101+Q102+Q103+Q106+Q107+Q108+Q109+Q110+Q111)</f>
        <v>0</v>
      </c>
      <c r="AN12" s="386">
        <f>+(S31+S32+S34+S35+S36+S41+S42+S46+S47+S54+S55+S56+S57+S59+S67+S68+S69+S73+S74+S81+S82+S83+S89+S90+S92+S94+S95+S96+S97+S100+S101+S102+S103+S106+S107+S108+S109+S110+S111)</f>
        <v>0</v>
      </c>
      <c r="AO12" s="386">
        <f>+(U31+U32+U34+U35+U36+U41+U42+U46+U47+U54+U55+U56+U57+U59+U67+U68+U69+U73+U74+U81+U82+U83+U89+U90+U92+U94+U95+U96+U97+U100+U101+U102+U103+U106+U107+U108+U109+U110+U111)</f>
        <v>0</v>
      </c>
      <c r="AP12" s="386">
        <f>+(W31+W32+W34+W35+W36+W41+W42+W46+W47+W54+W55+W56+W57+W59+W67+W68+W69+W73+W74+W81+W82+W83+W89+W90+W92+W94+W95+W96+W97+W100+W101+W102+W103+W106+W107+W108+W109+W110+W111)</f>
        <v>0</v>
      </c>
      <c r="AQ12" s="386">
        <f>+(Y31+Y32+Y34+Y35+Y36+Y41+Y42+Y46+Y47+Y54+Y55+Y56+Y57+Y59+Y67+Y68+Y69+Y73+Y74+Y81+Y82+Y83+Y89+Y90+Y92+Y94+Y95+Y96+Y97+Y100+Y101+Y102+Y103+Y106+Y107+Y108+Y109+Y110+Y111)</f>
        <v>0</v>
      </c>
      <c r="AR12" s="386">
        <f>+(AA31+AA32+AA34+AA35+AA36+AA41+AA42+AA46+AA47+AA54+AA55+AA56+AA57+AA59+AA67+AA68+AA69+AA73+AA74+AA81+AA82+AA83+AA89+AA90+AA92+AA94+AA95+AA96+AA97+AA100+AA101+AA102+AA103+AA106+AA107+AA108+AA109+AA110+AA111)</f>
        <v>0</v>
      </c>
      <c r="AS12" s="386">
        <f>+(AC31+AC32+AC34+AC35+AC36+AC41+AC42+AC46+AC47+AC54+AC55+AC56+AC57+AC59+AC67+AC68+AC69+AC73+AC74+AC81+AC82+AC83+AC89+AC90+AC92+AC94+AC95+AC96+AC97+AC100+AC101+AC102+AC103+AC106+AC107+AC108+AC109+AC110+AC111)</f>
        <v>0</v>
      </c>
      <c r="AT12" s="387">
        <f>SUM(AG12:AS12)</f>
        <v>0</v>
      </c>
      <c r="AV12" s="554"/>
      <c r="AW12" s="555" t="s">
        <v>470</v>
      </c>
      <c r="AX12" s="556" t="s">
        <v>471</v>
      </c>
      <c r="AY12" s="2"/>
      <c r="AZ12" s="557">
        <f>+((AZ8/AZ9)/(1-AZ11))</f>
        <v>23.026315789473685</v>
      </c>
      <c r="BA12" s="7"/>
      <c r="BC12" s="554"/>
      <c r="BD12" s="555" t="s">
        <v>470</v>
      </c>
      <c r="BE12" s="556" t="s">
        <v>471</v>
      </c>
      <c r="BF12" s="2"/>
      <c r="BG12" s="557">
        <f>+((BG8/BG9)/(1-BG11))</f>
        <v>0</v>
      </c>
      <c r="BH12" s="7"/>
    </row>
    <row r="13" spans="2:60" ht="18" thickBot="1" x14ac:dyDescent="0.55000000000000004">
      <c r="B13" s="394" t="s">
        <v>233</v>
      </c>
      <c r="C13" s="243">
        <f t="shared" si="2"/>
        <v>0</v>
      </c>
      <c r="D13" s="101">
        <f t="shared" si="4"/>
        <v>0</v>
      </c>
      <c r="E13" s="249">
        <f t="shared" si="5"/>
        <v>0</v>
      </c>
      <c r="F13" s="237">
        <f>'Next Years Budget - Set Goals'!F21</f>
        <v>0</v>
      </c>
      <c r="G13" s="270">
        <f t="shared" si="6"/>
        <v>0</v>
      </c>
      <c r="H13" s="236">
        <f>'Next Years Budget - Set Goals'!H21</f>
        <v>0</v>
      </c>
      <c r="I13" s="181">
        <f t="shared" si="7"/>
        <v>0</v>
      </c>
      <c r="J13" s="237">
        <f>'Next Years Budget - Set Goals'!J21</f>
        <v>0</v>
      </c>
      <c r="K13" s="164">
        <f t="shared" si="8"/>
        <v>0</v>
      </c>
      <c r="L13" s="236">
        <f>'Next Years Budget - Set Goals'!L21</f>
        <v>0</v>
      </c>
      <c r="M13" s="170">
        <f t="shared" si="9"/>
        <v>0</v>
      </c>
      <c r="N13" s="238">
        <f>'Next Years Budget - Set Goals'!N21</f>
        <v>0</v>
      </c>
      <c r="O13" s="164">
        <f t="shared" si="10"/>
        <v>0</v>
      </c>
      <c r="P13" s="237">
        <f>'Next Years Budget - Set Goals'!P21</f>
        <v>0</v>
      </c>
      <c r="Q13" s="170">
        <f t="shared" si="11"/>
        <v>0</v>
      </c>
      <c r="R13" s="237">
        <f>'Next Years Budget - Set Goals'!R21</f>
        <v>0</v>
      </c>
      <c r="S13" s="170">
        <f t="shared" si="12"/>
        <v>0</v>
      </c>
      <c r="T13" s="237">
        <f>'Next Years Budget - Set Goals'!T21</f>
        <v>0</v>
      </c>
      <c r="U13" s="170">
        <f t="shared" si="13"/>
        <v>0</v>
      </c>
      <c r="V13" s="236">
        <f>'Next Years Budget - Set Goals'!V21</f>
        <v>0</v>
      </c>
      <c r="W13" s="155">
        <f t="shared" si="14"/>
        <v>0</v>
      </c>
      <c r="X13" s="237">
        <f>'Next Years Budget - Set Goals'!X21</f>
        <v>0</v>
      </c>
      <c r="Y13" s="170">
        <f t="shared" si="15"/>
        <v>0</v>
      </c>
      <c r="Z13" s="237">
        <f>'Next Years Budget - Set Goals'!Z21</f>
        <v>0</v>
      </c>
      <c r="AA13" s="170">
        <f t="shared" si="16"/>
        <v>0</v>
      </c>
      <c r="AB13" s="237">
        <f>'Next Years Budget - Set Goals'!AB21</f>
        <v>0</v>
      </c>
      <c r="AC13" s="164">
        <f t="shared" si="17"/>
        <v>0</v>
      </c>
      <c r="AD13" s="395">
        <f>'Next Years Budget - Set Goals'!AD21</f>
        <v>0</v>
      </c>
      <c r="AF13" s="215" t="s">
        <v>371</v>
      </c>
      <c r="AG13" s="375">
        <f>+(AG12/AG6)</f>
        <v>0</v>
      </c>
      <c r="AH13" s="427" t="e">
        <f t="shared" ref="AH13:AT13" si="18">+(AH12/AH6)</f>
        <v>#DIV/0!</v>
      </c>
      <c r="AI13" s="427" t="e">
        <f t="shared" si="18"/>
        <v>#DIV/0!</v>
      </c>
      <c r="AJ13" s="427" t="e">
        <f t="shared" si="18"/>
        <v>#DIV/0!</v>
      </c>
      <c r="AK13" s="427" t="e">
        <f t="shared" si="18"/>
        <v>#DIV/0!</v>
      </c>
      <c r="AL13" s="427" t="e">
        <f t="shared" si="18"/>
        <v>#DIV/0!</v>
      </c>
      <c r="AM13" s="427" t="e">
        <f t="shared" si="18"/>
        <v>#DIV/0!</v>
      </c>
      <c r="AN13" s="427" t="e">
        <f t="shared" si="18"/>
        <v>#DIV/0!</v>
      </c>
      <c r="AO13" s="427" t="e">
        <f t="shared" si="18"/>
        <v>#DIV/0!</v>
      </c>
      <c r="AP13" s="427" t="e">
        <f t="shared" si="18"/>
        <v>#DIV/0!</v>
      </c>
      <c r="AQ13" s="427" t="e">
        <f t="shared" si="18"/>
        <v>#DIV/0!</v>
      </c>
      <c r="AR13" s="427" t="e">
        <f t="shared" si="18"/>
        <v>#DIV/0!</v>
      </c>
      <c r="AS13" s="427" t="e">
        <f t="shared" si="18"/>
        <v>#DIV/0!</v>
      </c>
      <c r="AT13" s="388">
        <f t="shared" si="18"/>
        <v>0</v>
      </c>
      <c r="AV13" s="552"/>
      <c r="AW13" s="549" t="s">
        <v>472</v>
      </c>
      <c r="AX13" s="550" t="s">
        <v>473</v>
      </c>
      <c r="AY13" s="1"/>
      <c r="AZ13" s="574">
        <v>0.35</v>
      </c>
      <c r="BA13" s="3"/>
      <c r="BC13" s="552"/>
      <c r="BD13" s="549" t="s">
        <v>472</v>
      </c>
      <c r="BE13" s="550" t="s">
        <v>473</v>
      </c>
      <c r="BF13" s="1"/>
      <c r="BG13" s="574">
        <v>0.99</v>
      </c>
      <c r="BH13" s="3"/>
    </row>
    <row r="14" spans="2:60" ht="18" thickBot="1" x14ac:dyDescent="0.55000000000000004">
      <c r="B14" s="394" t="s">
        <v>223</v>
      </c>
      <c r="C14" s="243">
        <f t="shared" si="2"/>
        <v>0</v>
      </c>
      <c r="D14" s="101">
        <f t="shared" si="4"/>
        <v>0</v>
      </c>
      <c r="E14" s="249">
        <f t="shared" si="5"/>
        <v>0</v>
      </c>
      <c r="F14" s="237">
        <f>'Next Years Budget - Set Goals'!F22</f>
        <v>0</v>
      </c>
      <c r="G14" s="270">
        <f t="shared" si="6"/>
        <v>0</v>
      </c>
      <c r="H14" s="236">
        <f>'Next Years Budget - Set Goals'!H22</f>
        <v>0</v>
      </c>
      <c r="I14" s="181">
        <f t="shared" si="7"/>
        <v>0</v>
      </c>
      <c r="J14" s="237">
        <f>'Next Years Budget - Set Goals'!J22</f>
        <v>0</v>
      </c>
      <c r="K14" s="164">
        <f t="shared" si="8"/>
        <v>0</v>
      </c>
      <c r="L14" s="236">
        <f>'Next Years Budget - Set Goals'!L22</f>
        <v>0</v>
      </c>
      <c r="M14" s="170">
        <f t="shared" si="9"/>
        <v>0</v>
      </c>
      <c r="N14" s="238">
        <f>'Next Years Budget - Set Goals'!N22</f>
        <v>0</v>
      </c>
      <c r="O14" s="164">
        <f t="shared" si="10"/>
        <v>0</v>
      </c>
      <c r="P14" s="237">
        <f>'Next Years Budget - Set Goals'!P22</f>
        <v>0</v>
      </c>
      <c r="Q14" s="170">
        <f t="shared" si="11"/>
        <v>0</v>
      </c>
      <c r="R14" s="237">
        <f>'Next Years Budget - Set Goals'!R22</f>
        <v>0</v>
      </c>
      <c r="S14" s="170">
        <f t="shared" si="12"/>
        <v>0</v>
      </c>
      <c r="T14" s="237">
        <f>'Next Years Budget - Set Goals'!T22</f>
        <v>0</v>
      </c>
      <c r="U14" s="170">
        <f t="shared" si="13"/>
        <v>0</v>
      </c>
      <c r="V14" s="236">
        <f>'Next Years Budget - Set Goals'!V22</f>
        <v>0</v>
      </c>
      <c r="W14" s="155">
        <f t="shared" si="14"/>
        <v>0</v>
      </c>
      <c r="X14" s="237">
        <f>'Next Years Budget - Set Goals'!X22</f>
        <v>0</v>
      </c>
      <c r="Y14" s="170">
        <f t="shared" si="15"/>
        <v>0</v>
      </c>
      <c r="Z14" s="237">
        <f>'Next Years Budget - Set Goals'!Z22</f>
        <v>0</v>
      </c>
      <c r="AA14" s="170">
        <f t="shared" si="16"/>
        <v>0</v>
      </c>
      <c r="AB14" s="237">
        <f>'Next Years Budget - Set Goals'!AB22</f>
        <v>0</v>
      </c>
      <c r="AC14" s="164">
        <f t="shared" si="17"/>
        <v>0</v>
      </c>
      <c r="AD14" s="395">
        <f>'Next Years Budget - Set Goals'!AD22</f>
        <v>0</v>
      </c>
      <c r="AF14" s="215" t="s">
        <v>373</v>
      </c>
      <c r="AG14" s="290">
        <f>+(AG11-AG12)</f>
        <v>0</v>
      </c>
      <c r="AH14" s="291">
        <f t="shared" ref="AH14:AS14" si="19">+(AH11-AH12)</f>
        <v>0</v>
      </c>
      <c r="AI14" s="291">
        <f t="shared" si="19"/>
        <v>0</v>
      </c>
      <c r="AJ14" s="291">
        <f t="shared" si="19"/>
        <v>0</v>
      </c>
      <c r="AK14" s="291">
        <f t="shared" si="19"/>
        <v>0</v>
      </c>
      <c r="AL14" s="291">
        <f t="shared" si="19"/>
        <v>0</v>
      </c>
      <c r="AM14" s="291">
        <f t="shared" si="19"/>
        <v>0</v>
      </c>
      <c r="AN14" s="291">
        <f t="shared" si="19"/>
        <v>0</v>
      </c>
      <c r="AO14" s="291">
        <f t="shared" si="19"/>
        <v>0</v>
      </c>
      <c r="AP14" s="291">
        <f t="shared" si="19"/>
        <v>0</v>
      </c>
      <c r="AQ14" s="291">
        <f t="shared" si="19"/>
        <v>0</v>
      </c>
      <c r="AR14" s="291">
        <f t="shared" si="19"/>
        <v>0</v>
      </c>
      <c r="AS14" s="291">
        <f t="shared" si="19"/>
        <v>0</v>
      </c>
      <c r="AT14" s="293">
        <f>SUM(AG14:AS14)</f>
        <v>0</v>
      </c>
      <c r="AV14" s="552"/>
      <c r="AW14" s="549" t="s">
        <v>474</v>
      </c>
      <c r="AX14" s="550" t="s">
        <v>475</v>
      </c>
      <c r="AY14" s="1"/>
      <c r="AZ14" s="553">
        <f>SUM(AZ12/AZ13)</f>
        <v>65.789473684210535</v>
      </c>
      <c r="BA14" s="3"/>
      <c r="BC14" s="552"/>
      <c r="BD14" s="549" t="s">
        <v>474</v>
      </c>
      <c r="BE14" s="550" t="s">
        <v>475</v>
      </c>
      <c r="BF14" s="1"/>
      <c r="BG14" s="553">
        <f>SUM(BG12/BG13)</f>
        <v>0</v>
      </c>
      <c r="BH14" s="3"/>
    </row>
    <row r="15" spans="2:60" ht="18" thickBot="1" x14ac:dyDescent="0.55000000000000004">
      <c r="B15" s="394" t="s">
        <v>224</v>
      </c>
      <c r="C15" s="243">
        <f t="shared" si="2"/>
        <v>0</v>
      </c>
      <c r="D15" s="101">
        <f t="shared" si="4"/>
        <v>0</v>
      </c>
      <c r="E15" s="249">
        <f t="shared" si="5"/>
        <v>0</v>
      </c>
      <c r="F15" s="237">
        <f>'Next Years Budget - Set Goals'!F23</f>
        <v>0</v>
      </c>
      <c r="G15" s="270">
        <f t="shared" si="6"/>
        <v>0</v>
      </c>
      <c r="H15" s="236">
        <f>'Next Years Budget - Set Goals'!H23</f>
        <v>0</v>
      </c>
      <c r="I15" s="181">
        <f t="shared" si="7"/>
        <v>0</v>
      </c>
      <c r="J15" s="237">
        <f>'Next Years Budget - Set Goals'!J23</f>
        <v>0</v>
      </c>
      <c r="K15" s="164">
        <f t="shared" si="8"/>
        <v>0</v>
      </c>
      <c r="L15" s="236">
        <f>'Next Years Budget - Set Goals'!L23</f>
        <v>0</v>
      </c>
      <c r="M15" s="170">
        <f t="shared" si="9"/>
        <v>0</v>
      </c>
      <c r="N15" s="238">
        <f>'Next Years Budget - Set Goals'!N23</f>
        <v>0</v>
      </c>
      <c r="O15" s="164">
        <f t="shared" si="10"/>
        <v>0</v>
      </c>
      <c r="P15" s="237">
        <f>'Next Years Budget - Set Goals'!P23</f>
        <v>0</v>
      </c>
      <c r="Q15" s="170">
        <f t="shared" si="11"/>
        <v>0</v>
      </c>
      <c r="R15" s="237">
        <f>'Next Years Budget - Set Goals'!R23</f>
        <v>0</v>
      </c>
      <c r="S15" s="170">
        <f t="shared" si="12"/>
        <v>0</v>
      </c>
      <c r="T15" s="237">
        <f>'Next Years Budget - Set Goals'!T23</f>
        <v>0</v>
      </c>
      <c r="U15" s="170">
        <f t="shared" si="13"/>
        <v>0</v>
      </c>
      <c r="V15" s="236">
        <f>'Next Years Budget - Set Goals'!V23</f>
        <v>0</v>
      </c>
      <c r="W15" s="155">
        <f t="shared" si="14"/>
        <v>0</v>
      </c>
      <c r="X15" s="237">
        <f>'Next Years Budget - Set Goals'!X23</f>
        <v>0</v>
      </c>
      <c r="Y15" s="170">
        <f t="shared" si="15"/>
        <v>0</v>
      </c>
      <c r="Z15" s="237">
        <f>'Next Years Budget - Set Goals'!Z23</f>
        <v>3.0000000000000001E-3</v>
      </c>
      <c r="AA15" s="170">
        <f t="shared" si="16"/>
        <v>0</v>
      </c>
      <c r="AB15" s="237">
        <f>'Next Years Budget - Set Goals'!AB23</f>
        <v>0</v>
      </c>
      <c r="AC15" s="164">
        <f t="shared" si="17"/>
        <v>0</v>
      </c>
      <c r="AD15" s="395">
        <f>'Next Years Budget - Set Goals'!AD23</f>
        <v>0</v>
      </c>
      <c r="AF15" s="216" t="s">
        <v>372</v>
      </c>
      <c r="AG15" s="389">
        <f>+(AG14/AG6)</f>
        <v>0</v>
      </c>
      <c r="AH15" s="428" t="e">
        <f t="shared" ref="AH15:AT15" si="20">+(AH14/AH6)</f>
        <v>#DIV/0!</v>
      </c>
      <c r="AI15" s="428" t="e">
        <f t="shared" si="20"/>
        <v>#DIV/0!</v>
      </c>
      <c r="AJ15" s="428" t="e">
        <f t="shared" si="20"/>
        <v>#DIV/0!</v>
      </c>
      <c r="AK15" s="428" t="e">
        <f t="shared" si="20"/>
        <v>#DIV/0!</v>
      </c>
      <c r="AL15" s="453" t="e">
        <f t="shared" si="20"/>
        <v>#DIV/0!</v>
      </c>
      <c r="AM15" s="389" t="e">
        <f t="shared" si="20"/>
        <v>#DIV/0!</v>
      </c>
      <c r="AN15" s="428" t="e">
        <f t="shared" si="20"/>
        <v>#DIV/0!</v>
      </c>
      <c r="AO15" s="428" t="e">
        <f t="shared" si="20"/>
        <v>#DIV/0!</v>
      </c>
      <c r="AP15" s="428" t="e">
        <f t="shared" si="20"/>
        <v>#DIV/0!</v>
      </c>
      <c r="AQ15" s="428" t="e">
        <f t="shared" si="20"/>
        <v>#DIV/0!</v>
      </c>
      <c r="AR15" s="428" t="e">
        <f t="shared" si="20"/>
        <v>#DIV/0!</v>
      </c>
      <c r="AS15" s="428" t="e">
        <f t="shared" si="20"/>
        <v>#DIV/0!</v>
      </c>
      <c r="AT15" s="390">
        <f t="shared" si="20"/>
        <v>0</v>
      </c>
      <c r="AV15" s="552"/>
      <c r="AW15" s="549" t="s">
        <v>476</v>
      </c>
      <c r="AX15" s="550" t="s">
        <v>477</v>
      </c>
      <c r="AY15" s="1"/>
      <c r="AZ15" s="575">
        <v>20</v>
      </c>
      <c r="BA15" s="3"/>
      <c r="BC15" s="552"/>
      <c r="BD15" s="549" t="s">
        <v>476</v>
      </c>
      <c r="BE15" s="550" t="s">
        <v>477</v>
      </c>
      <c r="BF15" s="1"/>
      <c r="BG15" s="575">
        <v>21</v>
      </c>
      <c r="BH15" s="3"/>
    </row>
    <row r="16" spans="2:60" ht="18" thickBot="1" x14ac:dyDescent="0.55000000000000004">
      <c r="B16" s="394" t="s">
        <v>225</v>
      </c>
      <c r="C16" s="243">
        <f t="shared" si="2"/>
        <v>0</v>
      </c>
      <c r="D16" s="101">
        <f t="shared" si="4"/>
        <v>0</v>
      </c>
      <c r="E16" s="249">
        <f t="shared" si="5"/>
        <v>0</v>
      </c>
      <c r="F16" s="237">
        <f>'Next Years Budget - Set Goals'!F24</f>
        <v>0</v>
      </c>
      <c r="G16" s="270">
        <f t="shared" si="6"/>
        <v>0</v>
      </c>
      <c r="H16" s="236">
        <f>'Next Years Budget - Set Goals'!H24</f>
        <v>0</v>
      </c>
      <c r="I16" s="181">
        <f t="shared" si="7"/>
        <v>0</v>
      </c>
      <c r="J16" s="237">
        <f>'Next Years Budget - Set Goals'!J24</f>
        <v>0</v>
      </c>
      <c r="K16" s="164">
        <f t="shared" si="8"/>
        <v>0</v>
      </c>
      <c r="L16" s="236">
        <f>'Next Years Budget - Set Goals'!L24</f>
        <v>0</v>
      </c>
      <c r="M16" s="170">
        <f t="shared" si="9"/>
        <v>0</v>
      </c>
      <c r="N16" s="238">
        <f>'Next Years Budget - Set Goals'!N24</f>
        <v>0</v>
      </c>
      <c r="O16" s="164">
        <f t="shared" si="10"/>
        <v>0</v>
      </c>
      <c r="P16" s="237">
        <f>'Next Years Budget - Set Goals'!P24</f>
        <v>0</v>
      </c>
      <c r="Q16" s="170">
        <f t="shared" si="11"/>
        <v>0</v>
      </c>
      <c r="R16" s="237">
        <f>'Next Years Budget - Set Goals'!R24</f>
        <v>0</v>
      </c>
      <c r="S16" s="170">
        <f t="shared" si="12"/>
        <v>0</v>
      </c>
      <c r="T16" s="237">
        <f>'Next Years Budget - Set Goals'!T24</f>
        <v>0</v>
      </c>
      <c r="U16" s="170">
        <f t="shared" si="13"/>
        <v>0</v>
      </c>
      <c r="V16" s="236">
        <f>'Next Years Budget - Set Goals'!V24</f>
        <v>0</v>
      </c>
      <c r="W16" s="155">
        <f t="shared" si="14"/>
        <v>0</v>
      </c>
      <c r="X16" s="237">
        <f>'Next Years Budget - Set Goals'!X24</f>
        <v>0</v>
      </c>
      <c r="Y16" s="170">
        <f t="shared" si="15"/>
        <v>0</v>
      </c>
      <c r="Z16" s="237">
        <f>'Next Years Budget - Set Goals'!Z24</f>
        <v>0</v>
      </c>
      <c r="AA16" s="170">
        <f t="shared" si="16"/>
        <v>0</v>
      </c>
      <c r="AB16" s="237">
        <f>'Next Years Budget - Set Goals'!AB24</f>
        <v>0</v>
      </c>
      <c r="AC16" s="164">
        <f t="shared" si="17"/>
        <v>0</v>
      </c>
      <c r="AD16" s="395">
        <f>'Next Years Budget - Set Goals'!AD24</f>
        <v>0</v>
      </c>
      <c r="AF16" s="220" t="s">
        <v>354</v>
      </c>
      <c r="AG16" s="382">
        <f>+AG9-AG11</f>
        <v>175000</v>
      </c>
      <c r="AH16" s="458" t="e">
        <f t="shared" ref="AH16:AT16" si="21">+AH9-AH11</f>
        <v>#DIV/0!</v>
      </c>
      <c r="AI16" s="382" t="e">
        <f t="shared" si="21"/>
        <v>#DIV/0!</v>
      </c>
      <c r="AJ16" s="458" t="e">
        <f t="shared" si="21"/>
        <v>#DIV/0!</v>
      </c>
      <c r="AK16" s="382" t="e">
        <f t="shared" si="21"/>
        <v>#DIV/0!</v>
      </c>
      <c r="AL16" s="383" t="e">
        <f t="shared" si="21"/>
        <v>#DIV/0!</v>
      </c>
      <c r="AM16" s="382" t="e">
        <f t="shared" si="21"/>
        <v>#DIV/0!</v>
      </c>
      <c r="AN16" s="458" t="e">
        <f t="shared" si="21"/>
        <v>#DIV/0!</v>
      </c>
      <c r="AO16" s="382" t="e">
        <f t="shared" si="21"/>
        <v>#DIV/0!</v>
      </c>
      <c r="AP16" s="458" t="e">
        <f t="shared" si="21"/>
        <v>#DIV/0!</v>
      </c>
      <c r="AQ16" s="382" t="e">
        <f t="shared" si="21"/>
        <v>#DIV/0!</v>
      </c>
      <c r="AR16" s="458" t="e">
        <f t="shared" si="21"/>
        <v>#DIV/0!</v>
      </c>
      <c r="AS16" s="382" t="e">
        <f t="shared" si="21"/>
        <v>#DIV/0!</v>
      </c>
      <c r="AT16" s="459" t="e">
        <f t="shared" si="21"/>
        <v>#DIV/0!</v>
      </c>
      <c r="AV16" s="552"/>
      <c r="AW16" s="549" t="s">
        <v>478</v>
      </c>
      <c r="AX16" s="550" t="s">
        <v>479</v>
      </c>
      <c r="AY16" s="1"/>
      <c r="AZ16" s="571">
        <f>(AZ14/AZ15)</f>
        <v>3.2894736842105265</v>
      </c>
      <c r="BA16" s="558" t="s">
        <v>480</v>
      </c>
      <c r="BC16" s="552"/>
      <c r="BD16" s="549" t="s">
        <v>478</v>
      </c>
      <c r="BE16" s="550" t="s">
        <v>479</v>
      </c>
      <c r="BF16" s="1"/>
      <c r="BG16" s="571">
        <f>(BG14/BG15)</f>
        <v>0</v>
      </c>
      <c r="BH16" s="558" t="s">
        <v>480</v>
      </c>
    </row>
    <row r="17" spans="1:60" ht="18" thickBot="1" x14ac:dyDescent="0.55000000000000004">
      <c r="B17" s="394" t="s">
        <v>226</v>
      </c>
      <c r="C17" s="243">
        <f t="shared" si="2"/>
        <v>0</v>
      </c>
      <c r="D17" s="101">
        <f t="shared" si="4"/>
        <v>0</v>
      </c>
      <c r="E17" s="249">
        <f t="shared" si="5"/>
        <v>0</v>
      </c>
      <c r="F17" s="237">
        <f>'Next Years Budget - Set Goals'!F25</f>
        <v>0</v>
      </c>
      <c r="G17" s="270">
        <f t="shared" si="6"/>
        <v>0</v>
      </c>
      <c r="H17" s="236">
        <f>'Next Years Budget - Set Goals'!H25</f>
        <v>0</v>
      </c>
      <c r="I17" s="181">
        <f t="shared" si="7"/>
        <v>0</v>
      </c>
      <c r="J17" s="237">
        <f>'Next Years Budget - Set Goals'!J25</f>
        <v>0</v>
      </c>
      <c r="K17" s="164">
        <f t="shared" si="8"/>
        <v>0</v>
      </c>
      <c r="L17" s="236">
        <f>'Next Years Budget - Set Goals'!L25</f>
        <v>0</v>
      </c>
      <c r="M17" s="170">
        <f t="shared" si="9"/>
        <v>0</v>
      </c>
      <c r="N17" s="238">
        <f>'Next Years Budget - Set Goals'!N25</f>
        <v>0</v>
      </c>
      <c r="O17" s="164">
        <f t="shared" si="10"/>
        <v>0</v>
      </c>
      <c r="P17" s="237">
        <f>'Next Years Budget - Set Goals'!P25</f>
        <v>0</v>
      </c>
      <c r="Q17" s="170">
        <f t="shared" si="11"/>
        <v>0</v>
      </c>
      <c r="R17" s="237">
        <f>'Next Years Budget - Set Goals'!R25</f>
        <v>0</v>
      </c>
      <c r="S17" s="170">
        <f t="shared" si="12"/>
        <v>0</v>
      </c>
      <c r="T17" s="237">
        <f>'Next Years Budget - Set Goals'!T25</f>
        <v>0</v>
      </c>
      <c r="U17" s="170">
        <f t="shared" si="13"/>
        <v>0</v>
      </c>
      <c r="V17" s="236">
        <f>'Next Years Budget - Set Goals'!V25</f>
        <v>0</v>
      </c>
      <c r="W17" s="155">
        <f t="shared" si="14"/>
        <v>0</v>
      </c>
      <c r="X17" s="237">
        <f>'Next Years Budget - Set Goals'!X25</f>
        <v>0</v>
      </c>
      <c r="Y17" s="170">
        <f t="shared" si="15"/>
        <v>0</v>
      </c>
      <c r="Z17" s="237">
        <f>'Next Years Budget - Set Goals'!Z25</f>
        <v>0</v>
      </c>
      <c r="AA17" s="170">
        <f t="shared" si="16"/>
        <v>0</v>
      </c>
      <c r="AB17" s="237">
        <f>'Next Years Budget - Set Goals'!AB25</f>
        <v>0</v>
      </c>
      <c r="AC17" s="164">
        <f t="shared" si="17"/>
        <v>0</v>
      </c>
      <c r="AD17" s="395">
        <f>'Next Years Budget - Set Goals'!AD25</f>
        <v>0</v>
      </c>
      <c r="AF17" s="221" t="s">
        <v>355</v>
      </c>
      <c r="AG17" s="432">
        <f>+AG16/AG6</f>
        <v>1</v>
      </c>
      <c r="AH17" s="455" t="e">
        <f t="shared" ref="AH17:AT17" si="22">+AH16/AH6</f>
        <v>#DIV/0!</v>
      </c>
      <c r="AI17" s="432" t="e">
        <f t="shared" si="22"/>
        <v>#DIV/0!</v>
      </c>
      <c r="AJ17" s="455" t="e">
        <f t="shared" si="22"/>
        <v>#DIV/0!</v>
      </c>
      <c r="AK17" s="432" t="e">
        <f t="shared" si="22"/>
        <v>#DIV/0!</v>
      </c>
      <c r="AL17" s="455" t="e">
        <f t="shared" si="22"/>
        <v>#DIV/0!</v>
      </c>
      <c r="AM17" s="432" t="e">
        <f t="shared" si="22"/>
        <v>#DIV/0!</v>
      </c>
      <c r="AN17" s="455" t="e">
        <f t="shared" si="22"/>
        <v>#DIV/0!</v>
      </c>
      <c r="AO17" s="432" t="e">
        <f t="shared" si="22"/>
        <v>#DIV/0!</v>
      </c>
      <c r="AP17" s="455" t="e">
        <f t="shared" si="22"/>
        <v>#DIV/0!</v>
      </c>
      <c r="AQ17" s="432" t="e">
        <f t="shared" si="22"/>
        <v>#DIV/0!</v>
      </c>
      <c r="AR17" s="455" t="e">
        <f t="shared" si="22"/>
        <v>#DIV/0!</v>
      </c>
      <c r="AS17" s="432" t="e">
        <f t="shared" si="22"/>
        <v>#DIV/0!</v>
      </c>
      <c r="AT17" s="433" t="e">
        <f t="shared" si="22"/>
        <v>#DIV/0!</v>
      </c>
      <c r="AV17" s="6"/>
      <c r="AW17" s="555" t="s">
        <v>481</v>
      </c>
      <c r="AX17" s="556" t="s">
        <v>482</v>
      </c>
      <c r="AY17" s="2"/>
      <c r="AZ17" s="576">
        <f>+(AZ8/AZ15)</f>
        <v>8750</v>
      </c>
      <c r="BA17" s="559" t="s">
        <v>480</v>
      </c>
      <c r="BC17" s="6"/>
      <c r="BD17" s="555" t="s">
        <v>481</v>
      </c>
      <c r="BE17" s="556" t="s">
        <v>482</v>
      </c>
      <c r="BF17" s="2"/>
      <c r="BG17" s="576">
        <f>+(BG8/BG15)</f>
        <v>0</v>
      </c>
      <c r="BH17" s="559" t="s">
        <v>480</v>
      </c>
    </row>
    <row r="18" spans="1:60" x14ac:dyDescent="0.35">
      <c r="B18" s="394" t="s">
        <v>227</v>
      </c>
      <c r="C18" s="243">
        <f t="shared" si="2"/>
        <v>0</v>
      </c>
      <c r="D18" s="101">
        <f t="shared" si="4"/>
        <v>0</v>
      </c>
      <c r="E18" s="249">
        <f t="shared" si="5"/>
        <v>0</v>
      </c>
      <c r="F18" s="237">
        <f>'Next Years Budget - Set Goals'!F26</f>
        <v>0</v>
      </c>
      <c r="G18" s="270">
        <f t="shared" si="6"/>
        <v>0</v>
      </c>
      <c r="H18" s="236">
        <f>'Next Years Budget - Set Goals'!H26</f>
        <v>0</v>
      </c>
      <c r="I18" s="181">
        <f t="shared" si="7"/>
        <v>0</v>
      </c>
      <c r="J18" s="237">
        <f>'Next Years Budget - Set Goals'!J26</f>
        <v>0</v>
      </c>
      <c r="K18" s="164">
        <f t="shared" si="8"/>
        <v>0</v>
      </c>
      <c r="L18" s="236">
        <f>'Next Years Budget - Set Goals'!L26</f>
        <v>0</v>
      </c>
      <c r="M18" s="170">
        <f t="shared" si="9"/>
        <v>0</v>
      </c>
      <c r="N18" s="238">
        <f>'Next Years Budget - Set Goals'!N26</f>
        <v>0</v>
      </c>
      <c r="O18" s="164">
        <f t="shared" si="10"/>
        <v>0</v>
      </c>
      <c r="P18" s="237">
        <f>'Next Years Budget - Set Goals'!P26</f>
        <v>0</v>
      </c>
      <c r="Q18" s="170">
        <f t="shared" si="11"/>
        <v>0</v>
      </c>
      <c r="R18" s="237">
        <f>'Next Years Budget - Set Goals'!R26</f>
        <v>0</v>
      </c>
      <c r="S18" s="170">
        <f t="shared" si="12"/>
        <v>0</v>
      </c>
      <c r="T18" s="237">
        <f>'Next Years Budget - Set Goals'!T26</f>
        <v>0</v>
      </c>
      <c r="U18" s="170">
        <f t="shared" si="13"/>
        <v>0</v>
      </c>
      <c r="V18" s="236">
        <f>'Next Years Budget - Set Goals'!V26</f>
        <v>0</v>
      </c>
      <c r="W18" s="155">
        <f t="shared" si="14"/>
        <v>0</v>
      </c>
      <c r="X18" s="237">
        <f>'Next Years Budget - Set Goals'!X26</f>
        <v>0</v>
      </c>
      <c r="Y18" s="170">
        <f t="shared" si="15"/>
        <v>0</v>
      </c>
      <c r="Z18" s="237">
        <f>'Next Years Budget - Set Goals'!Z26</f>
        <v>0</v>
      </c>
      <c r="AA18" s="170">
        <f t="shared" si="16"/>
        <v>0</v>
      </c>
      <c r="AB18" s="237">
        <f>'Next Years Budget - Set Goals'!AB26</f>
        <v>0</v>
      </c>
      <c r="AC18" s="164">
        <f t="shared" si="17"/>
        <v>0</v>
      </c>
      <c r="AD18" s="395">
        <f>'Next Years Budget - Set Goals'!AD26</f>
        <v>0</v>
      </c>
      <c r="AF18" s="1"/>
      <c r="AG18" s="1"/>
      <c r="AH18" s="1"/>
      <c r="AI18" s="1"/>
      <c r="AJ18" s="1"/>
      <c r="AK18" s="1"/>
      <c r="AL18" s="1"/>
      <c r="AM18" s="1"/>
      <c r="AN18" s="1"/>
      <c r="AO18" s="1"/>
      <c r="AP18" s="1"/>
      <c r="AQ18" s="419"/>
      <c r="AR18" s="438"/>
      <c r="AS18" s="9"/>
      <c r="AT18" s="226"/>
      <c r="AV18" s="8"/>
      <c r="AW18" s="9"/>
      <c r="AX18" s="9"/>
      <c r="AY18" s="9"/>
      <c r="AZ18" s="352"/>
      <c r="BA18" s="10"/>
    </row>
    <row r="19" spans="1:60" ht="17.649999999999999" x14ac:dyDescent="0.5">
      <c r="B19" s="394" t="s">
        <v>228</v>
      </c>
      <c r="C19" s="243">
        <f t="shared" si="2"/>
        <v>0</v>
      </c>
      <c r="D19" s="101">
        <f t="shared" si="4"/>
        <v>0</v>
      </c>
      <c r="E19" s="249">
        <f t="shared" si="5"/>
        <v>0</v>
      </c>
      <c r="F19" s="237">
        <f>'Next Years Budget - Set Goals'!F27</f>
        <v>0</v>
      </c>
      <c r="G19" s="270">
        <f t="shared" si="6"/>
        <v>0</v>
      </c>
      <c r="H19" s="236">
        <f>'Next Years Budget - Set Goals'!H27</f>
        <v>0</v>
      </c>
      <c r="I19" s="181">
        <f t="shared" si="7"/>
        <v>0</v>
      </c>
      <c r="J19" s="238">
        <f>'Next Years Budget - Set Goals'!J27</f>
        <v>0</v>
      </c>
      <c r="K19" s="164">
        <f t="shared" si="8"/>
        <v>0</v>
      </c>
      <c r="L19" s="237">
        <f>'Next Years Budget - Set Goals'!L27</f>
        <v>0</v>
      </c>
      <c r="M19" s="170">
        <f t="shared" si="9"/>
        <v>0</v>
      </c>
      <c r="N19" s="238">
        <f>'Next Years Budget - Set Goals'!N27</f>
        <v>0</v>
      </c>
      <c r="O19" s="164">
        <f t="shared" si="10"/>
        <v>0</v>
      </c>
      <c r="P19" s="237">
        <f>'Next Years Budget - Set Goals'!P27</f>
        <v>0</v>
      </c>
      <c r="Q19" s="170">
        <f t="shared" si="11"/>
        <v>0</v>
      </c>
      <c r="R19" s="237">
        <f>'Next Years Budget - Set Goals'!R27</f>
        <v>0</v>
      </c>
      <c r="S19" s="170">
        <f t="shared" si="12"/>
        <v>0</v>
      </c>
      <c r="T19" s="237">
        <f>'Next Years Budget - Set Goals'!T27</f>
        <v>0</v>
      </c>
      <c r="U19" s="170">
        <f t="shared" si="13"/>
        <v>0</v>
      </c>
      <c r="V19" s="236">
        <f>'Next Years Budget - Set Goals'!V27</f>
        <v>0</v>
      </c>
      <c r="W19" s="155">
        <f t="shared" si="14"/>
        <v>0</v>
      </c>
      <c r="X19" s="237">
        <f>'Next Years Budget - Set Goals'!X27</f>
        <v>0</v>
      </c>
      <c r="Y19" s="170">
        <f t="shared" si="15"/>
        <v>0</v>
      </c>
      <c r="Z19" s="237">
        <f>'Next Years Budget - Set Goals'!Z27</f>
        <v>0</v>
      </c>
      <c r="AA19" s="170">
        <f t="shared" si="16"/>
        <v>0</v>
      </c>
      <c r="AB19" s="237">
        <f>'Next Years Budget - Set Goals'!AB27</f>
        <v>0</v>
      </c>
      <c r="AC19" s="164">
        <f t="shared" si="17"/>
        <v>0</v>
      </c>
      <c r="AD19" s="395">
        <f>'Next Years Budget - Set Goals'!AD27</f>
        <v>0</v>
      </c>
      <c r="AF19" s="13" t="s">
        <v>374</v>
      </c>
      <c r="AG19" s="222">
        <f>+(AG11/AG8)</f>
        <v>0</v>
      </c>
      <c r="AH19" s="222" t="e">
        <f t="shared" ref="AH19:AT19" si="23">+(AH11/AH8)</f>
        <v>#DIV/0!</v>
      </c>
      <c r="AI19" s="222" t="e">
        <f t="shared" si="23"/>
        <v>#DIV/0!</v>
      </c>
      <c r="AJ19" s="222" t="e">
        <f t="shared" si="23"/>
        <v>#DIV/0!</v>
      </c>
      <c r="AK19" s="222" t="e">
        <f t="shared" si="23"/>
        <v>#DIV/0!</v>
      </c>
      <c r="AL19" s="222" t="e">
        <f t="shared" si="23"/>
        <v>#DIV/0!</v>
      </c>
      <c r="AM19" s="222" t="e">
        <f t="shared" si="23"/>
        <v>#DIV/0!</v>
      </c>
      <c r="AN19" s="222" t="e">
        <f t="shared" si="23"/>
        <v>#DIV/0!</v>
      </c>
      <c r="AO19" s="222" t="e">
        <f t="shared" si="23"/>
        <v>#DIV/0!</v>
      </c>
      <c r="AP19" s="222" t="e">
        <f t="shared" si="23"/>
        <v>#DIV/0!</v>
      </c>
      <c r="AQ19" s="222" t="e">
        <f t="shared" si="23"/>
        <v>#DIV/0!</v>
      </c>
      <c r="AR19" s="439" t="e">
        <f t="shared" si="23"/>
        <v>#DIV/0!</v>
      </c>
      <c r="AS19" s="437" t="e">
        <f t="shared" si="23"/>
        <v>#DIV/0!</v>
      </c>
      <c r="AT19" s="436" t="e">
        <f t="shared" si="23"/>
        <v>#DIV/0!</v>
      </c>
      <c r="AV19" s="4"/>
      <c r="AW19" s="1"/>
      <c r="AX19" s="560" t="s">
        <v>488</v>
      </c>
      <c r="AY19" s="1"/>
      <c r="AZ19" s="838">
        <f>+((I7/139)/15)</f>
        <v>0</v>
      </c>
      <c r="BA19" s="3"/>
    </row>
    <row r="20" spans="1:60" ht="17.649999999999999" x14ac:dyDescent="0.5">
      <c r="B20" s="394" t="s">
        <v>234</v>
      </c>
      <c r="C20" s="243">
        <f t="shared" si="2"/>
        <v>0</v>
      </c>
      <c r="D20" s="101">
        <f t="shared" si="4"/>
        <v>0</v>
      </c>
      <c r="E20" s="249">
        <f t="shared" si="5"/>
        <v>0</v>
      </c>
      <c r="F20" s="237">
        <f>'Next Years Budget - Set Goals'!F28</f>
        <v>0</v>
      </c>
      <c r="G20" s="270">
        <f t="shared" si="6"/>
        <v>0</v>
      </c>
      <c r="H20" s="236">
        <f>'Next Years Budget - Set Goals'!H28</f>
        <v>0</v>
      </c>
      <c r="I20" s="181">
        <f t="shared" si="7"/>
        <v>0</v>
      </c>
      <c r="J20" s="238">
        <f>'Next Years Budget - Set Goals'!J28</f>
        <v>0</v>
      </c>
      <c r="K20" s="164">
        <f t="shared" si="8"/>
        <v>0</v>
      </c>
      <c r="L20" s="237">
        <f>'Next Years Budget - Set Goals'!L28</f>
        <v>0</v>
      </c>
      <c r="M20" s="170">
        <f t="shared" si="9"/>
        <v>0</v>
      </c>
      <c r="N20" s="238">
        <f>'Next Years Budget - Set Goals'!N28</f>
        <v>0</v>
      </c>
      <c r="O20" s="164">
        <f t="shared" si="10"/>
        <v>0</v>
      </c>
      <c r="P20" s="237">
        <f>'Next Years Budget - Set Goals'!P28</f>
        <v>0</v>
      </c>
      <c r="Q20" s="170">
        <f t="shared" si="11"/>
        <v>0</v>
      </c>
      <c r="R20" s="237">
        <f>'Next Years Budget - Set Goals'!R28</f>
        <v>0</v>
      </c>
      <c r="S20" s="170">
        <f t="shared" si="12"/>
        <v>0</v>
      </c>
      <c r="T20" s="237">
        <f>'Next Years Budget - Set Goals'!T28</f>
        <v>0</v>
      </c>
      <c r="U20" s="170">
        <f t="shared" si="13"/>
        <v>0</v>
      </c>
      <c r="V20" s="236">
        <f>'Next Years Budget - Set Goals'!V28</f>
        <v>0</v>
      </c>
      <c r="W20" s="155">
        <f t="shared" si="14"/>
        <v>0</v>
      </c>
      <c r="X20" s="237">
        <f>'Next Years Budget - Set Goals'!X28</f>
        <v>0</v>
      </c>
      <c r="Y20" s="170">
        <f t="shared" si="15"/>
        <v>0</v>
      </c>
      <c r="Z20" s="237">
        <f>'Next Years Budget - Set Goals'!Z28</f>
        <v>0</v>
      </c>
      <c r="AA20" s="170">
        <f t="shared" si="16"/>
        <v>0</v>
      </c>
      <c r="AB20" s="237">
        <f>'Next Years Budget - Set Goals'!AB28</f>
        <v>0</v>
      </c>
      <c r="AC20" s="170">
        <f t="shared" si="17"/>
        <v>0</v>
      </c>
      <c r="AD20" s="395">
        <f>'Next Years Budget - Set Goals'!AD28</f>
        <v>0</v>
      </c>
      <c r="AF20" s="13" t="s">
        <v>401</v>
      </c>
      <c r="AG20" s="235">
        <f>+((2*19)*2)</f>
        <v>76</v>
      </c>
      <c r="AH20" s="235">
        <f>+(3*18)</f>
        <v>54</v>
      </c>
      <c r="AI20" s="235"/>
      <c r="AJ20" s="235"/>
      <c r="AK20" s="235"/>
      <c r="AL20" s="235"/>
      <c r="AM20" s="235"/>
      <c r="AN20" s="235"/>
      <c r="AO20" s="235"/>
      <c r="AP20" s="235"/>
      <c r="AQ20" s="434"/>
      <c r="AR20" s="440"/>
      <c r="AS20" s="235"/>
      <c r="AT20" s="442"/>
      <c r="AV20" s="4"/>
      <c r="AW20" s="1"/>
      <c r="AX20" s="560" t="s">
        <v>680</v>
      </c>
      <c r="AY20" s="1"/>
      <c r="AZ20" s="838">
        <f>+((G7/250)/20)</f>
        <v>0</v>
      </c>
      <c r="BA20" s="561"/>
    </row>
    <row r="21" spans="1:60" ht="17.649999999999999" x14ac:dyDescent="0.5">
      <c r="B21" s="394" t="s">
        <v>235</v>
      </c>
      <c r="C21" s="243">
        <f t="shared" si="2"/>
        <v>0</v>
      </c>
      <c r="D21" s="101">
        <f t="shared" si="4"/>
        <v>0</v>
      </c>
      <c r="E21" s="249">
        <f t="shared" si="5"/>
        <v>0</v>
      </c>
      <c r="F21" s="237">
        <f>'Next Years Budget - Set Goals'!F29</f>
        <v>0</v>
      </c>
      <c r="G21" s="270">
        <f t="shared" si="6"/>
        <v>0</v>
      </c>
      <c r="H21" s="236">
        <f>'Next Years Budget - Set Goals'!H29</f>
        <v>0</v>
      </c>
      <c r="I21" s="181">
        <f t="shared" si="7"/>
        <v>0</v>
      </c>
      <c r="J21" s="238">
        <f>'Next Years Budget - Set Goals'!J29</f>
        <v>0</v>
      </c>
      <c r="K21" s="164">
        <f t="shared" si="8"/>
        <v>0</v>
      </c>
      <c r="L21" s="237">
        <f>'Next Years Budget - Set Goals'!L29</f>
        <v>0</v>
      </c>
      <c r="M21" s="170">
        <f t="shared" si="9"/>
        <v>0</v>
      </c>
      <c r="N21" s="238">
        <f>'Next Years Budget - Set Goals'!N29</f>
        <v>0</v>
      </c>
      <c r="O21" s="164">
        <f t="shared" si="10"/>
        <v>0</v>
      </c>
      <c r="P21" s="237">
        <f>'Next Years Budget - Set Goals'!P29</f>
        <v>0</v>
      </c>
      <c r="Q21" s="170">
        <f t="shared" si="11"/>
        <v>0</v>
      </c>
      <c r="R21" s="237">
        <f>'Next Years Budget - Set Goals'!R29</f>
        <v>0</v>
      </c>
      <c r="S21" s="170">
        <f t="shared" si="12"/>
        <v>0</v>
      </c>
      <c r="T21" s="237">
        <f>'Next Years Budget - Set Goals'!T29</f>
        <v>0</v>
      </c>
      <c r="U21" s="170">
        <f t="shared" si="13"/>
        <v>0</v>
      </c>
      <c r="V21" s="236">
        <f>'Next Years Budget - Set Goals'!V29</f>
        <v>0</v>
      </c>
      <c r="W21" s="155">
        <f t="shared" si="14"/>
        <v>0</v>
      </c>
      <c r="X21" s="237">
        <f>'Next Years Budget - Set Goals'!X29</f>
        <v>0</v>
      </c>
      <c r="Y21" s="170">
        <f t="shared" si="15"/>
        <v>0</v>
      </c>
      <c r="Z21" s="237">
        <f>'Next Years Budget - Set Goals'!Z29</f>
        <v>0</v>
      </c>
      <c r="AA21" s="170">
        <f t="shared" si="16"/>
        <v>0</v>
      </c>
      <c r="AB21" s="237">
        <f>'Next Years Budget - Set Goals'!AB29</f>
        <v>0</v>
      </c>
      <c r="AC21" s="213">
        <f t="shared" si="17"/>
        <v>0</v>
      </c>
      <c r="AD21" s="396">
        <f>'Next Years Budget - Set Goals'!AD29</f>
        <v>0</v>
      </c>
      <c r="AF21" s="13" t="s">
        <v>389</v>
      </c>
      <c r="AG21" s="222">
        <f>+(AG9/AG20)</f>
        <v>2302.6315789473683</v>
      </c>
      <c r="AH21" s="222" t="e">
        <f t="shared" ref="AH21:AS21" si="24">+(AH9/AH20)</f>
        <v>#DIV/0!</v>
      </c>
      <c r="AI21" s="222" t="e">
        <f t="shared" si="24"/>
        <v>#DIV/0!</v>
      </c>
      <c r="AJ21" s="222" t="e">
        <f t="shared" si="24"/>
        <v>#DIV/0!</v>
      </c>
      <c r="AK21" s="222" t="e">
        <f t="shared" si="24"/>
        <v>#DIV/0!</v>
      </c>
      <c r="AL21" s="222" t="e">
        <f t="shared" si="24"/>
        <v>#DIV/0!</v>
      </c>
      <c r="AM21" s="222" t="e">
        <f t="shared" si="24"/>
        <v>#DIV/0!</v>
      </c>
      <c r="AN21" s="222" t="e">
        <f t="shared" si="24"/>
        <v>#DIV/0!</v>
      </c>
      <c r="AO21" s="222" t="e">
        <f t="shared" si="24"/>
        <v>#DIV/0!</v>
      </c>
      <c r="AP21" s="222" t="e">
        <f t="shared" si="24"/>
        <v>#DIV/0!</v>
      </c>
      <c r="AQ21" s="222" t="e">
        <f t="shared" si="24"/>
        <v>#DIV/0!</v>
      </c>
      <c r="AR21" s="435" t="e">
        <f t="shared" si="24"/>
        <v>#DIV/0!</v>
      </c>
      <c r="AS21" s="460" t="e">
        <f t="shared" si="24"/>
        <v>#DIV/0!</v>
      </c>
      <c r="AT21" s="443"/>
      <c r="AV21" s="4"/>
      <c r="AW21" s="1"/>
      <c r="AX21" s="560" t="s">
        <v>483</v>
      </c>
      <c r="AY21" s="1"/>
      <c r="AZ21" s="562">
        <f>SUM(AZ14-(AZ19+AZ20))</f>
        <v>65.789473684210535</v>
      </c>
      <c r="BA21" s="3"/>
    </row>
    <row r="22" spans="1:60" ht="18" thickBot="1" x14ac:dyDescent="0.55000000000000004">
      <c r="B22" s="397" t="s">
        <v>229</v>
      </c>
      <c r="C22" s="246">
        <f>SUM(C10:C21)</f>
        <v>0</v>
      </c>
      <c r="D22" s="133">
        <f>+C22/$C$7</f>
        <v>0</v>
      </c>
      <c r="E22" s="246">
        <f t="shared" ref="E22:AD22" si="25">SUM(E10:E21)</f>
        <v>0</v>
      </c>
      <c r="F22" s="169">
        <f t="shared" si="25"/>
        <v>0</v>
      </c>
      <c r="G22" s="271">
        <f t="shared" si="25"/>
        <v>0</v>
      </c>
      <c r="H22" s="189">
        <f t="shared" si="25"/>
        <v>0</v>
      </c>
      <c r="I22" s="182">
        <f t="shared" si="25"/>
        <v>0</v>
      </c>
      <c r="J22" s="90">
        <f t="shared" si="25"/>
        <v>0</v>
      </c>
      <c r="K22" s="95">
        <f t="shared" si="25"/>
        <v>0</v>
      </c>
      <c r="L22" s="169">
        <f t="shared" si="25"/>
        <v>0</v>
      </c>
      <c r="M22" s="95">
        <f t="shared" si="25"/>
        <v>0</v>
      </c>
      <c r="N22" s="90">
        <f t="shared" si="25"/>
        <v>0</v>
      </c>
      <c r="O22" s="95">
        <f t="shared" si="25"/>
        <v>0</v>
      </c>
      <c r="P22" s="169">
        <f t="shared" si="25"/>
        <v>0</v>
      </c>
      <c r="Q22" s="95">
        <f t="shared" si="25"/>
        <v>0</v>
      </c>
      <c r="R22" s="169">
        <f t="shared" si="25"/>
        <v>0</v>
      </c>
      <c r="S22" s="95">
        <f t="shared" si="25"/>
        <v>0</v>
      </c>
      <c r="T22" s="169">
        <f t="shared" si="25"/>
        <v>0</v>
      </c>
      <c r="U22" s="95">
        <f t="shared" si="25"/>
        <v>0</v>
      </c>
      <c r="V22" s="189">
        <f t="shared" si="25"/>
        <v>0</v>
      </c>
      <c r="W22" s="212">
        <f t="shared" si="25"/>
        <v>0</v>
      </c>
      <c r="X22" s="169">
        <f t="shared" si="25"/>
        <v>1E-4</v>
      </c>
      <c r="Y22" s="95">
        <f t="shared" si="25"/>
        <v>0</v>
      </c>
      <c r="Z22" s="169">
        <f t="shared" si="25"/>
        <v>3.0000000000000001E-3</v>
      </c>
      <c r="AA22" s="95">
        <f t="shared" si="25"/>
        <v>0</v>
      </c>
      <c r="AB22" s="90">
        <f t="shared" si="25"/>
        <v>0</v>
      </c>
      <c r="AC22" s="95">
        <f t="shared" si="25"/>
        <v>0</v>
      </c>
      <c r="AD22" s="398">
        <f t="shared" si="25"/>
        <v>1E-4</v>
      </c>
      <c r="AE22" s="1"/>
      <c r="AF22" s="294" t="s">
        <v>390</v>
      </c>
      <c r="AG22" s="235">
        <v>750</v>
      </c>
      <c r="AH22" s="235">
        <f>+(60*8*18)/18</f>
        <v>480</v>
      </c>
      <c r="AI22" s="235"/>
      <c r="AJ22" s="235"/>
      <c r="AK22" s="235"/>
      <c r="AL22" s="235"/>
      <c r="AM22" s="235"/>
      <c r="AN22" s="235"/>
      <c r="AO22" s="235"/>
      <c r="AP22" s="235"/>
      <c r="AQ22" s="434"/>
      <c r="AR22" s="440"/>
      <c r="AS22" s="235"/>
      <c r="AT22" s="442"/>
      <c r="AV22" s="4"/>
      <c r="AW22" s="1"/>
      <c r="AX22" s="560" t="s">
        <v>484</v>
      </c>
      <c r="AY22" s="1"/>
      <c r="AZ22" s="563">
        <v>300</v>
      </c>
      <c r="BA22" s="3"/>
    </row>
    <row r="23" spans="1:60" ht="13.9" x14ac:dyDescent="0.4">
      <c r="B23" s="399"/>
      <c r="C23" s="247"/>
      <c r="D23" s="77"/>
      <c r="E23" s="247"/>
      <c r="F23" s="210"/>
      <c r="G23" s="272"/>
      <c r="H23" s="173"/>
      <c r="I23" s="183"/>
      <c r="J23" s="166"/>
      <c r="K23" s="96"/>
      <c r="L23" s="210"/>
      <c r="M23" s="96"/>
      <c r="N23" s="166"/>
      <c r="O23" s="96"/>
      <c r="P23" s="210"/>
      <c r="Q23" s="96"/>
      <c r="R23" s="210"/>
      <c r="S23" s="96"/>
      <c r="T23" s="166"/>
      <c r="U23" s="96"/>
      <c r="V23" s="166"/>
      <c r="W23" s="96"/>
      <c r="X23" s="210"/>
      <c r="Y23" s="96"/>
      <c r="Z23" s="210"/>
      <c r="AA23" s="96"/>
      <c r="AB23" s="166"/>
      <c r="AC23" s="96"/>
      <c r="AD23" s="318"/>
      <c r="AR23" s="224" t="s">
        <v>356</v>
      </c>
      <c r="AS23" s="463"/>
      <c r="AT23" s="466">
        <f>+C125</f>
        <v>0</v>
      </c>
      <c r="AV23" s="4"/>
      <c r="AW23" s="1"/>
      <c r="AX23" s="1"/>
      <c r="AY23" s="1"/>
      <c r="AZ23" s="344"/>
      <c r="BA23" s="3"/>
    </row>
    <row r="24" spans="1:60" ht="18" thickBot="1" x14ac:dyDescent="0.55000000000000004">
      <c r="B24" s="400" t="s">
        <v>242</v>
      </c>
      <c r="C24" s="243">
        <f>+C7-C22</f>
        <v>175000</v>
      </c>
      <c r="D24" s="101">
        <f>+C24/$C$7</f>
        <v>1</v>
      </c>
      <c r="E24" s="243">
        <f>+E7-E22</f>
        <v>175000</v>
      </c>
      <c r="F24" s="244">
        <f>+E24/E7</f>
        <v>1</v>
      </c>
      <c r="G24" s="250">
        <f t="shared" ref="G24:AD24" si="26">+G7-G22</f>
        <v>0</v>
      </c>
      <c r="H24" s="89" t="e">
        <f t="shared" si="26"/>
        <v>#DIV/0!</v>
      </c>
      <c r="I24" s="184">
        <f t="shared" si="26"/>
        <v>0</v>
      </c>
      <c r="J24" s="89" t="e">
        <f t="shared" si="26"/>
        <v>#DIV/0!</v>
      </c>
      <c r="K24" s="94">
        <f t="shared" si="26"/>
        <v>0</v>
      </c>
      <c r="L24" s="108" t="e">
        <f t="shared" si="26"/>
        <v>#DIV/0!</v>
      </c>
      <c r="M24" s="94">
        <f t="shared" si="26"/>
        <v>0</v>
      </c>
      <c r="N24" s="89" t="e">
        <f t="shared" si="26"/>
        <v>#DIV/0!</v>
      </c>
      <c r="O24" s="94">
        <f t="shared" si="26"/>
        <v>0</v>
      </c>
      <c r="P24" s="108" t="e">
        <f t="shared" si="26"/>
        <v>#DIV/0!</v>
      </c>
      <c r="Q24" s="94">
        <f t="shared" si="26"/>
        <v>0</v>
      </c>
      <c r="R24" s="108" t="e">
        <f t="shared" si="26"/>
        <v>#DIV/0!</v>
      </c>
      <c r="S24" s="94">
        <f t="shared" si="26"/>
        <v>0</v>
      </c>
      <c r="T24" s="89" t="e">
        <f t="shared" si="26"/>
        <v>#DIV/0!</v>
      </c>
      <c r="U24" s="94">
        <f t="shared" si="26"/>
        <v>0</v>
      </c>
      <c r="V24" s="89" t="e">
        <f t="shared" si="26"/>
        <v>#DIV/0!</v>
      </c>
      <c r="W24" s="94">
        <f t="shared" si="26"/>
        <v>0</v>
      </c>
      <c r="X24" s="108" t="e">
        <f t="shared" si="26"/>
        <v>#DIV/0!</v>
      </c>
      <c r="Y24" s="94">
        <f t="shared" si="26"/>
        <v>0</v>
      </c>
      <c r="Z24" s="108" t="e">
        <f t="shared" si="26"/>
        <v>#DIV/0!</v>
      </c>
      <c r="AA24" s="94">
        <f t="shared" si="26"/>
        <v>0</v>
      </c>
      <c r="AB24" s="89" t="e">
        <f t="shared" si="26"/>
        <v>#DIV/0!</v>
      </c>
      <c r="AC24" s="94">
        <f t="shared" si="26"/>
        <v>0</v>
      </c>
      <c r="AD24" s="319" t="e">
        <f t="shared" si="26"/>
        <v>#DIV/0!</v>
      </c>
      <c r="AE24" s="1"/>
      <c r="AR24" s="462" t="s">
        <v>357</v>
      </c>
      <c r="AS24" s="143"/>
      <c r="AT24" s="464">
        <f>+C131</f>
        <v>0</v>
      </c>
      <c r="AV24" s="6"/>
      <c r="AW24" s="2"/>
      <c r="AX24" s="556" t="s">
        <v>485</v>
      </c>
      <c r="AY24" s="2"/>
      <c r="AZ24" s="564">
        <f>+($AZ$21*$AZ$22)</f>
        <v>19736.84210526316</v>
      </c>
      <c r="BA24" s="7"/>
    </row>
    <row r="25" spans="1:60" ht="14.65" thickTop="1" thickBot="1" x14ac:dyDescent="0.45">
      <c r="B25" s="402"/>
      <c r="C25" s="206"/>
      <c r="D25" s="118"/>
      <c r="E25" s="269"/>
      <c r="F25" s="175"/>
      <c r="G25" s="258"/>
      <c r="H25" s="175"/>
      <c r="I25" s="201"/>
      <c r="J25" s="175"/>
      <c r="K25" s="199"/>
      <c r="L25" s="175"/>
      <c r="M25" s="199"/>
      <c r="N25" s="175"/>
      <c r="O25" s="199"/>
      <c r="P25" s="175"/>
      <c r="Q25" s="199"/>
      <c r="R25" s="188"/>
      <c r="S25" s="198"/>
      <c r="T25" s="188"/>
      <c r="U25" s="191"/>
      <c r="V25" s="188"/>
      <c r="W25" s="191"/>
      <c r="X25" s="188"/>
      <c r="Y25" s="191"/>
      <c r="Z25" s="188"/>
      <c r="AA25" s="191"/>
      <c r="AB25" s="188"/>
      <c r="AC25" s="191"/>
      <c r="AD25" s="403"/>
      <c r="AR25" s="225" t="s">
        <v>359</v>
      </c>
      <c r="AS25" s="192"/>
      <c r="AT25" s="446" t="e">
        <f>+#REF!/AT6</f>
        <v>#REF!</v>
      </c>
    </row>
    <row r="26" spans="1:60" ht="15.4" thickBot="1" x14ac:dyDescent="0.45">
      <c r="A26" s="326" t="s">
        <v>397</v>
      </c>
      <c r="B26" s="28" t="s">
        <v>241</v>
      </c>
      <c r="C26" s="186"/>
      <c r="D26" s="76"/>
      <c r="E26" s="248"/>
      <c r="F26" s="108"/>
      <c r="G26" s="259"/>
      <c r="H26" s="108"/>
      <c r="I26" s="184"/>
      <c r="J26" s="108"/>
      <c r="K26" s="94"/>
      <c r="L26" s="108"/>
      <c r="M26" s="94"/>
      <c r="N26" s="108"/>
      <c r="O26" s="94"/>
      <c r="P26" s="108"/>
      <c r="Q26" s="94"/>
      <c r="R26" s="172"/>
      <c r="S26" s="192"/>
      <c r="T26" s="172"/>
      <c r="U26" s="1"/>
      <c r="V26" s="172"/>
      <c r="W26" s="1"/>
      <c r="X26" s="172"/>
      <c r="Y26" s="1"/>
      <c r="Z26" s="172"/>
      <c r="AA26" s="1"/>
      <c r="AB26" s="172"/>
      <c r="AC26" s="1"/>
      <c r="AD26" s="319"/>
      <c r="AR26" s="9"/>
      <c r="AS26" s="9"/>
      <c r="AT26" s="9"/>
      <c r="BC26" s="569"/>
      <c r="BD26" s="570"/>
      <c r="BE26" s="570"/>
      <c r="BF26" s="570"/>
      <c r="BG26" s="570"/>
      <c r="BH26" s="570"/>
    </row>
    <row r="27" spans="1:60" ht="25.5" thickBot="1" x14ac:dyDescent="0.75">
      <c r="B27" s="28"/>
      <c r="C27" s="243"/>
      <c r="D27" s="76"/>
      <c r="E27" s="248"/>
      <c r="F27" s="108"/>
      <c r="G27" s="259"/>
      <c r="H27" s="108"/>
      <c r="I27" s="184"/>
      <c r="J27" s="108"/>
      <c r="K27" s="94"/>
      <c r="L27" s="108"/>
      <c r="M27" s="94"/>
      <c r="N27" s="108"/>
      <c r="O27" s="94"/>
      <c r="P27" s="108"/>
      <c r="Q27" s="94"/>
      <c r="R27" s="172"/>
      <c r="S27" s="192"/>
      <c r="T27" s="172"/>
      <c r="U27" s="1"/>
      <c r="V27" s="172"/>
      <c r="W27" s="1"/>
      <c r="X27" s="172"/>
      <c r="Y27" s="1"/>
      <c r="Z27" s="172"/>
      <c r="AA27" s="1"/>
      <c r="AB27" s="172"/>
      <c r="AC27" s="1"/>
      <c r="AD27" s="319"/>
      <c r="BC27" s="547" t="s">
        <v>461</v>
      </c>
      <c r="BD27" s="548"/>
      <c r="BE27" s="548"/>
      <c r="BF27" s="548"/>
      <c r="BG27" s="548"/>
      <c r="BH27" s="548"/>
    </row>
    <row r="28" spans="1:60" ht="18" thickBot="1" x14ac:dyDescent="0.55000000000000004">
      <c r="B28" s="404" t="s">
        <v>261</v>
      </c>
      <c r="C28" s="243"/>
      <c r="D28" s="76"/>
      <c r="E28" s="248"/>
      <c r="F28" s="108"/>
      <c r="G28" s="259"/>
      <c r="H28" s="108"/>
      <c r="I28" s="184"/>
      <c r="J28" s="108"/>
      <c r="K28" s="94"/>
      <c r="L28" s="108"/>
      <c r="M28" s="94"/>
      <c r="N28" s="108"/>
      <c r="O28" s="94"/>
      <c r="P28" s="108"/>
      <c r="Q28" s="94"/>
      <c r="R28" s="172"/>
      <c r="S28" s="192"/>
      <c r="T28" s="172"/>
      <c r="U28" s="1"/>
      <c r="V28" s="172"/>
      <c r="W28" s="1"/>
      <c r="X28" s="172"/>
      <c r="Y28" s="1"/>
      <c r="Z28" s="172"/>
      <c r="AA28" s="1"/>
      <c r="AB28" s="172"/>
      <c r="AC28" s="1"/>
      <c r="AD28" s="319"/>
      <c r="AR28" s="448"/>
      <c r="AS28" s="1"/>
      <c r="AT28" s="1"/>
      <c r="BC28" s="565" t="s">
        <v>486</v>
      </c>
      <c r="BD28" s="566"/>
      <c r="BE28" s="568" t="s">
        <v>940</v>
      </c>
      <c r="BF28" s="566"/>
      <c r="BG28" s="566"/>
      <c r="BH28" s="567"/>
    </row>
    <row r="29" spans="1:60" ht="18" thickBot="1" x14ac:dyDescent="0.55000000000000004">
      <c r="A29" s="327" t="s">
        <v>398</v>
      </c>
      <c r="B29" s="394" t="s">
        <v>253</v>
      </c>
      <c r="C29" s="243">
        <f t="shared" ref="C29:C37" si="27">+E29+G29+I29+K29+M29+O29+Q29+S29+U29+W29+Y29+AA29+AC29</f>
        <v>0</v>
      </c>
      <c r="D29" s="101">
        <f t="shared" ref="D29:D37" si="28">+C29/$C$7</f>
        <v>0</v>
      </c>
      <c r="E29" s="706">
        <f>'Next Years Budget - Set Goals'!E38/12</f>
        <v>0</v>
      </c>
      <c r="F29" s="108">
        <f>+E29/E$7</f>
        <v>0</v>
      </c>
      <c r="G29" s="706">
        <f>'Next Years Budget - Set Goals'!G38/12</f>
        <v>0</v>
      </c>
      <c r="H29" s="108" t="e">
        <f>+G29/G$7</f>
        <v>#DIV/0!</v>
      </c>
      <c r="I29" s="706">
        <f>'Next Years Budget - Set Goals'!I38/12</f>
        <v>0</v>
      </c>
      <c r="J29" s="108" t="e">
        <f t="shared" ref="J29:J38" si="29">+I29/I$7</f>
        <v>#DIV/0!</v>
      </c>
      <c r="K29" s="706">
        <f>'Next Years Budget - Set Goals'!K38/12</f>
        <v>0</v>
      </c>
      <c r="L29" s="108" t="e">
        <f t="shared" ref="L29:L38" si="30">+K29/K$7</f>
        <v>#DIV/0!</v>
      </c>
      <c r="M29" s="706">
        <f>'Next Years Budget - Set Goals'!M38/12</f>
        <v>0</v>
      </c>
      <c r="N29" s="108" t="e">
        <f t="shared" ref="N29:N38" si="31">+M29/M$7</f>
        <v>#DIV/0!</v>
      </c>
      <c r="O29" s="706">
        <f>'Next Years Budget - Set Goals'!O38/12</f>
        <v>0</v>
      </c>
      <c r="P29" s="108" t="e">
        <f t="shared" ref="P29:P38" si="32">+O29/O$7</f>
        <v>#DIV/0!</v>
      </c>
      <c r="Q29" s="706">
        <f>'Next Years Budget - Set Goals'!Q38/12</f>
        <v>0</v>
      </c>
      <c r="R29" s="108" t="e">
        <f t="shared" ref="R29:R38" si="33">+Q29/Q$7</f>
        <v>#DIV/0!</v>
      </c>
      <c r="S29" s="706">
        <f>'Next Years Budget - Set Goals'!S38/12</f>
        <v>0</v>
      </c>
      <c r="T29" s="108" t="e">
        <f t="shared" ref="T29:T38" si="34">+S29/S$7</f>
        <v>#DIV/0!</v>
      </c>
      <c r="U29" s="706">
        <f>'Next Years Budget - Set Goals'!U38/12</f>
        <v>0</v>
      </c>
      <c r="V29" s="108" t="e">
        <f t="shared" ref="V29:V38" si="35">+U29/U$7</f>
        <v>#DIV/0!</v>
      </c>
      <c r="W29" s="706">
        <f>'Next Years Budget - Set Goals'!W38/12</f>
        <v>0</v>
      </c>
      <c r="X29" s="108" t="e">
        <f t="shared" ref="X29:X38" si="36">+W29/W$7</f>
        <v>#DIV/0!</v>
      </c>
      <c r="Y29" s="706">
        <f>'Next Years Budget - Set Goals'!Y38/12</f>
        <v>0</v>
      </c>
      <c r="Z29" s="108" t="e">
        <f t="shared" ref="Z29:Z38" si="37">+Y29/Y$7</f>
        <v>#DIV/0!</v>
      </c>
      <c r="AA29" s="706">
        <f>'Next Years Budget - Set Goals'!AA38/12</f>
        <v>0</v>
      </c>
      <c r="AB29" s="108" t="e">
        <f t="shared" ref="AB29:AB38" si="38">+AA29/AA$7</f>
        <v>#DIV/0!</v>
      </c>
      <c r="AC29" s="706">
        <f>'Next Years Budget - Set Goals'!AC38/12</f>
        <v>0</v>
      </c>
      <c r="AD29" s="319" t="e">
        <f t="shared" ref="AD29:AD38" si="39">+AC29/AC$7</f>
        <v>#DIV/0!</v>
      </c>
      <c r="AR29" s="448"/>
      <c r="AS29" s="1"/>
      <c r="AT29" s="1"/>
      <c r="BC29" s="4"/>
      <c r="BD29" s="549" t="s">
        <v>462</v>
      </c>
      <c r="BE29" s="550" t="s">
        <v>941</v>
      </c>
      <c r="BF29" s="1"/>
      <c r="BG29" s="551">
        <f>+M7</f>
        <v>0</v>
      </c>
      <c r="BH29" s="3"/>
    </row>
    <row r="30" spans="1:60" ht="18" thickBot="1" x14ac:dyDescent="0.55000000000000004">
      <c r="A30" s="327" t="s">
        <v>398</v>
      </c>
      <c r="B30" s="394" t="s">
        <v>254</v>
      </c>
      <c r="C30" s="243">
        <f t="shared" si="27"/>
        <v>0</v>
      </c>
      <c r="D30" s="101">
        <f t="shared" si="28"/>
        <v>0</v>
      </c>
      <c r="E30" s="706">
        <f>'Next Years Budget - Set Goals'!E39/12</f>
        <v>0</v>
      </c>
      <c r="F30" s="108">
        <f t="shared" ref="F30:H37" si="40">+E30/E$7</f>
        <v>0</v>
      </c>
      <c r="G30" s="706">
        <f>'Next Years Budget - Set Goals'!G39/12</f>
        <v>0</v>
      </c>
      <c r="H30" s="108" t="e">
        <f t="shared" si="40"/>
        <v>#DIV/0!</v>
      </c>
      <c r="I30" s="706">
        <f>'Next Years Budget - Set Goals'!I39/12</f>
        <v>0</v>
      </c>
      <c r="J30" s="108" t="e">
        <f t="shared" si="29"/>
        <v>#DIV/0!</v>
      </c>
      <c r="K30" s="706">
        <f>'Next Years Budget - Set Goals'!K39/12</f>
        <v>0</v>
      </c>
      <c r="L30" s="108" t="e">
        <f t="shared" si="30"/>
        <v>#DIV/0!</v>
      </c>
      <c r="M30" s="706">
        <f>'Next Years Budget - Set Goals'!M39/12</f>
        <v>0</v>
      </c>
      <c r="N30" s="108" t="e">
        <f t="shared" si="31"/>
        <v>#DIV/0!</v>
      </c>
      <c r="O30" s="706">
        <f>'Next Years Budget - Set Goals'!O39/12</f>
        <v>0</v>
      </c>
      <c r="P30" s="108" t="e">
        <f t="shared" si="32"/>
        <v>#DIV/0!</v>
      </c>
      <c r="Q30" s="706">
        <f>'Next Years Budget - Set Goals'!Q39/12</f>
        <v>0</v>
      </c>
      <c r="R30" s="108" t="e">
        <f t="shared" si="33"/>
        <v>#DIV/0!</v>
      </c>
      <c r="S30" s="706">
        <f>'Next Years Budget - Set Goals'!S39/12</f>
        <v>0</v>
      </c>
      <c r="T30" s="108" t="e">
        <f t="shared" si="34"/>
        <v>#DIV/0!</v>
      </c>
      <c r="U30" s="706">
        <f>'Next Years Budget - Set Goals'!U39/12</f>
        <v>0</v>
      </c>
      <c r="V30" s="108" t="e">
        <f t="shared" si="35"/>
        <v>#DIV/0!</v>
      </c>
      <c r="W30" s="706">
        <f>'Next Years Budget - Set Goals'!W39/12</f>
        <v>0</v>
      </c>
      <c r="X30" s="108" t="e">
        <f t="shared" si="36"/>
        <v>#DIV/0!</v>
      </c>
      <c r="Y30" s="706">
        <f>'Next Years Budget - Set Goals'!Y39/12</f>
        <v>0</v>
      </c>
      <c r="Z30" s="108" t="e">
        <f t="shared" si="37"/>
        <v>#DIV/0!</v>
      </c>
      <c r="AA30" s="706">
        <f>'Next Years Budget - Set Goals'!AA39/12</f>
        <v>0</v>
      </c>
      <c r="AB30" s="108" t="e">
        <f t="shared" si="38"/>
        <v>#DIV/0!</v>
      </c>
      <c r="AC30" s="706">
        <f>'Next Years Budget - Set Goals'!AC39/12</f>
        <v>0</v>
      </c>
      <c r="AD30" s="319" t="e">
        <f t="shared" si="39"/>
        <v>#DIV/0!</v>
      </c>
      <c r="BC30" s="552"/>
      <c r="BD30" s="549" t="s">
        <v>464</v>
      </c>
      <c r="BE30" s="550" t="s">
        <v>465</v>
      </c>
      <c r="BF30" s="1"/>
      <c r="BG30" s="572">
        <v>850</v>
      </c>
      <c r="BH30" s="3"/>
    </row>
    <row r="31" spans="1:60" ht="18" thickBot="1" x14ac:dyDescent="0.55000000000000004">
      <c r="A31" s="327" t="s">
        <v>399</v>
      </c>
      <c r="B31" s="394" t="s">
        <v>255</v>
      </c>
      <c r="C31" s="243">
        <f t="shared" si="27"/>
        <v>0</v>
      </c>
      <c r="D31" s="101">
        <f t="shared" si="28"/>
        <v>0</v>
      </c>
      <c r="E31" s="706">
        <f>'Next Years Budget - Set Goals'!E40/12</f>
        <v>0</v>
      </c>
      <c r="F31" s="108">
        <f t="shared" si="40"/>
        <v>0</v>
      </c>
      <c r="G31" s="706">
        <f>'Next Years Budget - Set Goals'!G40/12</f>
        <v>0</v>
      </c>
      <c r="H31" s="108" t="e">
        <f t="shared" si="40"/>
        <v>#DIV/0!</v>
      </c>
      <c r="I31" s="706">
        <f>'Next Years Budget - Set Goals'!I40/12</f>
        <v>0</v>
      </c>
      <c r="J31" s="108" t="e">
        <f t="shared" si="29"/>
        <v>#DIV/0!</v>
      </c>
      <c r="K31" s="706">
        <f>'Next Years Budget - Set Goals'!K40/12</f>
        <v>0</v>
      </c>
      <c r="L31" s="108" t="e">
        <f t="shared" si="30"/>
        <v>#DIV/0!</v>
      </c>
      <c r="M31" s="706">
        <f>'Next Years Budget - Set Goals'!M40/12</f>
        <v>0</v>
      </c>
      <c r="N31" s="108" t="e">
        <f t="shared" si="31"/>
        <v>#DIV/0!</v>
      </c>
      <c r="O31" s="706">
        <f>'Next Years Budget - Set Goals'!O40/12</f>
        <v>0</v>
      </c>
      <c r="P31" s="108" t="e">
        <f t="shared" si="32"/>
        <v>#DIV/0!</v>
      </c>
      <c r="Q31" s="706">
        <f>'Next Years Budget - Set Goals'!Q40/12</f>
        <v>0</v>
      </c>
      <c r="R31" s="108" t="e">
        <f t="shared" si="33"/>
        <v>#DIV/0!</v>
      </c>
      <c r="S31" s="706">
        <f>'Next Years Budget - Set Goals'!S40/12</f>
        <v>0</v>
      </c>
      <c r="T31" s="108" t="e">
        <f t="shared" si="34"/>
        <v>#DIV/0!</v>
      </c>
      <c r="U31" s="706">
        <f>'Next Years Budget - Set Goals'!U40/12</f>
        <v>0</v>
      </c>
      <c r="V31" s="108" t="e">
        <f t="shared" si="35"/>
        <v>#DIV/0!</v>
      </c>
      <c r="W31" s="706">
        <f>'Next Years Budget - Set Goals'!W40/12</f>
        <v>0</v>
      </c>
      <c r="X31" s="108" t="e">
        <f t="shared" si="36"/>
        <v>#DIV/0!</v>
      </c>
      <c r="Y31" s="706">
        <f>'Next Years Budget - Set Goals'!Y40/12</f>
        <v>0</v>
      </c>
      <c r="Z31" s="108" t="e">
        <f t="shared" si="37"/>
        <v>#DIV/0!</v>
      </c>
      <c r="AA31" s="706">
        <f>'Next Years Budget - Set Goals'!AA40/12</f>
        <v>0</v>
      </c>
      <c r="AB31" s="108" t="e">
        <f t="shared" si="38"/>
        <v>#DIV/0!</v>
      </c>
      <c r="AC31" s="706">
        <f>'Next Years Budget - Set Goals'!AC40/12</f>
        <v>0</v>
      </c>
      <c r="AD31" s="319" t="e">
        <f t="shared" si="39"/>
        <v>#DIV/0!</v>
      </c>
      <c r="BC31" s="552"/>
      <c r="BD31" s="549" t="s">
        <v>466</v>
      </c>
      <c r="BE31" s="550" t="s">
        <v>467</v>
      </c>
      <c r="BF31" s="1"/>
      <c r="BG31" s="553">
        <f>+(BG29/BG30)</f>
        <v>0</v>
      </c>
      <c r="BH31" s="3"/>
    </row>
    <row r="32" spans="1:60" ht="18" thickBot="1" x14ac:dyDescent="0.55000000000000004">
      <c r="A32" s="327" t="s">
        <v>399</v>
      </c>
      <c r="B32" s="394" t="s">
        <v>256</v>
      </c>
      <c r="C32" s="243">
        <f t="shared" si="27"/>
        <v>0</v>
      </c>
      <c r="D32" s="101">
        <f t="shared" si="28"/>
        <v>0</v>
      </c>
      <c r="E32" s="706">
        <f>'Next Years Budget - Set Goals'!E41/12</f>
        <v>0</v>
      </c>
      <c r="F32" s="108">
        <f t="shared" si="40"/>
        <v>0</v>
      </c>
      <c r="G32" s="706">
        <f>'Next Years Budget - Set Goals'!G41/12</f>
        <v>0</v>
      </c>
      <c r="H32" s="108" t="e">
        <f t="shared" si="40"/>
        <v>#DIV/0!</v>
      </c>
      <c r="I32" s="706">
        <f>'Next Years Budget - Set Goals'!I41/12</f>
        <v>0</v>
      </c>
      <c r="J32" s="108" t="e">
        <f t="shared" si="29"/>
        <v>#DIV/0!</v>
      </c>
      <c r="K32" s="706">
        <f>'Next Years Budget - Set Goals'!K41/12</f>
        <v>0</v>
      </c>
      <c r="L32" s="108" t="e">
        <f t="shared" si="30"/>
        <v>#DIV/0!</v>
      </c>
      <c r="M32" s="706">
        <f>'Next Years Budget - Set Goals'!M41/12</f>
        <v>0</v>
      </c>
      <c r="N32" s="108" t="e">
        <f t="shared" si="31"/>
        <v>#DIV/0!</v>
      </c>
      <c r="O32" s="706">
        <f>'Next Years Budget - Set Goals'!O41/12</f>
        <v>0</v>
      </c>
      <c r="P32" s="108" t="e">
        <f t="shared" si="32"/>
        <v>#DIV/0!</v>
      </c>
      <c r="Q32" s="706">
        <f>'Next Years Budget - Set Goals'!Q41/12</f>
        <v>0</v>
      </c>
      <c r="R32" s="108" t="e">
        <f t="shared" si="33"/>
        <v>#DIV/0!</v>
      </c>
      <c r="S32" s="706">
        <f>'Next Years Budget - Set Goals'!S41/12</f>
        <v>0</v>
      </c>
      <c r="T32" s="108" t="e">
        <f t="shared" si="34"/>
        <v>#DIV/0!</v>
      </c>
      <c r="U32" s="706">
        <f>'Next Years Budget - Set Goals'!U41/12</f>
        <v>0</v>
      </c>
      <c r="V32" s="108" t="e">
        <f t="shared" si="35"/>
        <v>#DIV/0!</v>
      </c>
      <c r="W32" s="706">
        <f>'Next Years Budget - Set Goals'!W41/12</f>
        <v>0</v>
      </c>
      <c r="X32" s="108" t="e">
        <f t="shared" si="36"/>
        <v>#DIV/0!</v>
      </c>
      <c r="Y32" s="706">
        <f>'Next Years Budget - Set Goals'!Y41/12</f>
        <v>0</v>
      </c>
      <c r="Z32" s="108" t="e">
        <f t="shared" si="37"/>
        <v>#DIV/0!</v>
      </c>
      <c r="AA32" s="706">
        <f>'Next Years Budget - Set Goals'!AA41/12</f>
        <v>0</v>
      </c>
      <c r="AB32" s="108" t="e">
        <f t="shared" si="38"/>
        <v>#DIV/0!</v>
      </c>
      <c r="AC32" s="706">
        <f>'Next Years Budget - Set Goals'!AC41/12</f>
        <v>0</v>
      </c>
      <c r="AD32" s="319" t="e">
        <f t="shared" si="39"/>
        <v>#DIV/0!</v>
      </c>
      <c r="BC32" s="552"/>
      <c r="BD32" s="549" t="s">
        <v>468</v>
      </c>
      <c r="BE32" s="550" t="s">
        <v>469</v>
      </c>
      <c r="BF32" s="1"/>
      <c r="BG32" s="573">
        <v>0.05</v>
      </c>
      <c r="BH32" s="3"/>
    </row>
    <row r="33" spans="1:60" ht="18" thickBot="1" x14ac:dyDescent="0.55000000000000004">
      <c r="A33" s="327" t="s">
        <v>398</v>
      </c>
      <c r="B33" s="394" t="s">
        <v>257</v>
      </c>
      <c r="C33" s="243">
        <f t="shared" si="27"/>
        <v>0</v>
      </c>
      <c r="D33" s="101">
        <f t="shared" si="28"/>
        <v>0</v>
      </c>
      <c r="E33" s="706">
        <f>'Next Years Budget - Set Goals'!E42/12</f>
        <v>0</v>
      </c>
      <c r="F33" s="108">
        <f t="shared" si="40"/>
        <v>0</v>
      </c>
      <c r="G33" s="706">
        <f>'Next Years Budget - Set Goals'!G42/12</f>
        <v>0</v>
      </c>
      <c r="H33" s="108" t="e">
        <f t="shared" si="40"/>
        <v>#DIV/0!</v>
      </c>
      <c r="I33" s="706">
        <f>'Next Years Budget - Set Goals'!I42/12</f>
        <v>0</v>
      </c>
      <c r="J33" s="108" t="e">
        <f t="shared" si="29"/>
        <v>#DIV/0!</v>
      </c>
      <c r="K33" s="706">
        <f>'Next Years Budget - Set Goals'!K42/12</f>
        <v>0</v>
      </c>
      <c r="L33" s="108" t="e">
        <f t="shared" si="30"/>
        <v>#DIV/0!</v>
      </c>
      <c r="M33" s="706">
        <f>'Next Years Budget - Set Goals'!M42/12</f>
        <v>0</v>
      </c>
      <c r="N33" s="108" t="e">
        <f t="shared" si="31"/>
        <v>#DIV/0!</v>
      </c>
      <c r="O33" s="706">
        <f>'Next Years Budget - Set Goals'!O42/12</f>
        <v>0</v>
      </c>
      <c r="P33" s="108" t="e">
        <f t="shared" si="32"/>
        <v>#DIV/0!</v>
      </c>
      <c r="Q33" s="706">
        <f>'Next Years Budget - Set Goals'!Q42/12</f>
        <v>0</v>
      </c>
      <c r="R33" s="108" t="e">
        <f t="shared" si="33"/>
        <v>#DIV/0!</v>
      </c>
      <c r="S33" s="706">
        <f>'Next Years Budget - Set Goals'!S42/12</f>
        <v>0</v>
      </c>
      <c r="T33" s="108" t="e">
        <f t="shared" si="34"/>
        <v>#DIV/0!</v>
      </c>
      <c r="U33" s="706">
        <f>'Next Years Budget - Set Goals'!U42/12</f>
        <v>0</v>
      </c>
      <c r="V33" s="108" t="e">
        <f t="shared" si="35"/>
        <v>#DIV/0!</v>
      </c>
      <c r="W33" s="706">
        <f>'Next Years Budget - Set Goals'!W42/12</f>
        <v>0</v>
      </c>
      <c r="X33" s="108" t="e">
        <f t="shared" si="36"/>
        <v>#DIV/0!</v>
      </c>
      <c r="Y33" s="706">
        <f>'Next Years Budget - Set Goals'!Y42/12</f>
        <v>0</v>
      </c>
      <c r="Z33" s="108" t="e">
        <f t="shared" si="37"/>
        <v>#DIV/0!</v>
      </c>
      <c r="AA33" s="706">
        <f>'Next Years Budget - Set Goals'!AA42/12</f>
        <v>0</v>
      </c>
      <c r="AB33" s="108" t="e">
        <f t="shared" si="38"/>
        <v>#DIV/0!</v>
      </c>
      <c r="AC33" s="706">
        <f>'Next Years Budget - Set Goals'!AC42/12</f>
        <v>0</v>
      </c>
      <c r="AD33" s="319" t="e">
        <f t="shared" si="39"/>
        <v>#DIV/0!</v>
      </c>
      <c r="BC33" s="554"/>
      <c r="BD33" s="555" t="s">
        <v>470</v>
      </c>
      <c r="BE33" s="556" t="s">
        <v>471</v>
      </c>
      <c r="BF33" s="2"/>
      <c r="BG33" s="557">
        <f>+((BG29/BG30)/(1-BG32))</f>
        <v>0</v>
      </c>
      <c r="BH33" s="7"/>
    </row>
    <row r="34" spans="1:60" ht="18" thickBot="1" x14ac:dyDescent="0.55000000000000004">
      <c r="A34" s="327" t="s">
        <v>399</v>
      </c>
      <c r="B34" s="394" t="s">
        <v>258</v>
      </c>
      <c r="C34" s="243">
        <f t="shared" si="27"/>
        <v>0</v>
      </c>
      <c r="D34" s="101">
        <f t="shared" si="28"/>
        <v>0</v>
      </c>
      <c r="E34" s="706">
        <f>'Next Years Budget - Set Goals'!E43/12</f>
        <v>0</v>
      </c>
      <c r="F34" s="108">
        <f t="shared" si="40"/>
        <v>0</v>
      </c>
      <c r="G34" s="706">
        <f>'Next Years Budget - Set Goals'!G43/12</f>
        <v>0</v>
      </c>
      <c r="H34" s="108" t="e">
        <f t="shared" si="40"/>
        <v>#DIV/0!</v>
      </c>
      <c r="I34" s="706">
        <f>'Next Years Budget - Set Goals'!I43/12</f>
        <v>0</v>
      </c>
      <c r="J34" s="108" t="e">
        <f t="shared" si="29"/>
        <v>#DIV/0!</v>
      </c>
      <c r="K34" s="706">
        <f>'Next Years Budget - Set Goals'!K43/12</f>
        <v>0</v>
      </c>
      <c r="L34" s="108" t="e">
        <f t="shared" si="30"/>
        <v>#DIV/0!</v>
      </c>
      <c r="M34" s="706">
        <f>'Next Years Budget - Set Goals'!M43/12</f>
        <v>0</v>
      </c>
      <c r="N34" s="108" t="e">
        <f t="shared" si="31"/>
        <v>#DIV/0!</v>
      </c>
      <c r="O34" s="706">
        <f>'Next Years Budget - Set Goals'!O43/12</f>
        <v>0</v>
      </c>
      <c r="P34" s="108" t="e">
        <f t="shared" si="32"/>
        <v>#DIV/0!</v>
      </c>
      <c r="Q34" s="706">
        <f>'Next Years Budget - Set Goals'!Q43/12</f>
        <v>0</v>
      </c>
      <c r="R34" s="108" t="e">
        <f t="shared" si="33"/>
        <v>#DIV/0!</v>
      </c>
      <c r="S34" s="706">
        <f>'Next Years Budget - Set Goals'!S43/12</f>
        <v>0</v>
      </c>
      <c r="T34" s="108" t="e">
        <f t="shared" si="34"/>
        <v>#DIV/0!</v>
      </c>
      <c r="U34" s="706">
        <f>'Next Years Budget - Set Goals'!U43/12</f>
        <v>0</v>
      </c>
      <c r="V34" s="108" t="e">
        <f t="shared" si="35"/>
        <v>#DIV/0!</v>
      </c>
      <c r="W34" s="706">
        <f>'Next Years Budget - Set Goals'!W43/12</f>
        <v>0</v>
      </c>
      <c r="X34" s="108" t="e">
        <f t="shared" si="36"/>
        <v>#DIV/0!</v>
      </c>
      <c r="Y34" s="706">
        <f>'Next Years Budget - Set Goals'!Y43/12</f>
        <v>0</v>
      </c>
      <c r="Z34" s="108" t="e">
        <f t="shared" si="37"/>
        <v>#DIV/0!</v>
      </c>
      <c r="AA34" s="706">
        <f>'Next Years Budget - Set Goals'!AA43/12</f>
        <v>0</v>
      </c>
      <c r="AB34" s="108" t="e">
        <f t="shared" si="38"/>
        <v>#DIV/0!</v>
      </c>
      <c r="AC34" s="706">
        <f>'Next Years Budget - Set Goals'!AC43/12</f>
        <v>0</v>
      </c>
      <c r="AD34" s="319" t="e">
        <f t="shared" si="39"/>
        <v>#DIV/0!</v>
      </c>
      <c r="BC34" s="552"/>
      <c r="BD34" s="549" t="s">
        <v>472</v>
      </c>
      <c r="BE34" s="550" t="s">
        <v>473</v>
      </c>
      <c r="BF34" s="1"/>
      <c r="BG34" s="574">
        <v>0.95</v>
      </c>
      <c r="BH34" s="3"/>
    </row>
    <row r="35" spans="1:60" ht="18" thickBot="1" x14ac:dyDescent="0.55000000000000004">
      <c r="A35" s="327" t="s">
        <v>399</v>
      </c>
      <c r="B35" s="394" t="s">
        <v>259</v>
      </c>
      <c r="C35" s="243">
        <f t="shared" si="27"/>
        <v>0</v>
      </c>
      <c r="D35" s="101">
        <f t="shared" si="28"/>
        <v>0</v>
      </c>
      <c r="E35" s="706">
        <f>'Next Years Budget - Set Goals'!E44/12</f>
        <v>0</v>
      </c>
      <c r="F35" s="108">
        <f t="shared" si="40"/>
        <v>0</v>
      </c>
      <c r="G35" s="706">
        <f>'Next Years Budget - Set Goals'!G44/12</f>
        <v>0</v>
      </c>
      <c r="H35" s="108" t="e">
        <f t="shared" si="40"/>
        <v>#DIV/0!</v>
      </c>
      <c r="I35" s="706">
        <f>'Next Years Budget - Set Goals'!I44/12</f>
        <v>0</v>
      </c>
      <c r="J35" s="108" t="e">
        <f t="shared" si="29"/>
        <v>#DIV/0!</v>
      </c>
      <c r="K35" s="706">
        <f>'Next Years Budget - Set Goals'!K44/12</f>
        <v>0</v>
      </c>
      <c r="L35" s="108" t="e">
        <f t="shared" si="30"/>
        <v>#DIV/0!</v>
      </c>
      <c r="M35" s="706">
        <f>'Next Years Budget - Set Goals'!M44/12</f>
        <v>0</v>
      </c>
      <c r="N35" s="108" t="e">
        <f t="shared" si="31"/>
        <v>#DIV/0!</v>
      </c>
      <c r="O35" s="706">
        <f>'Next Years Budget - Set Goals'!O44/12</f>
        <v>0</v>
      </c>
      <c r="P35" s="108" t="e">
        <f t="shared" si="32"/>
        <v>#DIV/0!</v>
      </c>
      <c r="Q35" s="706">
        <f>'Next Years Budget - Set Goals'!Q44/12</f>
        <v>0</v>
      </c>
      <c r="R35" s="108" t="e">
        <f t="shared" si="33"/>
        <v>#DIV/0!</v>
      </c>
      <c r="S35" s="706">
        <f>'Next Years Budget - Set Goals'!S44/12</f>
        <v>0</v>
      </c>
      <c r="T35" s="108" t="e">
        <f t="shared" si="34"/>
        <v>#DIV/0!</v>
      </c>
      <c r="U35" s="706">
        <f>'Next Years Budget - Set Goals'!U44/12</f>
        <v>0</v>
      </c>
      <c r="V35" s="108" t="e">
        <f t="shared" si="35"/>
        <v>#DIV/0!</v>
      </c>
      <c r="W35" s="706">
        <f>'Next Years Budget - Set Goals'!W44/12</f>
        <v>0</v>
      </c>
      <c r="X35" s="108" t="e">
        <f t="shared" si="36"/>
        <v>#DIV/0!</v>
      </c>
      <c r="Y35" s="706">
        <f>'Next Years Budget - Set Goals'!Y44/12</f>
        <v>0</v>
      </c>
      <c r="Z35" s="108" t="e">
        <f t="shared" si="37"/>
        <v>#DIV/0!</v>
      </c>
      <c r="AA35" s="706">
        <f>'Next Years Budget - Set Goals'!AA44/12</f>
        <v>0</v>
      </c>
      <c r="AB35" s="108" t="e">
        <f t="shared" si="38"/>
        <v>#DIV/0!</v>
      </c>
      <c r="AC35" s="706">
        <f>'Next Years Budget - Set Goals'!AC44/12</f>
        <v>0</v>
      </c>
      <c r="AD35" s="319" t="e">
        <f t="shared" si="39"/>
        <v>#DIV/0!</v>
      </c>
      <c r="BC35" s="552"/>
      <c r="BD35" s="549" t="s">
        <v>474</v>
      </c>
      <c r="BE35" s="550" t="s">
        <v>475</v>
      </c>
      <c r="BF35" s="1"/>
      <c r="BG35" s="553">
        <f>SUM(BG33/BG34)</f>
        <v>0</v>
      </c>
      <c r="BH35" s="3"/>
    </row>
    <row r="36" spans="1:60" ht="18" thickBot="1" x14ac:dyDescent="0.55000000000000004">
      <c r="A36" s="327" t="s">
        <v>399</v>
      </c>
      <c r="B36" s="394" t="s">
        <v>260</v>
      </c>
      <c r="C36" s="243">
        <f t="shared" si="27"/>
        <v>0</v>
      </c>
      <c r="D36" s="101">
        <f t="shared" si="28"/>
        <v>0</v>
      </c>
      <c r="E36" s="706">
        <f>'Next Years Budget - Set Goals'!E45/12</f>
        <v>0</v>
      </c>
      <c r="F36" s="108">
        <f t="shared" si="40"/>
        <v>0</v>
      </c>
      <c r="G36" s="706">
        <f>'Next Years Budget - Set Goals'!G45/12</f>
        <v>0</v>
      </c>
      <c r="H36" s="108" t="e">
        <f t="shared" si="40"/>
        <v>#DIV/0!</v>
      </c>
      <c r="I36" s="706">
        <f>'Next Years Budget - Set Goals'!I45/12</f>
        <v>0</v>
      </c>
      <c r="J36" s="108" t="e">
        <f t="shared" si="29"/>
        <v>#DIV/0!</v>
      </c>
      <c r="K36" s="706">
        <f>'Next Years Budget - Set Goals'!K45/12</f>
        <v>0</v>
      </c>
      <c r="L36" s="108" t="e">
        <f t="shared" si="30"/>
        <v>#DIV/0!</v>
      </c>
      <c r="M36" s="706">
        <f>'Next Years Budget - Set Goals'!M45/12</f>
        <v>0</v>
      </c>
      <c r="N36" s="108" t="e">
        <f t="shared" si="31"/>
        <v>#DIV/0!</v>
      </c>
      <c r="O36" s="706">
        <f>'Next Years Budget - Set Goals'!O45/12</f>
        <v>0</v>
      </c>
      <c r="P36" s="108" t="e">
        <f t="shared" si="32"/>
        <v>#DIV/0!</v>
      </c>
      <c r="Q36" s="706">
        <f>'Next Years Budget - Set Goals'!Q45/12</f>
        <v>0</v>
      </c>
      <c r="R36" s="108" t="e">
        <f t="shared" si="33"/>
        <v>#DIV/0!</v>
      </c>
      <c r="S36" s="706">
        <f>'Next Years Budget - Set Goals'!S45/12</f>
        <v>0</v>
      </c>
      <c r="T36" s="108" t="e">
        <f t="shared" si="34"/>
        <v>#DIV/0!</v>
      </c>
      <c r="U36" s="706">
        <f>'Next Years Budget - Set Goals'!U45/12</f>
        <v>0</v>
      </c>
      <c r="V36" s="108" t="e">
        <f t="shared" si="35"/>
        <v>#DIV/0!</v>
      </c>
      <c r="W36" s="706">
        <f>'Next Years Budget - Set Goals'!W45/12</f>
        <v>0</v>
      </c>
      <c r="X36" s="108" t="e">
        <f t="shared" si="36"/>
        <v>#DIV/0!</v>
      </c>
      <c r="Y36" s="706">
        <f>'Next Years Budget - Set Goals'!Y45/12</f>
        <v>0</v>
      </c>
      <c r="Z36" s="108" t="e">
        <f t="shared" si="37"/>
        <v>#DIV/0!</v>
      </c>
      <c r="AA36" s="706">
        <f>'Next Years Budget - Set Goals'!AA45/12</f>
        <v>0</v>
      </c>
      <c r="AB36" s="108" t="e">
        <f t="shared" si="38"/>
        <v>#DIV/0!</v>
      </c>
      <c r="AC36" s="706">
        <f>'Next Years Budget - Set Goals'!AC45/12</f>
        <v>0</v>
      </c>
      <c r="AD36" s="319" t="e">
        <f t="shared" si="39"/>
        <v>#DIV/0!</v>
      </c>
      <c r="BC36" s="552"/>
      <c r="BD36" s="549" t="s">
        <v>476</v>
      </c>
      <c r="BE36" s="550" t="s">
        <v>477</v>
      </c>
      <c r="BF36" s="1"/>
      <c r="BG36" s="575">
        <v>21</v>
      </c>
      <c r="BH36" s="3"/>
    </row>
    <row r="37" spans="1:60" ht="27" customHeight="1" thickBot="1" x14ac:dyDescent="0.55000000000000004">
      <c r="A37" s="327"/>
      <c r="B37" s="405" t="s">
        <v>262</v>
      </c>
      <c r="C37" s="243">
        <f t="shared" si="27"/>
        <v>0</v>
      </c>
      <c r="D37" s="101">
        <f t="shared" si="28"/>
        <v>0</v>
      </c>
      <c r="E37" s="706">
        <f>'Next Years Budget - Set Goals'!E46/12</f>
        <v>0</v>
      </c>
      <c r="F37" s="108">
        <f t="shared" si="40"/>
        <v>0</v>
      </c>
      <c r="G37" s="706">
        <f>'Next Years Budget - Set Goals'!G46/12</f>
        <v>0</v>
      </c>
      <c r="H37" s="108" t="e">
        <f t="shared" si="40"/>
        <v>#DIV/0!</v>
      </c>
      <c r="I37" s="706">
        <f>'Next Years Budget - Set Goals'!I46/12</f>
        <v>0</v>
      </c>
      <c r="J37" s="108" t="e">
        <f t="shared" si="29"/>
        <v>#DIV/0!</v>
      </c>
      <c r="K37" s="706">
        <f>'Next Years Budget - Set Goals'!K46/12</f>
        <v>0</v>
      </c>
      <c r="L37" s="108" t="e">
        <f t="shared" si="30"/>
        <v>#DIV/0!</v>
      </c>
      <c r="M37" s="706">
        <f>'Next Years Budget - Set Goals'!M46/12</f>
        <v>0</v>
      </c>
      <c r="N37" s="108" t="e">
        <f t="shared" si="31"/>
        <v>#DIV/0!</v>
      </c>
      <c r="O37" s="706">
        <f>'Next Years Budget - Set Goals'!O46/12</f>
        <v>0</v>
      </c>
      <c r="P37" s="108" t="e">
        <f t="shared" si="32"/>
        <v>#DIV/0!</v>
      </c>
      <c r="Q37" s="706">
        <f>'Next Years Budget - Set Goals'!Q46/12</f>
        <v>0</v>
      </c>
      <c r="R37" s="108" t="e">
        <f t="shared" si="33"/>
        <v>#DIV/0!</v>
      </c>
      <c r="S37" s="706">
        <f>'Next Years Budget - Set Goals'!S46/12</f>
        <v>0</v>
      </c>
      <c r="T37" s="108" t="e">
        <f t="shared" si="34"/>
        <v>#DIV/0!</v>
      </c>
      <c r="U37" s="706">
        <f>'Next Years Budget - Set Goals'!U46/12</f>
        <v>0</v>
      </c>
      <c r="V37" s="108" t="e">
        <f t="shared" si="35"/>
        <v>#DIV/0!</v>
      </c>
      <c r="W37" s="706">
        <f>'Next Years Budget - Set Goals'!W46/12</f>
        <v>0</v>
      </c>
      <c r="X37" s="108" t="e">
        <f t="shared" si="36"/>
        <v>#DIV/0!</v>
      </c>
      <c r="Y37" s="706">
        <f>'Next Years Budget - Set Goals'!Y46/12</f>
        <v>0</v>
      </c>
      <c r="Z37" s="108" t="e">
        <f t="shared" si="37"/>
        <v>#DIV/0!</v>
      </c>
      <c r="AA37" s="706">
        <f>'Next Years Budget - Set Goals'!AA46/12</f>
        <v>0</v>
      </c>
      <c r="AB37" s="108" t="e">
        <f t="shared" si="38"/>
        <v>#DIV/0!</v>
      </c>
      <c r="AC37" s="706">
        <f>'Next Years Budget - Set Goals'!AC46/12</f>
        <v>0</v>
      </c>
      <c r="AD37" s="319" t="e">
        <f t="shared" si="39"/>
        <v>#DIV/0!</v>
      </c>
      <c r="BC37" s="552"/>
      <c r="BD37" s="549" t="s">
        <v>478</v>
      </c>
      <c r="BE37" s="550" t="s">
        <v>479</v>
      </c>
      <c r="BF37" s="1"/>
      <c r="BG37" s="571">
        <f>(BG35/BG36)</f>
        <v>0</v>
      </c>
      <c r="BH37" s="558" t="s">
        <v>480</v>
      </c>
    </row>
    <row r="38" spans="1:60" ht="18" thickBot="1" x14ac:dyDescent="0.55000000000000004">
      <c r="A38" s="327"/>
      <c r="B38" s="406" t="s">
        <v>263</v>
      </c>
      <c r="C38" s="263">
        <f>SUM(C29:C37)</f>
        <v>0</v>
      </c>
      <c r="D38" s="167">
        <f>+C38/$C$7</f>
        <v>0</v>
      </c>
      <c r="E38" s="254">
        <f>SUM(E29:E37)</f>
        <v>0</v>
      </c>
      <c r="F38" s="176">
        <f>+E38/E$7</f>
        <v>0</v>
      </c>
      <c r="G38" s="254">
        <f>SUM(G29:G37)</f>
        <v>0</v>
      </c>
      <c r="H38" s="176" t="e">
        <f>+G38/G$7</f>
        <v>#DIV/0!</v>
      </c>
      <c r="I38" s="254">
        <f>SUM(I29:I37)</f>
        <v>0</v>
      </c>
      <c r="J38" s="176" t="e">
        <f t="shared" si="29"/>
        <v>#DIV/0!</v>
      </c>
      <c r="K38" s="254">
        <f>SUM(K29:K37)</f>
        <v>0</v>
      </c>
      <c r="L38" s="176" t="e">
        <f t="shared" si="30"/>
        <v>#DIV/0!</v>
      </c>
      <c r="M38" s="254">
        <f>SUM(M29:M37)</f>
        <v>0</v>
      </c>
      <c r="N38" s="176" t="e">
        <f t="shared" si="31"/>
        <v>#DIV/0!</v>
      </c>
      <c r="O38" s="254">
        <f>SUM(O29:O37)</f>
        <v>0</v>
      </c>
      <c r="P38" s="176" t="e">
        <f t="shared" si="32"/>
        <v>#DIV/0!</v>
      </c>
      <c r="Q38" s="254">
        <f>SUM(Q29:Q37)</f>
        <v>0</v>
      </c>
      <c r="R38" s="176" t="e">
        <f t="shared" si="33"/>
        <v>#DIV/0!</v>
      </c>
      <c r="S38" s="254">
        <f>SUM(S29:S37)</f>
        <v>0</v>
      </c>
      <c r="T38" s="176" t="e">
        <f t="shared" si="34"/>
        <v>#DIV/0!</v>
      </c>
      <c r="U38" s="254">
        <f>SUM(U29:U37)</f>
        <v>0</v>
      </c>
      <c r="V38" s="176" t="e">
        <f t="shared" si="35"/>
        <v>#DIV/0!</v>
      </c>
      <c r="W38" s="254">
        <f>SUM(W29:W37)</f>
        <v>0</v>
      </c>
      <c r="X38" s="176" t="e">
        <f t="shared" si="36"/>
        <v>#DIV/0!</v>
      </c>
      <c r="Y38" s="254">
        <f>SUM(Y29:Y37)</f>
        <v>0</v>
      </c>
      <c r="Z38" s="176" t="e">
        <f t="shared" si="37"/>
        <v>#DIV/0!</v>
      </c>
      <c r="AA38" s="254">
        <f>SUM(AA29:AA37)</f>
        <v>0</v>
      </c>
      <c r="AB38" s="176" t="e">
        <f t="shared" si="38"/>
        <v>#DIV/0!</v>
      </c>
      <c r="AC38" s="254">
        <f>SUM(AC29:AC37)</f>
        <v>0</v>
      </c>
      <c r="AD38" s="320" t="e">
        <f t="shared" si="39"/>
        <v>#DIV/0!</v>
      </c>
      <c r="BC38" s="6"/>
      <c r="BD38" s="555" t="s">
        <v>481</v>
      </c>
      <c r="BE38" s="556" t="s">
        <v>482</v>
      </c>
      <c r="BF38" s="2"/>
      <c r="BG38" s="576">
        <f>+(BG29/BG36)</f>
        <v>0</v>
      </c>
      <c r="BH38" s="559" t="s">
        <v>480</v>
      </c>
    </row>
    <row r="39" spans="1:60" ht="13.15" x14ac:dyDescent="0.4">
      <c r="A39" s="327"/>
      <c r="B39" s="407"/>
      <c r="C39" s="264"/>
      <c r="D39" s="107"/>
      <c r="E39" s="255"/>
      <c r="F39" s="176"/>
      <c r="G39" s="255"/>
      <c r="H39" s="176"/>
      <c r="I39" s="255"/>
      <c r="J39" s="176"/>
      <c r="K39" s="255"/>
      <c r="L39" s="176"/>
      <c r="M39" s="255"/>
      <c r="N39" s="176"/>
      <c r="O39" s="255"/>
      <c r="P39" s="176"/>
      <c r="Q39" s="255"/>
      <c r="R39" s="176"/>
      <c r="S39" s="255"/>
      <c r="T39" s="176"/>
      <c r="U39" s="255"/>
      <c r="V39" s="176"/>
      <c r="W39" s="255"/>
      <c r="X39" s="176"/>
      <c r="Y39" s="255"/>
      <c r="Z39" s="176"/>
      <c r="AA39" s="255"/>
      <c r="AB39" s="176"/>
      <c r="AC39" s="255"/>
      <c r="AD39" s="320"/>
      <c r="BC39" s="8"/>
      <c r="BD39" s="9"/>
      <c r="BE39" s="9"/>
      <c r="BF39" s="9"/>
      <c r="BG39" s="352"/>
      <c r="BH39" s="10"/>
    </row>
    <row r="40" spans="1:60" ht="17.649999999999999" x14ac:dyDescent="0.5">
      <c r="A40" s="327"/>
      <c r="B40" s="404" t="s">
        <v>283</v>
      </c>
      <c r="C40" s="243"/>
      <c r="D40" s="1"/>
      <c r="E40" s="248"/>
      <c r="F40" s="108"/>
      <c r="G40" s="248"/>
      <c r="H40" s="108"/>
      <c r="I40" s="248"/>
      <c r="J40" s="108"/>
      <c r="K40" s="248"/>
      <c r="L40" s="108"/>
      <c r="M40" s="248"/>
      <c r="N40" s="108"/>
      <c r="O40" s="248"/>
      <c r="P40" s="108"/>
      <c r="Q40" s="248"/>
      <c r="R40" s="108"/>
      <c r="S40" s="248"/>
      <c r="T40" s="108"/>
      <c r="U40" s="248"/>
      <c r="V40" s="108"/>
      <c r="W40" s="248"/>
      <c r="X40" s="108"/>
      <c r="Y40" s="248"/>
      <c r="Z40" s="108"/>
      <c r="AA40" s="248"/>
      <c r="AB40" s="108"/>
      <c r="AC40" s="248"/>
      <c r="AD40" s="319"/>
      <c r="BC40" s="4"/>
      <c r="BD40" s="1"/>
      <c r="BE40" s="560" t="s">
        <v>964</v>
      </c>
      <c r="BF40" s="1"/>
      <c r="BG40" s="838">
        <f>+((I7/139)/15)</f>
        <v>0</v>
      </c>
      <c r="BH40" s="3"/>
    </row>
    <row r="41" spans="1:60" ht="17.649999999999999" x14ac:dyDescent="0.5">
      <c r="A41" s="327" t="s">
        <v>399</v>
      </c>
      <c r="B41" s="394" t="s">
        <v>264</v>
      </c>
      <c r="C41" s="243">
        <f t="shared" ref="C41:C59" si="41">+E41+G41+I41+K41+M41+O41+Q41+S41+U41+W41+Y41+AA41+AC41</f>
        <v>0</v>
      </c>
      <c r="D41" s="101">
        <f t="shared" ref="D41:D59" si="42">+C41/$C$7</f>
        <v>0</v>
      </c>
      <c r="E41" s="706">
        <f>'Next Years Budget - Set Goals'!E50/12</f>
        <v>0</v>
      </c>
      <c r="F41" s="108">
        <f t="shared" ref="F41:H56" si="43">+E41/E$7</f>
        <v>0</v>
      </c>
      <c r="G41" s="706">
        <f>'Next Years Budget - Set Goals'!G50/12</f>
        <v>0</v>
      </c>
      <c r="H41" s="108" t="e">
        <f t="shared" si="43"/>
        <v>#DIV/0!</v>
      </c>
      <c r="I41" s="706">
        <f>'Next Years Budget - Set Goals'!I50/12</f>
        <v>0</v>
      </c>
      <c r="J41" s="108" t="e">
        <f t="shared" ref="J41:J60" si="44">+I41/I$7</f>
        <v>#DIV/0!</v>
      </c>
      <c r="K41" s="706">
        <f>'Next Years Budget - Set Goals'!K50/12</f>
        <v>0</v>
      </c>
      <c r="L41" s="108" t="e">
        <f t="shared" ref="L41:L60" si="45">+K41/K$7</f>
        <v>#DIV/0!</v>
      </c>
      <c r="M41" s="706">
        <f>'Next Years Budget - Set Goals'!M50/12</f>
        <v>0</v>
      </c>
      <c r="N41" s="108" t="e">
        <f t="shared" ref="N41:N60" si="46">+M41/M$7</f>
        <v>#DIV/0!</v>
      </c>
      <c r="O41" s="706">
        <f>'Next Years Budget - Set Goals'!O50/12</f>
        <v>0</v>
      </c>
      <c r="P41" s="108" t="e">
        <f t="shared" ref="P41:P60" si="47">+O41/O$7</f>
        <v>#DIV/0!</v>
      </c>
      <c r="Q41" s="706">
        <f>'Next Years Budget - Set Goals'!Q50/12</f>
        <v>0</v>
      </c>
      <c r="R41" s="108" t="e">
        <f t="shared" ref="R41:R60" si="48">+Q41/Q$7</f>
        <v>#DIV/0!</v>
      </c>
      <c r="S41" s="706">
        <f>'Next Years Budget - Set Goals'!S50/12</f>
        <v>0</v>
      </c>
      <c r="T41" s="108" t="e">
        <f t="shared" ref="T41:T60" si="49">+S41/S$7</f>
        <v>#DIV/0!</v>
      </c>
      <c r="U41" s="706">
        <f>'Next Years Budget - Set Goals'!U50/12</f>
        <v>0</v>
      </c>
      <c r="V41" s="108" t="e">
        <f t="shared" ref="V41:V60" si="50">+U41/U$7</f>
        <v>#DIV/0!</v>
      </c>
      <c r="W41" s="706">
        <f>'Next Years Budget - Set Goals'!W50/12</f>
        <v>0</v>
      </c>
      <c r="X41" s="108" t="e">
        <f t="shared" ref="X41:X60" si="51">+W41/W$7</f>
        <v>#DIV/0!</v>
      </c>
      <c r="Y41" s="706">
        <f>'Next Years Budget - Set Goals'!Y50/12</f>
        <v>0</v>
      </c>
      <c r="Z41" s="108" t="e">
        <f t="shared" ref="Z41:Z60" si="52">+Y41/Y$7</f>
        <v>#DIV/0!</v>
      </c>
      <c r="AA41" s="706">
        <f>'Next Years Budget - Set Goals'!AA50/12</f>
        <v>0</v>
      </c>
      <c r="AB41" s="108" t="e">
        <f t="shared" ref="AB41:AB60" si="53">+AA41/AA$7</f>
        <v>#DIV/0!</v>
      </c>
      <c r="AC41" s="706">
        <f>'Next Years Budget - Set Goals'!AC50/12</f>
        <v>0</v>
      </c>
      <c r="AD41" s="319" t="e">
        <f t="shared" ref="AD41:AD60" si="54">+AC41/AC$7</f>
        <v>#DIV/0!</v>
      </c>
      <c r="BC41" s="4"/>
      <c r="BD41" s="1"/>
      <c r="BE41" s="560" t="s">
        <v>963</v>
      </c>
      <c r="BF41" s="1"/>
      <c r="BG41" s="838">
        <f>+(($G7/350)/20)</f>
        <v>0</v>
      </c>
      <c r="BH41" s="561"/>
    </row>
    <row r="42" spans="1:60" ht="17.649999999999999" x14ac:dyDescent="0.5">
      <c r="A42" s="327" t="s">
        <v>399</v>
      </c>
      <c r="B42" s="394" t="s">
        <v>265</v>
      </c>
      <c r="C42" s="243">
        <f t="shared" si="41"/>
        <v>0</v>
      </c>
      <c r="D42" s="101">
        <f t="shared" si="42"/>
        <v>0</v>
      </c>
      <c r="E42" s="706">
        <f>'Next Years Budget - Set Goals'!E51/12</f>
        <v>0</v>
      </c>
      <c r="F42" s="108">
        <f t="shared" si="43"/>
        <v>0</v>
      </c>
      <c r="G42" s="706">
        <f>'Next Years Budget - Set Goals'!G51/12</f>
        <v>0</v>
      </c>
      <c r="H42" s="108" t="e">
        <f t="shared" si="43"/>
        <v>#DIV/0!</v>
      </c>
      <c r="I42" s="706">
        <f>'Next Years Budget - Set Goals'!I51/12</f>
        <v>0</v>
      </c>
      <c r="J42" s="108" t="e">
        <f t="shared" si="44"/>
        <v>#DIV/0!</v>
      </c>
      <c r="K42" s="706">
        <f>'Next Years Budget - Set Goals'!K51/12</f>
        <v>0</v>
      </c>
      <c r="L42" s="108" t="e">
        <f t="shared" si="45"/>
        <v>#DIV/0!</v>
      </c>
      <c r="M42" s="706">
        <f>'Next Years Budget - Set Goals'!M51/12</f>
        <v>0</v>
      </c>
      <c r="N42" s="108" t="e">
        <f t="shared" si="46"/>
        <v>#DIV/0!</v>
      </c>
      <c r="O42" s="706">
        <f>'Next Years Budget - Set Goals'!O51/12</f>
        <v>0</v>
      </c>
      <c r="P42" s="108" t="e">
        <f t="shared" si="47"/>
        <v>#DIV/0!</v>
      </c>
      <c r="Q42" s="706">
        <f>'Next Years Budget - Set Goals'!Q51/12</f>
        <v>0</v>
      </c>
      <c r="R42" s="108" t="e">
        <f t="shared" si="48"/>
        <v>#DIV/0!</v>
      </c>
      <c r="S42" s="706">
        <f>'Next Years Budget - Set Goals'!S51/12</f>
        <v>0</v>
      </c>
      <c r="T42" s="108" t="e">
        <f t="shared" si="49"/>
        <v>#DIV/0!</v>
      </c>
      <c r="U42" s="706">
        <f>'Next Years Budget - Set Goals'!U51/12</f>
        <v>0</v>
      </c>
      <c r="V42" s="108" t="e">
        <f t="shared" si="50"/>
        <v>#DIV/0!</v>
      </c>
      <c r="W42" s="706">
        <f>'Next Years Budget - Set Goals'!W51/12</f>
        <v>0</v>
      </c>
      <c r="X42" s="108" t="e">
        <f t="shared" si="51"/>
        <v>#DIV/0!</v>
      </c>
      <c r="Y42" s="706">
        <f>'Next Years Budget - Set Goals'!Y51/12</f>
        <v>0</v>
      </c>
      <c r="Z42" s="108" t="e">
        <f t="shared" si="52"/>
        <v>#DIV/0!</v>
      </c>
      <c r="AA42" s="706">
        <f>'Next Years Budget - Set Goals'!AA51/12</f>
        <v>0</v>
      </c>
      <c r="AB42" s="108" t="e">
        <f t="shared" si="53"/>
        <v>#DIV/0!</v>
      </c>
      <c r="AC42" s="706">
        <f>'Next Years Budget - Set Goals'!AC51/12</f>
        <v>0</v>
      </c>
      <c r="AD42" s="319" t="e">
        <f t="shared" si="54"/>
        <v>#DIV/0!</v>
      </c>
      <c r="BC42" s="4"/>
      <c r="BD42" s="1"/>
      <c r="BE42" s="560" t="s">
        <v>483</v>
      </c>
      <c r="BF42" s="1"/>
      <c r="BG42" s="562">
        <f>SUM(BG35-(BG40+BG41))</f>
        <v>0</v>
      </c>
      <c r="BH42" s="3"/>
    </row>
    <row r="43" spans="1:60" ht="17.649999999999999" x14ac:dyDescent="0.5">
      <c r="A43" s="327" t="s">
        <v>398</v>
      </c>
      <c r="B43" s="394" t="s">
        <v>266</v>
      </c>
      <c r="C43" s="243">
        <f t="shared" si="41"/>
        <v>0</v>
      </c>
      <c r="D43" s="101">
        <f t="shared" si="42"/>
        <v>0</v>
      </c>
      <c r="E43" s="706">
        <f>'Next Years Budget - Set Goals'!E52/12</f>
        <v>0</v>
      </c>
      <c r="F43" s="108">
        <f t="shared" si="43"/>
        <v>0</v>
      </c>
      <c r="G43" s="706">
        <f>'Next Years Budget - Set Goals'!G52/12</f>
        <v>0</v>
      </c>
      <c r="H43" s="108" t="e">
        <f t="shared" si="43"/>
        <v>#DIV/0!</v>
      </c>
      <c r="I43" s="706">
        <f>'Next Years Budget - Set Goals'!I52/12</f>
        <v>0</v>
      </c>
      <c r="J43" s="108" t="e">
        <f t="shared" si="44"/>
        <v>#DIV/0!</v>
      </c>
      <c r="K43" s="706">
        <f>'Next Years Budget - Set Goals'!K52/12</f>
        <v>0</v>
      </c>
      <c r="L43" s="108" t="e">
        <f t="shared" si="45"/>
        <v>#DIV/0!</v>
      </c>
      <c r="M43" s="706">
        <f>'Next Years Budget - Set Goals'!M52/12</f>
        <v>0</v>
      </c>
      <c r="N43" s="108" t="e">
        <f t="shared" si="46"/>
        <v>#DIV/0!</v>
      </c>
      <c r="O43" s="706">
        <f>'Next Years Budget - Set Goals'!O52/12</f>
        <v>0</v>
      </c>
      <c r="P43" s="108" t="e">
        <f t="shared" si="47"/>
        <v>#DIV/0!</v>
      </c>
      <c r="Q43" s="706">
        <f>'Next Years Budget - Set Goals'!Q52/12</f>
        <v>0</v>
      </c>
      <c r="R43" s="108" t="e">
        <f t="shared" si="48"/>
        <v>#DIV/0!</v>
      </c>
      <c r="S43" s="706">
        <f>'Next Years Budget - Set Goals'!S52/12</f>
        <v>0</v>
      </c>
      <c r="T43" s="108" t="e">
        <f t="shared" si="49"/>
        <v>#DIV/0!</v>
      </c>
      <c r="U43" s="706">
        <f>'Next Years Budget - Set Goals'!U52/12</f>
        <v>0</v>
      </c>
      <c r="V43" s="108" t="e">
        <f t="shared" si="50"/>
        <v>#DIV/0!</v>
      </c>
      <c r="W43" s="706">
        <f>'Next Years Budget - Set Goals'!W52/12</f>
        <v>0</v>
      </c>
      <c r="X43" s="108" t="e">
        <f t="shared" si="51"/>
        <v>#DIV/0!</v>
      </c>
      <c r="Y43" s="706">
        <f>'Next Years Budget - Set Goals'!Y52/12</f>
        <v>0</v>
      </c>
      <c r="Z43" s="108" t="e">
        <f t="shared" si="52"/>
        <v>#DIV/0!</v>
      </c>
      <c r="AA43" s="706">
        <f>'Next Years Budget - Set Goals'!AA52/12</f>
        <v>0</v>
      </c>
      <c r="AB43" s="108" t="e">
        <f t="shared" si="53"/>
        <v>#DIV/0!</v>
      </c>
      <c r="AC43" s="706">
        <f>'Next Years Budget - Set Goals'!AC52/12</f>
        <v>0</v>
      </c>
      <c r="AD43" s="319" t="e">
        <f t="shared" si="54"/>
        <v>#DIV/0!</v>
      </c>
      <c r="BC43" s="4"/>
      <c r="BD43" s="1"/>
      <c r="BE43" s="560" t="s">
        <v>484</v>
      </c>
      <c r="BF43" s="1"/>
      <c r="BG43" s="563">
        <v>80</v>
      </c>
      <c r="BH43" s="3"/>
    </row>
    <row r="44" spans="1:60" ht="13.15" x14ac:dyDescent="0.4">
      <c r="A44" s="327" t="s">
        <v>398</v>
      </c>
      <c r="B44" s="394" t="s">
        <v>267</v>
      </c>
      <c r="C44" s="243">
        <f t="shared" si="41"/>
        <v>0</v>
      </c>
      <c r="D44" s="101">
        <f t="shared" si="42"/>
        <v>0</v>
      </c>
      <c r="E44" s="706">
        <f>'Next Years Budget - Set Goals'!E53/12</f>
        <v>0</v>
      </c>
      <c r="F44" s="108">
        <f t="shared" si="43"/>
        <v>0</v>
      </c>
      <c r="G44" s="706">
        <f>'Next Years Budget - Set Goals'!G53/12</f>
        <v>0</v>
      </c>
      <c r="H44" s="108" t="e">
        <f t="shared" si="43"/>
        <v>#DIV/0!</v>
      </c>
      <c r="I44" s="706">
        <f>'Next Years Budget - Set Goals'!I53/12</f>
        <v>0</v>
      </c>
      <c r="J44" s="108" t="e">
        <f t="shared" si="44"/>
        <v>#DIV/0!</v>
      </c>
      <c r="K44" s="706">
        <f>'Next Years Budget - Set Goals'!K53/12</f>
        <v>0</v>
      </c>
      <c r="L44" s="108" t="e">
        <f t="shared" si="45"/>
        <v>#DIV/0!</v>
      </c>
      <c r="M44" s="706">
        <f>'Next Years Budget - Set Goals'!M53/12</f>
        <v>0</v>
      </c>
      <c r="N44" s="108" t="e">
        <f t="shared" si="46"/>
        <v>#DIV/0!</v>
      </c>
      <c r="O44" s="706">
        <f>'Next Years Budget - Set Goals'!O53/12</f>
        <v>0</v>
      </c>
      <c r="P44" s="108" t="e">
        <f t="shared" si="47"/>
        <v>#DIV/0!</v>
      </c>
      <c r="Q44" s="706">
        <f>'Next Years Budget - Set Goals'!Q53/12</f>
        <v>0</v>
      </c>
      <c r="R44" s="108" t="e">
        <f t="shared" si="48"/>
        <v>#DIV/0!</v>
      </c>
      <c r="S44" s="706">
        <f>'Next Years Budget - Set Goals'!S53/12</f>
        <v>0</v>
      </c>
      <c r="T44" s="108" t="e">
        <f t="shared" si="49"/>
        <v>#DIV/0!</v>
      </c>
      <c r="U44" s="706">
        <f>'Next Years Budget - Set Goals'!U53/12</f>
        <v>0</v>
      </c>
      <c r="V44" s="108" t="e">
        <f t="shared" si="50"/>
        <v>#DIV/0!</v>
      </c>
      <c r="W44" s="706">
        <f>'Next Years Budget - Set Goals'!W53/12</f>
        <v>0</v>
      </c>
      <c r="X44" s="108" t="e">
        <f t="shared" si="51"/>
        <v>#DIV/0!</v>
      </c>
      <c r="Y44" s="706">
        <f>'Next Years Budget - Set Goals'!Y53/12</f>
        <v>0</v>
      </c>
      <c r="Z44" s="108" t="e">
        <f t="shared" si="52"/>
        <v>#DIV/0!</v>
      </c>
      <c r="AA44" s="706">
        <f>'Next Years Budget - Set Goals'!AA53/12</f>
        <v>0</v>
      </c>
      <c r="AB44" s="108" t="e">
        <f t="shared" si="53"/>
        <v>#DIV/0!</v>
      </c>
      <c r="AC44" s="706">
        <f>'Next Years Budget - Set Goals'!AC53/12</f>
        <v>0</v>
      </c>
      <c r="AD44" s="319" t="e">
        <f t="shared" si="54"/>
        <v>#DIV/0!</v>
      </c>
      <c r="BC44" s="4"/>
      <c r="BD44" s="1"/>
      <c r="BE44" s="1"/>
      <c r="BF44" s="1"/>
      <c r="BG44" s="344"/>
      <c r="BH44" s="3"/>
    </row>
    <row r="45" spans="1:60" ht="18" thickBot="1" x14ac:dyDescent="0.55000000000000004">
      <c r="A45" s="327" t="s">
        <v>398</v>
      </c>
      <c r="B45" s="394" t="s">
        <v>268</v>
      </c>
      <c r="C45" s="243">
        <f t="shared" si="41"/>
        <v>0</v>
      </c>
      <c r="D45" s="101">
        <f t="shared" si="42"/>
        <v>0</v>
      </c>
      <c r="E45" s="706">
        <f>'Next Years Budget - Set Goals'!E54/12</f>
        <v>0</v>
      </c>
      <c r="F45" s="108">
        <f t="shared" si="43"/>
        <v>0</v>
      </c>
      <c r="G45" s="706">
        <f>'Next Years Budget - Set Goals'!G54/12</f>
        <v>0</v>
      </c>
      <c r="H45" s="108" t="e">
        <f t="shared" si="43"/>
        <v>#DIV/0!</v>
      </c>
      <c r="I45" s="706">
        <f>'Next Years Budget - Set Goals'!I54/12</f>
        <v>0</v>
      </c>
      <c r="J45" s="108" t="e">
        <f t="shared" si="44"/>
        <v>#DIV/0!</v>
      </c>
      <c r="K45" s="706">
        <f>'Next Years Budget - Set Goals'!K54/12</f>
        <v>0</v>
      </c>
      <c r="L45" s="108" t="e">
        <f t="shared" si="45"/>
        <v>#DIV/0!</v>
      </c>
      <c r="M45" s="706">
        <f>'Next Years Budget - Set Goals'!M54/12</f>
        <v>0</v>
      </c>
      <c r="N45" s="108" t="e">
        <f t="shared" si="46"/>
        <v>#DIV/0!</v>
      </c>
      <c r="O45" s="706">
        <f>'Next Years Budget - Set Goals'!O54/12</f>
        <v>0</v>
      </c>
      <c r="P45" s="108" t="e">
        <f t="shared" si="47"/>
        <v>#DIV/0!</v>
      </c>
      <c r="Q45" s="706">
        <f>'Next Years Budget - Set Goals'!Q54/12</f>
        <v>0</v>
      </c>
      <c r="R45" s="108" t="e">
        <f t="shared" si="48"/>
        <v>#DIV/0!</v>
      </c>
      <c r="S45" s="706">
        <f>'Next Years Budget - Set Goals'!S54/12</f>
        <v>0</v>
      </c>
      <c r="T45" s="108" t="e">
        <f t="shared" si="49"/>
        <v>#DIV/0!</v>
      </c>
      <c r="U45" s="706">
        <f>'Next Years Budget - Set Goals'!U54/12</f>
        <v>0</v>
      </c>
      <c r="V45" s="108" t="e">
        <f t="shared" si="50"/>
        <v>#DIV/0!</v>
      </c>
      <c r="W45" s="706">
        <f>'Next Years Budget - Set Goals'!W54/12</f>
        <v>0</v>
      </c>
      <c r="X45" s="108" t="e">
        <f t="shared" si="51"/>
        <v>#DIV/0!</v>
      </c>
      <c r="Y45" s="706">
        <f>'Next Years Budget - Set Goals'!Y54/12</f>
        <v>0</v>
      </c>
      <c r="Z45" s="108" t="e">
        <f t="shared" si="52"/>
        <v>#DIV/0!</v>
      </c>
      <c r="AA45" s="706">
        <f>'Next Years Budget - Set Goals'!AA54/12</f>
        <v>0</v>
      </c>
      <c r="AB45" s="108" t="e">
        <f t="shared" si="53"/>
        <v>#DIV/0!</v>
      </c>
      <c r="AC45" s="706">
        <f>'Next Years Budget - Set Goals'!AC54/12</f>
        <v>0</v>
      </c>
      <c r="AD45" s="319" t="e">
        <f t="shared" si="54"/>
        <v>#DIV/0!</v>
      </c>
      <c r="BC45" s="6"/>
      <c r="BD45" s="2"/>
      <c r="BE45" s="556" t="s">
        <v>485</v>
      </c>
      <c r="BF45" s="2"/>
      <c r="BG45" s="564">
        <f>+($BG$42*$BG$43)</f>
        <v>0</v>
      </c>
      <c r="BH45" s="7"/>
    </row>
    <row r="46" spans="1:60" ht="13.15" x14ac:dyDescent="0.4">
      <c r="A46" s="327" t="s">
        <v>399</v>
      </c>
      <c r="B46" s="394" t="s">
        <v>269</v>
      </c>
      <c r="C46" s="243">
        <f t="shared" si="41"/>
        <v>0</v>
      </c>
      <c r="D46" s="101">
        <f t="shared" si="42"/>
        <v>0</v>
      </c>
      <c r="E46" s="706">
        <f>'Next Years Budget - Set Goals'!E55/12</f>
        <v>0</v>
      </c>
      <c r="F46" s="108">
        <f t="shared" si="43"/>
        <v>0</v>
      </c>
      <c r="G46" s="706">
        <f>'Next Years Budget - Set Goals'!G55/12</f>
        <v>0</v>
      </c>
      <c r="H46" s="108" t="e">
        <f t="shared" si="43"/>
        <v>#DIV/0!</v>
      </c>
      <c r="I46" s="706">
        <f>'Next Years Budget - Set Goals'!I55/12</f>
        <v>0</v>
      </c>
      <c r="J46" s="108" t="e">
        <f t="shared" si="44"/>
        <v>#DIV/0!</v>
      </c>
      <c r="K46" s="706">
        <f>'Next Years Budget - Set Goals'!K55/12</f>
        <v>0</v>
      </c>
      <c r="L46" s="108" t="e">
        <f t="shared" si="45"/>
        <v>#DIV/0!</v>
      </c>
      <c r="M46" s="706">
        <f>'Next Years Budget - Set Goals'!M55/12</f>
        <v>0</v>
      </c>
      <c r="N46" s="108" t="e">
        <f t="shared" si="46"/>
        <v>#DIV/0!</v>
      </c>
      <c r="O46" s="706">
        <f>'Next Years Budget - Set Goals'!O55/12</f>
        <v>0</v>
      </c>
      <c r="P46" s="108" t="e">
        <f t="shared" si="47"/>
        <v>#DIV/0!</v>
      </c>
      <c r="Q46" s="706">
        <f>'Next Years Budget - Set Goals'!Q55/12</f>
        <v>0</v>
      </c>
      <c r="R46" s="108" t="e">
        <f t="shared" si="48"/>
        <v>#DIV/0!</v>
      </c>
      <c r="S46" s="706">
        <f>'Next Years Budget - Set Goals'!S55/12</f>
        <v>0</v>
      </c>
      <c r="T46" s="108" t="e">
        <f t="shared" si="49"/>
        <v>#DIV/0!</v>
      </c>
      <c r="U46" s="706">
        <f>'Next Years Budget - Set Goals'!U55/12</f>
        <v>0</v>
      </c>
      <c r="V46" s="108" t="e">
        <f t="shared" si="50"/>
        <v>#DIV/0!</v>
      </c>
      <c r="W46" s="706">
        <f>'Next Years Budget - Set Goals'!W55/12</f>
        <v>0</v>
      </c>
      <c r="X46" s="108" t="e">
        <f t="shared" si="51"/>
        <v>#DIV/0!</v>
      </c>
      <c r="Y46" s="706">
        <f>'Next Years Budget - Set Goals'!Y55/12</f>
        <v>0</v>
      </c>
      <c r="Z46" s="108" t="e">
        <f t="shared" si="52"/>
        <v>#DIV/0!</v>
      </c>
      <c r="AA46" s="706">
        <f>'Next Years Budget - Set Goals'!AA55/12</f>
        <v>0</v>
      </c>
      <c r="AB46" s="108" t="e">
        <f t="shared" si="53"/>
        <v>#DIV/0!</v>
      </c>
      <c r="AC46" s="706">
        <f>'Next Years Budget - Set Goals'!AC55/12</f>
        <v>0</v>
      </c>
      <c r="AD46" s="319" t="e">
        <f t="shared" si="54"/>
        <v>#DIV/0!</v>
      </c>
    </row>
    <row r="47" spans="1:60" ht="13.15" x14ac:dyDescent="0.4">
      <c r="A47" s="327" t="s">
        <v>399</v>
      </c>
      <c r="B47" s="408" t="s">
        <v>270</v>
      </c>
      <c r="C47" s="243">
        <f t="shared" si="41"/>
        <v>0</v>
      </c>
      <c r="D47" s="101">
        <f t="shared" si="42"/>
        <v>0</v>
      </c>
      <c r="E47" s="706">
        <f>'Next Years Budget - Set Goals'!E56/12</f>
        <v>0</v>
      </c>
      <c r="F47" s="108">
        <f t="shared" si="43"/>
        <v>0</v>
      </c>
      <c r="G47" s="706">
        <f>'Next Years Budget - Set Goals'!G56/12</f>
        <v>0</v>
      </c>
      <c r="H47" s="108" t="e">
        <f t="shared" si="43"/>
        <v>#DIV/0!</v>
      </c>
      <c r="I47" s="706">
        <f>'Next Years Budget - Set Goals'!I56/12</f>
        <v>0</v>
      </c>
      <c r="J47" s="108" t="e">
        <f t="shared" si="44"/>
        <v>#DIV/0!</v>
      </c>
      <c r="K47" s="706">
        <f>'Next Years Budget - Set Goals'!K56/12</f>
        <v>0</v>
      </c>
      <c r="L47" s="108" t="e">
        <f t="shared" si="45"/>
        <v>#DIV/0!</v>
      </c>
      <c r="M47" s="706">
        <f>'Next Years Budget - Set Goals'!M56/12</f>
        <v>0</v>
      </c>
      <c r="N47" s="108" t="e">
        <f t="shared" si="46"/>
        <v>#DIV/0!</v>
      </c>
      <c r="O47" s="706">
        <f>'Next Years Budget - Set Goals'!O56/12</f>
        <v>0</v>
      </c>
      <c r="P47" s="108" t="e">
        <f t="shared" si="47"/>
        <v>#DIV/0!</v>
      </c>
      <c r="Q47" s="706">
        <f>'Next Years Budget - Set Goals'!Q56/12</f>
        <v>0</v>
      </c>
      <c r="R47" s="108" t="e">
        <f t="shared" si="48"/>
        <v>#DIV/0!</v>
      </c>
      <c r="S47" s="706">
        <f>'Next Years Budget - Set Goals'!S56/12</f>
        <v>0</v>
      </c>
      <c r="T47" s="108" t="e">
        <f t="shared" si="49"/>
        <v>#DIV/0!</v>
      </c>
      <c r="U47" s="706">
        <f>'Next Years Budget - Set Goals'!U56/12</f>
        <v>0</v>
      </c>
      <c r="V47" s="108" t="e">
        <f t="shared" si="50"/>
        <v>#DIV/0!</v>
      </c>
      <c r="W47" s="706">
        <f>'Next Years Budget - Set Goals'!W56/12</f>
        <v>0</v>
      </c>
      <c r="X47" s="108" t="e">
        <f t="shared" si="51"/>
        <v>#DIV/0!</v>
      </c>
      <c r="Y47" s="706">
        <f>'Next Years Budget - Set Goals'!Y56/12</f>
        <v>0</v>
      </c>
      <c r="Z47" s="108" t="e">
        <f t="shared" si="52"/>
        <v>#DIV/0!</v>
      </c>
      <c r="AA47" s="706">
        <f>'Next Years Budget - Set Goals'!AA56/12</f>
        <v>0</v>
      </c>
      <c r="AB47" s="108" t="e">
        <f t="shared" si="53"/>
        <v>#DIV/0!</v>
      </c>
      <c r="AC47" s="706">
        <f>'Next Years Budget - Set Goals'!AC56/12</f>
        <v>0</v>
      </c>
      <c r="AD47" s="319" t="e">
        <f t="shared" si="54"/>
        <v>#DIV/0!</v>
      </c>
    </row>
    <row r="48" spans="1:60" ht="13.15" x14ac:dyDescent="0.4">
      <c r="A48" s="327" t="s">
        <v>398</v>
      </c>
      <c r="B48" s="394" t="s">
        <v>271</v>
      </c>
      <c r="C48" s="243">
        <f t="shared" si="41"/>
        <v>0</v>
      </c>
      <c r="D48" s="101">
        <f t="shared" si="42"/>
        <v>0</v>
      </c>
      <c r="E48" s="706">
        <f>'Next Years Budget - Set Goals'!E57/12</f>
        <v>0</v>
      </c>
      <c r="F48" s="108">
        <f t="shared" si="43"/>
        <v>0</v>
      </c>
      <c r="G48" s="706">
        <f>'Next Years Budget - Set Goals'!G57/12</f>
        <v>0</v>
      </c>
      <c r="H48" s="108" t="e">
        <f t="shared" si="43"/>
        <v>#DIV/0!</v>
      </c>
      <c r="I48" s="706">
        <f>'Next Years Budget - Set Goals'!I57/12</f>
        <v>0</v>
      </c>
      <c r="J48" s="108" t="e">
        <f t="shared" si="44"/>
        <v>#DIV/0!</v>
      </c>
      <c r="K48" s="706">
        <f>'Next Years Budget - Set Goals'!K57/12</f>
        <v>0</v>
      </c>
      <c r="L48" s="108" t="e">
        <f t="shared" si="45"/>
        <v>#DIV/0!</v>
      </c>
      <c r="M48" s="706">
        <f>'Next Years Budget - Set Goals'!M57/12</f>
        <v>0</v>
      </c>
      <c r="N48" s="108" t="e">
        <f t="shared" si="46"/>
        <v>#DIV/0!</v>
      </c>
      <c r="O48" s="706">
        <f>'Next Years Budget - Set Goals'!O57/12</f>
        <v>0</v>
      </c>
      <c r="P48" s="108" t="e">
        <f t="shared" si="47"/>
        <v>#DIV/0!</v>
      </c>
      <c r="Q48" s="706">
        <f>'Next Years Budget - Set Goals'!Q57/12</f>
        <v>0</v>
      </c>
      <c r="R48" s="108" t="e">
        <f t="shared" si="48"/>
        <v>#DIV/0!</v>
      </c>
      <c r="S48" s="706">
        <f>'Next Years Budget - Set Goals'!S57/12</f>
        <v>0</v>
      </c>
      <c r="T48" s="108" t="e">
        <f t="shared" si="49"/>
        <v>#DIV/0!</v>
      </c>
      <c r="U48" s="706">
        <f>'Next Years Budget - Set Goals'!U57/12</f>
        <v>0</v>
      </c>
      <c r="V48" s="108" t="e">
        <f t="shared" si="50"/>
        <v>#DIV/0!</v>
      </c>
      <c r="W48" s="706">
        <f>'Next Years Budget - Set Goals'!W57/12</f>
        <v>0</v>
      </c>
      <c r="X48" s="108" t="e">
        <f t="shared" si="51"/>
        <v>#DIV/0!</v>
      </c>
      <c r="Y48" s="706">
        <f>'Next Years Budget - Set Goals'!Y57/12</f>
        <v>0</v>
      </c>
      <c r="Z48" s="108" t="e">
        <f t="shared" si="52"/>
        <v>#DIV/0!</v>
      </c>
      <c r="AA48" s="706">
        <f>'Next Years Budget - Set Goals'!AA57/12</f>
        <v>0</v>
      </c>
      <c r="AB48" s="108" t="e">
        <f t="shared" si="53"/>
        <v>#DIV/0!</v>
      </c>
      <c r="AC48" s="706">
        <f>'Next Years Budget - Set Goals'!AC57/12</f>
        <v>0</v>
      </c>
      <c r="AD48" s="319" t="e">
        <f t="shared" si="54"/>
        <v>#DIV/0!</v>
      </c>
    </row>
    <row r="49" spans="1:30" ht="13.15" x14ac:dyDescent="0.4">
      <c r="A49" s="327" t="s">
        <v>398</v>
      </c>
      <c r="B49" s="394" t="s">
        <v>272</v>
      </c>
      <c r="C49" s="243">
        <f t="shared" si="41"/>
        <v>0</v>
      </c>
      <c r="D49" s="101">
        <f t="shared" si="42"/>
        <v>0</v>
      </c>
      <c r="E49" s="706">
        <f>'Next Years Budget - Set Goals'!E58/12</f>
        <v>0</v>
      </c>
      <c r="F49" s="108">
        <f t="shared" si="43"/>
        <v>0</v>
      </c>
      <c r="G49" s="706">
        <f>'Next Years Budget - Set Goals'!G58/12</f>
        <v>0</v>
      </c>
      <c r="H49" s="108" t="e">
        <f t="shared" si="43"/>
        <v>#DIV/0!</v>
      </c>
      <c r="I49" s="706">
        <f>'Next Years Budget - Set Goals'!I58/12</f>
        <v>0</v>
      </c>
      <c r="J49" s="108" t="e">
        <f t="shared" si="44"/>
        <v>#DIV/0!</v>
      </c>
      <c r="K49" s="706">
        <f>'Next Years Budget - Set Goals'!K58/12</f>
        <v>0</v>
      </c>
      <c r="L49" s="108" t="e">
        <f t="shared" si="45"/>
        <v>#DIV/0!</v>
      </c>
      <c r="M49" s="706">
        <f>'Next Years Budget - Set Goals'!M58/12</f>
        <v>0</v>
      </c>
      <c r="N49" s="108" t="e">
        <f t="shared" si="46"/>
        <v>#DIV/0!</v>
      </c>
      <c r="O49" s="706">
        <f>'Next Years Budget - Set Goals'!O58/12</f>
        <v>0</v>
      </c>
      <c r="P49" s="108" t="e">
        <f t="shared" si="47"/>
        <v>#DIV/0!</v>
      </c>
      <c r="Q49" s="706">
        <f>'Next Years Budget - Set Goals'!Q58/12</f>
        <v>0</v>
      </c>
      <c r="R49" s="108" t="e">
        <f t="shared" si="48"/>
        <v>#DIV/0!</v>
      </c>
      <c r="S49" s="706">
        <f>'Next Years Budget - Set Goals'!S58/12</f>
        <v>0</v>
      </c>
      <c r="T49" s="108" t="e">
        <f t="shared" si="49"/>
        <v>#DIV/0!</v>
      </c>
      <c r="U49" s="706">
        <f>'Next Years Budget - Set Goals'!U58/12</f>
        <v>0</v>
      </c>
      <c r="V49" s="108" t="e">
        <f t="shared" si="50"/>
        <v>#DIV/0!</v>
      </c>
      <c r="W49" s="706">
        <f>'Next Years Budget - Set Goals'!W58/12</f>
        <v>0</v>
      </c>
      <c r="X49" s="108" t="e">
        <f t="shared" si="51"/>
        <v>#DIV/0!</v>
      </c>
      <c r="Y49" s="706">
        <f>'Next Years Budget - Set Goals'!Y58/12</f>
        <v>0</v>
      </c>
      <c r="Z49" s="108" t="e">
        <f t="shared" si="52"/>
        <v>#DIV/0!</v>
      </c>
      <c r="AA49" s="706">
        <f>'Next Years Budget - Set Goals'!AA58/12</f>
        <v>0</v>
      </c>
      <c r="AB49" s="108" t="e">
        <f t="shared" si="53"/>
        <v>#DIV/0!</v>
      </c>
      <c r="AC49" s="706">
        <f>'Next Years Budget - Set Goals'!AC58/12</f>
        <v>0</v>
      </c>
      <c r="AD49" s="319" t="e">
        <f t="shared" si="54"/>
        <v>#DIV/0!</v>
      </c>
    </row>
    <row r="50" spans="1:30" ht="13.15" x14ac:dyDescent="0.4">
      <c r="A50" s="327" t="s">
        <v>398</v>
      </c>
      <c r="B50" s="394" t="s">
        <v>273</v>
      </c>
      <c r="C50" s="243">
        <f t="shared" si="41"/>
        <v>0</v>
      </c>
      <c r="D50" s="101">
        <f t="shared" si="42"/>
        <v>0</v>
      </c>
      <c r="E50" s="706">
        <f>'Next Years Budget - Set Goals'!E59/12</f>
        <v>0</v>
      </c>
      <c r="F50" s="108">
        <f t="shared" si="43"/>
        <v>0</v>
      </c>
      <c r="G50" s="706">
        <f>'Next Years Budget - Set Goals'!G59/12</f>
        <v>0</v>
      </c>
      <c r="H50" s="108" t="e">
        <f t="shared" si="43"/>
        <v>#DIV/0!</v>
      </c>
      <c r="I50" s="706">
        <f>'Next Years Budget - Set Goals'!I59/12</f>
        <v>0</v>
      </c>
      <c r="J50" s="108" t="e">
        <f t="shared" si="44"/>
        <v>#DIV/0!</v>
      </c>
      <c r="K50" s="706">
        <f>'Next Years Budget - Set Goals'!K59/12</f>
        <v>0</v>
      </c>
      <c r="L50" s="108" t="e">
        <f t="shared" si="45"/>
        <v>#DIV/0!</v>
      </c>
      <c r="M50" s="706">
        <f>'Next Years Budget - Set Goals'!M59/12</f>
        <v>0</v>
      </c>
      <c r="N50" s="108" t="e">
        <f t="shared" si="46"/>
        <v>#DIV/0!</v>
      </c>
      <c r="O50" s="706">
        <f>'Next Years Budget - Set Goals'!O59/12</f>
        <v>0</v>
      </c>
      <c r="P50" s="108" t="e">
        <f t="shared" si="47"/>
        <v>#DIV/0!</v>
      </c>
      <c r="Q50" s="706">
        <f>'Next Years Budget - Set Goals'!Q59/12</f>
        <v>0</v>
      </c>
      <c r="R50" s="108" t="e">
        <f t="shared" si="48"/>
        <v>#DIV/0!</v>
      </c>
      <c r="S50" s="706">
        <f>'Next Years Budget - Set Goals'!S59/12</f>
        <v>0</v>
      </c>
      <c r="T50" s="108" t="e">
        <f t="shared" si="49"/>
        <v>#DIV/0!</v>
      </c>
      <c r="U50" s="706">
        <f>'Next Years Budget - Set Goals'!U59/12</f>
        <v>0</v>
      </c>
      <c r="V50" s="108" t="e">
        <f t="shared" si="50"/>
        <v>#DIV/0!</v>
      </c>
      <c r="W50" s="706">
        <f>'Next Years Budget - Set Goals'!W59/12</f>
        <v>0</v>
      </c>
      <c r="X50" s="108" t="e">
        <f t="shared" si="51"/>
        <v>#DIV/0!</v>
      </c>
      <c r="Y50" s="706">
        <f>'Next Years Budget - Set Goals'!Y59/12</f>
        <v>0</v>
      </c>
      <c r="Z50" s="108" t="e">
        <f t="shared" si="52"/>
        <v>#DIV/0!</v>
      </c>
      <c r="AA50" s="706">
        <f>'Next Years Budget - Set Goals'!AA59/12</f>
        <v>0</v>
      </c>
      <c r="AB50" s="108" t="e">
        <f t="shared" si="53"/>
        <v>#DIV/0!</v>
      </c>
      <c r="AC50" s="706">
        <f>'Next Years Budget - Set Goals'!AC59/12</f>
        <v>0</v>
      </c>
      <c r="AD50" s="319" t="e">
        <f t="shared" si="54"/>
        <v>#DIV/0!</v>
      </c>
    </row>
    <row r="51" spans="1:30" ht="13.15" x14ac:dyDescent="0.4">
      <c r="A51" s="327" t="s">
        <v>398</v>
      </c>
      <c r="B51" s="394" t="s">
        <v>274</v>
      </c>
      <c r="C51" s="243">
        <f t="shared" si="41"/>
        <v>0</v>
      </c>
      <c r="D51" s="101">
        <f t="shared" si="42"/>
        <v>0</v>
      </c>
      <c r="E51" s="706">
        <f>'Next Years Budget - Set Goals'!E60/12</f>
        <v>0</v>
      </c>
      <c r="F51" s="108">
        <f t="shared" si="43"/>
        <v>0</v>
      </c>
      <c r="G51" s="706">
        <f>'Next Years Budget - Set Goals'!G60/12</f>
        <v>0</v>
      </c>
      <c r="H51" s="108" t="e">
        <f t="shared" si="43"/>
        <v>#DIV/0!</v>
      </c>
      <c r="I51" s="706">
        <f>'Next Years Budget - Set Goals'!I60/12</f>
        <v>0</v>
      </c>
      <c r="J51" s="108" t="e">
        <f t="shared" si="44"/>
        <v>#DIV/0!</v>
      </c>
      <c r="K51" s="706">
        <f>'Next Years Budget - Set Goals'!K60/12</f>
        <v>0</v>
      </c>
      <c r="L51" s="108" t="e">
        <f t="shared" si="45"/>
        <v>#DIV/0!</v>
      </c>
      <c r="M51" s="706">
        <f>'Next Years Budget - Set Goals'!M60/12</f>
        <v>0</v>
      </c>
      <c r="N51" s="108" t="e">
        <f t="shared" si="46"/>
        <v>#DIV/0!</v>
      </c>
      <c r="O51" s="706">
        <f>'Next Years Budget - Set Goals'!O60/12</f>
        <v>0</v>
      </c>
      <c r="P51" s="108" t="e">
        <f t="shared" si="47"/>
        <v>#DIV/0!</v>
      </c>
      <c r="Q51" s="706">
        <f>'Next Years Budget - Set Goals'!Q60/12</f>
        <v>0</v>
      </c>
      <c r="R51" s="108" t="e">
        <f t="shared" si="48"/>
        <v>#DIV/0!</v>
      </c>
      <c r="S51" s="706">
        <f>'Next Years Budget - Set Goals'!S60/12</f>
        <v>0</v>
      </c>
      <c r="T51" s="108" t="e">
        <f t="shared" si="49"/>
        <v>#DIV/0!</v>
      </c>
      <c r="U51" s="706">
        <f>'Next Years Budget - Set Goals'!U60/12</f>
        <v>0</v>
      </c>
      <c r="V51" s="108" t="e">
        <f t="shared" si="50"/>
        <v>#DIV/0!</v>
      </c>
      <c r="W51" s="706">
        <f>'Next Years Budget - Set Goals'!W60/12</f>
        <v>0</v>
      </c>
      <c r="X51" s="108" t="e">
        <f t="shared" si="51"/>
        <v>#DIV/0!</v>
      </c>
      <c r="Y51" s="706">
        <f>'Next Years Budget - Set Goals'!Y60/12</f>
        <v>0</v>
      </c>
      <c r="Z51" s="108" t="e">
        <f t="shared" si="52"/>
        <v>#DIV/0!</v>
      </c>
      <c r="AA51" s="706">
        <f>'Next Years Budget - Set Goals'!AA60/12</f>
        <v>0</v>
      </c>
      <c r="AB51" s="108" t="e">
        <f t="shared" si="53"/>
        <v>#DIV/0!</v>
      </c>
      <c r="AC51" s="706">
        <f>'Next Years Budget - Set Goals'!AC60/12</f>
        <v>0</v>
      </c>
      <c r="AD51" s="319" t="e">
        <f t="shared" si="54"/>
        <v>#DIV/0!</v>
      </c>
    </row>
    <row r="52" spans="1:30" ht="13.15" x14ac:dyDescent="0.4">
      <c r="A52" s="327" t="s">
        <v>398</v>
      </c>
      <c r="B52" s="394" t="s">
        <v>275</v>
      </c>
      <c r="C52" s="243">
        <f t="shared" si="41"/>
        <v>0</v>
      </c>
      <c r="D52" s="101">
        <f t="shared" si="42"/>
        <v>0</v>
      </c>
      <c r="E52" s="706">
        <f>'Next Years Budget - Set Goals'!E61/12</f>
        <v>0</v>
      </c>
      <c r="F52" s="108">
        <f t="shared" si="43"/>
        <v>0</v>
      </c>
      <c r="G52" s="706">
        <f>'Next Years Budget - Set Goals'!G61/12</f>
        <v>0</v>
      </c>
      <c r="H52" s="108" t="e">
        <f t="shared" si="43"/>
        <v>#DIV/0!</v>
      </c>
      <c r="I52" s="706">
        <f>'Next Years Budget - Set Goals'!I61/12</f>
        <v>0</v>
      </c>
      <c r="J52" s="108" t="e">
        <f t="shared" si="44"/>
        <v>#DIV/0!</v>
      </c>
      <c r="K52" s="706">
        <f>'Next Years Budget - Set Goals'!K61/12</f>
        <v>0</v>
      </c>
      <c r="L52" s="108" t="e">
        <f t="shared" si="45"/>
        <v>#DIV/0!</v>
      </c>
      <c r="M52" s="706">
        <f>'Next Years Budget - Set Goals'!M61/12</f>
        <v>0</v>
      </c>
      <c r="N52" s="108" t="e">
        <f t="shared" si="46"/>
        <v>#DIV/0!</v>
      </c>
      <c r="O52" s="706">
        <f>'Next Years Budget - Set Goals'!O61/12</f>
        <v>0</v>
      </c>
      <c r="P52" s="108" t="e">
        <f t="shared" si="47"/>
        <v>#DIV/0!</v>
      </c>
      <c r="Q52" s="706">
        <f>'Next Years Budget - Set Goals'!Q61/12</f>
        <v>0</v>
      </c>
      <c r="R52" s="108" t="e">
        <f t="shared" si="48"/>
        <v>#DIV/0!</v>
      </c>
      <c r="S52" s="706">
        <f>'Next Years Budget - Set Goals'!S61/12</f>
        <v>0</v>
      </c>
      <c r="T52" s="108" t="e">
        <f t="shared" si="49"/>
        <v>#DIV/0!</v>
      </c>
      <c r="U52" s="706">
        <f>'Next Years Budget - Set Goals'!U61/12</f>
        <v>0</v>
      </c>
      <c r="V52" s="108" t="e">
        <f t="shared" si="50"/>
        <v>#DIV/0!</v>
      </c>
      <c r="W52" s="706">
        <f>'Next Years Budget - Set Goals'!W61/12</f>
        <v>0</v>
      </c>
      <c r="X52" s="108" t="e">
        <f t="shared" si="51"/>
        <v>#DIV/0!</v>
      </c>
      <c r="Y52" s="706">
        <f>'Next Years Budget - Set Goals'!Y61/12</f>
        <v>0</v>
      </c>
      <c r="Z52" s="108" t="e">
        <f t="shared" si="52"/>
        <v>#DIV/0!</v>
      </c>
      <c r="AA52" s="706">
        <f>'Next Years Budget - Set Goals'!AA61/12</f>
        <v>0</v>
      </c>
      <c r="AB52" s="108" t="e">
        <f t="shared" si="53"/>
        <v>#DIV/0!</v>
      </c>
      <c r="AC52" s="706">
        <f>'Next Years Budget - Set Goals'!AC61/12</f>
        <v>0</v>
      </c>
      <c r="AD52" s="319" t="e">
        <f t="shared" si="54"/>
        <v>#DIV/0!</v>
      </c>
    </row>
    <row r="53" spans="1:30" ht="13.15" x14ac:dyDescent="0.4">
      <c r="A53" s="327" t="s">
        <v>398</v>
      </c>
      <c r="B53" s="394" t="s">
        <v>276</v>
      </c>
      <c r="C53" s="243">
        <f t="shared" si="41"/>
        <v>0</v>
      </c>
      <c r="D53" s="101">
        <f t="shared" si="42"/>
        <v>0</v>
      </c>
      <c r="E53" s="706">
        <f>'Next Years Budget - Set Goals'!E62/12</f>
        <v>0</v>
      </c>
      <c r="F53" s="108">
        <f t="shared" si="43"/>
        <v>0</v>
      </c>
      <c r="G53" s="706">
        <f>'Next Years Budget - Set Goals'!G62/12</f>
        <v>0</v>
      </c>
      <c r="H53" s="108" t="e">
        <f t="shared" si="43"/>
        <v>#DIV/0!</v>
      </c>
      <c r="I53" s="706">
        <f>'Next Years Budget - Set Goals'!I62/12</f>
        <v>0</v>
      </c>
      <c r="J53" s="108" t="e">
        <f t="shared" si="44"/>
        <v>#DIV/0!</v>
      </c>
      <c r="K53" s="706">
        <f>'Next Years Budget - Set Goals'!K62/12</f>
        <v>0</v>
      </c>
      <c r="L53" s="108" t="e">
        <f t="shared" si="45"/>
        <v>#DIV/0!</v>
      </c>
      <c r="M53" s="706">
        <f>'Next Years Budget - Set Goals'!M62/12</f>
        <v>0</v>
      </c>
      <c r="N53" s="108" t="e">
        <f t="shared" si="46"/>
        <v>#DIV/0!</v>
      </c>
      <c r="O53" s="706">
        <f>'Next Years Budget - Set Goals'!O62/12</f>
        <v>0</v>
      </c>
      <c r="P53" s="108" t="e">
        <f t="shared" si="47"/>
        <v>#DIV/0!</v>
      </c>
      <c r="Q53" s="706">
        <f>'Next Years Budget - Set Goals'!Q62/12</f>
        <v>0</v>
      </c>
      <c r="R53" s="108" t="e">
        <f t="shared" si="48"/>
        <v>#DIV/0!</v>
      </c>
      <c r="S53" s="706">
        <f>'Next Years Budget - Set Goals'!S62/12</f>
        <v>0</v>
      </c>
      <c r="T53" s="108" t="e">
        <f t="shared" si="49"/>
        <v>#DIV/0!</v>
      </c>
      <c r="U53" s="706">
        <f>'Next Years Budget - Set Goals'!U62/12</f>
        <v>0</v>
      </c>
      <c r="V53" s="108" t="e">
        <f t="shared" si="50"/>
        <v>#DIV/0!</v>
      </c>
      <c r="W53" s="706">
        <f>'Next Years Budget - Set Goals'!W62/12</f>
        <v>0</v>
      </c>
      <c r="X53" s="108" t="e">
        <f t="shared" si="51"/>
        <v>#DIV/0!</v>
      </c>
      <c r="Y53" s="706">
        <f>'Next Years Budget - Set Goals'!Y62/12</f>
        <v>0</v>
      </c>
      <c r="Z53" s="108" t="e">
        <f t="shared" si="52"/>
        <v>#DIV/0!</v>
      </c>
      <c r="AA53" s="706">
        <f>'Next Years Budget - Set Goals'!AA62/12</f>
        <v>0</v>
      </c>
      <c r="AB53" s="108" t="e">
        <f t="shared" si="53"/>
        <v>#DIV/0!</v>
      </c>
      <c r="AC53" s="706">
        <f>'Next Years Budget - Set Goals'!AC62/12</f>
        <v>0</v>
      </c>
      <c r="AD53" s="319" t="e">
        <f t="shared" si="54"/>
        <v>#DIV/0!</v>
      </c>
    </row>
    <row r="54" spans="1:30" ht="13.15" x14ac:dyDescent="0.4">
      <c r="A54" s="327" t="s">
        <v>399</v>
      </c>
      <c r="B54" s="394" t="s">
        <v>277</v>
      </c>
      <c r="C54" s="243">
        <f t="shared" si="41"/>
        <v>0</v>
      </c>
      <c r="D54" s="101">
        <f t="shared" si="42"/>
        <v>0</v>
      </c>
      <c r="E54" s="706">
        <f>'Next Years Budget - Set Goals'!E63/12</f>
        <v>0</v>
      </c>
      <c r="F54" s="108">
        <f t="shared" si="43"/>
        <v>0</v>
      </c>
      <c r="G54" s="706">
        <f>'Next Years Budget - Set Goals'!G63/12</f>
        <v>0</v>
      </c>
      <c r="H54" s="108" t="e">
        <f t="shared" si="43"/>
        <v>#DIV/0!</v>
      </c>
      <c r="I54" s="706">
        <f>'Next Years Budget - Set Goals'!I63/12</f>
        <v>0</v>
      </c>
      <c r="J54" s="108" t="e">
        <f t="shared" si="44"/>
        <v>#DIV/0!</v>
      </c>
      <c r="K54" s="706">
        <f>'Next Years Budget - Set Goals'!K63/12</f>
        <v>0</v>
      </c>
      <c r="L54" s="108" t="e">
        <f t="shared" si="45"/>
        <v>#DIV/0!</v>
      </c>
      <c r="M54" s="706">
        <f>'Next Years Budget - Set Goals'!M63/12</f>
        <v>0</v>
      </c>
      <c r="N54" s="108" t="e">
        <f t="shared" si="46"/>
        <v>#DIV/0!</v>
      </c>
      <c r="O54" s="706">
        <f>'Next Years Budget - Set Goals'!O63/12</f>
        <v>0</v>
      </c>
      <c r="P54" s="108" t="e">
        <f t="shared" si="47"/>
        <v>#DIV/0!</v>
      </c>
      <c r="Q54" s="706">
        <f>'Next Years Budget - Set Goals'!Q63/12</f>
        <v>0</v>
      </c>
      <c r="R54" s="108" t="e">
        <f t="shared" si="48"/>
        <v>#DIV/0!</v>
      </c>
      <c r="S54" s="706">
        <f>'Next Years Budget - Set Goals'!S63/12</f>
        <v>0</v>
      </c>
      <c r="T54" s="108" t="e">
        <f t="shared" si="49"/>
        <v>#DIV/0!</v>
      </c>
      <c r="U54" s="706">
        <f>'Next Years Budget - Set Goals'!U63/12</f>
        <v>0</v>
      </c>
      <c r="V54" s="108" t="e">
        <f t="shared" si="50"/>
        <v>#DIV/0!</v>
      </c>
      <c r="W54" s="706">
        <f>'Next Years Budget - Set Goals'!W63/12</f>
        <v>0</v>
      </c>
      <c r="X54" s="108" t="e">
        <f t="shared" si="51"/>
        <v>#DIV/0!</v>
      </c>
      <c r="Y54" s="706">
        <f>'Next Years Budget - Set Goals'!Y63/12</f>
        <v>0</v>
      </c>
      <c r="Z54" s="108" t="e">
        <f t="shared" si="52"/>
        <v>#DIV/0!</v>
      </c>
      <c r="AA54" s="706">
        <f>'Next Years Budget - Set Goals'!AA63/12</f>
        <v>0</v>
      </c>
      <c r="AB54" s="108" t="e">
        <f t="shared" si="53"/>
        <v>#DIV/0!</v>
      </c>
      <c r="AC54" s="706">
        <f>'Next Years Budget - Set Goals'!AC63/12</f>
        <v>0</v>
      </c>
      <c r="AD54" s="319" t="e">
        <f t="shared" si="54"/>
        <v>#DIV/0!</v>
      </c>
    </row>
    <row r="55" spans="1:30" ht="13.15" x14ac:dyDescent="0.4">
      <c r="A55" s="327" t="s">
        <v>399</v>
      </c>
      <c r="B55" s="394" t="s">
        <v>278</v>
      </c>
      <c r="C55" s="243">
        <f t="shared" si="41"/>
        <v>0</v>
      </c>
      <c r="D55" s="101">
        <f t="shared" si="42"/>
        <v>0</v>
      </c>
      <c r="E55" s="706">
        <f>'Next Years Budget - Set Goals'!E64/12</f>
        <v>0</v>
      </c>
      <c r="F55" s="108">
        <f t="shared" si="43"/>
        <v>0</v>
      </c>
      <c r="G55" s="706">
        <f>'Next Years Budget - Set Goals'!G64/12</f>
        <v>0</v>
      </c>
      <c r="H55" s="108" t="e">
        <f t="shared" si="43"/>
        <v>#DIV/0!</v>
      </c>
      <c r="I55" s="706">
        <f>'Next Years Budget - Set Goals'!I64/12</f>
        <v>0</v>
      </c>
      <c r="J55" s="108" t="e">
        <f t="shared" si="44"/>
        <v>#DIV/0!</v>
      </c>
      <c r="K55" s="706">
        <f>'Next Years Budget - Set Goals'!K64/12</f>
        <v>0</v>
      </c>
      <c r="L55" s="108" t="e">
        <f t="shared" si="45"/>
        <v>#DIV/0!</v>
      </c>
      <c r="M55" s="706">
        <f>'Next Years Budget - Set Goals'!M64/12</f>
        <v>0</v>
      </c>
      <c r="N55" s="108" t="e">
        <f t="shared" si="46"/>
        <v>#DIV/0!</v>
      </c>
      <c r="O55" s="706">
        <f>'Next Years Budget - Set Goals'!O64/12</f>
        <v>0</v>
      </c>
      <c r="P55" s="108" t="e">
        <f t="shared" si="47"/>
        <v>#DIV/0!</v>
      </c>
      <c r="Q55" s="706">
        <f>'Next Years Budget - Set Goals'!Q64/12</f>
        <v>0</v>
      </c>
      <c r="R55" s="108" t="e">
        <f t="shared" si="48"/>
        <v>#DIV/0!</v>
      </c>
      <c r="S55" s="706">
        <f>'Next Years Budget - Set Goals'!S64/12</f>
        <v>0</v>
      </c>
      <c r="T55" s="108" t="e">
        <f t="shared" si="49"/>
        <v>#DIV/0!</v>
      </c>
      <c r="U55" s="706">
        <f>'Next Years Budget - Set Goals'!U64/12</f>
        <v>0</v>
      </c>
      <c r="V55" s="108" t="e">
        <f t="shared" si="50"/>
        <v>#DIV/0!</v>
      </c>
      <c r="W55" s="706">
        <f>'Next Years Budget - Set Goals'!W64/12</f>
        <v>0</v>
      </c>
      <c r="X55" s="108" t="e">
        <f t="shared" si="51"/>
        <v>#DIV/0!</v>
      </c>
      <c r="Y55" s="706">
        <f>'Next Years Budget - Set Goals'!Y64/12</f>
        <v>0</v>
      </c>
      <c r="Z55" s="108" t="e">
        <f t="shared" si="52"/>
        <v>#DIV/0!</v>
      </c>
      <c r="AA55" s="706">
        <f>'Next Years Budget - Set Goals'!AA64/12</f>
        <v>0</v>
      </c>
      <c r="AB55" s="108" t="e">
        <f t="shared" si="53"/>
        <v>#DIV/0!</v>
      </c>
      <c r="AC55" s="706">
        <f>'Next Years Budget - Set Goals'!AC64/12</f>
        <v>0</v>
      </c>
      <c r="AD55" s="319" t="e">
        <f t="shared" si="54"/>
        <v>#DIV/0!</v>
      </c>
    </row>
    <row r="56" spans="1:30" ht="13.15" x14ac:dyDescent="0.4">
      <c r="A56" s="327" t="s">
        <v>399</v>
      </c>
      <c r="B56" s="394" t="s">
        <v>279</v>
      </c>
      <c r="C56" s="243">
        <f t="shared" si="41"/>
        <v>0</v>
      </c>
      <c r="D56" s="101">
        <f t="shared" si="42"/>
        <v>0</v>
      </c>
      <c r="E56" s="706">
        <f>'Next Years Budget - Set Goals'!E65/12</f>
        <v>0</v>
      </c>
      <c r="F56" s="108">
        <f t="shared" si="43"/>
        <v>0</v>
      </c>
      <c r="G56" s="706">
        <f>'Next Years Budget - Set Goals'!G65/12</f>
        <v>0</v>
      </c>
      <c r="H56" s="108" t="e">
        <f t="shared" si="43"/>
        <v>#DIV/0!</v>
      </c>
      <c r="I56" s="706">
        <f>'Next Years Budget - Set Goals'!I65/12</f>
        <v>0</v>
      </c>
      <c r="J56" s="108" t="e">
        <f t="shared" si="44"/>
        <v>#DIV/0!</v>
      </c>
      <c r="K56" s="706">
        <f>'Next Years Budget - Set Goals'!K65/12</f>
        <v>0</v>
      </c>
      <c r="L56" s="108" t="e">
        <f t="shared" si="45"/>
        <v>#DIV/0!</v>
      </c>
      <c r="M56" s="706">
        <f>'Next Years Budget - Set Goals'!M65/12</f>
        <v>0</v>
      </c>
      <c r="N56" s="108" t="e">
        <f t="shared" si="46"/>
        <v>#DIV/0!</v>
      </c>
      <c r="O56" s="706">
        <f>'Next Years Budget - Set Goals'!O65/12</f>
        <v>0</v>
      </c>
      <c r="P56" s="108" t="e">
        <f t="shared" si="47"/>
        <v>#DIV/0!</v>
      </c>
      <c r="Q56" s="706">
        <f>'Next Years Budget - Set Goals'!Q65/12</f>
        <v>0</v>
      </c>
      <c r="R56" s="108" t="e">
        <f t="shared" si="48"/>
        <v>#DIV/0!</v>
      </c>
      <c r="S56" s="706">
        <f>'Next Years Budget - Set Goals'!S65/12</f>
        <v>0</v>
      </c>
      <c r="T56" s="108" t="e">
        <f t="shared" si="49"/>
        <v>#DIV/0!</v>
      </c>
      <c r="U56" s="706">
        <f>'Next Years Budget - Set Goals'!U65/12</f>
        <v>0</v>
      </c>
      <c r="V56" s="108" t="e">
        <f t="shared" si="50"/>
        <v>#DIV/0!</v>
      </c>
      <c r="W56" s="706">
        <f>'Next Years Budget - Set Goals'!W65/12</f>
        <v>0</v>
      </c>
      <c r="X56" s="108" t="e">
        <f t="shared" si="51"/>
        <v>#DIV/0!</v>
      </c>
      <c r="Y56" s="706">
        <f>'Next Years Budget - Set Goals'!Y65/12</f>
        <v>0</v>
      </c>
      <c r="Z56" s="108" t="e">
        <f t="shared" si="52"/>
        <v>#DIV/0!</v>
      </c>
      <c r="AA56" s="706">
        <f>'Next Years Budget - Set Goals'!AA65/12</f>
        <v>0</v>
      </c>
      <c r="AB56" s="108" t="e">
        <f t="shared" si="53"/>
        <v>#DIV/0!</v>
      </c>
      <c r="AC56" s="706">
        <f>'Next Years Budget - Set Goals'!AC65/12</f>
        <v>0</v>
      </c>
      <c r="AD56" s="319" t="e">
        <f t="shared" si="54"/>
        <v>#DIV/0!</v>
      </c>
    </row>
    <row r="57" spans="1:30" ht="13.15" x14ac:dyDescent="0.4">
      <c r="A57" s="327" t="s">
        <v>399</v>
      </c>
      <c r="B57" s="394" t="s">
        <v>280</v>
      </c>
      <c r="C57" s="243">
        <f t="shared" si="41"/>
        <v>0</v>
      </c>
      <c r="D57" s="101">
        <f t="shared" si="42"/>
        <v>0</v>
      </c>
      <c r="E57" s="706">
        <f>'Next Years Budget - Set Goals'!E66/12</f>
        <v>0</v>
      </c>
      <c r="F57" s="108">
        <f t="shared" ref="F57:H60" si="55">+E57/E$7</f>
        <v>0</v>
      </c>
      <c r="G57" s="706">
        <f>'Next Years Budget - Set Goals'!G66/12</f>
        <v>0</v>
      </c>
      <c r="H57" s="108" t="e">
        <f t="shared" si="55"/>
        <v>#DIV/0!</v>
      </c>
      <c r="I57" s="706">
        <f>'Next Years Budget - Set Goals'!I66/12</f>
        <v>0</v>
      </c>
      <c r="J57" s="108" t="e">
        <f t="shared" si="44"/>
        <v>#DIV/0!</v>
      </c>
      <c r="K57" s="706">
        <f>'Next Years Budget - Set Goals'!K66/12</f>
        <v>0</v>
      </c>
      <c r="L57" s="108" t="e">
        <f t="shared" si="45"/>
        <v>#DIV/0!</v>
      </c>
      <c r="M57" s="706">
        <f>'Next Years Budget - Set Goals'!M66/12</f>
        <v>0</v>
      </c>
      <c r="N57" s="108" t="e">
        <f t="shared" si="46"/>
        <v>#DIV/0!</v>
      </c>
      <c r="O57" s="706">
        <f>'Next Years Budget - Set Goals'!O66/12</f>
        <v>0</v>
      </c>
      <c r="P57" s="108" t="e">
        <f t="shared" si="47"/>
        <v>#DIV/0!</v>
      </c>
      <c r="Q57" s="706">
        <f>'Next Years Budget - Set Goals'!Q66/12</f>
        <v>0</v>
      </c>
      <c r="R57" s="108" t="e">
        <f t="shared" si="48"/>
        <v>#DIV/0!</v>
      </c>
      <c r="S57" s="706">
        <f>'Next Years Budget - Set Goals'!S66/12</f>
        <v>0</v>
      </c>
      <c r="T57" s="108" t="e">
        <f t="shared" si="49"/>
        <v>#DIV/0!</v>
      </c>
      <c r="U57" s="706">
        <f>'Next Years Budget - Set Goals'!U66/12</f>
        <v>0</v>
      </c>
      <c r="V57" s="108" t="e">
        <f t="shared" si="50"/>
        <v>#DIV/0!</v>
      </c>
      <c r="W57" s="706">
        <f>'Next Years Budget - Set Goals'!W66/12</f>
        <v>0</v>
      </c>
      <c r="X57" s="108" t="e">
        <f t="shared" si="51"/>
        <v>#DIV/0!</v>
      </c>
      <c r="Y57" s="706">
        <f>'Next Years Budget - Set Goals'!Y66/12</f>
        <v>0</v>
      </c>
      <c r="Z57" s="108" t="e">
        <f t="shared" si="52"/>
        <v>#DIV/0!</v>
      </c>
      <c r="AA57" s="706">
        <f>'Next Years Budget - Set Goals'!AA66/12</f>
        <v>0</v>
      </c>
      <c r="AB57" s="108" t="e">
        <f t="shared" si="53"/>
        <v>#DIV/0!</v>
      </c>
      <c r="AC57" s="706">
        <f>'Next Years Budget - Set Goals'!AC66/12</f>
        <v>0</v>
      </c>
      <c r="AD57" s="319" t="e">
        <f t="shared" si="54"/>
        <v>#DIV/0!</v>
      </c>
    </row>
    <row r="58" spans="1:30" ht="13.15" x14ac:dyDescent="0.4">
      <c r="A58" s="327" t="s">
        <v>398</v>
      </c>
      <c r="B58" s="394" t="s">
        <v>281</v>
      </c>
      <c r="C58" s="243">
        <f t="shared" si="41"/>
        <v>0</v>
      </c>
      <c r="D58" s="101">
        <f t="shared" si="42"/>
        <v>0</v>
      </c>
      <c r="E58" s="706">
        <f>'Next Years Budget - Set Goals'!E67/12</f>
        <v>0</v>
      </c>
      <c r="F58" s="108">
        <f t="shared" si="55"/>
        <v>0</v>
      </c>
      <c r="G58" s="706">
        <f>'Next Years Budget - Set Goals'!G67/12</f>
        <v>0</v>
      </c>
      <c r="H58" s="108" t="e">
        <f t="shared" si="55"/>
        <v>#DIV/0!</v>
      </c>
      <c r="I58" s="706">
        <f>'Next Years Budget - Set Goals'!I67/12</f>
        <v>0</v>
      </c>
      <c r="J58" s="108" t="e">
        <f t="shared" si="44"/>
        <v>#DIV/0!</v>
      </c>
      <c r="K58" s="706">
        <f>'Next Years Budget - Set Goals'!K67/12</f>
        <v>0</v>
      </c>
      <c r="L58" s="108" t="e">
        <f t="shared" si="45"/>
        <v>#DIV/0!</v>
      </c>
      <c r="M58" s="706">
        <f>'Next Years Budget - Set Goals'!M67/12</f>
        <v>0</v>
      </c>
      <c r="N58" s="108" t="e">
        <f t="shared" si="46"/>
        <v>#DIV/0!</v>
      </c>
      <c r="O58" s="706">
        <f>'Next Years Budget - Set Goals'!O67/12</f>
        <v>0</v>
      </c>
      <c r="P58" s="108" t="e">
        <f t="shared" si="47"/>
        <v>#DIV/0!</v>
      </c>
      <c r="Q58" s="706">
        <f>'Next Years Budget - Set Goals'!Q67/12</f>
        <v>0</v>
      </c>
      <c r="R58" s="108" t="e">
        <f t="shared" si="48"/>
        <v>#DIV/0!</v>
      </c>
      <c r="S58" s="706">
        <f>'Next Years Budget - Set Goals'!S67/12</f>
        <v>0</v>
      </c>
      <c r="T58" s="108" t="e">
        <f t="shared" si="49"/>
        <v>#DIV/0!</v>
      </c>
      <c r="U58" s="706">
        <f>'Next Years Budget - Set Goals'!U67/12</f>
        <v>0</v>
      </c>
      <c r="V58" s="108" t="e">
        <f t="shared" si="50"/>
        <v>#DIV/0!</v>
      </c>
      <c r="W58" s="706">
        <f>'Next Years Budget - Set Goals'!W67/12</f>
        <v>0</v>
      </c>
      <c r="X58" s="108" t="e">
        <f t="shared" si="51"/>
        <v>#DIV/0!</v>
      </c>
      <c r="Y58" s="706">
        <f>'Next Years Budget - Set Goals'!Y67/12</f>
        <v>0</v>
      </c>
      <c r="Z58" s="108" t="e">
        <f t="shared" si="52"/>
        <v>#DIV/0!</v>
      </c>
      <c r="AA58" s="706">
        <f>'Next Years Budget - Set Goals'!AA67/12</f>
        <v>0</v>
      </c>
      <c r="AB58" s="108" t="e">
        <f t="shared" si="53"/>
        <v>#DIV/0!</v>
      </c>
      <c r="AC58" s="706">
        <f>'Next Years Budget - Set Goals'!AC67/12</f>
        <v>0</v>
      </c>
      <c r="AD58" s="319" t="e">
        <f t="shared" si="54"/>
        <v>#DIV/0!</v>
      </c>
    </row>
    <row r="59" spans="1:30" ht="13.15" x14ac:dyDescent="0.4">
      <c r="A59" s="327" t="s">
        <v>399</v>
      </c>
      <c r="B59" s="394" t="s">
        <v>282</v>
      </c>
      <c r="C59" s="243">
        <f t="shared" si="41"/>
        <v>0</v>
      </c>
      <c r="D59" s="101">
        <f t="shared" si="42"/>
        <v>0</v>
      </c>
      <c r="E59" s="706">
        <f>'Next Years Budget - Set Goals'!E68/12</f>
        <v>0</v>
      </c>
      <c r="F59" s="108">
        <f t="shared" si="55"/>
        <v>0</v>
      </c>
      <c r="G59" s="706">
        <f>'Next Years Budget - Set Goals'!G68/12</f>
        <v>0</v>
      </c>
      <c r="H59" s="108" t="e">
        <f t="shared" si="55"/>
        <v>#DIV/0!</v>
      </c>
      <c r="I59" s="706">
        <f>'Next Years Budget - Set Goals'!I68/12</f>
        <v>0</v>
      </c>
      <c r="J59" s="108" t="e">
        <f t="shared" si="44"/>
        <v>#DIV/0!</v>
      </c>
      <c r="K59" s="706">
        <f>'Next Years Budget - Set Goals'!K68/12</f>
        <v>0</v>
      </c>
      <c r="L59" s="108" t="e">
        <f t="shared" si="45"/>
        <v>#DIV/0!</v>
      </c>
      <c r="M59" s="706">
        <f>'Next Years Budget - Set Goals'!M68/12</f>
        <v>0</v>
      </c>
      <c r="N59" s="108" t="e">
        <f t="shared" si="46"/>
        <v>#DIV/0!</v>
      </c>
      <c r="O59" s="706">
        <f>'Next Years Budget - Set Goals'!O68/12</f>
        <v>0</v>
      </c>
      <c r="P59" s="108" t="e">
        <f t="shared" si="47"/>
        <v>#DIV/0!</v>
      </c>
      <c r="Q59" s="706">
        <f>'Next Years Budget - Set Goals'!Q68/12</f>
        <v>0</v>
      </c>
      <c r="R59" s="108" t="e">
        <f t="shared" si="48"/>
        <v>#DIV/0!</v>
      </c>
      <c r="S59" s="706">
        <f>'Next Years Budget - Set Goals'!S68/12</f>
        <v>0</v>
      </c>
      <c r="T59" s="108" t="e">
        <f t="shared" si="49"/>
        <v>#DIV/0!</v>
      </c>
      <c r="U59" s="706">
        <f>'Next Years Budget - Set Goals'!U68/12</f>
        <v>0</v>
      </c>
      <c r="V59" s="108" t="e">
        <f t="shared" si="50"/>
        <v>#DIV/0!</v>
      </c>
      <c r="W59" s="706">
        <f>'Next Years Budget - Set Goals'!W68/12</f>
        <v>0</v>
      </c>
      <c r="X59" s="108" t="e">
        <f t="shared" si="51"/>
        <v>#DIV/0!</v>
      </c>
      <c r="Y59" s="706">
        <f>'Next Years Budget - Set Goals'!Y68/12</f>
        <v>0</v>
      </c>
      <c r="Z59" s="108" t="e">
        <f t="shared" si="52"/>
        <v>#DIV/0!</v>
      </c>
      <c r="AA59" s="706">
        <f>'Next Years Budget - Set Goals'!AA68/12</f>
        <v>0</v>
      </c>
      <c r="AB59" s="108" t="e">
        <f t="shared" si="53"/>
        <v>#DIV/0!</v>
      </c>
      <c r="AC59" s="706">
        <f>'Next Years Budget - Set Goals'!AC68/12</f>
        <v>0</v>
      </c>
      <c r="AD59" s="319" t="e">
        <f t="shared" si="54"/>
        <v>#DIV/0!</v>
      </c>
    </row>
    <row r="60" spans="1:30" ht="13.15" x14ac:dyDescent="0.4">
      <c r="A60" s="327"/>
      <c r="B60" s="409" t="s">
        <v>284</v>
      </c>
      <c r="C60" s="265">
        <f>SUM(C41:C59)</f>
        <v>0</v>
      </c>
      <c r="D60" s="110">
        <f>+C60/$C$7</f>
        <v>0</v>
      </c>
      <c r="E60" s="256">
        <f>SUM(E41:E59)</f>
        <v>0</v>
      </c>
      <c r="F60" s="194">
        <f t="shared" si="55"/>
        <v>0</v>
      </c>
      <c r="G60" s="256">
        <f>SUM(G41:G59)</f>
        <v>0</v>
      </c>
      <c r="H60" s="194" t="e">
        <f t="shared" si="55"/>
        <v>#DIV/0!</v>
      </c>
      <c r="I60" s="256">
        <f>SUM(I41:I59)</f>
        <v>0</v>
      </c>
      <c r="J60" s="194" t="e">
        <f t="shared" si="44"/>
        <v>#DIV/0!</v>
      </c>
      <c r="K60" s="256">
        <f>SUM(K41:K59)</f>
        <v>0</v>
      </c>
      <c r="L60" s="194" t="e">
        <f t="shared" si="45"/>
        <v>#DIV/0!</v>
      </c>
      <c r="M60" s="256">
        <f>SUM(M41:M59)</f>
        <v>0</v>
      </c>
      <c r="N60" s="194" t="e">
        <f t="shared" si="46"/>
        <v>#DIV/0!</v>
      </c>
      <c r="O60" s="256">
        <f>SUM(O41:O59)</f>
        <v>0</v>
      </c>
      <c r="P60" s="194" t="e">
        <f t="shared" si="47"/>
        <v>#DIV/0!</v>
      </c>
      <c r="Q60" s="256">
        <f>SUM(Q41:Q59)</f>
        <v>0</v>
      </c>
      <c r="R60" s="194" t="e">
        <f t="shared" si="48"/>
        <v>#DIV/0!</v>
      </c>
      <c r="S60" s="256">
        <f>SUM(S41:S59)</f>
        <v>0</v>
      </c>
      <c r="T60" s="194" t="e">
        <f t="shared" si="49"/>
        <v>#DIV/0!</v>
      </c>
      <c r="U60" s="256">
        <f>SUM(U41:U59)</f>
        <v>0</v>
      </c>
      <c r="V60" s="194" t="e">
        <f t="shared" si="50"/>
        <v>#DIV/0!</v>
      </c>
      <c r="W60" s="256">
        <f>SUM(W41:W59)</f>
        <v>0</v>
      </c>
      <c r="X60" s="194" t="e">
        <f t="shared" si="51"/>
        <v>#DIV/0!</v>
      </c>
      <c r="Y60" s="256">
        <f>SUM(Y41:Y59)</f>
        <v>0</v>
      </c>
      <c r="Z60" s="194" t="e">
        <f t="shared" si="52"/>
        <v>#DIV/0!</v>
      </c>
      <c r="AA60" s="256">
        <f>SUM(AA41:AA59)</f>
        <v>0</v>
      </c>
      <c r="AB60" s="194" t="e">
        <f t="shared" si="53"/>
        <v>#DIV/0!</v>
      </c>
      <c r="AC60" s="256">
        <f>SUM(AC41:AC59)</f>
        <v>0</v>
      </c>
      <c r="AD60" s="230" t="e">
        <f t="shared" si="54"/>
        <v>#DIV/0!</v>
      </c>
    </row>
    <row r="61" spans="1:30" ht="13.15" x14ac:dyDescent="0.4">
      <c r="A61" s="327"/>
      <c r="B61" s="4"/>
      <c r="C61" s="243"/>
      <c r="D61" s="1"/>
      <c r="E61" s="248"/>
      <c r="F61" s="108"/>
      <c r="G61" s="248"/>
      <c r="H61" s="108"/>
      <c r="I61" s="248"/>
      <c r="J61" s="108"/>
      <c r="K61" s="248"/>
      <c r="L61" s="108"/>
      <c r="M61" s="248"/>
      <c r="N61" s="108"/>
      <c r="O61" s="248"/>
      <c r="P61" s="108"/>
      <c r="Q61" s="248"/>
      <c r="R61" s="108"/>
      <c r="S61" s="248"/>
      <c r="T61" s="108"/>
      <c r="U61" s="248"/>
      <c r="V61" s="108"/>
      <c r="W61" s="248"/>
      <c r="X61" s="108"/>
      <c r="Y61" s="248"/>
      <c r="Z61" s="108"/>
      <c r="AA61" s="248"/>
      <c r="AB61" s="108"/>
      <c r="AC61" s="248"/>
      <c r="AD61" s="319"/>
    </row>
    <row r="62" spans="1:30" ht="13.15" x14ac:dyDescent="0.4">
      <c r="A62" s="327"/>
      <c r="B62" s="410" t="s">
        <v>299</v>
      </c>
      <c r="C62" s="243"/>
      <c r="D62" s="1"/>
      <c r="E62" s="248"/>
      <c r="F62" s="108"/>
      <c r="G62" s="248"/>
      <c r="H62" s="108"/>
      <c r="I62" s="248"/>
      <c r="J62" s="108"/>
      <c r="K62" s="248"/>
      <c r="L62" s="108"/>
      <c r="M62" s="248"/>
      <c r="N62" s="108"/>
      <c r="O62" s="248"/>
      <c r="P62" s="108"/>
      <c r="Q62" s="248"/>
      <c r="R62" s="108"/>
      <c r="S62" s="248"/>
      <c r="T62" s="108"/>
      <c r="U62" s="248"/>
      <c r="V62" s="108"/>
      <c r="W62" s="248"/>
      <c r="X62" s="108"/>
      <c r="Y62" s="248"/>
      <c r="Z62" s="108"/>
      <c r="AA62" s="248"/>
      <c r="AB62" s="108"/>
      <c r="AC62" s="248"/>
      <c r="AD62" s="319"/>
    </row>
    <row r="63" spans="1:30" ht="13.15" x14ac:dyDescent="0.4">
      <c r="A63" s="327" t="s">
        <v>398</v>
      </c>
      <c r="B63" s="394" t="s">
        <v>285</v>
      </c>
      <c r="C63" s="243">
        <f t="shared" ref="C63:C76" si="56">+E63+G63+I63+K63+M63+O63+Q63+S63+U63+W63+Y63+AA63+AC63</f>
        <v>0</v>
      </c>
      <c r="D63" s="101">
        <f t="shared" ref="D63:D76" si="57">+C63/$C$7</f>
        <v>0</v>
      </c>
      <c r="E63" s="706">
        <f>'Next Years Budget - Set Goals'!E72/12</f>
        <v>0</v>
      </c>
      <c r="F63" s="108">
        <f t="shared" ref="F63:H77" si="58">+E63/E$7</f>
        <v>0</v>
      </c>
      <c r="G63" s="706">
        <f>'Next Years Budget - Set Goals'!G72/12</f>
        <v>0</v>
      </c>
      <c r="H63" s="108" t="e">
        <f t="shared" si="58"/>
        <v>#DIV/0!</v>
      </c>
      <c r="I63" s="706">
        <f>'Next Years Budget - Set Goals'!I72/12</f>
        <v>0</v>
      </c>
      <c r="J63" s="108" t="e">
        <f t="shared" ref="J63:J77" si="59">+I63/I$7</f>
        <v>#DIV/0!</v>
      </c>
      <c r="K63" s="706">
        <f>'Next Years Budget - Set Goals'!K72/12</f>
        <v>0</v>
      </c>
      <c r="L63" s="108" t="e">
        <f t="shared" ref="L63:L77" si="60">+K63/K$7</f>
        <v>#DIV/0!</v>
      </c>
      <c r="M63" s="706">
        <f>'Next Years Budget - Set Goals'!M72/12</f>
        <v>0</v>
      </c>
      <c r="N63" s="108" t="e">
        <f t="shared" ref="N63:N77" si="61">+M63/M$7</f>
        <v>#DIV/0!</v>
      </c>
      <c r="O63" s="706">
        <f>'Next Years Budget - Set Goals'!O72/12</f>
        <v>0</v>
      </c>
      <c r="P63" s="108" t="e">
        <f t="shared" ref="P63:P77" si="62">+O63/O$7</f>
        <v>#DIV/0!</v>
      </c>
      <c r="Q63" s="706">
        <f>'Next Years Budget - Set Goals'!Q72/12</f>
        <v>0</v>
      </c>
      <c r="R63" s="108" t="e">
        <f t="shared" ref="R63:R77" si="63">+Q63/Q$7</f>
        <v>#DIV/0!</v>
      </c>
      <c r="S63" s="706">
        <f>'Next Years Budget - Set Goals'!S72/12</f>
        <v>0</v>
      </c>
      <c r="T63" s="108" t="e">
        <f t="shared" ref="T63:T77" si="64">+S63/S$7</f>
        <v>#DIV/0!</v>
      </c>
      <c r="U63" s="706">
        <f>'Next Years Budget - Set Goals'!U72/12</f>
        <v>0</v>
      </c>
      <c r="V63" s="108" t="e">
        <f t="shared" ref="V63:V77" si="65">+U63/U$7</f>
        <v>#DIV/0!</v>
      </c>
      <c r="W63" s="706">
        <f>'Next Years Budget - Set Goals'!W72/12</f>
        <v>0</v>
      </c>
      <c r="X63" s="108" t="e">
        <f t="shared" ref="X63:X77" si="66">+W63/W$7</f>
        <v>#DIV/0!</v>
      </c>
      <c r="Y63" s="706">
        <f>'Next Years Budget - Set Goals'!Y72/12</f>
        <v>0</v>
      </c>
      <c r="Z63" s="108" t="e">
        <f t="shared" ref="Z63:Z77" si="67">+Y63/Y$7</f>
        <v>#DIV/0!</v>
      </c>
      <c r="AA63" s="706">
        <f>'Next Years Budget - Set Goals'!AA72/12</f>
        <v>0</v>
      </c>
      <c r="AB63" s="108" t="e">
        <f t="shared" ref="AB63:AB77" si="68">+AA63/AA$7</f>
        <v>#DIV/0!</v>
      </c>
      <c r="AC63" s="706">
        <f>'Next Years Budget - Set Goals'!AC72/12</f>
        <v>0</v>
      </c>
      <c r="AD63" s="319" t="e">
        <f t="shared" ref="AD63:AD77" si="69">+AC63/AC$7</f>
        <v>#DIV/0!</v>
      </c>
    </row>
    <row r="64" spans="1:30" ht="13.15" x14ac:dyDescent="0.4">
      <c r="A64" s="327" t="s">
        <v>398</v>
      </c>
      <c r="B64" s="394" t="s">
        <v>286</v>
      </c>
      <c r="C64" s="243">
        <f t="shared" si="56"/>
        <v>0</v>
      </c>
      <c r="D64" s="101">
        <f t="shared" si="57"/>
        <v>0</v>
      </c>
      <c r="E64" s="706">
        <f>'Next Years Budget - Set Goals'!E73/12</f>
        <v>0</v>
      </c>
      <c r="F64" s="108">
        <f t="shared" si="58"/>
        <v>0</v>
      </c>
      <c r="G64" s="706">
        <f>'Next Years Budget - Set Goals'!G73/12</f>
        <v>0</v>
      </c>
      <c r="H64" s="108" t="e">
        <f t="shared" si="58"/>
        <v>#DIV/0!</v>
      </c>
      <c r="I64" s="706">
        <f>'Next Years Budget - Set Goals'!I73/12</f>
        <v>0</v>
      </c>
      <c r="J64" s="108" t="e">
        <f t="shared" si="59"/>
        <v>#DIV/0!</v>
      </c>
      <c r="K64" s="706">
        <f>'Next Years Budget - Set Goals'!K73/12</f>
        <v>0</v>
      </c>
      <c r="L64" s="108" t="e">
        <f t="shared" si="60"/>
        <v>#DIV/0!</v>
      </c>
      <c r="M64" s="706">
        <f>'Next Years Budget - Set Goals'!M73/12</f>
        <v>0</v>
      </c>
      <c r="N64" s="108" t="e">
        <f t="shared" si="61"/>
        <v>#DIV/0!</v>
      </c>
      <c r="O64" s="706">
        <f>'Next Years Budget - Set Goals'!O73/12</f>
        <v>0</v>
      </c>
      <c r="P64" s="108" t="e">
        <f t="shared" si="62"/>
        <v>#DIV/0!</v>
      </c>
      <c r="Q64" s="706">
        <f>'Next Years Budget - Set Goals'!Q73/12</f>
        <v>0</v>
      </c>
      <c r="R64" s="108" t="e">
        <f t="shared" si="63"/>
        <v>#DIV/0!</v>
      </c>
      <c r="S64" s="706">
        <f>'Next Years Budget - Set Goals'!S73/12</f>
        <v>0</v>
      </c>
      <c r="T64" s="108" t="e">
        <f t="shared" si="64"/>
        <v>#DIV/0!</v>
      </c>
      <c r="U64" s="706">
        <f>'Next Years Budget - Set Goals'!U73/12</f>
        <v>0</v>
      </c>
      <c r="V64" s="108" t="e">
        <f t="shared" si="65"/>
        <v>#DIV/0!</v>
      </c>
      <c r="W64" s="706">
        <f>'Next Years Budget - Set Goals'!W73/12</f>
        <v>0</v>
      </c>
      <c r="X64" s="108" t="e">
        <f t="shared" si="66"/>
        <v>#DIV/0!</v>
      </c>
      <c r="Y64" s="706">
        <f>'Next Years Budget - Set Goals'!Y73/12</f>
        <v>0</v>
      </c>
      <c r="Z64" s="108" t="e">
        <f t="shared" si="67"/>
        <v>#DIV/0!</v>
      </c>
      <c r="AA64" s="706">
        <f>'Next Years Budget - Set Goals'!AA73/12</f>
        <v>0</v>
      </c>
      <c r="AB64" s="108" t="e">
        <f t="shared" si="68"/>
        <v>#DIV/0!</v>
      </c>
      <c r="AC64" s="706">
        <f>'Next Years Budget - Set Goals'!AC73/12</f>
        <v>0</v>
      </c>
      <c r="AD64" s="319" t="e">
        <f t="shared" si="69"/>
        <v>#DIV/0!</v>
      </c>
    </row>
    <row r="65" spans="1:30" ht="13.15" x14ac:dyDescent="0.4">
      <c r="A65" s="327" t="s">
        <v>398</v>
      </c>
      <c r="B65" s="394" t="s">
        <v>287</v>
      </c>
      <c r="C65" s="243">
        <f t="shared" si="56"/>
        <v>0</v>
      </c>
      <c r="D65" s="101">
        <f t="shared" si="57"/>
        <v>0</v>
      </c>
      <c r="E65" s="706">
        <f>'Next Years Budget - Set Goals'!E74/12</f>
        <v>0</v>
      </c>
      <c r="F65" s="108">
        <f t="shared" si="58"/>
        <v>0</v>
      </c>
      <c r="G65" s="706">
        <f>'Next Years Budget - Set Goals'!G74/12</f>
        <v>0</v>
      </c>
      <c r="H65" s="108" t="e">
        <f t="shared" si="58"/>
        <v>#DIV/0!</v>
      </c>
      <c r="I65" s="706">
        <f>'Next Years Budget - Set Goals'!I74/12</f>
        <v>0</v>
      </c>
      <c r="J65" s="108" t="e">
        <f t="shared" si="59"/>
        <v>#DIV/0!</v>
      </c>
      <c r="K65" s="706">
        <f>'Next Years Budget - Set Goals'!K74/12</f>
        <v>0</v>
      </c>
      <c r="L65" s="108" t="e">
        <f t="shared" si="60"/>
        <v>#DIV/0!</v>
      </c>
      <c r="M65" s="706">
        <f>'Next Years Budget - Set Goals'!M74/12</f>
        <v>0</v>
      </c>
      <c r="N65" s="108" t="e">
        <f t="shared" si="61"/>
        <v>#DIV/0!</v>
      </c>
      <c r="O65" s="706">
        <f>'Next Years Budget - Set Goals'!O74/12</f>
        <v>0</v>
      </c>
      <c r="P65" s="108" t="e">
        <f t="shared" si="62"/>
        <v>#DIV/0!</v>
      </c>
      <c r="Q65" s="706">
        <f>'Next Years Budget - Set Goals'!Q74/12</f>
        <v>0</v>
      </c>
      <c r="R65" s="108" t="e">
        <f t="shared" si="63"/>
        <v>#DIV/0!</v>
      </c>
      <c r="S65" s="706">
        <f>'Next Years Budget - Set Goals'!S74/12</f>
        <v>0</v>
      </c>
      <c r="T65" s="108" t="e">
        <f t="shared" si="64"/>
        <v>#DIV/0!</v>
      </c>
      <c r="U65" s="706">
        <f>'Next Years Budget - Set Goals'!U74/12</f>
        <v>0</v>
      </c>
      <c r="V65" s="108" t="e">
        <f t="shared" si="65"/>
        <v>#DIV/0!</v>
      </c>
      <c r="W65" s="706">
        <f>'Next Years Budget - Set Goals'!W74/12</f>
        <v>0</v>
      </c>
      <c r="X65" s="108" t="e">
        <f t="shared" si="66"/>
        <v>#DIV/0!</v>
      </c>
      <c r="Y65" s="706">
        <f>'Next Years Budget - Set Goals'!Y74/12</f>
        <v>0</v>
      </c>
      <c r="Z65" s="108" t="e">
        <f t="shared" si="67"/>
        <v>#DIV/0!</v>
      </c>
      <c r="AA65" s="706">
        <f>'Next Years Budget - Set Goals'!AA74/12</f>
        <v>0</v>
      </c>
      <c r="AB65" s="108" t="e">
        <f t="shared" si="68"/>
        <v>#DIV/0!</v>
      </c>
      <c r="AC65" s="706">
        <f>'Next Years Budget - Set Goals'!AC74/12</f>
        <v>0</v>
      </c>
      <c r="AD65" s="319" t="e">
        <f t="shared" si="69"/>
        <v>#DIV/0!</v>
      </c>
    </row>
    <row r="66" spans="1:30" ht="13.15" x14ac:dyDescent="0.4">
      <c r="A66" s="327" t="s">
        <v>398</v>
      </c>
      <c r="B66" s="394" t="s">
        <v>288</v>
      </c>
      <c r="C66" s="243">
        <f t="shared" si="56"/>
        <v>0</v>
      </c>
      <c r="D66" s="101">
        <f t="shared" si="57"/>
        <v>0</v>
      </c>
      <c r="E66" s="706">
        <f>'Next Years Budget - Set Goals'!E75/12</f>
        <v>0</v>
      </c>
      <c r="F66" s="108">
        <f t="shared" si="58"/>
        <v>0</v>
      </c>
      <c r="G66" s="706">
        <f>'Next Years Budget - Set Goals'!G75/12</f>
        <v>0</v>
      </c>
      <c r="H66" s="108" t="e">
        <f t="shared" si="58"/>
        <v>#DIV/0!</v>
      </c>
      <c r="I66" s="706">
        <f>'Next Years Budget - Set Goals'!I75/12</f>
        <v>0</v>
      </c>
      <c r="J66" s="108" t="e">
        <f t="shared" si="59"/>
        <v>#DIV/0!</v>
      </c>
      <c r="K66" s="706">
        <f>'Next Years Budget - Set Goals'!K75/12</f>
        <v>0</v>
      </c>
      <c r="L66" s="108" t="e">
        <f t="shared" si="60"/>
        <v>#DIV/0!</v>
      </c>
      <c r="M66" s="706">
        <f>'Next Years Budget - Set Goals'!M75/12</f>
        <v>0</v>
      </c>
      <c r="N66" s="108" t="e">
        <f t="shared" si="61"/>
        <v>#DIV/0!</v>
      </c>
      <c r="O66" s="706">
        <f>'Next Years Budget - Set Goals'!O75/12</f>
        <v>0</v>
      </c>
      <c r="P66" s="108" t="e">
        <f t="shared" si="62"/>
        <v>#DIV/0!</v>
      </c>
      <c r="Q66" s="706">
        <f>'Next Years Budget - Set Goals'!Q75/12</f>
        <v>0</v>
      </c>
      <c r="R66" s="108" t="e">
        <f t="shared" si="63"/>
        <v>#DIV/0!</v>
      </c>
      <c r="S66" s="706">
        <f>'Next Years Budget - Set Goals'!S75/12</f>
        <v>0</v>
      </c>
      <c r="T66" s="108" t="e">
        <f t="shared" si="64"/>
        <v>#DIV/0!</v>
      </c>
      <c r="U66" s="706">
        <f>'Next Years Budget - Set Goals'!U75/12</f>
        <v>0</v>
      </c>
      <c r="V66" s="108" t="e">
        <f t="shared" si="65"/>
        <v>#DIV/0!</v>
      </c>
      <c r="W66" s="706">
        <f>'Next Years Budget - Set Goals'!W75/12</f>
        <v>0</v>
      </c>
      <c r="X66" s="108" t="e">
        <f t="shared" si="66"/>
        <v>#DIV/0!</v>
      </c>
      <c r="Y66" s="706">
        <f>'Next Years Budget - Set Goals'!Y75/12</f>
        <v>0</v>
      </c>
      <c r="Z66" s="108" t="e">
        <f t="shared" si="67"/>
        <v>#DIV/0!</v>
      </c>
      <c r="AA66" s="706">
        <f>'Next Years Budget - Set Goals'!AA75/12</f>
        <v>0</v>
      </c>
      <c r="AB66" s="108" t="e">
        <f t="shared" si="68"/>
        <v>#DIV/0!</v>
      </c>
      <c r="AC66" s="706">
        <f>'Next Years Budget - Set Goals'!AC75/12</f>
        <v>0</v>
      </c>
      <c r="AD66" s="319" t="e">
        <f t="shared" si="69"/>
        <v>#DIV/0!</v>
      </c>
    </row>
    <row r="67" spans="1:30" ht="13.15" x14ac:dyDescent="0.4">
      <c r="A67" s="327" t="s">
        <v>399</v>
      </c>
      <c r="B67" s="394" t="s">
        <v>289</v>
      </c>
      <c r="C67" s="243">
        <f t="shared" si="56"/>
        <v>0</v>
      </c>
      <c r="D67" s="101">
        <f t="shared" si="57"/>
        <v>0</v>
      </c>
      <c r="E67" s="706">
        <f>'Next Years Budget - Set Goals'!E76/12</f>
        <v>0</v>
      </c>
      <c r="F67" s="108">
        <f t="shared" si="58"/>
        <v>0</v>
      </c>
      <c r="G67" s="706">
        <f>'Next Years Budget - Set Goals'!G76/12</f>
        <v>0</v>
      </c>
      <c r="H67" s="108" t="e">
        <f t="shared" si="58"/>
        <v>#DIV/0!</v>
      </c>
      <c r="I67" s="706">
        <f>'Next Years Budget - Set Goals'!I76/12</f>
        <v>0</v>
      </c>
      <c r="J67" s="108" t="e">
        <f t="shared" si="59"/>
        <v>#DIV/0!</v>
      </c>
      <c r="K67" s="706">
        <f>'Next Years Budget - Set Goals'!K76/12</f>
        <v>0</v>
      </c>
      <c r="L67" s="108" t="e">
        <f t="shared" si="60"/>
        <v>#DIV/0!</v>
      </c>
      <c r="M67" s="706">
        <f>'Next Years Budget - Set Goals'!M76/12</f>
        <v>0</v>
      </c>
      <c r="N67" s="108" t="e">
        <f t="shared" si="61"/>
        <v>#DIV/0!</v>
      </c>
      <c r="O67" s="706">
        <f>'Next Years Budget - Set Goals'!O76/12</f>
        <v>0</v>
      </c>
      <c r="P67" s="108" t="e">
        <f t="shared" si="62"/>
        <v>#DIV/0!</v>
      </c>
      <c r="Q67" s="706">
        <f>'Next Years Budget - Set Goals'!Q76/12</f>
        <v>0</v>
      </c>
      <c r="R67" s="108" t="e">
        <f t="shared" si="63"/>
        <v>#DIV/0!</v>
      </c>
      <c r="S67" s="706">
        <f>'Next Years Budget - Set Goals'!S76/12</f>
        <v>0</v>
      </c>
      <c r="T67" s="108" t="e">
        <f t="shared" si="64"/>
        <v>#DIV/0!</v>
      </c>
      <c r="U67" s="706">
        <f>'Next Years Budget - Set Goals'!U76/12</f>
        <v>0</v>
      </c>
      <c r="V67" s="108" t="e">
        <f t="shared" si="65"/>
        <v>#DIV/0!</v>
      </c>
      <c r="W67" s="706">
        <f>'Next Years Budget - Set Goals'!W76/12</f>
        <v>0</v>
      </c>
      <c r="X67" s="108" t="e">
        <f t="shared" si="66"/>
        <v>#DIV/0!</v>
      </c>
      <c r="Y67" s="706">
        <f>'Next Years Budget - Set Goals'!Y76/12</f>
        <v>0</v>
      </c>
      <c r="Z67" s="108" t="e">
        <f t="shared" si="67"/>
        <v>#DIV/0!</v>
      </c>
      <c r="AA67" s="706">
        <f>'Next Years Budget - Set Goals'!AA76/12</f>
        <v>0</v>
      </c>
      <c r="AB67" s="108" t="e">
        <f t="shared" si="68"/>
        <v>#DIV/0!</v>
      </c>
      <c r="AC67" s="706">
        <f>'Next Years Budget - Set Goals'!AC76/12</f>
        <v>0</v>
      </c>
      <c r="AD67" s="319" t="e">
        <f t="shared" si="69"/>
        <v>#DIV/0!</v>
      </c>
    </row>
    <row r="68" spans="1:30" ht="13.15" x14ac:dyDescent="0.4">
      <c r="A68" s="327" t="s">
        <v>399</v>
      </c>
      <c r="B68" s="394" t="s">
        <v>290</v>
      </c>
      <c r="C68" s="243">
        <f t="shared" si="56"/>
        <v>0</v>
      </c>
      <c r="D68" s="101">
        <f t="shared" si="57"/>
        <v>0</v>
      </c>
      <c r="E68" s="706">
        <f>'Next Years Budget - Set Goals'!E77/12</f>
        <v>0</v>
      </c>
      <c r="F68" s="108">
        <f t="shared" si="58"/>
        <v>0</v>
      </c>
      <c r="G68" s="706">
        <f>'Next Years Budget - Set Goals'!G77/12</f>
        <v>0</v>
      </c>
      <c r="H68" s="108" t="e">
        <f t="shared" si="58"/>
        <v>#DIV/0!</v>
      </c>
      <c r="I68" s="706">
        <f>'Next Years Budget - Set Goals'!I77/12</f>
        <v>0</v>
      </c>
      <c r="J68" s="108" t="e">
        <f t="shared" si="59"/>
        <v>#DIV/0!</v>
      </c>
      <c r="K68" s="706">
        <f>'Next Years Budget - Set Goals'!K77/12</f>
        <v>0</v>
      </c>
      <c r="L68" s="108" t="e">
        <f t="shared" si="60"/>
        <v>#DIV/0!</v>
      </c>
      <c r="M68" s="706">
        <f>'Next Years Budget - Set Goals'!M77/12</f>
        <v>0</v>
      </c>
      <c r="N68" s="108" t="e">
        <f t="shared" si="61"/>
        <v>#DIV/0!</v>
      </c>
      <c r="O68" s="706">
        <f>'Next Years Budget - Set Goals'!O77/12</f>
        <v>0</v>
      </c>
      <c r="P68" s="108" t="e">
        <f t="shared" si="62"/>
        <v>#DIV/0!</v>
      </c>
      <c r="Q68" s="706">
        <f>'Next Years Budget - Set Goals'!Q77/12</f>
        <v>0</v>
      </c>
      <c r="R68" s="108" t="e">
        <f t="shared" si="63"/>
        <v>#DIV/0!</v>
      </c>
      <c r="S68" s="706">
        <f>'Next Years Budget - Set Goals'!S77/12</f>
        <v>0</v>
      </c>
      <c r="T68" s="108" t="e">
        <f t="shared" si="64"/>
        <v>#DIV/0!</v>
      </c>
      <c r="U68" s="706">
        <f>'Next Years Budget - Set Goals'!U77/12</f>
        <v>0</v>
      </c>
      <c r="V68" s="108" t="e">
        <f t="shared" si="65"/>
        <v>#DIV/0!</v>
      </c>
      <c r="W68" s="706">
        <f>'Next Years Budget - Set Goals'!W77/12</f>
        <v>0</v>
      </c>
      <c r="X68" s="108" t="e">
        <f t="shared" si="66"/>
        <v>#DIV/0!</v>
      </c>
      <c r="Y68" s="706">
        <f>'Next Years Budget - Set Goals'!Y77/12</f>
        <v>0</v>
      </c>
      <c r="Z68" s="108" t="e">
        <f t="shared" si="67"/>
        <v>#DIV/0!</v>
      </c>
      <c r="AA68" s="706">
        <f>'Next Years Budget - Set Goals'!AA77/12</f>
        <v>0</v>
      </c>
      <c r="AB68" s="108" t="e">
        <f t="shared" si="68"/>
        <v>#DIV/0!</v>
      </c>
      <c r="AC68" s="706">
        <f>'Next Years Budget - Set Goals'!AC77/12</f>
        <v>0</v>
      </c>
      <c r="AD68" s="319" t="e">
        <f t="shared" si="69"/>
        <v>#DIV/0!</v>
      </c>
    </row>
    <row r="69" spans="1:30" ht="13.15" x14ac:dyDescent="0.4">
      <c r="A69" s="327" t="s">
        <v>399</v>
      </c>
      <c r="B69" s="394" t="s">
        <v>291</v>
      </c>
      <c r="C69" s="243">
        <f t="shared" si="56"/>
        <v>0</v>
      </c>
      <c r="D69" s="101">
        <f t="shared" si="57"/>
        <v>0</v>
      </c>
      <c r="E69" s="706">
        <f>'Next Years Budget - Set Goals'!E78/12</f>
        <v>0</v>
      </c>
      <c r="F69" s="108">
        <f t="shared" si="58"/>
        <v>0</v>
      </c>
      <c r="G69" s="706">
        <f>'Next Years Budget - Set Goals'!G78/12</f>
        <v>0</v>
      </c>
      <c r="H69" s="108" t="e">
        <f t="shared" si="58"/>
        <v>#DIV/0!</v>
      </c>
      <c r="I69" s="706">
        <f>'Next Years Budget - Set Goals'!I78/12</f>
        <v>0</v>
      </c>
      <c r="J69" s="108" t="e">
        <f t="shared" si="59"/>
        <v>#DIV/0!</v>
      </c>
      <c r="K69" s="706">
        <f>'Next Years Budget - Set Goals'!K78/12</f>
        <v>0</v>
      </c>
      <c r="L69" s="108" t="e">
        <f t="shared" si="60"/>
        <v>#DIV/0!</v>
      </c>
      <c r="M69" s="706">
        <f>'Next Years Budget - Set Goals'!M78/12</f>
        <v>0</v>
      </c>
      <c r="N69" s="108" t="e">
        <f t="shared" si="61"/>
        <v>#DIV/0!</v>
      </c>
      <c r="O69" s="706">
        <f>'Next Years Budget - Set Goals'!O78/12</f>
        <v>0</v>
      </c>
      <c r="P69" s="108" t="e">
        <f t="shared" si="62"/>
        <v>#DIV/0!</v>
      </c>
      <c r="Q69" s="706">
        <f>'Next Years Budget - Set Goals'!Q78/12</f>
        <v>0</v>
      </c>
      <c r="R69" s="108" t="e">
        <f t="shared" si="63"/>
        <v>#DIV/0!</v>
      </c>
      <c r="S69" s="706">
        <f>'Next Years Budget - Set Goals'!S78/12</f>
        <v>0</v>
      </c>
      <c r="T69" s="108" t="e">
        <f t="shared" si="64"/>
        <v>#DIV/0!</v>
      </c>
      <c r="U69" s="706">
        <f>'Next Years Budget - Set Goals'!U78/12</f>
        <v>0</v>
      </c>
      <c r="V69" s="108" t="e">
        <f t="shared" si="65"/>
        <v>#DIV/0!</v>
      </c>
      <c r="W69" s="706">
        <f>'Next Years Budget - Set Goals'!W78/12</f>
        <v>0</v>
      </c>
      <c r="X69" s="108" t="e">
        <f t="shared" si="66"/>
        <v>#DIV/0!</v>
      </c>
      <c r="Y69" s="706">
        <f>'Next Years Budget - Set Goals'!Y78/12</f>
        <v>0</v>
      </c>
      <c r="Z69" s="108" t="e">
        <f t="shared" si="67"/>
        <v>#DIV/0!</v>
      </c>
      <c r="AA69" s="706">
        <f>'Next Years Budget - Set Goals'!AA78/12</f>
        <v>0</v>
      </c>
      <c r="AB69" s="108" t="e">
        <f t="shared" si="68"/>
        <v>#DIV/0!</v>
      </c>
      <c r="AC69" s="706">
        <f>'Next Years Budget - Set Goals'!AC78/12</f>
        <v>0</v>
      </c>
      <c r="AD69" s="319" t="e">
        <f t="shared" si="69"/>
        <v>#DIV/0!</v>
      </c>
    </row>
    <row r="70" spans="1:30" ht="13.15" x14ac:dyDescent="0.4">
      <c r="A70" s="327" t="s">
        <v>398</v>
      </c>
      <c r="B70" s="394" t="s">
        <v>292</v>
      </c>
      <c r="C70" s="243">
        <f t="shared" si="56"/>
        <v>0</v>
      </c>
      <c r="D70" s="101">
        <f t="shared" si="57"/>
        <v>0</v>
      </c>
      <c r="E70" s="706">
        <f>'Next Years Budget - Set Goals'!E79/12</f>
        <v>0</v>
      </c>
      <c r="F70" s="108">
        <f t="shared" si="58"/>
        <v>0</v>
      </c>
      <c r="G70" s="706">
        <f>'Next Years Budget - Set Goals'!G79/12</f>
        <v>0</v>
      </c>
      <c r="H70" s="108" t="e">
        <f t="shared" si="58"/>
        <v>#DIV/0!</v>
      </c>
      <c r="I70" s="706">
        <f>'Next Years Budget - Set Goals'!I79/12</f>
        <v>0</v>
      </c>
      <c r="J70" s="108" t="e">
        <f t="shared" si="59"/>
        <v>#DIV/0!</v>
      </c>
      <c r="K70" s="706">
        <f>'Next Years Budget - Set Goals'!K79/12</f>
        <v>0</v>
      </c>
      <c r="L70" s="108" t="e">
        <f t="shared" si="60"/>
        <v>#DIV/0!</v>
      </c>
      <c r="M70" s="706">
        <f>'Next Years Budget - Set Goals'!M79/12</f>
        <v>0</v>
      </c>
      <c r="N70" s="108" t="e">
        <f t="shared" si="61"/>
        <v>#DIV/0!</v>
      </c>
      <c r="O70" s="706">
        <f>'Next Years Budget - Set Goals'!O79/12</f>
        <v>0</v>
      </c>
      <c r="P70" s="108" t="e">
        <f t="shared" si="62"/>
        <v>#DIV/0!</v>
      </c>
      <c r="Q70" s="706">
        <f>'Next Years Budget - Set Goals'!Q79/12</f>
        <v>0</v>
      </c>
      <c r="R70" s="108" t="e">
        <f t="shared" si="63"/>
        <v>#DIV/0!</v>
      </c>
      <c r="S70" s="706">
        <f>'Next Years Budget - Set Goals'!S79/12</f>
        <v>0</v>
      </c>
      <c r="T70" s="108" t="e">
        <f t="shared" si="64"/>
        <v>#DIV/0!</v>
      </c>
      <c r="U70" s="706">
        <f>'Next Years Budget - Set Goals'!U79/12</f>
        <v>0</v>
      </c>
      <c r="V70" s="108" t="e">
        <f t="shared" si="65"/>
        <v>#DIV/0!</v>
      </c>
      <c r="W70" s="706">
        <f>'Next Years Budget - Set Goals'!W79/12</f>
        <v>0</v>
      </c>
      <c r="X70" s="108" t="e">
        <f t="shared" si="66"/>
        <v>#DIV/0!</v>
      </c>
      <c r="Y70" s="706">
        <f>'Next Years Budget - Set Goals'!Y79/12</f>
        <v>0</v>
      </c>
      <c r="Z70" s="108" t="e">
        <f t="shared" si="67"/>
        <v>#DIV/0!</v>
      </c>
      <c r="AA70" s="706">
        <f>'Next Years Budget - Set Goals'!AA79/12</f>
        <v>0</v>
      </c>
      <c r="AB70" s="108" t="e">
        <f t="shared" si="68"/>
        <v>#DIV/0!</v>
      </c>
      <c r="AC70" s="706">
        <f>'Next Years Budget - Set Goals'!AC79/12</f>
        <v>0</v>
      </c>
      <c r="AD70" s="319" t="e">
        <f t="shared" si="69"/>
        <v>#DIV/0!</v>
      </c>
    </row>
    <row r="71" spans="1:30" ht="13.15" x14ac:dyDescent="0.4">
      <c r="A71" s="327" t="s">
        <v>398</v>
      </c>
      <c r="B71" s="394" t="s">
        <v>293</v>
      </c>
      <c r="C71" s="243">
        <f t="shared" si="56"/>
        <v>0</v>
      </c>
      <c r="D71" s="101">
        <f t="shared" si="57"/>
        <v>0</v>
      </c>
      <c r="E71" s="706">
        <f>'Next Years Budget - Set Goals'!E80/12</f>
        <v>0</v>
      </c>
      <c r="F71" s="108">
        <f t="shared" si="58"/>
        <v>0</v>
      </c>
      <c r="G71" s="706">
        <f>'Next Years Budget - Set Goals'!G80/12</f>
        <v>0</v>
      </c>
      <c r="H71" s="108" t="e">
        <f t="shared" si="58"/>
        <v>#DIV/0!</v>
      </c>
      <c r="I71" s="706">
        <f>'Next Years Budget - Set Goals'!I80/12</f>
        <v>0</v>
      </c>
      <c r="J71" s="108" t="e">
        <f t="shared" si="59"/>
        <v>#DIV/0!</v>
      </c>
      <c r="K71" s="706">
        <f>'Next Years Budget - Set Goals'!K80/12</f>
        <v>0</v>
      </c>
      <c r="L71" s="108" t="e">
        <f t="shared" si="60"/>
        <v>#DIV/0!</v>
      </c>
      <c r="M71" s="706">
        <f>'Next Years Budget - Set Goals'!M80/12</f>
        <v>0</v>
      </c>
      <c r="N71" s="108" t="e">
        <f t="shared" si="61"/>
        <v>#DIV/0!</v>
      </c>
      <c r="O71" s="706">
        <f>'Next Years Budget - Set Goals'!O80/12</f>
        <v>0</v>
      </c>
      <c r="P71" s="108" t="e">
        <f t="shared" si="62"/>
        <v>#DIV/0!</v>
      </c>
      <c r="Q71" s="706">
        <f>'Next Years Budget - Set Goals'!Q80/12</f>
        <v>0</v>
      </c>
      <c r="R71" s="108" t="e">
        <f t="shared" si="63"/>
        <v>#DIV/0!</v>
      </c>
      <c r="S71" s="706">
        <f>'Next Years Budget - Set Goals'!S80/12</f>
        <v>0</v>
      </c>
      <c r="T71" s="108" t="e">
        <f t="shared" si="64"/>
        <v>#DIV/0!</v>
      </c>
      <c r="U71" s="706">
        <f>'Next Years Budget - Set Goals'!U80/12</f>
        <v>0</v>
      </c>
      <c r="V71" s="108" t="e">
        <f t="shared" si="65"/>
        <v>#DIV/0!</v>
      </c>
      <c r="W71" s="706">
        <f>'Next Years Budget - Set Goals'!W80/12</f>
        <v>0</v>
      </c>
      <c r="X71" s="108" t="e">
        <f t="shared" si="66"/>
        <v>#DIV/0!</v>
      </c>
      <c r="Y71" s="706">
        <f>'Next Years Budget - Set Goals'!Y80/12</f>
        <v>0</v>
      </c>
      <c r="Z71" s="108" t="e">
        <f t="shared" si="67"/>
        <v>#DIV/0!</v>
      </c>
      <c r="AA71" s="706">
        <f>'Next Years Budget - Set Goals'!AA80/12</f>
        <v>0</v>
      </c>
      <c r="AB71" s="108" t="e">
        <f t="shared" si="68"/>
        <v>#DIV/0!</v>
      </c>
      <c r="AC71" s="706">
        <f>'Next Years Budget - Set Goals'!AC80/12</f>
        <v>0</v>
      </c>
      <c r="AD71" s="319" t="e">
        <f t="shared" si="69"/>
        <v>#DIV/0!</v>
      </c>
    </row>
    <row r="72" spans="1:30" ht="13.15" x14ac:dyDescent="0.4">
      <c r="A72" s="327" t="s">
        <v>398</v>
      </c>
      <c r="B72" s="394" t="s">
        <v>294</v>
      </c>
      <c r="C72" s="243">
        <f t="shared" si="56"/>
        <v>0</v>
      </c>
      <c r="D72" s="101">
        <f t="shared" si="57"/>
        <v>0</v>
      </c>
      <c r="E72" s="706">
        <f>'Next Years Budget - Set Goals'!E81/12</f>
        <v>0</v>
      </c>
      <c r="F72" s="108">
        <f t="shared" si="58"/>
        <v>0</v>
      </c>
      <c r="G72" s="706">
        <f>'Next Years Budget - Set Goals'!G81/12</f>
        <v>0</v>
      </c>
      <c r="H72" s="108" t="e">
        <f t="shared" si="58"/>
        <v>#DIV/0!</v>
      </c>
      <c r="I72" s="706">
        <f>'Next Years Budget - Set Goals'!I81/12</f>
        <v>0</v>
      </c>
      <c r="J72" s="108" t="e">
        <f t="shared" si="59"/>
        <v>#DIV/0!</v>
      </c>
      <c r="K72" s="706">
        <f>'Next Years Budget - Set Goals'!K81/12</f>
        <v>0</v>
      </c>
      <c r="L72" s="108" t="e">
        <f t="shared" si="60"/>
        <v>#DIV/0!</v>
      </c>
      <c r="M72" s="706">
        <f>'Next Years Budget - Set Goals'!M81/12</f>
        <v>0</v>
      </c>
      <c r="N72" s="108" t="e">
        <f t="shared" si="61"/>
        <v>#DIV/0!</v>
      </c>
      <c r="O72" s="706">
        <f>'Next Years Budget - Set Goals'!O81/12</f>
        <v>0</v>
      </c>
      <c r="P72" s="108" t="e">
        <f t="shared" si="62"/>
        <v>#DIV/0!</v>
      </c>
      <c r="Q72" s="706">
        <f>'Next Years Budget - Set Goals'!Q81/12</f>
        <v>0</v>
      </c>
      <c r="R72" s="108" t="e">
        <f t="shared" si="63"/>
        <v>#DIV/0!</v>
      </c>
      <c r="S72" s="706">
        <f>'Next Years Budget - Set Goals'!S81/12</f>
        <v>0</v>
      </c>
      <c r="T72" s="108" t="e">
        <f t="shared" si="64"/>
        <v>#DIV/0!</v>
      </c>
      <c r="U72" s="706">
        <f>'Next Years Budget - Set Goals'!U81/12</f>
        <v>0</v>
      </c>
      <c r="V72" s="108" t="e">
        <f t="shared" si="65"/>
        <v>#DIV/0!</v>
      </c>
      <c r="W72" s="706">
        <f>'Next Years Budget - Set Goals'!W81/12</f>
        <v>0</v>
      </c>
      <c r="X72" s="108" t="e">
        <f t="shared" si="66"/>
        <v>#DIV/0!</v>
      </c>
      <c r="Y72" s="706">
        <f>'Next Years Budget - Set Goals'!Y81/12</f>
        <v>0</v>
      </c>
      <c r="Z72" s="108" t="e">
        <f t="shared" si="67"/>
        <v>#DIV/0!</v>
      </c>
      <c r="AA72" s="706">
        <f>'Next Years Budget - Set Goals'!AA81/12</f>
        <v>0</v>
      </c>
      <c r="AB72" s="108" t="e">
        <f t="shared" si="68"/>
        <v>#DIV/0!</v>
      </c>
      <c r="AC72" s="706">
        <f>'Next Years Budget - Set Goals'!AC81/12</f>
        <v>0</v>
      </c>
      <c r="AD72" s="319" t="e">
        <f t="shared" si="69"/>
        <v>#DIV/0!</v>
      </c>
    </row>
    <row r="73" spans="1:30" ht="13.15" x14ac:dyDescent="0.4">
      <c r="A73" s="327" t="s">
        <v>399</v>
      </c>
      <c r="B73" s="394" t="s">
        <v>295</v>
      </c>
      <c r="C73" s="243">
        <f t="shared" si="56"/>
        <v>0</v>
      </c>
      <c r="D73" s="101">
        <f t="shared" si="57"/>
        <v>0</v>
      </c>
      <c r="E73" s="706">
        <f>'Next Years Budget - Set Goals'!E82/12</f>
        <v>0</v>
      </c>
      <c r="F73" s="108">
        <f t="shared" si="58"/>
        <v>0</v>
      </c>
      <c r="G73" s="706">
        <f>'Next Years Budget - Set Goals'!G82/12</f>
        <v>0</v>
      </c>
      <c r="H73" s="108" t="e">
        <f t="shared" si="58"/>
        <v>#DIV/0!</v>
      </c>
      <c r="I73" s="706">
        <f>'Next Years Budget - Set Goals'!I82/12</f>
        <v>0</v>
      </c>
      <c r="J73" s="108" t="e">
        <f t="shared" si="59"/>
        <v>#DIV/0!</v>
      </c>
      <c r="K73" s="706">
        <f>'Next Years Budget - Set Goals'!K82/12</f>
        <v>0</v>
      </c>
      <c r="L73" s="108" t="e">
        <f t="shared" si="60"/>
        <v>#DIV/0!</v>
      </c>
      <c r="M73" s="706">
        <f>'Next Years Budget - Set Goals'!M82/12</f>
        <v>0</v>
      </c>
      <c r="N73" s="108" t="e">
        <f t="shared" si="61"/>
        <v>#DIV/0!</v>
      </c>
      <c r="O73" s="706">
        <f>'Next Years Budget - Set Goals'!O82/12</f>
        <v>0</v>
      </c>
      <c r="P73" s="108" t="e">
        <f t="shared" si="62"/>
        <v>#DIV/0!</v>
      </c>
      <c r="Q73" s="706">
        <f>'Next Years Budget - Set Goals'!Q82/12</f>
        <v>0</v>
      </c>
      <c r="R73" s="108" t="e">
        <f t="shared" si="63"/>
        <v>#DIV/0!</v>
      </c>
      <c r="S73" s="706">
        <f>'Next Years Budget - Set Goals'!S82/12</f>
        <v>0</v>
      </c>
      <c r="T73" s="108" t="e">
        <f t="shared" si="64"/>
        <v>#DIV/0!</v>
      </c>
      <c r="U73" s="706">
        <f>'Next Years Budget - Set Goals'!U82/12</f>
        <v>0</v>
      </c>
      <c r="V73" s="108" t="e">
        <f t="shared" si="65"/>
        <v>#DIV/0!</v>
      </c>
      <c r="W73" s="706">
        <f>'Next Years Budget - Set Goals'!W82/12</f>
        <v>0</v>
      </c>
      <c r="X73" s="108" t="e">
        <f t="shared" si="66"/>
        <v>#DIV/0!</v>
      </c>
      <c r="Y73" s="706">
        <f>'Next Years Budget - Set Goals'!Y82/12</f>
        <v>0</v>
      </c>
      <c r="Z73" s="108" t="e">
        <f t="shared" si="67"/>
        <v>#DIV/0!</v>
      </c>
      <c r="AA73" s="706">
        <f>'Next Years Budget - Set Goals'!AA82/12</f>
        <v>0</v>
      </c>
      <c r="AB73" s="108" t="e">
        <f t="shared" si="68"/>
        <v>#DIV/0!</v>
      </c>
      <c r="AC73" s="706">
        <f>'Next Years Budget - Set Goals'!AC82/12</f>
        <v>0</v>
      </c>
      <c r="AD73" s="319" t="e">
        <f t="shared" si="69"/>
        <v>#DIV/0!</v>
      </c>
    </row>
    <row r="74" spans="1:30" ht="13.15" x14ac:dyDescent="0.4">
      <c r="A74" s="327" t="s">
        <v>399</v>
      </c>
      <c r="B74" s="394" t="s">
        <v>296</v>
      </c>
      <c r="C74" s="243">
        <f t="shared" si="56"/>
        <v>0</v>
      </c>
      <c r="D74" s="101">
        <f t="shared" si="57"/>
        <v>0</v>
      </c>
      <c r="E74" s="706">
        <f>'Next Years Budget - Set Goals'!E83/12</f>
        <v>0</v>
      </c>
      <c r="F74" s="108">
        <f t="shared" si="58"/>
        <v>0</v>
      </c>
      <c r="G74" s="706">
        <f>'Next Years Budget - Set Goals'!G83/12</f>
        <v>0</v>
      </c>
      <c r="H74" s="108" t="e">
        <f t="shared" si="58"/>
        <v>#DIV/0!</v>
      </c>
      <c r="I74" s="706">
        <f>'Next Years Budget - Set Goals'!I83/12</f>
        <v>0</v>
      </c>
      <c r="J74" s="108" t="e">
        <f t="shared" si="59"/>
        <v>#DIV/0!</v>
      </c>
      <c r="K74" s="706">
        <f>'Next Years Budget - Set Goals'!K83/12</f>
        <v>0</v>
      </c>
      <c r="L74" s="108" t="e">
        <f t="shared" si="60"/>
        <v>#DIV/0!</v>
      </c>
      <c r="M74" s="706">
        <f>'Next Years Budget - Set Goals'!M83/12</f>
        <v>0</v>
      </c>
      <c r="N74" s="108" t="e">
        <f t="shared" si="61"/>
        <v>#DIV/0!</v>
      </c>
      <c r="O74" s="706">
        <f>'Next Years Budget - Set Goals'!O83/12</f>
        <v>0</v>
      </c>
      <c r="P74" s="108" t="e">
        <f t="shared" si="62"/>
        <v>#DIV/0!</v>
      </c>
      <c r="Q74" s="706">
        <f>'Next Years Budget - Set Goals'!Q83/12</f>
        <v>0</v>
      </c>
      <c r="R74" s="108" t="e">
        <f t="shared" si="63"/>
        <v>#DIV/0!</v>
      </c>
      <c r="S74" s="706">
        <f>'Next Years Budget - Set Goals'!S83/12</f>
        <v>0</v>
      </c>
      <c r="T74" s="108" t="e">
        <f t="shared" si="64"/>
        <v>#DIV/0!</v>
      </c>
      <c r="U74" s="706">
        <f>'Next Years Budget - Set Goals'!U83/12</f>
        <v>0</v>
      </c>
      <c r="V74" s="108" t="e">
        <f t="shared" si="65"/>
        <v>#DIV/0!</v>
      </c>
      <c r="W74" s="706">
        <f>'Next Years Budget - Set Goals'!W83/12</f>
        <v>0</v>
      </c>
      <c r="X74" s="108" t="e">
        <f t="shared" si="66"/>
        <v>#DIV/0!</v>
      </c>
      <c r="Y74" s="706">
        <f>'Next Years Budget - Set Goals'!Y83/12</f>
        <v>0</v>
      </c>
      <c r="Z74" s="108" t="e">
        <f t="shared" si="67"/>
        <v>#DIV/0!</v>
      </c>
      <c r="AA74" s="706">
        <f>'Next Years Budget - Set Goals'!AA83/12</f>
        <v>0</v>
      </c>
      <c r="AB74" s="108" t="e">
        <f t="shared" si="68"/>
        <v>#DIV/0!</v>
      </c>
      <c r="AC74" s="706">
        <f>'Next Years Budget - Set Goals'!AC83/12</f>
        <v>0</v>
      </c>
      <c r="AD74" s="319" t="e">
        <f t="shared" si="69"/>
        <v>#DIV/0!</v>
      </c>
    </row>
    <row r="75" spans="1:30" ht="13.15" x14ac:dyDescent="0.4">
      <c r="A75" s="327" t="s">
        <v>398</v>
      </c>
      <c r="B75" s="394" t="s">
        <v>297</v>
      </c>
      <c r="C75" s="243">
        <f t="shared" si="56"/>
        <v>0</v>
      </c>
      <c r="D75" s="101">
        <f t="shared" si="57"/>
        <v>0</v>
      </c>
      <c r="E75" s="706">
        <f>'Next Years Budget - Set Goals'!E84/12</f>
        <v>0</v>
      </c>
      <c r="F75" s="108">
        <f t="shared" si="58"/>
        <v>0</v>
      </c>
      <c r="G75" s="706">
        <f>'Next Years Budget - Set Goals'!G84/12</f>
        <v>0</v>
      </c>
      <c r="H75" s="108" t="e">
        <f t="shared" si="58"/>
        <v>#DIV/0!</v>
      </c>
      <c r="I75" s="706">
        <f>'Next Years Budget - Set Goals'!I84/12</f>
        <v>0</v>
      </c>
      <c r="J75" s="108" t="e">
        <f t="shared" si="59"/>
        <v>#DIV/0!</v>
      </c>
      <c r="K75" s="706">
        <f>'Next Years Budget - Set Goals'!K84/12</f>
        <v>0</v>
      </c>
      <c r="L75" s="108" t="e">
        <f t="shared" si="60"/>
        <v>#DIV/0!</v>
      </c>
      <c r="M75" s="706">
        <f>'Next Years Budget - Set Goals'!M84/12</f>
        <v>0</v>
      </c>
      <c r="N75" s="108" t="e">
        <f t="shared" si="61"/>
        <v>#DIV/0!</v>
      </c>
      <c r="O75" s="706">
        <f>'Next Years Budget - Set Goals'!O84/12</f>
        <v>0</v>
      </c>
      <c r="P75" s="108" t="e">
        <f t="shared" si="62"/>
        <v>#DIV/0!</v>
      </c>
      <c r="Q75" s="706">
        <f>'Next Years Budget - Set Goals'!Q84/12</f>
        <v>0</v>
      </c>
      <c r="R75" s="108" t="e">
        <f t="shared" si="63"/>
        <v>#DIV/0!</v>
      </c>
      <c r="S75" s="706">
        <f>'Next Years Budget - Set Goals'!S84/12</f>
        <v>0</v>
      </c>
      <c r="T75" s="108" t="e">
        <f t="shared" si="64"/>
        <v>#DIV/0!</v>
      </c>
      <c r="U75" s="706">
        <f>'Next Years Budget - Set Goals'!U84/12</f>
        <v>0</v>
      </c>
      <c r="V75" s="108" t="e">
        <f t="shared" si="65"/>
        <v>#DIV/0!</v>
      </c>
      <c r="W75" s="706">
        <f>'Next Years Budget - Set Goals'!W84/12</f>
        <v>0</v>
      </c>
      <c r="X75" s="108" t="e">
        <f t="shared" si="66"/>
        <v>#DIV/0!</v>
      </c>
      <c r="Y75" s="706">
        <f>'Next Years Budget - Set Goals'!Y84/12</f>
        <v>0</v>
      </c>
      <c r="Z75" s="108" t="e">
        <f t="shared" si="67"/>
        <v>#DIV/0!</v>
      </c>
      <c r="AA75" s="706">
        <f>'Next Years Budget - Set Goals'!AA84/12</f>
        <v>0</v>
      </c>
      <c r="AB75" s="108" t="e">
        <f t="shared" si="68"/>
        <v>#DIV/0!</v>
      </c>
      <c r="AC75" s="706">
        <f>'Next Years Budget - Set Goals'!AC84/12</f>
        <v>0</v>
      </c>
      <c r="AD75" s="319" t="e">
        <f t="shared" si="69"/>
        <v>#DIV/0!</v>
      </c>
    </row>
    <row r="76" spans="1:30" ht="13.15" x14ac:dyDescent="0.4">
      <c r="A76" s="327" t="s">
        <v>398</v>
      </c>
      <c r="B76" s="394" t="s">
        <v>298</v>
      </c>
      <c r="C76" s="243">
        <f t="shared" si="56"/>
        <v>0</v>
      </c>
      <c r="D76" s="101">
        <f t="shared" si="57"/>
        <v>0</v>
      </c>
      <c r="E76" s="706">
        <f>'Next Years Budget - Set Goals'!E85/12</f>
        <v>0</v>
      </c>
      <c r="F76" s="108">
        <f t="shared" si="58"/>
        <v>0</v>
      </c>
      <c r="G76" s="706">
        <f>'Next Years Budget - Set Goals'!G85/12</f>
        <v>0</v>
      </c>
      <c r="H76" s="108" t="e">
        <f t="shared" si="58"/>
        <v>#DIV/0!</v>
      </c>
      <c r="I76" s="706">
        <f>'Next Years Budget - Set Goals'!I85/12</f>
        <v>0</v>
      </c>
      <c r="J76" s="108" t="e">
        <f t="shared" si="59"/>
        <v>#DIV/0!</v>
      </c>
      <c r="K76" s="706">
        <f>'Next Years Budget - Set Goals'!K85/12</f>
        <v>0</v>
      </c>
      <c r="L76" s="108" t="e">
        <f t="shared" si="60"/>
        <v>#DIV/0!</v>
      </c>
      <c r="M76" s="706">
        <f>'Next Years Budget - Set Goals'!M85/12</f>
        <v>0</v>
      </c>
      <c r="N76" s="108" t="e">
        <f t="shared" si="61"/>
        <v>#DIV/0!</v>
      </c>
      <c r="O76" s="706">
        <f>'Next Years Budget - Set Goals'!O85/12</f>
        <v>0</v>
      </c>
      <c r="P76" s="108" t="e">
        <f t="shared" si="62"/>
        <v>#DIV/0!</v>
      </c>
      <c r="Q76" s="706">
        <f>'Next Years Budget - Set Goals'!Q85/12</f>
        <v>0</v>
      </c>
      <c r="R76" s="108" t="e">
        <f t="shared" si="63"/>
        <v>#DIV/0!</v>
      </c>
      <c r="S76" s="706">
        <f>'Next Years Budget - Set Goals'!S85/12</f>
        <v>0</v>
      </c>
      <c r="T76" s="108" t="e">
        <f t="shared" si="64"/>
        <v>#DIV/0!</v>
      </c>
      <c r="U76" s="706">
        <f>'Next Years Budget - Set Goals'!U85/12</f>
        <v>0</v>
      </c>
      <c r="V76" s="108" t="e">
        <f t="shared" si="65"/>
        <v>#DIV/0!</v>
      </c>
      <c r="W76" s="706">
        <f>'Next Years Budget - Set Goals'!W85/12</f>
        <v>0</v>
      </c>
      <c r="X76" s="108" t="e">
        <f t="shared" si="66"/>
        <v>#DIV/0!</v>
      </c>
      <c r="Y76" s="706">
        <f>'Next Years Budget - Set Goals'!Y85/12</f>
        <v>0</v>
      </c>
      <c r="Z76" s="108" t="e">
        <f t="shared" si="67"/>
        <v>#DIV/0!</v>
      </c>
      <c r="AA76" s="706">
        <f>'Next Years Budget - Set Goals'!AA85/12</f>
        <v>0</v>
      </c>
      <c r="AB76" s="108" t="e">
        <f t="shared" si="68"/>
        <v>#DIV/0!</v>
      </c>
      <c r="AC76" s="706">
        <f>'Next Years Budget - Set Goals'!AC85/12</f>
        <v>0</v>
      </c>
      <c r="AD76" s="319" t="e">
        <f t="shared" si="69"/>
        <v>#DIV/0!</v>
      </c>
    </row>
    <row r="77" spans="1:30" ht="13.15" x14ac:dyDescent="0.4">
      <c r="A77" s="327"/>
      <c r="B77" s="409" t="s">
        <v>300</v>
      </c>
      <c r="C77" s="265">
        <f>SUM(C63:C76)</f>
        <v>0</v>
      </c>
      <c r="D77" s="110">
        <f>+C77/$C$7</f>
        <v>0</v>
      </c>
      <c r="E77" s="256">
        <f>SUM(E63:E76)</f>
        <v>0</v>
      </c>
      <c r="F77" s="194">
        <f t="shared" si="58"/>
        <v>0</v>
      </c>
      <c r="G77" s="256">
        <f>SUM(G63:G76)</f>
        <v>0</v>
      </c>
      <c r="H77" s="194" t="e">
        <f t="shared" si="58"/>
        <v>#DIV/0!</v>
      </c>
      <c r="I77" s="256">
        <f>SUM(I63:I76)</f>
        <v>0</v>
      </c>
      <c r="J77" s="194" t="e">
        <f t="shared" si="59"/>
        <v>#DIV/0!</v>
      </c>
      <c r="K77" s="256">
        <f>SUM(K63:K76)</f>
        <v>0</v>
      </c>
      <c r="L77" s="194" t="e">
        <f t="shared" si="60"/>
        <v>#DIV/0!</v>
      </c>
      <c r="M77" s="256">
        <f>SUM(M63:M76)</f>
        <v>0</v>
      </c>
      <c r="N77" s="194" t="e">
        <f t="shared" si="61"/>
        <v>#DIV/0!</v>
      </c>
      <c r="O77" s="256">
        <f>SUM(O63:O76)</f>
        <v>0</v>
      </c>
      <c r="P77" s="194" t="e">
        <f t="shared" si="62"/>
        <v>#DIV/0!</v>
      </c>
      <c r="Q77" s="256">
        <f>SUM(Q63:Q76)</f>
        <v>0</v>
      </c>
      <c r="R77" s="194" t="e">
        <f t="shared" si="63"/>
        <v>#DIV/0!</v>
      </c>
      <c r="S77" s="256">
        <f>SUM(S63:S76)</f>
        <v>0</v>
      </c>
      <c r="T77" s="194" t="e">
        <f t="shared" si="64"/>
        <v>#DIV/0!</v>
      </c>
      <c r="U77" s="256">
        <f>SUM(U63:U76)</f>
        <v>0</v>
      </c>
      <c r="V77" s="194" t="e">
        <f t="shared" si="65"/>
        <v>#DIV/0!</v>
      </c>
      <c r="W77" s="256">
        <f>SUM(W63:W76)</f>
        <v>0</v>
      </c>
      <c r="X77" s="194" t="e">
        <f t="shared" si="66"/>
        <v>#DIV/0!</v>
      </c>
      <c r="Y77" s="256">
        <f>SUM(Y63:Y76)</f>
        <v>0</v>
      </c>
      <c r="Z77" s="194" t="e">
        <f t="shared" si="67"/>
        <v>#DIV/0!</v>
      </c>
      <c r="AA77" s="256">
        <f>SUM(AA63:AA76)</f>
        <v>0</v>
      </c>
      <c r="AB77" s="194" t="e">
        <f t="shared" si="68"/>
        <v>#DIV/0!</v>
      </c>
      <c r="AC77" s="256">
        <f>SUM(AC63:AC76)</f>
        <v>0</v>
      </c>
      <c r="AD77" s="230" t="e">
        <f t="shared" si="69"/>
        <v>#DIV/0!</v>
      </c>
    </row>
    <row r="78" spans="1:30" ht="13.15" x14ac:dyDescent="0.4">
      <c r="A78" s="327"/>
      <c r="B78" s="4"/>
      <c r="C78" s="243"/>
      <c r="D78" s="1"/>
      <c r="E78" s="248"/>
      <c r="F78" s="108"/>
      <c r="G78" s="248"/>
      <c r="H78" s="108"/>
      <c r="I78" s="248"/>
      <c r="J78" s="108"/>
      <c r="K78" s="248"/>
      <c r="L78" s="108"/>
      <c r="M78" s="248"/>
      <c r="N78" s="108"/>
      <c r="O78" s="248"/>
      <c r="P78" s="108"/>
      <c r="Q78" s="248"/>
      <c r="R78" s="108"/>
      <c r="S78" s="248"/>
      <c r="T78" s="108"/>
      <c r="U78" s="248"/>
      <c r="V78" s="108"/>
      <c r="W78" s="248"/>
      <c r="X78" s="108"/>
      <c r="Y78" s="248"/>
      <c r="Z78" s="108"/>
      <c r="AA78" s="248"/>
      <c r="AB78" s="108"/>
      <c r="AC78" s="248"/>
      <c r="AD78" s="319"/>
    </row>
    <row r="79" spans="1:30" ht="13.15" x14ac:dyDescent="0.4">
      <c r="A79" s="327"/>
      <c r="B79" s="410" t="s">
        <v>307</v>
      </c>
      <c r="C79" s="243"/>
      <c r="D79" s="1"/>
      <c r="E79" s="248"/>
      <c r="F79" s="108"/>
      <c r="G79" s="248"/>
      <c r="H79" s="108"/>
      <c r="I79" s="248"/>
      <c r="J79" s="108"/>
      <c r="K79" s="248"/>
      <c r="L79" s="108"/>
      <c r="M79" s="248"/>
      <c r="N79" s="108"/>
      <c r="O79" s="248"/>
      <c r="P79" s="108"/>
      <c r="Q79" s="248"/>
      <c r="R79" s="108"/>
      <c r="S79" s="248"/>
      <c r="T79" s="108"/>
      <c r="U79" s="248"/>
      <c r="V79" s="108"/>
      <c r="W79" s="248"/>
      <c r="X79" s="108"/>
      <c r="Y79" s="248"/>
      <c r="Z79" s="108"/>
      <c r="AA79" s="248"/>
      <c r="AB79" s="108"/>
      <c r="AC79" s="248"/>
      <c r="AD79" s="319"/>
    </row>
    <row r="80" spans="1:30" ht="13.15" x14ac:dyDescent="0.4">
      <c r="A80" s="327" t="s">
        <v>398</v>
      </c>
      <c r="B80" s="411" t="s">
        <v>301</v>
      </c>
      <c r="C80" s="243">
        <f t="shared" ref="C80:C85" si="70">+E80+G80+I80+K80+M80+O80+Q80+S80+U80+W80+Y80+AA80+AC80</f>
        <v>0</v>
      </c>
      <c r="D80" s="101">
        <f t="shared" ref="D80:D85" si="71">+C80/$C$7</f>
        <v>0</v>
      </c>
      <c r="E80" s="706">
        <f>'Next Years Budget - Set Goals'!E89/12</f>
        <v>0</v>
      </c>
      <c r="F80" s="108">
        <f t="shared" ref="F80:H86" si="72">+E80/E$7</f>
        <v>0</v>
      </c>
      <c r="G80" s="706">
        <f>'Next Years Budget - Set Goals'!G89/12</f>
        <v>0</v>
      </c>
      <c r="H80" s="108" t="e">
        <f t="shared" si="72"/>
        <v>#DIV/0!</v>
      </c>
      <c r="I80" s="706">
        <f>'Next Years Budget - Set Goals'!I89/12</f>
        <v>0</v>
      </c>
      <c r="J80" s="108" t="e">
        <f t="shared" ref="J80:J86" si="73">+I80/I$7</f>
        <v>#DIV/0!</v>
      </c>
      <c r="K80" s="706">
        <f>'Next Years Budget - Set Goals'!K89/12</f>
        <v>0</v>
      </c>
      <c r="L80" s="108" t="e">
        <f t="shared" ref="L80:L86" si="74">+K80/K$7</f>
        <v>#DIV/0!</v>
      </c>
      <c r="M80" s="706">
        <f>'Next Years Budget - Set Goals'!M89/12</f>
        <v>0</v>
      </c>
      <c r="N80" s="108" t="e">
        <f t="shared" ref="N80:N86" si="75">+M80/M$7</f>
        <v>#DIV/0!</v>
      </c>
      <c r="O80" s="706">
        <f>'Next Years Budget - Set Goals'!O89/12</f>
        <v>0</v>
      </c>
      <c r="P80" s="108" t="e">
        <f t="shared" ref="P80:P86" si="76">+O80/O$7</f>
        <v>#DIV/0!</v>
      </c>
      <c r="Q80" s="706">
        <f>'Next Years Budget - Set Goals'!Q89/12</f>
        <v>0</v>
      </c>
      <c r="R80" s="108" t="e">
        <f t="shared" ref="R80:R86" si="77">+Q80/Q$7</f>
        <v>#DIV/0!</v>
      </c>
      <c r="S80" s="706">
        <f>'Next Years Budget - Set Goals'!S89/12</f>
        <v>0</v>
      </c>
      <c r="T80" s="108" t="e">
        <f t="shared" ref="T80:T86" si="78">+S80/S$7</f>
        <v>#DIV/0!</v>
      </c>
      <c r="U80" s="706">
        <f>'Next Years Budget - Set Goals'!U89/12</f>
        <v>0</v>
      </c>
      <c r="V80" s="108" t="e">
        <f t="shared" ref="V80:V86" si="79">+U80/U$7</f>
        <v>#DIV/0!</v>
      </c>
      <c r="W80" s="706">
        <f>'Next Years Budget - Set Goals'!W89/12</f>
        <v>0</v>
      </c>
      <c r="X80" s="108" t="e">
        <f t="shared" ref="X80:X86" si="80">+W80/W$7</f>
        <v>#DIV/0!</v>
      </c>
      <c r="Y80" s="706">
        <f>'Next Years Budget - Set Goals'!Y89/12</f>
        <v>0</v>
      </c>
      <c r="Z80" s="108" t="e">
        <f t="shared" ref="Z80:Z86" si="81">+Y80/Y$7</f>
        <v>#DIV/0!</v>
      </c>
      <c r="AA80" s="706">
        <f>'Next Years Budget - Set Goals'!AA89/12</f>
        <v>0</v>
      </c>
      <c r="AB80" s="108" t="e">
        <f t="shared" ref="AB80:AB86" si="82">+AA80/AA$7</f>
        <v>#DIV/0!</v>
      </c>
      <c r="AC80" s="706">
        <f>'Next Years Budget - Set Goals'!AC89/12</f>
        <v>0</v>
      </c>
      <c r="AD80" s="319" t="e">
        <f t="shared" ref="AD80:AD86" si="83">+AC80/AC$7</f>
        <v>#DIV/0!</v>
      </c>
    </row>
    <row r="81" spans="1:30" ht="13.15" x14ac:dyDescent="0.4">
      <c r="A81" s="327" t="s">
        <v>399</v>
      </c>
      <c r="B81" s="394" t="s">
        <v>302</v>
      </c>
      <c r="C81" s="243">
        <f t="shared" si="70"/>
        <v>0</v>
      </c>
      <c r="D81" s="101">
        <f t="shared" si="71"/>
        <v>0</v>
      </c>
      <c r="E81" s="706">
        <f>'Next Years Budget - Set Goals'!E90/12</f>
        <v>0</v>
      </c>
      <c r="F81" s="108">
        <f t="shared" si="72"/>
        <v>0</v>
      </c>
      <c r="G81" s="706">
        <f>'Next Years Budget - Set Goals'!G90/12</f>
        <v>0</v>
      </c>
      <c r="H81" s="108" t="e">
        <f t="shared" si="72"/>
        <v>#DIV/0!</v>
      </c>
      <c r="I81" s="706">
        <f>'Next Years Budget - Set Goals'!I90/12</f>
        <v>0</v>
      </c>
      <c r="J81" s="108" t="e">
        <f t="shared" si="73"/>
        <v>#DIV/0!</v>
      </c>
      <c r="K81" s="706">
        <f>'Next Years Budget - Set Goals'!K90/12</f>
        <v>0</v>
      </c>
      <c r="L81" s="108" t="e">
        <f t="shared" si="74"/>
        <v>#DIV/0!</v>
      </c>
      <c r="M81" s="706">
        <f>'Next Years Budget - Set Goals'!M90/12</f>
        <v>0</v>
      </c>
      <c r="N81" s="108" t="e">
        <f t="shared" si="75"/>
        <v>#DIV/0!</v>
      </c>
      <c r="O81" s="706">
        <f>'Next Years Budget - Set Goals'!O90/12</f>
        <v>0</v>
      </c>
      <c r="P81" s="108" t="e">
        <f t="shared" si="76"/>
        <v>#DIV/0!</v>
      </c>
      <c r="Q81" s="706">
        <f>'Next Years Budget - Set Goals'!Q90/12</f>
        <v>0</v>
      </c>
      <c r="R81" s="108" t="e">
        <f t="shared" si="77"/>
        <v>#DIV/0!</v>
      </c>
      <c r="S81" s="706">
        <f>'Next Years Budget - Set Goals'!S90/12</f>
        <v>0</v>
      </c>
      <c r="T81" s="108" t="e">
        <f t="shared" si="78"/>
        <v>#DIV/0!</v>
      </c>
      <c r="U81" s="706">
        <f>'Next Years Budget - Set Goals'!U90/12</f>
        <v>0</v>
      </c>
      <c r="V81" s="108" t="e">
        <f t="shared" si="79"/>
        <v>#DIV/0!</v>
      </c>
      <c r="W81" s="706">
        <f>'Next Years Budget - Set Goals'!W90/12</f>
        <v>0</v>
      </c>
      <c r="X81" s="108" t="e">
        <f t="shared" si="80"/>
        <v>#DIV/0!</v>
      </c>
      <c r="Y81" s="706">
        <f>'Next Years Budget - Set Goals'!Y90/12</f>
        <v>0</v>
      </c>
      <c r="Z81" s="108" t="e">
        <f t="shared" si="81"/>
        <v>#DIV/0!</v>
      </c>
      <c r="AA81" s="706">
        <f>'Next Years Budget - Set Goals'!AA90/12</f>
        <v>0</v>
      </c>
      <c r="AB81" s="108" t="e">
        <f t="shared" si="82"/>
        <v>#DIV/0!</v>
      </c>
      <c r="AC81" s="706">
        <f>'Next Years Budget - Set Goals'!AC90/12</f>
        <v>0</v>
      </c>
      <c r="AD81" s="319" t="e">
        <f t="shared" si="83"/>
        <v>#DIV/0!</v>
      </c>
    </row>
    <row r="82" spans="1:30" ht="13.15" x14ac:dyDescent="0.4">
      <c r="A82" s="327" t="s">
        <v>399</v>
      </c>
      <c r="B82" s="394" t="s">
        <v>303</v>
      </c>
      <c r="C82" s="243">
        <f t="shared" si="70"/>
        <v>0</v>
      </c>
      <c r="D82" s="101">
        <f t="shared" si="71"/>
        <v>0</v>
      </c>
      <c r="E82" s="706">
        <f>'Next Years Budget - Set Goals'!E91/12</f>
        <v>0</v>
      </c>
      <c r="F82" s="108">
        <f t="shared" si="72"/>
        <v>0</v>
      </c>
      <c r="G82" s="706">
        <f>'Next Years Budget - Set Goals'!G91/12</f>
        <v>0</v>
      </c>
      <c r="H82" s="108" t="e">
        <f t="shared" si="72"/>
        <v>#DIV/0!</v>
      </c>
      <c r="I82" s="706">
        <f>'Next Years Budget - Set Goals'!I91/12</f>
        <v>0</v>
      </c>
      <c r="J82" s="108" t="e">
        <f t="shared" si="73"/>
        <v>#DIV/0!</v>
      </c>
      <c r="K82" s="706">
        <f>'Next Years Budget - Set Goals'!K91/12</f>
        <v>0</v>
      </c>
      <c r="L82" s="108" t="e">
        <f t="shared" si="74"/>
        <v>#DIV/0!</v>
      </c>
      <c r="M82" s="706">
        <f>'Next Years Budget - Set Goals'!M91/12</f>
        <v>0</v>
      </c>
      <c r="N82" s="108" t="e">
        <f t="shared" si="75"/>
        <v>#DIV/0!</v>
      </c>
      <c r="O82" s="706">
        <f>'Next Years Budget - Set Goals'!O91/12</f>
        <v>0</v>
      </c>
      <c r="P82" s="108" t="e">
        <f t="shared" si="76"/>
        <v>#DIV/0!</v>
      </c>
      <c r="Q82" s="706">
        <f>'Next Years Budget - Set Goals'!Q91/12</f>
        <v>0</v>
      </c>
      <c r="R82" s="108" t="e">
        <f t="shared" si="77"/>
        <v>#DIV/0!</v>
      </c>
      <c r="S82" s="706">
        <f>'Next Years Budget - Set Goals'!S91/12</f>
        <v>0</v>
      </c>
      <c r="T82" s="108" t="e">
        <f t="shared" si="78"/>
        <v>#DIV/0!</v>
      </c>
      <c r="U82" s="706">
        <f>'Next Years Budget - Set Goals'!U91/12</f>
        <v>0</v>
      </c>
      <c r="V82" s="108" t="e">
        <f t="shared" si="79"/>
        <v>#DIV/0!</v>
      </c>
      <c r="W82" s="706">
        <f>'Next Years Budget - Set Goals'!W91/12</f>
        <v>0</v>
      </c>
      <c r="X82" s="108" t="e">
        <f t="shared" si="80"/>
        <v>#DIV/0!</v>
      </c>
      <c r="Y82" s="706">
        <f>'Next Years Budget - Set Goals'!Y91/12</f>
        <v>0</v>
      </c>
      <c r="Z82" s="108" t="e">
        <f t="shared" si="81"/>
        <v>#DIV/0!</v>
      </c>
      <c r="AA82" s="706">
        <f>'Next Years Budget - Set Goals'!AA91/12</f>
        <v>0</v>
      </c>
      <c r="AB82" s="108" t="e">
        <f t="shared" si="82"/>
        <v>#DIV/0!</v>
      </c>
      <c r="AC82" s="706">
        <f>'Next Years Budget - Set Goals'!AC91/12</f>
        <v>0</v>
      </c>
      <c r="AD82" s="319" t="e">
        <f t="shared" si="83"/>
        <v>#DIV/0!</v>
      </c>
    </row>
    <row r="83" spans="1:30" ht="13.15" x14ac:dyDescent="0.4">
      <c r="A83" s="327" t="s">
        <v>399</v>
      </c>
      <c r="B83" s="394" t="s">
        <v>304</v>
      </c>
      <c r="C83" s="243">
        <f t="shared" si="70"/>
        <v>0</v>
      </c>
      <c r="D83" s="101">
        <f t="shared" si="71"/>
        <v>0</v>
      </c>
      <c r="E83" s="706">
        <f>'Next Years Budget - Set Goals'!E92/12</f>
        <v>0</v>
      </c>
      <c r="F83" s="108">
        <f t="shared" si="72"/>
        <v>0</v>
      </c>
      <c r="G83" s="706">
        <f>'Next Years Budget - Set Goals'!G92/12</f>
        <v>0</v>
      </c>
      <c r="H83" s="108" t="e">
        <f t="shared" si="72"/>
        <v>#DIV/0!</v>
      </c>
      <c r="I83" s="706">
        <f>'Next Years Budget - Set Goals'!I92/12</f>
        <v>0</v>
      </c>
      <c r="J83" s="108" t="e">
        <f t="shared" si="73"/>
        <v>#DIV/0!</v>
      </c>
      <c r="K83" s="706">
        <f>'Next Years Budget - Set Goals'!K92/12</f>
        <v>0</v>
      </c>
      <c r="L83" s="108" t="e">
        <f t="shared" si="74"/>
        <v>#DIV/0!</v>
      </c>
      <c r="M83" s="706">
        <f>'Next Years Budget - Set Goals'!M92/12</f>
        <v>0</v>
      </c>
      <c r="N83" s="108" t="e">
        <f t="shared" si="75"/>
        <v>#DIV/0!</v>
      </c>
      <c r="O83" s="706">
        <f>'Next Years Budget - Set Goals'!O92/12</f>
        <v>0</v>
      </c>
      <c r="P83" s="108" t="e">
        <f t="shared" si="76"/>
        <v>#DIV/0!</v>
      </c>
      <c r="Q83" s="706">
        <f>'Next Years Budget - Set Goals'!Q92/12</f>
        <v>0</v>
      </c>
      <c r="R83" s="108" t="e">
        <f t="shared" si="77"/>
        <v>#DIV/0!</v>
      </c>
      <c r="S83" s="706">
        <f>'Next Years Budget - Set Goals'!S92/12</f>
        <v>0</v>
      </c>
      <c r="T83" s="108" t="e">
        <f t="shared" si="78"/>
        <v>#DIV/0!</v>
      </c>
      <c r="U83" s="706">
        <f>'Next Years Budget - Set Goals'!U92/12</f>
        <v>0</v>
      </c>
      <c r="V83" s="108" t="e">
        <f t="shared" si="79"/>
        <v>#DIV/0!</v>
      </c>
      <c r="W83" s="706">
        <f>'Next Years Budget - Set Goals'!W92/12</f>
        <v>0</v>
      </c>
      <c r="X83" s="108" t="e">
        <f t="shared" si="80"/>
        <v>#DIV/0!</v>
      </c>
      <c r="Y83" s="706">
        <f>'Next Years Budget - Set Goals'!Y92/12</f>
        <v>0</v>
      </c>
      <c r="Z83" s="108" t="e">
        <f t="shared" si="81"/>
        <v>#DIV/0!</v>
      </c>
      <c r="AA83" s="706">
        <f>'Next Years Budget - Set Goals'!AA92/12</f>
        <v>0</v>
      </c>
      <c r="AB83" s="108" t="e">
        <f t="shared" si="82"/>
        <v>#DIV/0!</v>
      </c>
      <c r="AC83" s="706">
        <f>'Next Years Budget - Set Goals'!AC92/12</f>
        <v>0</v>
      </c>
      <c r="AD83" s="319" t="e">
        <f t="shared" si="83"/>
        <v>#DIV/0!</v>
      </c>
    </row>
    <row r="84" spans="1:30" ht="13.15" x14ac:dyDescent="0.4">
      <c r="A84" s="327" t="s">
        <v>398</v>
      </c>
      <c r="B84" s="394" t="s">
        <v>305</v>
      </c>
      <c r="C84" s="243">
        <f t="shared" si="70"/>
        <v>0</v>
      </c>
      <c r="D84" s="101">
        <f t="shared" si="71"/>
        <v>0</v>
      </c>
      <c r="E84" s="706">
        <f>'Next Years Budget - Set Goals'!E93/12</f>
        <v>0</v>
      </c>
      <c r="F84" s="108">
        <f t="shared" si="72"/>
        <v>0</v>
      </c>
      <c r="G84" s="706">
        <f>'Next Years Budget - Set Goals'!G93/12</f>
        <v>0</v>
      </c>
      <c r="H84" s="108" t="e">
        <f t="shared" si="72"/>
        <v>#DIV/0!</v>
      </c>
      <c r="I84" s="706">
        <f>'Next Years Budget - Set Goals'!I93/12</f>
        <v>0</v>
      </c>
      <c r="J84" s="108" t="e">
        <f t="shared" si="73"/>
        <v>#DIV/0!</v>
      </c>
      <c r="K84" s="706">
        <f>'Next Years Budget - Set Goals'!K93/12</f>
        <v>0</v>
      </c>
      <c r="L84" s="108" t="e">
        <f t="shared" si="74"/>
        <v>#DIV/0!</v>
      </c>
      <c r="M84" s="706">
        <f>'Next Years Budget - Set Goals'!M93/12</f>
        <v>0</v>
      </c>
      <c r="N84" s="108" t="e">
        <f t="shared" si="75"/>
        <v>#DIV/0!</v>
      </c>
      <c r="O84" s="706">
        <f>'Next Years Budget - Set Goals'!O93/12</f>
        <v>0</v>
      </c>
      <c r="P84" s="108" t="e">
        <f t="shared" si="76"/>
        <v>#DIV/0!</v>
      </c>
      <c r="Q84" s="706">
        <f>'Next Years Budget - Set Goals'!Q93/12</f>
        <v>0</v>
      </c>
      <c r="R84" s="108" t="e">
        <f t="shared" si="77"/>
        <v>#DIV/0!</v>
      </c>
      <c r="S84" s="706">
        <f>'Next Years Budget - Set Goals'!S93/12</f>
        <v>0</v>
      </c>
      <c r="T84" s="108" t="e">
        <f t="shared" si="78"/>
        <v>#DIV/0!</v>
      </c>
      <c r="U84" s="706">
        <f>'Next Years Budget - Set Goals'!U93/12</f>
        <v>0</v>
      </c>
      <c r="V84" s="108" t="e">
        <f t="shared" si="79"/>
        <v>#DIV/0!</v>
      </c>
      <c r="W84" s="706">
        <f>'Next Years Budget - Set Goals'!W93/12</f>
        <v>0</v>
      </c>
      <c r="X84" s="108" t="e">
        <f t="shared" si="80"/>
        <v>#DIV/0!</v>
      </c>
      <c r="Y84" s="706">
        <f>'Next Years Budget - Set Goals'!Y93/12</f>
        <v>0</v>
      </c>
      <c r="Z84" s="108" t="e">
        <f t="shared" si="81"/>
        <v>#DIV/0!</v>
      </c>
      <c r="AA84" s="706">
        <f>'Next Years Budget - Set Goals'!AA93/12</f>
        <v>0</v>
      </c>
      <c r="AB84" s="108" t="e">
        <f t="shared" si="82"/>
        <v>#DIV/0!</v>
      </c>
      <c r="AC84" s="706">
        <f>'Next Years Budget - Set Goals'!AC93/12</f>
        <v>0</v>
      </c>
      <c r="AD84" s="319" t="e">
        <f t="shared" si="83"/>
        <v>#DIV/0!</v>
      </c>
    </row>
    <row r="85" spans="1:30" ht="13.15" x14ac:dyDescent="0.4">
      <c r="A85" s="327" t="s">
        <v>398</v>
      </c>
      <c r="B85" s="394" t="s">
        <v>306</v>
      </c>
      <c r="C85" s="243">
        <f t="shared" si="70"/>
        <v>0</v>
      </c>
      <c r="D85" s="101">
        <f t="shared" si="71"/>
        <v>0</v>
      </c>
      <c r="E85" s="706">
        <f>'Next Years Budget - Set Goals'!E94/12</f>
        <v>0</v>
      </c>
      <c r="F85" s="108">
        <f t="shared" si="72"/>
        <v>0</v>
      </c>
      <c r="G85" s="706">
        <f>'Next Years Budget - Set Goals'!G94/12</f>
        <v>0</v>
      </c>
      <c r="H85" s="108" t="e">
        <f t="shared" si="72"/>
        <v>#DIV/0!</v>
      </c>
      <c r="I85" s="706">
        <f>'Next Years Budget - Set Goals'!I94/12</f>
        <v>0</v>
      </c>
      <c r="J85" s="108" t="e">
        <f t="shared" si="73"/>
        <v>#DIV/0!</v>
      </c>
      <c r="K85" s="706">
        <f>'Next Years Budget - Set Goals'!K94/12</f>
        <v>0</v>
      </c>
      <c r="L85" s="108" t="e">
        <f t="shared" si="74"/>
        <v>#DIV/0!</v>
      </c>
      <c r="M85" s="706">
        <f>'Next Years Budget - Set Goals'!M94/12</f>
        <v>0</v>
      </c>
      <c r="N85" s="108" t="e">
        <f t="shared" si="75"/>
        <v>#DIV/0!</v>
      </c>
      <c r="O85" s="706">
        <f>'Next Years Budget - Set Goals'!O94/12</f>
        <v>0</v>
      </c>
      <c r="P85" s="108" t="e">
        <f t="shared" si="76"/>
        <v>#DIV/0!</v>
      </c>
      <c r="Q85" s="706">
        <f>'Next Years Budget - Set Goals'!Q94/12</f>
        <v>0</v>
      </c>
      <c r="R85" s="108" t="e">
        <f t="shared" si="77"/>
        <v>#DIV/0!</v>
      </c>
      <c r="S85" s="706">
        <f>'Next Years Budget - Set Goals'!S94/12</f>
        <v>0</v>
      </c>
      <c r="T85" s="108" t="e">
        <f t="shared" si="78"/>
        <v>#DIV/0!</v>
      </c>
      <c r="U85" s="706">
        <f>'Next Years Budget - Set Goals'!U94/12</f>
        <v>0</v>
      </c>
      <c r="V85" s="108" t="e">
        <f t="shared" si="79"/>
        <v>#DIV/0!</v>
      </c>
      <c r="W85" s="706">
        <f>'Next Years Budget - Set Goals'!W94/12</f>
        <v>0</v>
      </c>
      <c r="X85" s="108" t="e">
        <f t="shared" si="80"/>
        <v>#DIV/0!</v>
      </c>
      <c r="Y85" s="706">
        <f>'Next Years Budget - Set Goals'!Y94/12</f>
        <v>0</v>
      </c>
      <c r="Z85" s="108" t="e">
        <f t="shared" si="81"/>
        <v>#DIV/0!</v>
      </c>
      <c r="AA85" s="706">
        <f>'Next Years Budget - Set Goals'!AA94/12</f>
        <v>0</v>
      </c>
      <c r="AB85" s="108" t="e">
        <f t="shared" si="82"/>
        <v>#DIV/0!</v>
      </c>
      <c r="AC85" s="706">
        <f>'Next Years Budget - Set Goals'!AC94/12</f>
        <v>0</v>
      </c>
      <c r="AD85" s="319" t="e">
        <f t="shared" si="83"/>
        <v>#DIV/0!</v>
      </c>
    </row>
    <row r="86" spans="1:30" ht="13.15" x14ac:dyDescent="0.4">
      <c r="A86" s="327"/>
      <c r="B86" s="409" t="s">
        <v>308</v>
      </c>
      <c r="C86" s="265">
        <f>SUM(C80:C85)</f>
        <v>0</v>
      </c>
      <c r="D86" s="110">
        <f>+C86/$C$7</f>
        <v>0</v>
      </c>
      <c r="E86" s="256">
        <f>SUM(E80:E85)</f>
        <v>0</v>
      </c>
      <c r="F86" s="194">
        <f t="shared" si="72"/>
        <v>0</v>
      </c>
      <c r="G86" s="256">
        <f>SUM(G80:G85)</f>
        <v>0</v>
      </c>
      <c r="H86" s="194" t="e">
        <f t="shared" si="72"/>
        <v>#DIV/0!</v>
      </c>
      <c r="I86" s="256">
        <f>SUM(I80:I85)</f>
        <v>0</v>
      </c>
      <c r="J86" s="194" t="e">
        <f t="shared" si="73"/>
        <v>#DIV/0!</v>
      </c>
      <c r="K86" s="256">
        <f>SUM(K80:K85)</f>
        <v>0</v>
      </c>
      <c r="L86" s="194" t="e">
        <f t="shared" si="74"/>
        <v>#DIV/0!</v>
      </c>
      <c r="M86" s="256">
        <f>SUM(M80:M85)</f>
        <v>0</v>
      </c>
      <c r="N86" s="194" t="e">
        <f t="shared" si="75"/>
        <v>#DIV/0!</v>
      </c>
      <c r="O86" s="256">
        <f>SUM(O80:O85)</f>
        <v>0</v>
      </c>
      <c r="P86" s="194" t="e">
        <f t="shared" si="76"/>
        <v>#DIV/0!</v>
      </c>
      <c r="Q86" s="256">
        <f>SUM(Q80:Q85)</f>
        <v>0</v>
      </c>
      <c r="R86" s="194" t="e">
        <f t="shared" si="77"/>
        <v>#DIV/0!</v>
      </c>
      <c r="S86" s="256">
        <f>SUM(S80:S85)</f>
        <v>0</v>
      </c>
      <c r="T86" s="194" t="e">
        <f t="shared" si="78"/>
        <v>#DIV/0!</v>
      </c>
      <c r="U86" s="256">
        <f>SUM(U80:U85)</f>
        <v>0</v>
      </c>
      <c r="V86" s="194" t="e">
        <f t="shared" si="79"/>
        <v>#DIV/0!</v>
      </c>
      <c r="W86" s="256">
        <f>SUM(W80:W85)</f>
        <v>0</v>
      </c>
      <c r="X86" s="194" t="e">
        <f t="shared" si="80"/>
        <v>#DIV/0!</v>
      </c>
      <c r="Y86" s="256">
        <f>SUM(Y80:Y85)</f>
        <v>0</v>
      </c>
      <c r="Z86" s="194" t="e">
        <f t="shared" si="81"/>
        <v>#DIV/0!</v>
      </c>
      <c r="AA86" s="256">
        <f>SUM(AA80:AA85)</f>
        <v>0</v>
      </c>
      <c r="AB86" s="194" t="e">
        <f t="shared" si="82"/>
        <v>#DIV/0!</v>
      </c>
      <c r="AC86" s="256">
        <f>SUM(AC80:AC85)</f>
        <v>0</v>
      </c>
      <c r="AD86" s="230" t="e">
        <f t="shared" si="83"/>
        <v>#DIV/0!</v>
      </c>
    </row>
    <row r="87" spans="1:30" ht="13.15" x14ac:dyDescent="0.4">
      <c r="A87" s="327"/>
      <c r="B87" s="4"/>
      <c r="C87" s="243"/>
      <c r="D87" s="1"/>
      <c r="E87" s="248"/>
      <c r="F87" s="108"/>
      <c r="G87" s="248"/>
      <c r="H87" s="108"/>
      <c r="I87" s="248"/>
      <c r="J87" s="108"/>
      <c r="K87" s="248"/>
      <c r="L87" s="108"/>
      <c r="M87" s="248"/>
      <c r="N87" s="108"/>
      <c r="O87" s="248"/>
      <c r="P87" s="108"/>
      <c r="Q87" s="248"/>
      <c r="R87" s="108"/>
      <c r="S87" s="248"/>
      <c r="T87" s="108"/>
      <c r="U87" s="248"/>
      <c r="V87" s="108"/>
      <c r="W87" s="248"/>
      <c r="X87" s="108"/>
      <c r="Y87" s="248"/>
      <c r="Z87" s="108"/>
      <c r="AA87" s="248"/>
      <c r="AB87" s="108"/>
      <c r="AC87" s="248"/>
      <c r="AD87" s="319"/>
    </row>
    <row r="88" spans="1:30" ht="13.15" x14ac:dyDescent="0.4">
      <c r="A88" s="327"/>
      <c r="B88" s="410" t="s">
        <v>309</v>
      </c>
      <c r="C88" s="243"/>
      <c r="D88" s="1"/>
      <c r="E88" s="248"/>
      <c r="F88" s="108"/>
      <c r="G88" s="248"/>
      <c r="H88" s="108"/>
      <c r="I88" s="248"/>
      <c r="J88" s="108"/>
      <c r="K88" s="248"/>
      <c r="L88" s="108"/>
      <c r="M88" s="248"/>
      <c r="N88" s="108"/>
      <c r="O88" s="248"/>
      <c r="P88" s="108"/>
      <c r="Q88" s="248"/>
      <c r="R88" s="108"/>
      <c r="S88" s="248"/>
      <c r="T88" s="108"/>
      <c r="U88" s="248"/>
      <c r="V88" s="108"/>
      <c r="W88" s="248"/>
      <c r="X88" s="108"/>
      <c r="Y88" s="248"/>
      <c r="Z88" s="108"/>
      <c r="AA88" s="248"/>
      <c r="AB88" s="108"/>
      <c r="AC88" s="248"/>
      <c r="AD88" s="319"/>
    </row>
    <row r="89" spans="1:30" ht="13.15" x14ac:dyDescent="0.4">
      <c r="A89" s="327" t="s">
        <v>399</v>
      </c>
      <c r="B89" s="394" t="s">
        <v>310</v>
      </c>
      <c r="C89" s="243">
        <f t="shared" ref="C89:C111" si="84">+E89+G89+I89+K89+M89+O89+Q89+S89+U89+W89+Y89+AA89+AC89</f>
        <v>0</v>
      </c>
      <c r="D89" s="101">
        <f t="shared" ref="D89:D111" si="85">+C89/$C$7</f>
        <v>0</v>
      </c>
      <c r="E89" s="706">
        <f>'Next Years Budget - Set Goals'!E98/12</f>
        <v>0</v>
      </c>
      <c r="F89" s="108">
        <f t="shared" ref="F89:H104" si="86">+E89/E$7</f>
        <v>0</v>
      </c>
      <c r="G89" s="706">
        <f>'Next Years Budget - Set Goals'!G98/12</f>
        <v>0</v>
      </c>
      <c r="H89" s="108" t="e">
        <f t="shared" si="86"/>
        <v>#DIV/0!</v>
      </c>
      <c r="I89" s="706">
        <f>'Next Years Budget - Set Goals'!I98/12</f>
        <v>0</v>
      </c>
      <c r="J89" s="108" t="e">
        <f t="shared" ref="J89:J111" si="87">+I89/I$7</f>
        <v>#DIV/0!</v>
      </c>
      <c r="K89" s="706">
        <f>'Next Years Budget - Set Goals'!K98/12</f>
        <v>0</v>
      </c>
      <c r="L89" s="108" t="e">
        <f t="shared" ref="L89:L111" si="88">+K89/K$7</f>
        <v>#DIV/0!</v>
      </c>
      <c r="M89" s="706">
        <f>'Next Years Budget - Set Goals'!M98/12</f>
        <v>0</v>
      </c>
      <c r="N89" s="108" t="e">
        <f t="shared" ref="N89:N111" si="89">+M89/M$7</f>
        <v>#DIV/0!</v>
      </c>
      <c r="O89" s="706">
        <f>'Next Years Budget - Set Goals'!O98/12</f>
        <v>0</v>
      </c>
      <c r="P89" s="108" t="e">
        <f t="shared" ref="P89:P111" si="90">+O89/O$7</f>
        <v>#DIV/0!</v>
      </c>
      <c r="Q89" s="706">
        <f>'Next Years Budget - Set Goals'!Q98/12</f>
        <v>0</v>
      </c>
      <c r="R89" s="108" t="e">
        <f t="shared" ref="R89:R111" si="91">+Q89/Q$7</f>
        <v>#DIV/0!</v>
      </c>
      <c r="S89" s="706">
        <f>'Next Years Budget - Set Goals'!S98/12</f>
        <v>0</v>
      </c>
      <c r="T89" s="108" t="e">
        <f t="shared" ref="T89:T111" si="92">+S89/S$7</f>
        <v>#DIV/0!</v>
      </c>
      <c r="U89" s="706">
        <f>'Next Years Budget - Set Goals'!U98/12</f>
        <v>0</v>
      </c>
      <c r="V89" s="108" t="e">
        <f t="shared" ref="V89:V111" si="93">+U89/U$7</f>
        <v>#DIV/0!</v>
      </c>
      <c r="W89" s="706">
        <f>'Next Years Budget - Set Goals'!W98/12</f>
        <v>0</v>
      </c>
      <c r="X89" s="108" t="e">
        <f t="shared" ref="X89:X111" si="94">+W89/W$7</f>
        <v>#DIV/0!</v>
      </c>
      <c r="Y89" s="706">
        <f>'Next Years Budget - Set Goals'!Y98/12</f>
        <v>0</v>
      </c>
      <c r="Z89" s="108" t="e">
        <f t="shared" ref="Z89:Z111" si="95">+Y89/Y$7</f>
        <v>#DIV/0!</v>
      </c>
      <c r="AA89" s="706">
        <f>'Next Years Budget - Set Goals'!AA98/12</f>
        <v>0</v>
      </c>
      <c r="AB89" s="108" t="e">
        <f t="shared" ref="AB89:AB111" si="96">+AA89/AA$7</f>
        <v>#DIV/0!</v>
      </c>
      <c r="AC89" s="706">
        <f>'Next Years Budget - Set Goals'!AC98/12</f>
        <v>0</v>
      </c>
      <c r="AD89" s="319" t="e">
        <f t="shared" ref="AD89:AD111" si="97">+AC89/AC$7</f>
        <v>#DIV/0!</v>
      </c>
    </row>
    <row r="90" spans="1:30" ht="13.15" x14ac:dyDescent="0.4">
      <c r="A90" s="327" t="s">
        <v>399</v>
      </c>
      <c r="B90" s="394" t="s">
        <v>311</v>
      </c>
      <c r="C90" s="243">
        <f t="shared" si="84"/>
        <v>0</v>
      </c>
      <c r="D90" s="101">
        <f t="shared" si="85"/>
        <v>0</v>
      </c>
      <c r="E90" s="706">
        <f>'Next Years Budget - Set Goals'!E99/12</f>
        <v>0</v>
      </c>
      <c r="F90" s="108">
        <f t="shared" si="86"/>
        <v>0</v>
      </c>
      <c r="G90" s="706">
        <f>'Next Years Budget - Set Goals'!G99/12</f>
        <v>0</v>
      </c>
      <c r="H90" s="108" t="e">
        <f t="shared" si="86"/>
        <v>#DIV/0!</v>
      </c>
      <c r="I90" s="706">
        <f>'Next Years Budget - Set Goals'!I99/12</f>
        <v>0</v>
      </c>
      <c r="J90" s="108" t="e">
        <f t="shared" si="87"/>
        <v>#DIV/0!</v>
      </c>
      <c r="K90" s="706">
        <f>'Next Years Budget - Set Goals'!K99/12</f>
        <v>0</v>
      </c>
      <c r="L90" s="108" t="e">
        <f t="shared" si="88"/>
        <v>#DIV/0!</v>
      </c>
      <c r="M90" s="706">
        <f>'Next Years Budget - Set Goals'!M99/12</f>
        <v>0</v>
      </c>
      <c r="N90" s="108" t="e">
        <f t="shared" si="89"/>
        <v>#DIV/0!</v>
      </c>
      <c r="O90" s="706">
        <f>'Next Years Budget - Set Goals'!O99/12</f>
        <v>0</v>
      </c>
      <c r="P90" s="108" t="e">
        <f t="shared" si="90"/>
        <v>#DIV/0!</v>
      </c>
      <c r="Q90" s="706">
        <f>'Next Years Budget - Set Goals'!Q99/12</f>
        <v>0</v>
      </c>
      <c r="R90" s="108" t="e">
        <f t="shared" si="91"/>
        <v>#DIV/0!</v>
      </c>
      <c r="S90" s="706">
        <f>'Next Years Budget - Set Goals'!S99/12</f>
        <v>0</v>
      </c>
      <c r="T90" s="108" t="e">
        <f t="shared" si="92"/>
        <v>#DIV/0!</v>
      </c>
      <c r="U90" s="706">
        <f>'Next Years Budget - Set Goals'!U99/12</f>
        <v>0</v>
      </c>
      <c r="V90" s="108" t="e">
        <f t="shared" si="93"/>
        <v>#DIV/0!</v>
      </c>
      <c r="W90" s="706">
        <f>'Next Years Budget - Set Goals'!W99/12</f>
        <v>0</v>
      </c>
      <c r="X90" s="108" t="e">
        <f t="shared" si="94"/>
        <v>#DIV/0!</v>
      </c>
      <c r="Y90" s="706">
        <f>'Next Years Budget - Set Goals'!Y99/12</f>
        <v>0</v>
      </c>
      <c r="Z90" s="108" t="e">
        <f t="shared" si="95"/>
        <v>#DIV/0!</v>
      </c>
      <c r="AA90" s="706">
        <f>'Next Years Budget - Set Goals'!AA99/12</f>
        <v>0</v>
      </c>
      <c r="AB90" s="108" t="e">
        <f t="shared" si="96"/>
        <v>#DIV/0!</v>
      </c>
      <c r="AC90" s="706">
        <f>'Next Years Budget - Set Goals'!AC99/12</f>
        <v>0</v>
      </c>
      <c r="AD90" s="319" t="e">
        <f t="shared" si="97"/>
        <v>#DIV/0!</v>
      </c>
    </row>
    <row r="91" spans="1:30" ht="13.15" x14ac:dyDescent="0.4">
      <c r="A91" s="327" t="s">
        <v>398</v>
      </c>
      <c r="B91" s="394" t="s">
        <v>312</v>
      </c>
      <c r="C91" s="243">
        <f t="shared" si="84"/>
        <v>0</v>
      </c>
      <c r="D91" s="101">
        <f t="shared" si="85"/>
        <v>0</v>
      </c>
      <c r="E91" s="706">
        <f>'Next Years Budget - Set Goals'!E100/12</f>
        <v>0</v>
      </c>
      <c r="F91" s="108">
        <f t="shared" si="86"/>
        <v>0</v>
      </c>
      <c r="G91" s="706">
        <f>'Next Years Budget - Set Goals'!G100/12</f>
        <v>0</v>
      </c>
      <c r="H91" s="108" t="e">
        <f t="shared" si="86"/>
        <v>#DIV/0!</v>
      </c>
      <c r="I91" s="706">
        <f>'Next Years Budget - Set Goals'!I100/12</f>
        <v>0</v>
      </c>
      <c r="J91" s="108" t="e">
        <f t="shared" si="87"/>
        <v>#DIV/0!</v>
      </c>
      <c r="K91" s="706">
        <f>'Next Years Budget - Set Goals'!K100/12</f>
        <v>0</v>
      </c>
      <c r="L91" s="108" t="e">
        <f t="shared" si="88"/>
        <v>#DIV/0!</v>
      </c>
      <c r="M91" s="706">
        <f>'Next Years Budget - Set Goals'!M100/12</f>
        <v>0</v>
      </c>
      <c r="N91" s="108" t="e">
        <f t="shared" si="89"/>
        <v>#DIV/0!</v>
      </c>
      <c r="O91" s="706">
        <f>'Next Years Budget - Set Goals'!O100/12</f>
        <v>0</v>
      </c>
      <c r="P91" s="108" t="e">
        <f t="shared" si="90"/>
        <v>#DIV/0!</v>
      </c>
      <c r="Q91" s="706">
        <f>'Next Years Budget - Set Goals'!Q100/12</f>
        <v>0</v>
      </c>
      <c r="R91" s="108" t="e">
        <f t="shared" si="91"/>
        <v>#DIV/0!</v>
      </c>
      <c r="S91" s="706">
        <f>'Next Years Budget - Set Goals'!S100/12</f>
        <v>0</v>
      </c>
      <c r="T91" s="108" t="e">
        <f t="shared" si="92"/>
        <v>#DIV/0!</v>
      </c>
      <c r="U91" s="706">
        <f>'Next Years Budget - Set Goals'!U100/12</f>
        <v>0</v>
      </c>
      <c r="V91" s="108" t="e">
        <f t="shared" si="93"/>
        <v>#DIV/0!</v>
      </c>
      <c r="W91" s="706">
        <f>'Next Years Budget - Set Goals'!W100/12</f>
        <v>0</v>
      </c>
      <c r="X91" s="108" t="e">
        <f t="shared" si="94"/>
        <v>#DIV/0!</v>
      </c>
      <c r="Y91" s="706">
        <f>'Next Years Budget - Set Goals'!Y100/12</f>
        <v>0</v>
      </c>
      <c r="Z91" s="108" t="e">
        <f t="shared" si="95"/>
        <v>#DIV/0!</v>
      </c>
      <c r="AA91" s="706">
        <f>'Next Years Budget - Set Goals'!AA100/12</f>
        <v>0</v>
      </c>
      <c r="AB91" s="108" t="e">
        <f t="shared" si="96"/>
        <v>#DIV/0!</v>
      </c>
      <c r="AC91" s="706">
        <f>'Next Years Budget - Set Goals'!AC100/12</f>
        <v>0</v>
      </c>
      <c r="AD91" s="319" t="e">
        <f t="shared" si="97"/>
        <v>#DIV/0!</v>
      </c>
    </row>
    <row r="92" spans="1:30" ht="13.15" x14ac:dyDescent="0.4">
      <c r="A92" s="327" t="s">
        <v>399</v>
      </c>
      <c r="B92" s="394" t="s">
        <v>313</v>
      </c>
      <c r="C92" s="243">
        <f t="shared" si="84"/>
        <v>0</v>
      </c>
      <c r="D92" s="101">
        <f t="shared" si="85"/>
        <v>0</v>
      </c>
      <c r="E92" s="706">
        <f>'Next Years Budget - Set Goals'!E101/12</f>
        <v>0</v>
      </c>
      <c r="F92" s="108">
        <f t="shared" si="86"/>
        <v>0</v>
      </c>
      <c r="G92" s="706">
        <f>'Next Years Budget - Set Goals'!G101/12</f>
        <v>0</v>
      </c>
      <c r="H92" s="108" t="e">
        <f t="shared" si="86"/>
        <v>#DIV/0!</v>
      </c>
      <c r="I92" s="706">
        <f>'Next Years Budget - Set Goals'!I101/12</f>
        <v>0</v>
      </c>
      <c r="J92" s="108" t="e">
        <f t="shared" si="87"/>
        <v>#DIV/0!</v>
      </c>
      <c r="K92" s="706">
        <f>'Next Years Budget - Set Goals'!K101/12</f>
        <v>0</v>
      </c>
      <c r="L92" s="108" t="e">
        <f t="shared" si="88"/>
        <v>#DIV/0!</v>
      </c>
      <c r="M92" s="706">
        <f>'Next Years Budget - Set Goals'!M101/12</f>
        <v>0</v>
      </c>
      <c r="N92" s="108" t="e">
        <f t="shared" si="89"/>
        <v>#DIV/0!</v>
      </c>
      <c r="O92" s="706">
        <f>'Next Years Budget - Set Goals'!O101/12</f>
        <v>0</v>
      </c>
      <c r="P92" s="108" t="e">
        <f t="shared" si="90"/>
        <v>#DIV/0!</v>
      </c>
      <c r="Q92" s="706">
        <f>'Next Years Budget - Set Goals'!Q101/12</f>
        <v>0</v>
      </c>
      <c r="R92" s="108" t="e">
        <f t="shared" si="91"/>
        <v>#DIV/0!</v>
      </c>
      <c r="S92" s="706">
        <f>'Next Years Budget - Set Goals'!S101/12</f>
        <v>0</v>
      </c>
      <c r="T92" s="108" t="e">
        <f t="shared" si="92"/>
        <v>#DIV/0!</v>
      </c>
      <c r="U92" s="706">
        <f>'Next Years Budget - Set Goals'!U101/12</f>
        <v>0</v>
      </c>
      <c r="V92" s="108" t="e">
        <f t="shared" si="93"/>
        <v>#DIV/0!</v>
      </c>
      <c r="W92" s="706">
        <f>'Next Years Budget - Set Goals'!W101/12</f>
        <v>0</v>
      </c>
      <c r="X92" s="108" t="e">
        <f t="shared" si="94"/>
        <v>#DIV/0!</v>
      </c>
      <c r="Y92" s="706">
        <f>'Next Years Budget - Set Goals'!Y101/12</f>
        <v>0</v>
      </c>
      <c r="Z92" s="108" t="e">
        <f t="shared" si="95"/>
        <v>#DIV/0!</v>
      </c>
      <c r="AA92" s="706">
        <f>'Next Years Budget - Set Goals'!AA101/12</f>
        <v>0</v>
      </c>
      <c r="AB92" s="108" t="e">
        <f t="shared" si="96"/>
        <v>#DIV/0!</v>
      </c>
      <c r="AC92" s="706">
        <f>'Next Years Budget - Set Goals'!AC101/12</f>
        <v>0</v>
      </c>
      <c r="AD92" s="319" t="e">
        <f t="shared" si="97"/>
        <v>#DIV/0!</v>
      </c>
    </row>
    <row r="93" spans="1:30" ht="13.15" x14ac:dyDescent="0.4">
      <c r="A93" s="327" t="s">
        <v>398</v>
      </c>
      <c r="B93" s="394" t="s">
        <v>314</v>
      </c>
      <c r="C93" s="243">
        <f t="shared" si="84"/>
        <v>0</v>
      </c>
      <c r="D93" s="101">
        <f t="shared" si="85"/>
        <v>0</v>
      </c>
      <c r="E93" s="706">
        <f>'Next Years Budget - Set Goals'!E102/12</f>
        <v>0</v>
      </c>
      <c r="F93" s="108">
        <f t="shared" si="86"/>
        <v>0</v>
      </c>
      <c r="G93" s="706">
        <f>'Next Years Budget - Set Goals'!G102/12</f>
        <v>0</v>
      </c>
      <c r="H93" s="108" t="e">
        <f t="shared" si="86"/>
        <v>#DIV/0!</v>
      </c>
      <c r="I93" s="706">
        <f>'Next Years Budget - Set Goals'!I102/12</f>
        <v>0</v>
      </c>
      <c r="J93" s="108" t="e">
        <f t="shared" si="87"/>
        <v>#DIV/0!</v>
      </c>
      <c r="K93" s="706">
        <f>'Next Years Budget - Set Goals'!K102/12</f>
        <v>0</v>
      </c>
      <c r="L93" s="108" t="e">
        <f t="shared" si="88"/>
        <v>#DIV/0!</v>
      </c>
      <c r="M93" s="706">
        <f>'Next Years Budget - Set Goals'!M102/12</f>
        <v>0</v>
      </c>
      <c r="N93" s="108" t="e">
        <f t="shared" si="89"/>
        <v>#DIV/0!</v>
      </c>
      <c r="O93" s="706">
        <f>'Next Years Budget - Set Goals'!O102/12</f>
        <v>0</v>
      </c>
      <c r="P93" s="108" t="e">
        <f t="shared" si="90"/>
        <v>#DIV/0!</v>
      </c>
      <c r="Q93" s="706">
        <f>'Next Years Budget - Set Goals'!Q102/12</f>
        <v>0</v>
      </c>
      <c r="R93" s="108" t="e">
        <f t="shared" si="91"/>
        <v>#DIV/0!</v>
      </c>
      <c r="S93" s="706">
        <f>'Next Years Budget - Set Goals'!S102/12</f>
        <v>0</v>
      </c>
      <c r="T93" s="108" t="e">
        <f t="shared" si="92"/>
        <v>#DIV/0!</v>
      </c>
      <c r="U93" s="706">
        <f>'Next Years Budget - Set Goals'!U102/12</f>
        <v>0</v>
      </c>
      <c r="V93" s="108" t="e">
        <f t="shared" si="93"/>
        <v>#DIV/0!</v>
      </c>
      <c r="W93" s="706">
        <f>'Next Years Budget - Set Goals'!W102/12</f>
        <v>0</v>
      </c>
      <c r="X93" s="108" t="e">
        <f t="shared" si="94"/>
        <v>#DIV/0!</v>
      </c>
      <c r="Y93" s="706">
        <f>'Next Years Budget - Set Goals'!Y102/12</f>
        <v>0</v>
      </c>
      <c r="Z93" s="108" t="e">
        <f t="shared" si="95"/>
        <v>#DIV/0!</v>
      </c>
      <c r="AA93" s="706">
        <f>'Next Years Budget - Set Goals'!AA102/12</f>
        <v>0</v>
      </c>
      <c r="AB93" s="108" t="e">
        <f t="shared" si="96"/>
        <v>#DIV/0!</v>
      </c>
      <c r="AC93" s="706">
        <f>'Next Years Budget - Set Goals'!AC102/12</f>
        <v>0</v>
      </c>
      <c r="AD93" s="319" t="e">
        <f t="shared" si="97"/>
        <v>#DIV/0!</v>
      </c>
    </row>
    <row r="94" spans="1:30" ht="13.15" x14ac:dyDescent="0.4">
      <c r="A94" s="327" t="s">
        <v>399</v>
      </c>
      <c r="B94" s="394" t="s">
        <v>315</v>
      </c>
      <c r="C94" s="243">
        <f t="shared" si="84"/>
        <v>0</v>
      </c>
      <c r="D94" s="101">
        <f t="shared" si="85"/>
        <v>0</v>
      </c>
      <c r="E94" s="706">
        <f>'Next Years Budget - Set Goals'!E103/12</f>
        <v>0</v>
      </c>
      <c r="F94" s="108">
        <f t="shared" si="86"/>
        <v>0</v>
      </c>
      <c r="G94" s="706">
        <f>'Next Years Budget - Set Goals'!G103/12</f>
        <v>0</v>
      </c>
      <c r="H94" s="108" t="e">
        <f t="shared" si="86"/>
        <v>#DIV/0!</v>
      </c>
      <c r="I94" s="706">
        <f>'Next Years Budget - Set Goals'!I103/12</f>
        <v>0</v>
      </c>
      <c r="J94" s="108" t="e">
        <f t="shared" si="87"/>
        <v>#DIV/0!</v>
      </c>
      <c r="K94" s="706">
        <f>'Next Years Budget - Set Goals'!K103/12</f>
        <v>0</v>
      </c>
      <c r="L94" s="108" t="e">
        <f t="shared" si="88"/>
        <v>#DIV/0!</v>
      </c>
      <c r="M94" s="706">
        <f>'Next Years Budget - Set Goals'!M103/12</f>
        <v>0</v>
      </c>
      <c r="N94" s="108" t="e">
        <f t="shared" si="89"/>
        <v>#DIV/0!</v>
      </c>
      <c r="O94" s="706">
        <f>'Next Years Budget - Set Goals'!O103/12</f>
        <v>0</v>
      </c>
      <c r="P94" s="108" t="e">
        <f t="shared" si="90"/>
        <v>#DIV/0!</v>
      </c>
      <c r="Q94" s="706">
        <f>'Next Years Budget - Set Goals'!Q103/12</f>
        <v>0</v>
      </c>
      <c r="R94" s="108" t="e">
        <f t="shared" si="91"/>
        <v>#DIV/0!</v>
      </c>
      <c r="S94" s="706">
        <f>'Next Years Budget - Set Goals'!S103/12</f>
        <v>0</v>
      </c>
      <c r="T94" s="108" t="e">
        <f t="shared" si="92"/>
        <v>#DIV/0!</v>
      </c>
      <c r="U94" s="706">
        <f>'Next Years Budget - Set Goals'!U103/12</f>
        <v>0</v>
      </c>
      <c r="V94" s="108" t="e">
        <f t="shared" si="93"/>
        <v>#DIV/0!</v>
      </c>
      <c r="W94" s="706">
        <f>'Next Years Budget - Set Goals'!W103/12</f>
        <v>0</v>
      </c>
      <c r="X94" s="108" t="e">
        <f t="shared" si="94"/>
        <v>#DIV/0!</v>
      </c>
      <c r="Y94" s="706">
        <f>'Next Years Budget - Set Goals'!Y103/12</f>
        <v>0</v>
      </c>
      <c r="Z94" s="108" t="e">
        <f t="shared" si="95"/>
        <v>#DIV/0!</v>
      </c>
      <c r="AA94" s="706">
        <f>'Next Years Budget - Set Goals'!AA103/12</f>
        <v>0</v>
      </c>
      <c r="AB94" s="108" t="e">
        <f t="shared" si="96"/>
        <v>#DIV/0!</v>
      </c>
      <c r="AC94" s="706">
        <f>'Next Years Budget - Set Goals'!AC103/12</f>
        <v>0</v>
      </c>
      <c r="AD94" s="319" t="e">
        <f t="shared" si="97"/>
        <v>#DIV/0!</v>
      </c>
    </row>
    <row r="95" spans="1:30" ht="13.15" x14ac:dyDescent="0.4">
      <c r="A95" s="327" t="s">
        <v>399</v>
      </c>
      <c r="B95" s="394" t="s">
        <v>316</v>
      </c>
      <c r="C95" s="243">
        <f t="shared" si="84"/>
        <v>0</v>
      </c>
      <c r="D95" s="101">
        <f t="shared" si="85"/>
        <v>0</v>
      </c>
      <c r="E95" s="706">
        <f>'Next Years Budget - Set Goals'!E104/12</f>
        <v>0</v>
      </c>
      <c r="F95" s="108">
        <f t="shared" si="86"/>
        <v>0</v>
      </c>
      <c r="G95" s="706">
        <f>'Next Years Budget - Set Goals'!G104/12</f>
        <v>0</v>
      </c>
      <c r="H95" s="108" t="e">
        <f t="shared" si="86"/>
        <v>#DIV/0!</v>
      </c>
      <c r="I95" s="706">
        <f>'Next Years Budget - Set Goals'!I104/12</f>
        <v>0</v>
      </c>
      <c r="J95" s="108" t="e">
        <f t="shared" si="87"/>
        <v>#DIV/0!</v>
      </c>
      <c r="K95" s="706">
        <f>'Next Years Budget - Set Goals'!K104/12</f>
        <v>0</v>
      </c>
      <c r="L95" s="108" t="e">
        <f t="shared" si="88"/>
        <v>#DIV/0!</v>
      </c>
      <c r="M95" s="706">
        <f>'Next Years Budget - Set Goals'!M104/12</f>
        <v>0</v>
      </c>
      <c r="N95" s="108" t="e">
        <f t="shared" si="89"/>
        <v>#DIV/0!</v>
      </c>
      <c r="O95" s="706">
        <f>'Next Years Budget - Set Goals'!O104/12</f>
        <v>0</v>
      </c>
      <c r="P95" s="108" t="e">
        <f t="shared" si="90"/>
        <v>#DIV/0!</v>
      </c>
      <c r="Q95" s="706">
        <f>'Next Years Budget - Set Goals'!Q104/12</f>
        <v>0</v>
      </c>
      <c r="R95" s="108" t="e">
        <f t="shared" si="91"/>
        <v>#DIV/0!</v>
      </c>
      <c r="S95" s="706">
        <f>'Next Years Budget - Set Goals'!S104/12</f>
        <v>0</v>
      </c>
      <c r="T95" s="108" t="e">
        <f t="shared" si="92"/>
        <v>#DIV/0!</v>
      </c>
      <c r="U95" s="706">
        <f>'Next Years Budget - Set Goals'!U104/12</f>
        <v>0</v>
      </c>
      <c r="V95" s="108" t="e">
        <f t="shared" si="93"/>
        <v>#DIV/0!</v>
      </c>
      <c r="W95" s="706">
        <f>'Next Years Budget - Set Goals'!W104/12</f>
        <v>0</v>
      </c>
      <c r="X95" s="108" t="e">
        <f t="shared" si="94"/>
        <v>#DIV/0!</v>
      </c>
      <c r="Y95" s="706">
        <f>'Next Years Budget - Set Goals'!Y104/12</f>
        <v>0</v>
      </c>
      <c r="Z95" s="108" t="e">
        <f t="shared" si="95"/>
        <v>#DIV/0!</v>
      </c>
      <c r="AA95" s="706">
        <f>'Next Years Budget - Set Goals'!AA104/12</f>
        <v>0</v>
      </c>
      <c r="AB95" s="108" t="e">
        <f t="shared" si="96"/>
        <v>#DIV/0!</v>
      </c>
      <c r="AC95" s="706">
        <f>'Next Years Budget - Set Goals'!AC104/12</f>
        <v>0</v>
      </c>
      <c r="AD95" s="319" t="e">
        <f t="shared" si="97"/>
        <v>#DIV/0!</v>
      </c>
    </row>
    <row r="96" spans="1:30" ht="13.15" x14ac:dyDescent="0.4">
      <c r="A96" s="327" t="s">
        <v>399</v>
      </c>
      <c r="B96" s="394" t="s">
        <v>317</v>
      </c>
      <c r="C96" s="243">
        <f t="shared" si="84"/>
        <v>0</v>
      </c>
      <c r="D96" s="101">
        <f t="shared" si="85"/>
        <v>0</v>
      </c>
      <c r="E96" s="706">
        <f>'Next Years Budget - Set Goals'!E105/12</f>
        <v>0</v>
      </c>
      <c r="F96" s="108">
        <f t="shared" si="86"/>
        <v>0</v>
      </c>
      <c r="G96" s="706">
        <f>'Next Years Budget - Set Goals'!G105/12</f>
        <v>0</v>
      </c>
      <c r="H96" s="108" t="e">
        <f t="shared" si="86"/>
        <v>#DIV/0!</v>
      </c>
      <c r="I96" s="706">
        <f>'Next Years Budget - Set Goals'!I105/12</f>
        <v>0</v>
      </c>
      <c r="J96" s="108" t="e">
        <f t="shared" si="87"/>
        <v>#DIV/0!</v>
      </c>
      <c r="K96" s="706">
        <f>'Next Years Budget - Set Goals'!K105/12</f>
        <v>0</v>
      </c>
      <c r="L96" s="108" t="e">
        <f t="shared" si="88"/>
        <v>#DIV/0!</v>
      </c>
      <c r="M96" s="706">
        <f>'Next Years Budget - Set Goals'!M105/12</f>
        <v>0</v>
      </c>
      <c r="N96" s="108" t="e">
        <f t="shared" si="89"/>
        <v>#DIV/0!</v>
      </c>
      <c r="O96" s="706">
        <f>'Next Years Budget - Set Goals'!O105/12</f>
        <v>0</v>
      </c>
      <c r="P96" s="108" t="e">
        <f t="shared" si="90"/>
        <v>#DIV/0!</v>
      </c>
      <c r="Q96" s="706">
        <f>'Next Years Budget - Set Goals'!Q105/12</f>
        <v>0</v>
      </c>
      <c r="R96" s="108" t="e">
        <f t="shared" si="91"/>
        <v>#DIV/0!</v>
      </c>
      <c r="S96" s="706">
        <f>'Next Years Budget - Set Goals'!S105/12</f>
        <v>0</v>
      </c>
      <c r="T96" s="108" t="e">
        <f t="shared" si="92"/>
        <v>#DIV/0!</v>
      </c>
      <c r="U96" s="706">
        <f>'Next Years Budget - Set Goals'!U105/12</f>
        <v>0</v>
      </c>
      <c r="V96" s="108" t="e">
        <f t="shared" si="93"/>
        <v>#DIV/0!</v>
      </c>
      <c r="W96" s="706">
        <f>'Next Years Budget - Set Goals'!W105/12</f>
        <v>0</v>
      </c>
      <c r="X96" s="108" t="e">
        <f t="shared" si="94"/>
        <v>#DIV/0!</v>
      </c>
      <c r="Y96" s="706">
        <f>'Next Years Budget - Set Goals'!Y105/12</f>
        <v>0</v>
      </c>
      <c r="Z96" s="108" t="e">
        <f t="shared" si="95"/>
        <v>#DIV/0!</v>
      </c>
      <c r="AA96" s="706">
        <f>'Next Years Budget - Set Goals'!AA105/12</f>
        <v>0</v>
      </c>
      <c r="AB96" s="108" t="e">
        <f t="shared" si="96"/>
        <v>#DIV/0!</v>
      </c>
      <c r="AC96" s="706">
        <f>'Next Years Budget - Set Goals'!AC105/12</f>
        <v>0</v>
      </c>
      <c r="AD96" s="319" t="e">
        <f t="shared" si="97"/>
        <v>#DIV/0!</v>
      </c>
    </row>
    <row r="97" spans="1:30" ht="13.15" x14ac:dyDescent="0.4">
      <c r="A97" s="327" t="s">
        <v>399</v>
      </c>
      <c r="B97" s="394" t="s">
        <v>318</v>
      </c>
      <c r="C97" s="243">
        <f t="shared" si="84"/>
        <v>0</v>
      </c>
      <c r="D97" s="101">
        <f t="shared" si="85"/>
        <v>0</v>
      </c>
      <c r="E97" s="706">
        <f>'Next Years Budget - Set Goals'!E106/12</f>
        <v>0</v>
      </c>
      <c r="F97" s="108">
        <f t="shared" si="86"/>
        <v>0</v>
      </c>
      <c r="G97" s="706">
        <f>'Next Years Budget - Set Goals'!G106/12</f>
        <v>0</v>
      </c>
      <c r="H97" s="108" t="e">
        <f t="shared" si="86"/>
        <v>#DIV/0!</v>
      </c>
      <c r="I97" s="706">
        <f>'Next Years Budget - Set Goals'!I106/12</f>
        <v>0</v>
      </c>
      <c r="J97" s="108" t="e">
        <f t="shared" si="87"/>
        <v>#DIV/0!</v>
      </c>
      <c r="K97" s="706">
        <f>'Next Years Budget - Set Goals'!K106/12</f>
        <v>0</v>
      </c>
      <c r="L97" s="108" t="e">
        <f t="shared" si="88"/>
        <v>#DIV/0!</v>
      </c>
      <c r="M97" s="706">
        <f>'Next Years Budget - Set Goals'!M106/12</f>
        <v>0</v>
      </c>
      <c r="N97" s="108" t="e">
        <f t="shared" si="89"/>
        <v>#DIV/0!</v>
      </c>
      <c r="O97" s="706">
        <f>'Next Years Budget - Set Goals'!O106/12</f>
        <v>0</v>
      </c>
      <c r="P97" s="108" t="e">
        <f t="shared" si="90"/>
        <v>#DIV/0!</v>
      </c>
      <c r="Q97" s="706">
        <f>'Next Years Budget - Set Goals'!Q106/12</f>
        <v>0</v>
      </c>
      <c r="R97" s="108" t="e">
        <f t="shared" si="91"/>
        <v>#DIV/0!</v>
      </c>
      <c r="S97" s="706">
        <f>'Next Years Budget - Set Goals'!S106/12</f>
        <v>0</v>
      </c>
      <c r="T97" s="108" t="e">
        <f t="shared" si="92"/>
        <v>#DIV/0!</v>
      </c>
      <c r="U97" s="706">
        <f>'Next Years Budget - Set Goals'!U106/12</f>
        <v>0</v>
      </c>
      <c r="V97" s="108" t="e">
        <f t="shared" si="93"/>
        <v>#DIV/0!</v>
      </c>
      <c r="W97" s="706">
        <f>'Next Years Budget - Set Goals'!W106/12</f>
        <v>0</v>
      </c>
      <c r="X97" s="108" t="e">
        <f t="shared" si="94"/>
        <v>#DIV/0!</v>
      </c>
      <c r="Y97" s="706">
        <f>'Next Years Budget - Set Goals'!Y106/12</f>
        <v>0</v>
      </c>
      <c r="Z97" s="108" t="e">
        <f t="shared" si="95"/>
        <v>#DIV/0!</v>
      </c>
      <c r="AA97" s="706">
        <f>'Next Years Budget - Set Goals'!AA106/12</f>
        <v>0</v>
      </c>
      <c r="AB97" s="108" t="e">
        <f t="shared" si="96"/>
        <v>#DIV/0!</v>
      </c>
      <c r="AC97" s="706">
        <f>'Next Years Budget - Set Goals'!AC106/12</f>
        <v>0</v>
      </c>
      <c r="AD97" s="319" t="e">
        <f t="shared" si="97"/>
        <v>#DIV/0!</v>
      </c>
    </row>
    <row r="98" spans="1:30" ht="13.15" x14ac:dyDescent="0.4">
      <c r="A98" s="327" t="s">
        <v>398</v>
      </c>
      <c r="B98" s="394" t="s">
        <v>319</v>
      </c>
      <c r="C98" s="243">
        <f t="shared" si="84"/>
        <v>0</v>
      </c>
      <c r="D98" s="101">
        <f t="shared" si="85"/>
        <v>0</v>
      </c>
      <c r="E98" s="706">
        <f>'Next Years Budget - Set Goals'!E107/12</f>
        <v>0</v>
      </c>
      <c r="F98" s="108">
        <f t="shared" si="86"/>
        <v>0</v>
      </c>
      <c r="G98" s="706">
        <f>'Next Years Budget - Set Goals'!G107/12</f>
        <v>0</v>
      </c>
      <c r="H98" s="108" t="e">
        <f t="shared" si="86"/>
        <v>#DIV/0!</v>
      </c>
      <c r="I98" s="706">
        <f>'Next Years Budget - Set Goals'!I107/12</f>
        <v>0</v>
      </c>
      <c r="J98" s="108" t="e">
        <f t="shared" si="87"/>
        <v>#DIV/0!</v>
      </c>
      <c r="K98" s="706">
        <f>'Next Years Budget - Set Goals'!K107/12</f>
        <v>0</v>
      </c>
      <c r="L98" s="108" t="e">
        <f t="shared" si="88"/>
        <v>#DIV/0!</v>
      </c>
      <c r="M98" s="706">
        <f>'Next Years Budget - Set Goals'!M107/12</f>
        <v>0</v>
      </c>
      <c r="N98" s="108" t="e">
        <f t="shared" si="89"/>
        <v>#DIV/0!</v>
      </c>
      <c r="O98" s="706">
        <f>'Next Years Budget - Set Goals'!O107/12</f>
        <v>0</v>
      </c>
      <c r="P98" s="108" t="e">
        <f t="shared" si="90"/>
        <v>#DIV/0!</v>
      </c>
      <c r="Q98" s="706">
        <f>'Next Years Budget - Set Goals'!Q107/12</f>
        <v>0</v>
      </c>
      <c r="R98" s="108" t="e">
        <f t="shared" si="91"/>
        <v>#DIV/0!</v>
      </c>
      <c r="S98" s="706">
        <f>'Next Years Budget - Set Goals'!S107/12</f>
        <v>0</v>
      </c>
      <c r="T98" s="108" t="e">
        <f t="shared" si="92"/>
        <v>#DIV/0!</v>
      </c>
      <c r="U98" s="706">
        <f>'Next Years Budget - Set Goals'!U107/12</f>
        <v>0</v>
      </c>
      <c r="V98" s="108" t="e">
        <f t="shared" si="93"/>
        <v>#DIV/0!</v>
      </c>
      <c r="W98" s="706">
        <f>'Next Years Budget - Set Goals'!W107/12</f>
        <v>0</v>
      </c>
      <c r="X98" s="108" t="e">
        <f t="shared" si="94"/>
        <v>#DIV/0!</v>
      </c>
      <c r="Y98" s="706">
        <f>'Next Years Budget - Set Goals'!Y107/12</f>
        <v>0</v>
      </c>
      <c r="Z98" s="108" t="e">
        <f t="shared" si="95"/>
        <v>#DIV/0!</v>
      </c>
      <c r="AA98" s="706">
        <f>'Next Years Budget - Set Goals'!AA107/12</f>
        <v>0</v>
      </c>
      <c r="AB98" s="108" t="e">
        <f t="shared" si="96"/>
        <v>#DIV/0!</v>
      </c>
      <c r="AC98" s="706">
        <f>'Next Years Budget - Set Goals'!AC107/12</f>
        <v>0</v>
      </c>
      <c r="AD98" s="319" t="e">
        <f t="shared" si="97"/>
        <v>#DIV/0!</v>
      </c>
    </row>
    <row r="99" spans="1:30" ht="13.15" x14ac:dyDescent="0.4">
      <c r="A99" s="327" t="s">
        <v>398</v>
      </c>
      <c r="B99" s="394" t="s">
        <v>320</v>
      </c>
      <c r="C99" s="243">
        <f t="shared" si="84"/>
        <v>0</v>
      </c>
      <c r="D99" s="101">
        <f t="shared" si="85"/>
        <v>0</v>
      </c>
      <c r="E99" s="706">
        <f>'Next Years Budget - Set Goals'!E108/12</f>
        <v>0</v>
      </c>
      <c r="F99" s="108">
        <f t="shared" si="86"/>
        <v>0</v>
      </c>
      <c r="G99" s="706">
        <f>'Next Years Budget - Set Goals'!G108/12</f>
        <v>0</v>
      </c>
      <c r="H99" s="108" t="e">
        <f t="shared" si="86"/>
        <v>#DIV/0!</v>
      </c>
      <c r="I99" s="706">
        <f>'Next Years Budget - Set Goals'!I108/12</f>
        <v>0</v>
      </c>
      <c r="J99" s="108" t="e">
        <f t="shared" si="87"/>
        <v>#DIV/0!</v>
      </c>
      <c r="K99" s="706">
        <f>'Next Years Budget - Set Goals'!K108/12</f>
        <v>0</v>
      </c>
      <c r="L99" s="108" t="e">
        <f t="shared" si="88"/>
        <v>#DIV/0!</v>
      </c>
      <c r="M99" s="706">
        <f>'Next Years Budget - Set Goals'!M108/12</f>
        <v>0</v>
      </c>
      <c r="N99" s="108" t="e">
        <f t="shared" si="89"/>
        <v>#DIV/0!</v>
      </c>
      <c r="O99" s="706">
        <f>'Next Years Budget - Set Goals'!O108/12</f>
        <v>0</v>
      </c>
      <c r="P99" s="108" t="e">
        <f t="shared" si="90"/>
        <v>#DIV/0!</v>
      </c>
      <c r="Q99" s="706">
        <f>'Next Years Budget - Set Goals'!Q108/12</f>
        <v>0</v>
      </c>
      <c r="R99" s="108" t="e">
        <f t="shared" si="91"/>
        <v>#DIV/0!</v>
      </c>
      <c r="S99" s="706">
        <f>'Next Years Budget - Set Goals'!S108/12</f>
        <v>0</v>
      </c>
      <c r="T99" s="108" t="e">
        <f t="shared" si="92"/>
        <v>#DIV/0!</v>
      </c>
      <c r="U99" s="706">
        <f>'Next Years Budget - Set Goals'!U108/12</f>
        <v>0</v>
      </c>
      <c r="V99" s="108" t="e">
        <f t="shared" si="93"/>
        <v>#DIV/0!</v>
      </c>
      <c r="W99" s="706">
        <f>'Next Years Budget - Set Goals'!W108/12</f>
        <v>0</v>
      </c>
      <c r="X99" s="108" t="e">
        <f t="shared" si="94"/>
        <v>#DIV/0!</v>
      </c>
      <c r="Y99" s="706">
        <f>'Next Years Budget - Set Goals'!Y108/12</f>
        <v>0</v>
      </c>
      <c r="Z99" s="108" t="e">
        <f t="shared" si="95"/>
        <v>#DIV/0!</v>
      </c>
      <c r="AA99" s="706">
        <f>'Next Years Budget - Set Goals'!AA108/12</f>
        <v>0</v>
      </c>
      <c r="AB99" s="108" t="e">
        <f t="shared" si="96"/>
        <v>#DIV/0!</v>
      </c>
      <c r="AC99" s="706">
        <f>'Next Years Budget - Set Goals'!AC108/12</f>
        <v>0</v>
      </c>
      <c r="AD99" s="319" t="e">
        <f t="shared" si="97"/>
        <v>#DIV/0!</v>
      </c>
    </row>
    <row r="100" spans="1:30" ht="13.15" x14ac:dyDescent="0.4">
      <c r="A100" s="327" t="s">
        <v>399</v>
      </c>
      <c r="B100" s="394" t="s">
        <v>321</v>
      </c>
      <c r="C100" s="243">
        <f t="shared" si="84"/>
        <v>0</v>
      </c>
      <c r="D100" s="101">
        <f t="shared" si="85"/>
        <v>0</v>
      </c>
      <c r="E100" s="706">
        <f>'Next Years Budget - Set Goals'!E109/12</f>
        <v>0</v>
      </c>
      <c r="F100" s="108">
        <f t="shared" si="86"/>
        <v>0</v>
      </c>
      <c r="G100" s="706">
        <f>'Next Years Budget - Set Goals'!G109/12</f>
        <v>0</v>
      </c>
      <c r="H100" s="108" t="e">
        <f t="shared" si="86"/>
        <v>#DIV/0!</v>
      </c>
      <c r="I100" s="706">
        <f>'Next Years Budget - Set Goals'!I109/12</f>
        <v>0</v>
      </c>
      <c r="J100" s="108" t="e">
        <f t="shared" si="87"/>
        <v>#DIV/0!</v>
      </c>
      <c r="K100" s="706">
        <f>'Next Years Budget - Set Goals'!K109/12</f>
        <v>0</v>
      </c>
      <c r="L100" s="108" t="e">
        <f t="shared" si="88"/>
        <v>#DIV/0!</v>
      </c>
      <c r="M100" s="706">
        <f>'Next Years Budget - Set Goals'!M109/12</f>
        <v>0</v>
      </c>
      <c r="N100" s="108" t="e">
        <f t="shared" si="89"/>
        <v>#DIV/0!</v>
      </c>
      <c r="O100" s="706">
        <f>'Next Years Budget - Set Goals'!O109/12</f>
        <v>0</v>
      </c>
      <c r="P100" s="108" t="e">
        <f t="shared" si="90"/>
        <v>#DIV/0!</v>
      </c>
      <c r="Q100" s="706">
        <f>'Next Years Budget - Set Goals'!Q109/12</f>
        <v>0</v>
      </c>
      <c r="R100" s="108" t="e">
        <f t="shared" si="91"/>
        <v>#DIV/0!</v>
      </c>
      <c r="S100" s="706">
        <f>'Next Years Budget - Set Goals'!S109/12</f>
        <v>0</v>
      </c>
      <c r="T100" s="108" t="e">
        <f t="shared" si="92"/>
        <v>#DIV/0!</v>
      </c>
      <c r="U100" s="706">
        <f>'Next Years Budget - Set Goals'!U109/12</f>
        <v>0</v>
      </c>
      <c r="V100" s="108" t="e">
        <f t="shared" si="93"/>
        <v>#DIV/0!</v>
      </c>
      <c r="W100" s="706">
        <f>'Next Years Budget - Set Goals'!W109/12</f>
        <v>0</v>
      </c>
      <c r="X100" s="108" t="e">
        <f t="shared" si="94"/>
        <v>#DIV/0!</v>
      </c>
      <c r="Y100" s="706">
        <f>'Next Years Budget - Set Goals'!Y109/12</f>
        <v>0</v>
      </c>
      <c r="Z100" s="108" t="e">
        <f t="shared" si="95"/>
        <v>#DIV/0!</v>
      </c>
      <c r="AA100" s="706">
        <f>'Next Years Budget - Set Goals'!AA109/12</f>
        <v>0</v>
      </c>
      <c r="AB100" s="108" t="e">
        <f t="shared" si="96"/>
        <v>#DIV/0!</v>
      </c>
      <c r="AC100" s="706">
        <f>'Next Years Budget - Set Goals'!AC109/12</f>
        <v>0</v>
      </c>
      <c r="AD100" s="319" t="e">
        <f t="shared" si="97"/>
        <v>#DIV/0!</v>
      </c>
    </row>
    <row r="101" spans="1:30" ht="13.15" x14ac:dyDescent="0.4">
      <c r="A101" s="327" t="s">
        <v>399</v>
      </c>
      <c r="B101" s="394" t="s">
        <v>322</v>
      </c>
      <c r="C101" s="243">
        <f t="shared" si="84"/>
        <v>0</v>
      </c>
      <c r="D101" s="101">
        <f t="shared" si="85"/>
        <v>0</v>
      </c>
      <c r="E101" s="706">
        <f>'Next Years Budget - Set Goals'!E110/12</f>
        <v>0</v>
      </c>
      <c r="F101" s="108">
        <f t="shared" si="86"/>
        <v>0</v>
      </c>
      <c r="G101" s="706">
        <f>'Next Years Budget - Set Goals'!G110/12</f>
        <v>0</v>
      </c>
      <c r="H101" s="108" t="e">
        <f t="shared" si="86"/>
        <v>#DIV/0!</v>
      </c>
      <c r="I101" s="706">
        <f>'Next Years Budget - Set Goals'!I110/12</f>
        <v>0</v>
      </c>
      <c r="J101" s="108" t="e">
        <f t="shared" si="87"/>
        <v>#DIV/0!</v>
      </c>
      <c r="K101" s="706">
        <f>'Next Years Budget - Set Goals'!K110/12</f>
        <v>0</v>
      </c>
      <c r="L101" s="108" t="e">
        <f t="shared" si="88"/>
        <v>#DIV/0!</v>
      </c>
      <c r="M101" s="706">
        <f>'Next Years Budget - Set Goals'!M110/12</f>
        <v>0</v>
      </c>
      <c r="N101" s="108" t="e">
        <f t="shared" si="89"/>
        <v>#DIV/0!</v>
      </c>
      <c r="O101" s="706">
        <f>'Next Years Budget - Set Goals'!O110/12</f>
        <v>0</v>
      </c>
      <c r="P101" s="108" t="e">
        <f t="shared" si="90"/>
        <v>#DIV/0!</v>
      </c>
      <c r="Q101" s="706">
        <f>'Next Years Budget - Set Goals'!Q110/12</f>
        <v>0</v>
      </c>
      <c r="R101" s="108" t="e">
        <f t="shared" si="91"/>
        <v>#DIV/0!</v>
      </c>
      <c r="S101" s="706">
        <f>'Next Years Budget - Set Goals'!S110/12</f>
        <v>0</v>
      </c>
      <c r="T101" s="108" t="e">
        <f t="shared" si="92"/>
        <v>#DIV/0!</v>
      </c>
      <c r="U101" s="706">
        <f>'Next Years Budget - Set Goals'!U110/12</f>
        <v>0</v>
      </c>
      <c r="V101" s="108" t="e">
        <f t="shared" si="93"/>
        <v>#DIV/0!</v>
      </c>
      <c r="W101" s="706">
        <f>'Next Years Budget - Set Goals'!W110/12</f>
        <v>0</v>
      </c>
      <c r="X101" s="108" t="e">
        <f t="shared" si="94"/>
        <v>#DIV/0!</v>
      </c>
      <c r="Y101" s="706">
        <f>'Next Years Budget - Set Goals'!Y110/12</f>
        <v>0</v>
      </c>
      <c r="Z101" s="108" t="e">
        <f t="shared" si="95"/>
        <v>#DIV/0!</v>
      </c>
      <c r="AA101" s="706">
        <f>'Next Years Budget - Set Goals'!AA110/12</f>
        <v>0</v>
      </c>
      <c r="AB101" s="108" t="e">
        <f t="shared" si="96"/>
        <v>#DIV/0!</v>
      </c>
      <c r="AC101" s="706">
        <f>'Next Years Budget - Set Goals'!AC110/12</f>
        <v>0</v>
      </c>
      <c r="AD101" s="319" t="e">
        <f t="shared" si="97"/>
        <v>#DIV/0!</v>
      </c>
    </row>
    <row r="102" spans="1:30" ht="13.15" x14ac:dyDescent="0.4">
      <c r="A102" s="327" t="s">
        <v>399</v>
      </c>
      <c r="B102" s="394" t="s">
        <v>323</v>
      </c>
      <c r="C102" s="243">
        <f t="shared" si="84"/>
        <v>0</v>
      </c>
      <c r="D102" s="101">
        <f t="shared" si="85"/>
        <v>0</v>
      </c>
      <c r="E102" s="706">
        <f>'Next Years Budget - Set Goals'!E111/12</f>
        <v>0</v>
      </c>
      <c r="F102" s="108">
        <f t="shared" si="86"/>
        <v>0</v>
      </c>
      <c r="G102" s="706">
        <f>'Next Years Budget - Set Goals'!G111/12</f>
        <v>0</v>
      </c>
      <c r="H102" s="108" t="e">
        <f t="shared" si="86"/>
        <v>#DIV/0!</v>
      </c>
      <c r="I102" s="706">
        <f>'Next Years Budget - Set Goals'!I111/12</f>
        <v>0</v>
      </c>
      <c r="J102" s="108" t="e">
        <f t="shared" si="87"/>
        <v>#DIV/0!</v>
      </c>
      <c r="K102" s="706">
        <f>'Next Years Budget - Set Goals'!K111/12</f>
        <v>0</v>
      </c>
      <c r="L102" s="108" t="e">
        <f t="shared" si="88"/>
        <v>#DIV/0!</v>
      </c>
      <c r="M102" s="706">
        <f>'Next Years Budget - Set Goals'!M111/12</f>
        <v>0</v>
      </c>
      <c r="N102" s="108" t="e">
        <f t="shared" si="89"/>
        <v>#DIV/0!</v>
      </c>
      <c r="O102" s="706">
        <f>'Next Years Budget - Set Goals'!O111/12</f>
        <v>0</v>
      </c>
      <c r="P102" s="108" t="e">
        <f t="shared" si="90"/>
        <v>#DIV/0!</v>
      </c>
      <c r="Q102" s="706">
        <f>'Next Years Budget - Set Goals'!Q111/12</f>
        <v>0</v>
      </c>
      <c r="R102" s="108" t="e">
        <f t="shared" si="91"/>
        <v>#DIV/0!</v>
      </c>
      <c r="S102" s="706">
        <f>'Next Years Budget - Set Goals'!S111/12</f>
        <v>0</v>
      </c>
      <c r="T102" s="108" t="e">
        <f t="shared" si="92"/>
        <v>#DIV/0!</v>
      </c>
      <c r="U102" s="706">
        <f>'Next Years Budget - Set Goals'!U111/12</f>
        <v>0</v>
      </c>
      <c r="V102" s="108" t="e">
        <f t="shared" si="93"/>
        <v>#DIV/0!</v>
      </c>
      <c r="W102" s="706">
        <f>'Next Years Budget - Set Goals'!W111/12</f>
        <v>0</v>
      </c>
      <c r="X102" s="108" t="e">
        <f t="shared" si="94"/>
        <v>#DIV/0!</v>
      </c>
      <c r="Y102" s="706">
        <f>'Next Years Budget - Set Goals'!Y111/12</f>
        <v>0</v>
      </c>
      <c r="Z102" s="108" t="e">
        <f t="shared" si="95"/>
        <v>#DIV/0!</v>
      </c>
      <c r="AA102" s="706">
        <f>'Next Years Budget - Set Goals'!AA111/12</f>
        <v>0</v>
      </c>
      <c r="AB102" s="108" t="e">
        <f t="shared" si="96"/>
        <v>#DIV/0!</v>
      </c>
      <c r="AC102" s="706">
        <f>'Next Years Budget - Set Goals'!AC111/12</f>
        <v>0</v>
      </c>
      <c r="AD102" s="319" t="e">
        <f t="shared" si="97"/>
        <v>#DIV/0!</v>
      </c>
    </row>
    <row r="103" spans="1:30" ht="13.15" x14ac:dyDescent="0.4">
      <c r="A103" s="327" t="s">
        <v>399</v>
      </c>
      <c r="B103" s="394" t="s">
        <v>324</v>
      </c>
      <c r="C103" s="243">
        <f t="shared" si="84"/>
        <v>0</v>
      </c>
      <c r="D103" s="101">
        <f t="shared" si="85"/>
        <v>0</v>
      </c>
      <c r="E103" s="706">
        <f>'Next Years Budget - Set Goals'!E112/12</f>
        <v>0</v>
      </c>
      <c r="F103" s="108">
        <f t="shared" si="86"/>
        <v>0</v>
      </c>
      <c r="G103" s="706">
        <f>'Next Years Budget - Set Goals'!G112/12</f>
        <v>0</v>
      </c>
      <c r="H103" s="108" t="e">
        <f t="shared" si="86"/>
        <v>#DIV/0!</v>
      </c>
      <c r="I103" s="706">
        <f>'Next Years Budget - Set Goals'!I112/12</f>
        <v>0</v>
      </c>
      <c r="J103" s="108" t="e">
        <f t="shared" si="87"/>
        <v>#DIV/0!</v>
      </c>
      <c r="K103" s="706">
        <f>'Next Years Budget - Set Goals'!K112/12</f>
        <v>0</v>
      </c>
      <c r="L103" s="108" t="e">
        <f t="shared" si="88"/>
        <v>#DIV/0!</v>
      </c>
      <c r="M103" s="706">
        <f>'Next Years Budget - Set Goals'!M112/12</f>
        <v>0</v>
      </c>
      <c r="N103" s="108" t="e">
        <f t="shared" si="89"/>
        <v>#DIV/0!</v>
      </c>
      <c r="O103" s="706">
        <f>'Next Years Budget - Set Goals'!O112/12</f>
        <v>0</v>
      </c>
      <c r="P103" s="108" t="e">
        <f t="shared" si="90"/>
        <v>#DIV/0!</v>
      </c>
      <c r="Q103" s="706">
        <f>'Next Years Budget - Set Goals'!Q112/12</f>
        <v>0</v>
      </c>
      <c r="R103" s="108" t="e">
        <f t="shared" si="91"/>
        <v>#DIV/0!</v>
      </c>
      <c r="S103" s="706">
        <f>'Next Years Budget - Set Goals'!S112/12</f>
        <v>0</v>
      </c>
      <c r="T103" s="108" t="e">
        <f t="shared" si="92"/>
        <v>#DIV/0!</v>
      </c>
      <c r="U103" s="706">
        <f>'Next Years Budget - Set Goals'!U112/12</f>
        <v>0</v>
      </c>
      <c r="V103" s="108" t="e">
        <f t="shared" si="93"/>
        <v>#DIV/0!</v>
      </c>
      <c r="W103" s="706">
        <f>'Next Years Budget - Set Goals'!W112/12</f>
        <v>0</v>
      </c>
      <c r="X103" s="108" t="e">
        <f t="shared" si="94"/>
        <v>#DIV/0!</v>
      </c>
      <c r="Y103" s="706">
        <f>'Next Years Budget - Set Goals'!Y112/12</f>
        <v>0</v>
      </c>
      <c r="Z103" s="108" t="e">
        <f t="shared" si="95"/>
        <v>#DIV/0!</v>
      </c>
      <c r="AA103" s="706">
        <f>'Next Years Budget - Set Goals'!AA112/12</f>
        <v>0</v>
      </c>
      <c r="AB103" s="108" t="e">
        <f t="shared" si="96"/>
        <v>#DIV/0!</v>
      </c>
      <c r="AC103" s="706">
        <f>'Next Years Budget - Set Goals'!AC112/12</f>
        <v>0</v>
      </c>
      <c r="AD103" s="319" t="e">
        <f t="shared" si="97"/>
        <v>#DIV/0!</v>
      </c>
    </row>
    <row r="104" spans="1:30" ht="13.15" x14ac:dyDescent="0.4">
      <c r="A104" s="327" t="s">
        <v>398</v>
      </c>
      <c r="B104" s="394" t="s">
        <v>325</v>
      </c>
      <c r="C104" s="243">
        <f t="shared" si="84"/>
        <v>0</v>
      </c>
      <c r="D104" s="101">
        <f t="shared" si="85"/>
        <v>0</v>
      </c>
      <c r="E104" s="706">
        <f>'Next Years Budget - Set Goals'!E113/12</f>
        <v>0</v>
      </c>
      <c r="F104" s="108">
        <f t="shared" si="86"/>
        <v>0</v>
      </c>
      <c r="G104" s="706">
        <f>'Next Years Budget - Set Goals'!G113/12</f>
        <v>0</v>
      </c>
      <c r="H104" s="108" t="e">
        <f t="shared" si="86"/>
        <v>#DIV/0!</v>
      </c>
      <c r="I104" s="706">
        <f>'Next Years Budget - Set Goals'!I113/12</f>
        <v>0</v>
      </c>
      <c r="J104" s="108" t="e">
        <f t="shared" si="87"/>
        <v>#DIV/0!</v>
      </c>
      <c r="K104" s="706">
        <f>'Next Years Budget - Set Goals'!K113/12</f>
        <v>0</v>
      </c>
      <c r="L104" s="108" t="e">
        <f t="shared" si="88"/>
        <v>#DIV/0!</v>
      </c>
      <c r="M104" s="706">
        <f>'Next Years Budget - Set Goals'!M113/12</f>
        <v>0</v>
      </c>
      <c r="N104" s="108" t="e">
        <f t="shared" si="89"/>
        <v>#DIV/0!</v>
      </c>
      <c r="O104" s="706">
        <f>'Next Years Budget - Set Goals'!O113/12</f>
        <v>0</v>
      </c>
      <c r="P104" s="108" t="e">
        <f t="shared" si="90"/>
        <v>#DIV/0!</v>
      </c>
      <c r="Q104" s="706">
        <f>'Next Years Budget - Set Goals'!Q113/12</f>
        <v>0</v>
      </c>
      <c r="R104" s="108" t="e">
        <f t="shared" si="91"/>
        <v>#DIV/0!</v>
      </c>
      <c r="S104" s="706">
        <f>'Next Years Budget - Set Goals'!S113/12</f>
        <v>0</v>
      </c>
      <c r="T104" s="108" t="e">
        <f t="shared" si="92"/>
        <v>#DIV/0!</v>
      </c>
      <c r="U104" s="706">
        <f>'Next Years Budget - Set Goals'!U113/12</f>
        <v>0</v>
      </c>
      <c r="V104" s="108" t="e">
        <f t="shared" si="93"/>
        <v>#DIV/0!</v>
      </c>
      <c r="W104" s="706">
        <f>'Next Years Budget - Set Goals'!W113/12</f>
        <v>0</v>
      </c>
      <c r="X104" s="108" t="e">
        <f t="shared" si="94"/>
        <v>#DIV/0!</v>
      </c>
      <c r="Y104" s="706">
        <f>'Next Years Budget - Set Goals'!Y113/12</f>
        <v>0</v>
      </c>
      <c r="Z104" s="108" t="e">
        <f t="shared" si="95"/>
        <v>#DIV/0!</v>
      </c>
      <c r="AA104" s="706">
        <f>'Next Years Budget - Set Goals'!AA113/12</f>
        <v>0</v>
      </c>
      <c r="AB104" s="108" t="e">
        <f t="shared" si="96"/>
        <v>#DIV/0!</v>
      </c>
      <c r="AC104" s="706">
        <f>'Next Years Budget - Set Goals'!AC113/12</f>
        <v>0</v>
      </c>
      <c r="AD104" s="319" t="e">
        <f t="shared" si="97"/>
        <v>#DIV/0!</v>
      </c>
    </row>
    <row r="105" spans="1:30" ht="13.15" x14ac:dyDescent="0.4">
      <c r="A105" s="327" t="s">
        <v>398</v>
      </c>
      <c r="B105" s="394" t="s">
        <v>326</v>
      </c>
      <c r="C105" s="243">
        <f t="shared" si="84"/>
        <v>0</v>
      </c>
      <c r="D105" s="101">
        <f t="shared" si="85"/>
        <v>0</v>
      </c>
      <c r="E105" s="706">
        <f>'Next Years Budget - Set Goals'!E114/12</f>
        <v>0</v>
      </c>
      <c r="F105" s="108">
        <f t="shared" ref="F105:H111" si="98">+E105/E$7</f>
        <v>0</v>
      </c>
      <c r="G105" s="706">
        <f>'Next Years Budget - Set Goals'!G114/12</f>
        <v>0</v>
      </c>
      <c r="H105" s="108" t="e">
        <f t="shared" si="98"/>
        <v>#DIV/0!</v>
      </c>
      <c r="I105" s="706">
        <f>'Next Years Budget - Set Goals'!I114/12</f>
        <v>0</v>
      </c>
      <c r="J105" s="108" t="e">
        <f t="shared" si="87"/>
        <v>#DIV/0!</v>
      </c>
      <c r="K105" s="706">
        <f>'Next Years Budget - Set Goals'!K114/12</f>
        <v>0</v>
      </c>
      <c r="L105" s="108" t="e">
        <f t="shared" si="88"/>
        <v>#DIV/0!</v>
      </c>
      <c r="M105" s="706">
        <f>'Next Years Budget - Set Goals'!M114/12</f>
        <v>0</v>
      </c>
      <c r="N105" s="108" t="e">
        <f t="shared" si="89"/>
        <v>#DIV/0!</v>
      </c>
      <c r="O105" s="706">
        <f>'Next Years Budget - Set Goals'!O114/12</f>
        <v>0</v>
      </c>
      <c r="P105" s="108" t="e">
        <f t="shared" si="90"/>
        <v>#DIV/0!</v>
      </c>
      <c r="Q105" s="706">
        <f>'Next Years Budget - Set Goals'!Q114/12</f>
        <v>0</v>
      </c>
      <c r="R105" s="108" t="e">
        <f t="shared" si="91"/>
        <v>#DIV/0!</v>
      </c>
      <c r="S105" s="706">
        <f>'Next Years Budget - Set Goals'!S114/12</f>
        <v>0</v>
      </c>
      <c r="T105" s="108" t="e">
        <f t="shared" si="92"/>
        <v>#DIV/0!</v>
      </c>
      <c r="U105" s="706">
        <f>'Next Years Budget - Set Goals'!U114/12</f>
        <v>0</v>
      </c>
      <c r="V105" s="108" t="e">
        <f t="shared" si="93"/>
        <v>#DIV/0!</v>
      </c>
      <c r="W105" s="706">
        <f>'Next Years Budget - Set Goals'!W114/12</f>
        <v>0</v>
      </c>
      <c r="X105" s="108" t="e">
        <f t="shared" si="94"/>
        <v>#DIV/0!</v>
      </c>
      <c r="Y105" s="706">
        <f>'Next Years Budget - Set Goals'!Y114/12</f>
        <v>0</v>
      </c>
      <c r="Z105" s="108" t="e">
        <f t="shared" si="95"/>
        <v>#DIV/0!</v>
      </c>
      <c r="AA105" s="706">
        <f>'Next Years Budget - Set Goals'!AA114/12</f>
        <v>0</v>
      </c>
      <c r="AB105" s="108" t="e">
        <f t="shared" si="96"/>
        <v>#DIV/0!</v>
      </c>
      <c r="AC105" s="706">
        <f>'Next Years Budget - Set Goals'!AC114/12</f>
        <v>0</v>
      </c>
      <c r="AD105" s="319" t="e">
        <f t="shared" si="97"/>
        <v>#DIV/0!</v>
      </c>
    </row>
    <row r="106" spans="1:30" ht="13.15" x14ac:dyDescent="0.4">
      <c r="A106" s="327" t="s">
        <v>399</v>
      </c>
      <c r="B106" s="394" t="s">
        <v>327</v>
      </c>
      <c r="C106" s="243">
        <f t="shared" si="84"/>
        <v>0</v>
      </c>
      <c r="D106" s="101">
        <f t="shared" si="85"/>
        <v>0</v>
      </c>
      <c r="E106" s="706">
        <f>'Next Years Budget - Set Goals'!E115/12</f>
        <v>0</v>
      </c>
      <c r="F106" s="108">
        <f t="shared" si="98"/>
        <v>0</v>
      </c>
      <c r="G106" s="706">
        <f>'Next Years Budget - Set Goals'!G115/12</f>
        <v>0</v>
      </c>
      <c r="H106" s="108" t="e">
        <f t="shared" si="98"/>
        <v>#DIV/0!</v>
      </c>
      <c r="I106" s="706">
        <f>'Next Years Budget - Set Goals'!I115/12</f>
        <v>0</v>
      </c>
      <c r="J106" s="108" t="e">
        <f t="shared" si="87"/>
        <v>#DIV/0!</v>
      </c>
      <c r="K106" s="706">
        <f>'Next Years Budget - Set Goals'!K115/12</f>
        <v>0</v>
      </c>
      <c r="L106" s="108" t="e">
        <f t="shared" si="88"/>
        <v>#DIV/0!</v>
      </c>
      <c r="M106" s="706">
        <f>'Next Years Budget - Set Goals'!M115/12</f>
        <v>0</v>
      </c>
      <c r="N106" s="108" t="e">
        <f t="shared" si="89"/>
        <v>#DIV/0!</v>
      </c>
      <c r="O106" s="706">
        <f>'Next Years Budget - Set Goals'!O115/12</f>
        <v>0</v>
      </c>
      <c r="P106" s="108" t="e">
        <f t="shared" si="90"/>
        <v>#DIV/0!</v>
      </c>
      <c r="Q106" s="706">
        <f>'Next Years Budget - Set Goals'!Q115/12</f>
        <v>0</v>
      </c>
      <c r="R106" s="108" t="e">
        <f t="shared" si="91"/>
        <v>#DIV/0!</v>
      </c>
      <c r="S106" s="706">
        <f>'Next Years Budget - Set Goals'!S115/12</f>
        <v>0</v>
      </c>
      <c r="T106" s="108" t="e">
        <f t="shared" si="92"/>
        <v>#DIV/0!</v>
      </c>
      <c r="U106" s="706">
        <f>'Next Years Budget - Set Goals'!U115/12</f>
        <v>0</v>
      </c>
      <c r="V106" s="108" t="e">
        <f t="shared" si="93"/>
        <v>#DIV/0!</v>
      </c>
      <c r="W106" s="706">
        <f>'Next Years Budget - Set Goals'!W115/12</f>
        <v>0</v>
      </c>
      <c r="X106" s="108" t="e">
        <f t="shared" si="94"/>
        <v>#DIV/0!</v>
      </c>
      <c r="Y106" s="706">
        <f>'Next Years Budget - Set Goals'!Y115/12</f>
        <v>0</v>
      </c>
      <c r="Z106" s="108" t="e">
        <f t="shared" si="95"/>
        <v>#DIV/0!</v>
      </c>
      <c r="AA106" s="706">
        <f>'Next Years Budget - Set Goals'!AA115/12</f>
        <v>0</v>
      </c>
      <c r="AB106" s="108" t="e">
        <f t="shared" si="96"/>
        <v>#DIV/0!</v>
      </c>
      <c r="AC106" s="706">
        <f>'Next Years Budget - Set Goals'!AC115/12</f>
        <v>0</v>
      </c>
      <c r="AD106" s="319" t="e">
        <f t="shared" si="97"/>
        <v>#DIV/0!</v>
      </c>
    </row>
    <row r="107" spans="1:30" ht="13.15" x14ac:dyDescent="0.4">
      <c r="A107" s="327" t="s">
        <v>399</v>
      </c>
      <c r="B107" s="394" t="s">
        <v>328</v>
      </c>
      <c r="C107" s="243">
        <f t="shared" si="84"/>
        <v>0</v>
      </c>
      <c r="D107" s="101">
        <f t="shared" si="85"/>
        <v>0</v>
      </c>
      <c r="E107" s="706">
        <f>'Next Years Budget - Set Goals'!E116/12</f>
        <v>0</v>
      </c>
      <c r="F107" s="108">
        <f t="shared" si="98"/>
        <v>0</v>
      </c>
      <c r="G107" s="706">
        <f>'Next Years Budget - Set Goals'!G116/12</f>
        <v>0</v>
      </c>
      <c r="H107" s="108" t="e">
        <f t="shared" si="98"/>
        <v>#DIV/0!</v>
      </c>
      <c r="I107" s="706">
        <f>'Next Years Budget - Set Goals'!I116/12</f>
        <v>0</v>
      </c>
      <c r="J107" s="108" t="e">
        <f t="shared" si="87"/>
        <v>#DIV/0!</v>
      </c>
      <c r="K107" s="706">
        <f>'Next Years Budget - Set Goals'!K116/12</f>
        <v>0</v>
      </c>
      <c r="L107" s="108" t="e">
        <f t="shared" si="88"/>
        <v>#DIV/0!</v>
      </c>
      <c r="M107" s="706">
        <f>'Next Years Budget - Set Goals'!M116/12</f>
        <v>0</v>
      </c>
      <c r="N107" s="108" t="e">
        <f t="shared" si="89"/>
        <v>#DIV/0!</v>
      </c>
      <c r="O107" s="706">
        <f>'Next Years Budget - Set Goals'!O116/12</f>
        <v>0</v>
      </c>
      <c r="P107" s="108" t="e">
        <f t="shared" si="90"/>
        <v>#DIV/0!</v>
      </c>
      <c r="Q107" s="706">
        <f>'Next Years Budget - Set Goals'!Q116/12</f>
        <v>0</v>
      </c>
      <c r="R107" s="108" t="e">
        <f t="shared" si="91"/>
        <v>#DIV/0!</v>
      </c>
      <c r="S107" s="706">
        <f>'Next Years Budget - Set Goals'!S116/12</f>
        <v>0</v>
      </c>
      <c r="T107" s="108" t="e">
        <f t="shared" si="92"/>
        <v>#DIV/0!</v>
      </c>
      <c r="U107" s="706">
        <f>'Next Years Budget - Set Goals'!U116/12</f>
        <v>0</v>
      </c>
      <c r="V107" s="108" t="e">
        <f t="shared" si="93"/>
        <v>#DIV/0!</v>
      </c>
      <c r="W107" s="706">
        <f>'Next Years Budget - Set Goals'!W116/12</f>
        <v>0</v>
      </c>
      <c r="X107" s="108" t="e">
        <f t="shared" si="94"/>
        <v>#DIV/0!</v>
      </c>
      <c r="Y107" s="706">
        <f>'Next Years Budget - Set Goals'!Y116/12</f>
        <v>0</v>
      </c>
      <c r="Z107" s="108" t="e">
        <f t="shared" si="95"/>
        <v>#DIV/0!</v>
      </c>
      <c r="AA107" s="706">
        <f>'Next Years Budget - Set Goals'!AA116/12</f>
        <v>0</v>
      </c>
      <c r="AB107" s="108" t="e">
        <f t="shared" si="96"/>
        <v>#DIV/0!</v>
      </c>
      <c r="AC107" s="706">
        <f>'Next Years Budget - Set Goals'!AC116/12</f>
        <v>0</v>
      </c>
      <c r="AD107" s="319" t="e">
        <f t="shared" si="97"/>
        <v>#DIV/0!</v>
      </c>
    </row>
    <row r="108" spans="1:30" ht="13.15" x14ac:dyDescent="0.4">
      <c r="A108" s="327" t="s">
        <v>399</v>
      </c>
      <c r="B108" s="394" t="s">
        <v>329</v>
      </c>
      <c r="C108" s="243">
        <f t="shared" si="84"/>
        <v>0</v>
      </c>
      <c r="D108" s="101">
        <f t="shared" si="85"/>
        <v>0</v>
      </c>
      <c r="E108" s="706">
        <f>'Next Years Budget - Set Goals'!E117/12</f>
        <v>0</v>
      </c>
      <c r="F108" s="108">
        <f t="shared" si="98"/>
        <v>0</v>
      </c>
      <c r="G108" s="706">
        <f>'Next Years Budget - Set Goals'!G117/12</f>
        <v>0</v>
      </c>
      <c r="H108" s="108" t="e">
        <f t="shared" si="98"/>
        <v>#DIV/0!</v>
      </c>
      <c r="I108" s="706">
        <f>'Next Years Budget - Set Goals'!I117/12</f>
        <v>0</v>
      </c>
      <c r="J108" s="108" t="e">
        <f t="shared" si="87"/>
        <v>#DIV/0!</v>
      </c>
      <c r="K108" s="706">
        <f>'Next Years Budget - Set Goals'!K117/12</f>
        <v>0</v>
      </c>
      <c r="L108" s="108" t="e">
        <f t="shared" si="88"/>
        <v>#DIV/0!</v>
      </c>
      <c r="M108" s="706">
        <f>'Next Years Budget - Set Goals'!M117/12</f>
        <v>0</v>
      </c>
      <c r="N108" s="108" t="e">
        <f t="shared" si="89"/>
        <v>#DIV/0!</v>
      </c>
      <c r="O108" s="706">
        <f>'Next Years Budget - Set Goals'!O117/12</f>
        <v>0</v>
      </c>
      <c r="P108" s="108" t="e">
        <f t="shared" si="90"/>
        <v>#DIV/0!</v>
      </c>
      <c r="Q108" s="706">
        <f>'Next Years Budget - Set Goals'!Q117/12</f>
        <v>0</v>
      </c>
      <c r="R108" s="108" t="e">
        <f t="shared" si="91"/>
        <v>#DIV/0!</v>
      </c>
      <c r="S108" s="706">
        <f>'Next Years Budget - Set Goals'!S117/12</f>
        <v>0</v>
      </c>
      <c r="T108" s="108" t="e">
        <f t="shared" si="92"/>
        <v>#DIV/0!</v>
      </c>
      <c r="U108" s="706">
        <f>'Next Years Budget - Set Goals'!U117/12</f>
        <v>0</v>
      </c>
      <c r="V108" s="108" t="e">
        <f t="shared" si="93"/>
        <v>#DIV/0!</v>
      </c>
      <c r="W108" s="706">
        <f>'Next Years Budget - Set Goals'!W117/12</f>
        <v>0</v>
      </c>
      <c r="X108" s="108" t="e">
        <f t="shared" si="94"/>
        <v>#DIV/0!</v>
      </c>
      <c r="Y108" s="706">
        <f>'Next Years Budget - Set Goals'!Y117/12</f>
        <v>0</v>
      </c>
      <c r="Z108" s="108" t="e">
        <f t="shared" si="95"/>
        <v>#DIV/0!</v>
      </c>
      <c r="AA108" s="706">
        <f>'Next Years Budget - Set Goals'!AA117/12</f>
        <v>0</v>
      </c>
      <c r="AB108" s="108" t="e">
        <f t="shared" si="96"/>
        <v>#DIV/0!</v>
      </c>
      <c r="AC108" s="706">
        <f>'Next Years Budget - Set Goals'!AC117/12</f>
        <v>0</v>
      </c>
      <c r="AD108" s="319" t="e">
        <f t="shared" si="97"/>
        <v>#DIV/0!</v>
      </c>
    </row>
    <row r="109" spans="1:30" ht="13.15" x14ac:dyDescent="0.4">
      <c r="A109" s="327" t="s">
        <v>399</v>
      </c>
      <c r="B109" s="394" t="s">
        <v>330</v>
      </c>
      <c r="C109" s="243">
        <f t="shared" si="84"/>
        <v>0</v>
      </c>
      <c r="D109" s="101">
        <f t="shared" si="85"/>
        <v>0</v>
      </c>
      <c r="E109" s="706">
        <f>'Next Years Budget - Set Goals'!E118/12</f>
        <v>0</v>
      </c>
      <c r="F109" s="108">
        <f t="shared" si="98"/>
        <v>0</v>
      </c>
      <c r="G109" s="706">
        <f>'Next Years Budget - Set Goals'!G118/12</f>
        <v>0</v>
      </c>
      <c r="H109" s="108" t="e">
        <f t="shared" si="98"/>
        <v>#DIV/0!</v>
      </c>
      <c r="I109" s="706">
        <f>'Next Years Budget - Set Goals'!I118/12</f>
        <v>0</v>
      </c>
      <c r="J109" s="108" t="e">
        <f t="shared" si="87"/>
        <v>#DIV/0!</v>
      </c>
      <c r="K109" s="706">
        <f>'Next Years Budget - Set Goals'!K118/12</f>
        <v>0</v>
      </c>
      <c r="L109" s="108" t="e">
        <f t="shared" si="88"/>
        <v>#DIV/0!</v>
      </c>
      <c r="M109" s="706">
        <f>'Next Years Budget - Set Goals'!M118/12</f>
        <v>0</v>
      </c>
      <c r="N109" s="108" t="e">
        <f t="shared" si="89"/>
        <v>#DIV/0!</v>
      </c>
      <c r="O109" s="706">
        <f>'Next Years Budget - Set Goals'!O118/12</f>
        <v>0</v>
      </c>
      <c r="P109" s="108" t="e">
        <f t="shared" si="90"/>
        <v>#DIV/0!</v>
      </c>
      <c r="Q109" s="706">
        <f>'Next Years Budget - Set Goals'!Q118/12</f>
        <v>0</v>
      </c>
      <c r="R109" s="108" t="e">
        <f t="shared" si="91"/>
        <v>#DIV/0!</v>
      </c>
      <c r="S109" s="706">
        <f>'Next Years Budget - Set Goals'!S118/12</f>
        <v>0</v>
      </c>
      <c r="T109" s="108" t="e">
        <f t="shared" si="92"/>
        <v>#DIV/0!</v>
      </c>
      <c r="U109" s="706">
        <f>'Next Years Budget - Set Goals'!U118/12</f>
        <v>0</v>
      </c>
      <c r="V109" s="108" t="e">
        <f t="shared" si="93"/>
        <v>#DIV/0!</v>
      </c>
      <c r="W109" s="706">
        <f>'Next Years Budget - Set Goals'!W118/12</f>
        <v>0</v>
      </c>
      <c r="X109" s="108" t="e">
        <f t="shared" si="94"/>
        <v>#DIV/0!</v>
      </c>
      <c r="Y109" s="706">
        <f>'Next Years Budget - Set Goals'!Y118/12</f>
        <v>0</v>
      </c>
      <c r="Z109" s="108" t="e">
        <f t="shared" si="95"/>
        <v>#DIV/0!</v>
      </c>
      <c r="AA109" s="706">
        <f>'Next Years Budget - Set Goals'!AA118/12</f>
        <v>0</v>
      </c>
      <c r="AB109" s="108" t="e">
        <f t="shared" si="96"/>
        <v>#DIV/0!</v>
      </c>
      <c r="AC109" s="706">
        <f>'Next Years Budget - Set Goals'!AC118/12</f>
        <v>0</v>
      </c>
      <c r="AD109" s="319" t="e">
        <f t="shared" si="97"/>
        <v>#DIV/0!</v>
      </c>
    </row>
    <row r="110" spans="1:30" ht="13.15" x14ac:dyDescent="0.4">
      <c r="A110" s="327" t="s">
        <v>399</v>
      </c>
      <c r="B110" s="394" t="s">
        <v>331</v>
      </c>
      <c r="C110" s="243">
        <f t="shared" si="84"/>
        <v>0</v>
      </c>
      <c r="D110" s="101">
        <f t="shared" si="85"/>
        <v>0</v>
      </c>
      <c r="E110" s="706">
        <f>'Next Years Budget - Set Goals'!E119/12</f>
        <v>0</v>
      </c>
      <c r="F110" s="108">
        <f t="shared" si="98"/>
        <v>0</v>
      </c>
      <c r="G110" s="706">
        <f>'Next Years Budget - Set Goals'!G119/12</f>
        <v>0</v>
      </c>
      <c r="H110" s="108" t="e">
        <f t="shared" si="98"/>
        <v>#DIV/0!</v>
      </c>
      <c r="I110" s="706">
        <f>'Next Years Budget - Set Goals'!I119/12</f>
        <v>0</v>
      </c>
      <c r="J110" s="108" t="e">
        <f t="shared" si="87"/>
        <v>#DIV/0!</v>
      </c>
      <c r="K110" s="706">
        <f>'Next Years Budget - Set Goals'!K119/12</f>
        <v>0</v>
      </c>
      <c r="L110" s="108" t="e">
        <f t="shared" si="88"/>
        <v>#DIV/0!</v>
      </c>
      <c r="M110" s="706">
        <f>'Next Years Budget - Set Goals'!M119/12</f>
        <v>0</v>
      </c>
      <c r="N110" s="108" t="e">
        <f t="shared" si="89"/>
        <v>#DIV/0!</v>
      </c>
      <c r="O110" s="706">
        <f>'Next Years Budget - Set Goals'!O119/12</f>
        <v>0</v>
      </c>
      <c r="P110" s="108" t="e">
        <f t="shared" si="90"/>
        <v>#DIV/0!</v>
      </c>
      <c r="Q110" s="706">
        <f>'Next Years Budget - Set Goals'!Q119/12</f>
        <v>0</v>
      </c>
      <c r="R110" s="108" t="e">
        <f t="shared" si="91"/>
        <v>#DIV/0!</v>
      </c>
      <c r="S110" s="706">
        <f>'Next Years Budget - Set Goals'!S119/12</f>
        <v>0</v>
      </c>
      <c r="T110" s="108" t="e">
        <f t="shared" si="92"/>
        <v>#DIV/0!</v>
      </c>
      <c r="U110" s="706">
        <f>'Next Years Budget - Set Goals'!U119/12</f>
        <v>0</v>
      </c>
      <c r="V110" s="108" t="e">
        <f t="shared" si="93"/>
        <v>#DIV/0!</v>
      </c>
      <c r="W110" s="706">
        <f>'Next Years Budget - Set Goals'!W119/12</f>
        <v>0</v>
      </c>
      <c r="X110" s="108" t="e">
        <f t="shared" si="94"/>
        <v>#DIV/0!</v>
      </c>
      <c r="Y110" s="706">
        <f>'Next Years Budget - Set Goals'!Y119/12</f>
        <v>0</v>
      </c>
      <c r="Z110" s="108" t="e">
        <f t="shared" si="95"/>
        <v>#DIV/0!</v>
      </c>
      <c r="AA110" s="706">
        <f>'Next Years Budget - Set Goals'!AA119/12</f>
        <v>0</v>
      </c>
      <c r="AB110" s="108" t="e">
        <f t="shared" si="96"/>
        <v>#DIV/0!</v>
      </c>
      <c r="AC110" s="706">
        <f>'Next Years Budget - Set Goals'!AC119/12</f>
        <v>0</v>
      </c>
      <c r="AD110" s="319" t="e">
        <f t="shared" si="97"/>
        <v>#DIV/0!</v>
      </c>
    </row>
    <row r="111" spans="1:30" ht="13.15" x14ac:dyDescent="0.4">
      <c r="A111" s="327" t="s">
        <v>399</v>
      </c>
      <c r="B111" s="394" t="s">
        <v>332</v>
      </c>
      <c r="C111" s="243">
        <f t="shared" si="84"/>
        <v>0</v>
      </c>
      <c r="D111" s="101">
        <f t="shared" si="85"/>
        <v>0</v>
      </c>
      <c r="E111" s="706">
        <f>'Next Years Budget - Set Goals'!E120/12</f>
        <v>0</v>
      </c>
      <c r="F111" s="108">
        <f t="shared" si="98"/>
        <v>0</v>
      </c>
      <c r="G111" s="706">
        <f>'Next Years Budget - Set Goals'!G120/12</f>
        <v>0</v>
      </c>
      <c r="H111" s="108" t="e">
        <f t="shared" si="98"/>
        <v>#DIV/0!</v>
      </c>
      <c r="I111" s="706">
        <f>'Next Years Budget - Set Goals'!I120/12</f>
        <v>0</v>
      </c>
      <c r="J111" s="108" t="e">
        <f t="shared" si="87"/>
        <v>#DIV/0!</v>
      </c>
      <c r="K111" s="706">
        <f>'Next Years Budget - Set Goals'!K120/12</f>
        <v>0</v>
      </c>
      <c r="L111" s="108" t="e">
        <f t="shared" si="88"/>
        <v>#DIV/0!</v>
      </c>
      <c r="M111" s="706">
        <f>'Next Years Budget - Set Goals'!M120/12</f>
        <v>0</v>
      </c>
      <c r="N111" s="108" t="e">
        <f t="shared" si="89"/>
        <v>#DIV/0!</v>
      </c>
      <c r="O111" s="706">
        <f>'Next Years Budget - Set Goals'!O120/12</f>
        <v>0</v>
      </c>
      <c r="P111" s="108" t="e">
        <f t="shared" si="90"/>
        <v>#DIV/0!</v>
      </c>
      <c r="Q111" s="706">
        <f>'Next Years Budget - Set Goals'!Q120/12</f>
        <v>0</v>
      </c>
      <c r="R111" s="108" t="e">
        <f t="shared" si="91"/>
        <v>#DIV/0!</v>
      </c>
      <c r="S111" s="706">
        <f>'Next Years Budget - Set Goals'!S120/12</f>
        <v>0</v>
      </c>
      <c r="T111" s="108" t="e">
        <f t="shared" si="92"/>
        <v>#DIV/0!</v>
      </c>
      <c r="U111" s="706">
        <f>'Next Years Budget - Set Goals'!U120/12</f>
        <v>0</v>
      </c>
      <c r="V111" s="108" t="e">
        <f t="shared" si="93"/>
        <v>#DIV/0!</v>
      </c>
      <c r="W111" s="706">
        <f>'Next Years Budget - Set Goals'!W120/12</f>
        <v>0</v>
      </c>
      <c r="X111" s="108" t="e">
        <f t="shared" si="94"/>
        <v>#DIV/0!</v>
      </c>
      <c r="Y111" s="706">
        <f>'Next Years Budget - Set Goals'!Y120/12</f>
        <v>0</v>
      </c>
      <c r="Z111" s="108" t="e">
        <f t="shared" si="95"/>
        <v>#DIV/0!</v>
      </c>
      <c r="AA111" s="706">
        <f>'Next Years Budget - Set Goals'!AA120/12</f>
        <v>0</v>
      </c>
      <c r="AB111" s="108" t="e">
        <f t="shared" si="96"/>
        <v>#DIV/0!</v>
      </c>
      <c r="AC111" s="706">
        <f>'Next Years Budget - Set Goals'!AC120/12</f>
        <v>0</v>
      </c>
      <c r="AD111" s="319" t="e">
        <f t="shared" si="97"/>
        <v>#DIV/0!</v>
      </c>
    </row>
    <row r="112" spans="1:30" ht="13.15" x14ac:dyDescent="0.4">
      <c r="A112" s="327"/>
      <c r="B112" s="409" t="s">
        <v>333</v>
      </c>
      <c r="C112" s="265">
        <f>SUM(C89:C111)</f>
        <v>0</v>
      </c>
      <c r="D112" s="110">
        <f>+C112/$C$7</f>
        <v>0</v>
      </c>
      <c r="E112" s="256">
        <f>SUM(E89:E111)</f>
        <v>0</v>
      </c>
      <c r="F112" s="194">
        <f>+E112/E$7</f>
        <v>0</v>
      </c>
      <c r="G112" s="256">
        <f>SUM(G89:G111)</f>
        <v>0</v>
      </c>
      <c r="H112" s="194" t="e">
        <f>+G112/G$7</f>
        <v>#DIV/0!</v>
      </c>
      <c r="I112" s="256">
        <f>SUM(I89:I111)</f>
        <v>0</v>
      </c>
      <c r="J112" s="194" t="e">
        <f>+I112/I$7</f>
        <v>#DIV/0!</v>
      </c>
      <c r="K112" s="256">
        <f>SUM(K89:K111)</f>
        <v>0</v>
      </c>
      <c r="L112" s="194" t="e">
        <f>+K112/K$7</f>
        <v>#DIV/0!</v>
      </c>
      <c r="M112" s="256">
        <f>SUM(M89:M111)</f>
        <v>0</v>
      </c>
      <c r="N112" s="194" t="e">
        <f>+M112/M$7</f>
        <v>#DIV/0!</v>
      </c>
      <c r="O112" s="256">
        <f>SUM(O89:O111)</f>
        <v>0</v>
      </c>
      <c r="P112" s="194" t="e">
        <f>+O112/O$7</f>
        <v>#DIV/0!</v>
      </c>
      <c r="Q112" s="256">
        <f>SUM(Q89:Q111)</f>
        <v>0</v>
      </c>
      <c r="R112" s="194" t="e">
        <f>+Q112/Q$7</f>
        <v>#DIV/0!</v>
      </c>
      <c r="S112" s="256">
        <f>SUM(S89:S111)</f>
        <v>0</v>
      </c>
      <c r="T112" s="194" t="e">
        <f>+S112/S$7</f>
        <v>#DIV/0!</v>
      </c>
      <c r="U112" s="256">
        <f>SUM(U89:U111)</f>
        <v>0</v>
      </c>
      <c r="V112" s="194" t="e">
        <f>+U112/U$7</f>
        <v>#DIV/0!</v>
      </c>
      <c r="W112" s="256">
        <f>SUM(W89:W111)</f>
        <v>0</v>
      </c>
      <c r="X112" s="194" t="e">
        <f>+W112/W$7</f>
        <v>#DIV/0!</v>
      </c>
      <c r="Y112" s="256">
        <f>SUM(Y89:Y111)</f>
        <v>0</v>
      </c>
      <c r="Z112" s="194" t="e">
        <f>+Y112/Y$7</f>
        <v>#DIV/0!</v>
      </c>
      <c r="AA112" s="256">
        <f>SUM(AA89:AA111)</f>
        <v>0</v>
      </c>
      <c r="AB112" s="194" t="e">
        <f>+AA112/AA$7</f>
        <v>#DIV/0!</v>
      </c>
      <c r="AC112" s="256">
        <f>SUM(AC89:AC111)</f>
        <v>0</v>
      </c>
      <c r="AD112" s="230" t="e">
        <f>+AC112/AC$7</f>
        <v>#DIV/0!</v>
      </c>
    </row>
    <row r="113" spans="2:30" x14ac:dyDescent="0.35">
      <c r="B113" s="4"/>
      <c r="C113" s="243"/>
      <c r="D113" s="1"/>
      <c r="E113" s="248"/>
      <c r="F113" s="108"/>
      <c r="G113" s="248"/>
      <c r="H113" s="108"/>
      <c r="I113" s="248"/>
      <c r="J113" s="108"/>
      <c r="K113" s="248"/>
      <c r="L113" s="108"/>
      <c r="M113" s="248"/>
      <c r="N113" s="108"/>
      <c r="O113" s="248"/>
      <c r="P113" s="108"/>
      <c r="Q113" s="248"/>
      <c r="R113" s="108"/>
      <c r="S113" s="248"/>
      <c r="T113" s="108"/>
      <c r="U113" s="248"/>
      <c r="V113" s="108"/>
      <c r="W113" s="248"/>
      <c r="X113" s="108"/>
      <c r="Y113" s="248"/>
      <c r="Z113" s="108"/>
      <c r="AA113" s="248"/>
      <c r="AB113" s="108"/>
      <c r="AC113" s="248"/>
      <c r="AD113" s="319"/>
    </row>
    <row r="114" spans="2:30" ht="15" x14ac:dyDescent="0.4">
      <c r="B114" s="431" t="s">
        <v>334</v>
      </c>
      <c r="C114" s="243">
        <f>SUM(C38+C60+C77+C86+C112)</f>
        <v>0</v>
      </c>
      <c r="D114" s="101">
        <f>+C114/$C$7</f>
        <v>0</v>
      </c>
      <c r="E114" s="243">
        <f>SUM(E38+E60+E77+E86+E112)</f>
        <v>0</v>
      </c>
      <c r="F114" s="108">
        <f>+E114/E$7</f>
        <v>0</v>
      </c>
      <c r="G114" s="243">
        <f>SUM(G38+G60+G77+G86+G112)</f>
        <v>0</v>
      </c>
      <c r="H114" s="108" t="e">
        <f>+G114/G$7</f>
        <v>#DIV/0!</v>
      </c>
      <c r="I114" s="243">
        <f>SUM(I38+I60+I77+I86+I112)</f>
        <v>0</v>
      </c>
      <c r="J114" s="108" t="e">
        <f>+I114/I$7</f>
        <v>#DIV/0!</v>
      </c>
      <c r="K114" s="243">
        <f>SUM(K38+K60+K77+K86+K112)</f>
        <v>0</v>
      </c>
      <c r="L114" s="108" t="e">
        <f>+K114/K$7</f>
        <v>#DIV/0!</v>
      </c>
      <c r="M114" s="243">
        <f>SUM(M38+M60+M77+M86+M112)</f>
        <v>0</v>
      </c>
      <c r="N114" s="108" t="e">
        <f>+M114/M$7</f>
        <v>#DIV/0!</v>
      </c>
      <c r="O114" s="243">
        <f>SUM(O38+O60+O77+O86+O112)</f>
        <v>0</v>
      </c>
      <c r="P114" s="108" t="e">
        <f>+O114/O$7</f>
        <v>#DIV/0!</v>
      </c>
      <c r="Q114" s="243">
        <f>SUM(Q38+Q60+Q77+Q86+Q112)</f>
        <v>0</v>
      </c>
      <c r="R114" s="108" t="e">
        <f>+Q114/Q$7</f>
        <v>#DIV/0!</v>
      </c>
      <c r="S114" s="243">
        <f>SUM(S38+S60+S77+S86+S112)</f>
        <v>0</v>
      </c>
      <c r="T114" s="108" t="e">
        <f>+S114/S$7</f>
        <v>#DIV/0!</v>
      </c>
      <c r="U114" s="243">
        <f>SUM(U38+U60+U77+U86+U112)</f>
        <v>0</v>
      </c>
      <c r="V114" s="108" t="e">
        <f>+U114/U$7</f>
        <v>#DIV/0!</v>
      </c>
      <c r="W114" s="243">
        <f>SUM(W38+W60+W77+W86+W112)</f>
        <v>0</v>
      </c>
      <c r="X114" s="108" t="e">
        <f>+W114/W$7</f>
        <v>#DIV/0!</v>
      </c>
      <c r="Y114" s="243">
        <f>SUM(Y38+Y60+Y77+Y86+Y112)</f>
        <v>0</v>
      </c>
      <c r="Z114" s="108" t="e">
        <f>+Y114/Y$7</f>
        <v>#DIV/0!</v>
      </c>
      <c r="AA114" s="243">
        <f>SUM(AA38+AA60+AA77+AA86+AA112)</f>
        <v>0</v>
      </c>
      <c r="AB114" s="108" t="e">
        <f>+AA114/AA$7</f>
        <v>#DIV/0!</v>
      </c>
      <c r="AC114" s="243">
        <f>SUM(AC38+AC60+AC77+AC86+AC112)</f>
        <v>0</v>
      </c>
      <c r="AD114" s="319" t="e">
        <f>+AC114/AC$7</f>
        <v>#DIV/0!</v>
      </c>
    </row>
    <row r="115" spans="2:30" ht="13.15" thickBot="1" x14ac:dyDescent="0.4">
      <c r="B115" s="6"/>
      <c r="C115" s="257"/>
      <c r="D115" s="2"/>
      <c r="E115" s="257"/>
      <c r="F115" s="177"/>
      <c r="G115" s="260"/>
      <c r="H115" s="177"/>
      <c r="I115" s="202"/>
      <c r="J115" s="177"/>
      <c r="K115" s="200"/>
      <c r="L115" s="177"/>
      <c r="M115" s="200"/>
      <c r="N115" s="177"/>
      <c r="O115" s="200"/>
      <c r="P115" s="177"/>
      <c r="Q115" s="200"/>
      <c r="R115" s="190"/>
      <c r="S115" s="153"/>
      <c r="T115" s="195"/>
      <c r="U115" s="2"/>
      <c r="V115" s="190"/>
      <c r="W115" s="2"/>
      <c r="X115" s="190"/>
      <c r="Y115" s="2"/>
      <c r="Z115" s="190"/>
      <c r="AA115" s="2"/>
      <c r="AB115" s="190"/>
      <c r="AC115" s="2"/>
      <c r="AD115" s="321"/>
    </row>
    <row r="116" spans="2:30" x14ac:dyDescent="0.35">
      <c r="B116" s="4"/>
      <c r="C116" s="247"/>
      <c r="D116" s="1"/>
      <c r="E116" s="247"/>
      <c r="F116" s="113"/>
      <c r="G116" s="261"/>
      <c r="H116" s="113"/>
      <c r="I116" s="203"/>
      <c r="J116" s="113"/>
      <c r="K116" s="96"/>
      <c r="L116" s="113"/>
      <c r="M116" s="96"/>
      <c r="N116" s="113"/>
      <c r="O116" s="96"/>
      <c r="P116" s="113"/>
      <c r="Q116" s="96"/>
      <c r="R116" s="172"/>
      <c r="S116" s="154"/>
      <c r="T116" s="196"/>
      <c r="U116" s="193"/>
      <c r="V116" s="172"/>
      <c r="W116" s="193"/>
      <c r="X116" s="172"/>
      <c r="Y116" s="193"/>
      <c r="Z116" s="172"/>
      <c r="AA116" s="193"/>
      <c r="AB116" s="172"/>
      <c r="AC116" s="193"/>
      <c r="AD116" s="319"/>
    </row>
    <row r="117" spans="2:30" ht="15" x14ac:dyDescent="0.4">
      <c r="B117" s="28" t="s">
        <v>335</v>
      </c>
      <c r="C117" s="243">
        <f>+C24-C114</f>
        <v>175000</v>
      </c>
      <c r="D117" s="101">
        <f>+C117/$C$7</f>
        <v>1</v>
      </c>
      <c r="E117" s="243">
        <f>+E24-E114</f>
        <v>175000</v>
      </c>
      <c r="F117" s="108">
        <f>+E117/E$7</f>
        <v>1</v>
      </c>
      <c r="G117" s="259">
        <f>+G24-G114</f>
        <v>0</v>
      </c>
      <c r="H117" s="108" t="e">
        <f>+G117/$G$7</f>
        <v>#DIV/0!</v>
      </c>
      <c r="I117" s="184">
        <f>+I24-I114</f>
        <v>0</v>
      </c>
      <c r="J117" s="108" t="e">
        <f>+I117/$I$7</f>
        <v>#DIV/0!</v>
      </c>
      <c r="K117" s="94">
        <f>+K24-K114</f>
        <v>0</v>
      </c>
      <c r="L117" s="108" t="e">
        <f>+K117/$K$7</f>
        <v>#DIV/0!</v>
      </c>
      <c r="M117" s="94">
        <f>+M24-M114</f>
        <v>0</v>
      </c>
      <c r="N117" s="108" t="e">
        <f>+M117/$M$7</f>
        <v>#DIV/0!</v>
      </c>
      <c r="O117" s="94">
        <f>+O24-O114</f>
        <v>0</v>
      </c>
      <c r="P117" s="108" t="e">
        <f>+O117/$O$7</f>
        <v>#DIV/0!</v>
      </c>
      <c r="Q117" s="94">
        <f>+Q24-Q114</f>
        <v>0</v>
      </c>
      <c r="R117" s="172" t="e">
        <f>+Q117/$Q$7</f>
        <v>#DIV/0!</v>
      </c>
      <c r="S117" s="192">
        <f>+S24-S114</f>
        <v>0</v>
      </c>
      <c r="T117" s="172" t="e">
        <f>+S117/$S$7</f>
        <v>#DIV/0!</v>
      </c>
      <c r="U117" s="192">
        <f>+U24-U114</f>
        <v>0</v>
      </c>
      <c r="V117" s="172" t="e">
        <f>+U117/$U$7</f>
        <v>#DIV/0!</v>
      </c>
      <c r="W117" s="192">
        <f>+W24-W114</f>
        <v>0</v>
      </c>
      <c r="X117" s="172" t="e">
        <f>+W117/$W$7</f>
        <v>#DIV/0!</v>
      </c>
      <c r="Y117" s="192">
        <f>+Y24-Y114</f>
        <v>0</v>
      </c>
      <c r="Z117" s="172" t="e">
        <f>+Y117/$Y$7</f>
        <v>#DIV/0!</v>
      </c>
      <c r="AA117" s="192">
        <f>+AA24-AA114</f>
        <v>0</v>
      </c>
      <c r="AB117" s="172" t="e">
        <f>+AA117/$AA$7</f>
        <v>#DIV/0!</v>
      </c>
      <c r="AC117" s="192">
        <f>+AC24-AC114</f>
        <v>0</v>
      </c>
      <c r="AD117" s="319" t="e">
        <f>+AC117/$AC$7</f>
        <v>#DIV/0!</v>
      </c>
    </row>
    <row r="118" spans="2:30" ht="13.15" thickBot="1" x14ac:dyDescent="0.4">
      <c r="B118" s="6"/>
      <c r="C118" s="257"/>
      <c r="D118" s="2"/>
      <c r="E118" s="93"/>
      <c r="F118" s="113"/>
      <c r="G118" s="87"/>
      <c r="H118" s="113"/>
      <c r="I118" s="185"/>
      <c r="J118" s="113"/>
      <c r="K118" s="87"/>
      <c r="L118" s="113"/>
      <c r="M118" s="87"/>
      <c r="N118" s="113"/>
      <c r="O118" s="87"/>
      <c r="P118" s="113"/>
      <c r="Q118" s="87"/>
      <c r="R118" s="174"/>
      <c r="S118" s="155"/>
      <c r="T118" s="197"/>
      <c r="U118" s="192"/>
      <c r="V118" s="174"/>
      <c r="W118" s="192"/>
      <c r="X118" s="174"/>
      <c r="Y118" s="192"/>
      <c r="Z118" s="174"/>
      <c r="AA118" s="192"/>
      <c r="AB118" s="174"/>
      <c r="AC118" s="192"/>
      <c r="AD118" s="401"/>
    </row>
    <row r="119" spans="2:30" ht="13.15" thickTop="1" x14ac:dyDescent="0.35">
      <c r="B119" s="4"/>
      <c r="C119" s="247"/>
      <c r="D119" s="1"/>
      <c r="E119" s="126"/>
      <c r="F119" s="168"/>
      <c r="G119" s="57"/>
      <c r="H119" s="168"/>
      <c r="I119" s="187"/>
      <c r="J119" s="168"/>
      <c r="K119" s="57"/>
      <c r="L119" s="168"/>
      <c r="M119" s="57"/>
      <c r="N119" s="168"/>
      <c r="O119" s="57"/>
      <c r="P119" s="168"/>
      <c r="Q119" s="57"/>
      <c r="R119" s="168"/>
      <c r="S119" s="57"/>
      <c r="T119" s="168"/>
      <c r="U119" s="57"/>
      <c r="V119" s="168"/>
      <c r="W119" s="57"/>
      <c r="X119" s="168"/>
      <c r="Y119" s="57"/>
      <c r="Z119" s="168"/>
      <c r="AA119" s="57"/>
      <c r="AB119" s="168"/>
      <c r="AC119" s="57"/>
      <c r="AD119" s="413"/>
    </row>
    <row r="120" spans="2:30" ht="15" x14ac:dyDescent="0.4">
      <c r="B120" s="28" t="s">
        <v>341</v>
      </c>
      <c r="C120" s="243"/>
      <c r="D120" s="1"/>
      <c r="E120" s="79"/>
      <c r="F120" s="113"/>
      <c r="G120" s="1"/>
      <c r="H120" s="113"/>
      <c r="I120" s="312"/>
      <c r="J120" s="113"/>
      <c r="K120" s="1"/>
      <c r="L120" s="113"/>
      <c r="M120" s="1"/>
      <c r="N120" s="113"/>
      <c r="O120" s="1"/>
      <c r="P120" s="113"/>
      <c r="Q120" s="1"/>
      <c r="R120" s="113"/>
      <c r="S120" s="1"/>
      <c r="T120" s="113"/>
      <c r="U120" s="1"/>
      <c r="V120" s="113"/>
      <c r="W120" s="1"/>
      <c r="X120" s="113"/>
      <c r="Y120" s="1"/>
      <c r="Z120" s="113"/>
      <c r="AA120" s="1"/>
      <c r="AB120" s="113"/>
      <c r="AC120" s="1"/>
      <c r="AD120" s="322"/>
    </row>
    <row r="121" spans="2:30" x14ac:dyDescent="0.35">
      <c r="B121" s="394" t="s">
        <v>336</v>
      </c>
      <c r="C121" s="429">
        <v>0</v>
      </c>
      <c r="D121" s="108">
        <f t="shared" ref="D121:D126" si="99">+C121/$C$7</f>
        <v>0</v>
      </c>
      <c r="E121" s="79"/>
      <c r="F121" s="113"/>
      <c r="G121" s="1"/>
      <c r="H121" s="113"/>
      <c r="I121" s="312"/>
      <c r="J121" s="113"/>
      <c r="K121" s="1"/>
      <c r="L121" s="113"/>
      <c r="M121" s="1"/>
      <c r="N121" s="113"/>
      <c r="O121" s="1"/>
      <c r="P121" s="113"/>
      <c r="Q121" s="1"/>
      <c r="R121" s="113"/>
      <c r="S121" s="1"/>
      <c r="T121" s="113"/>
      <c r="U121" s="1"/>
      <c r="V121" s="113"/>
      <c r="W121" s="1"/>
      <c r="X121" s="113"/>
      <c r="Y121" s="1"/>
      <c r="Z121" s="113"/>
      <c r="AA121" s="1"/>
      <c r="AB121" s="113"/>
      <c r="AC121" s="1"/>
      <c r="AD121" s="322"/>
    </row>
    <row r="122" spans="2:30" x14ac:dyDescent="0.35">
      <c r="B122" s="394" t="s">
        <v>337</v>
      </c>
      <c r="C122" s="429">
        <v>0</v>
      </c>
      <c r="D122" s="108">
        <f t="shared" si="99"/>
        <v>0</v>
      </c>
      <c r="E122" s="79"/>
      <c r="F122" s="113"/>
      <c r="G122" s="1"/>
      <c r="H122" s="113"/>
      <c r="I122" s="312"/>
      <c r="J122" s="113"/>
      <c r="K122" s="1"/>
      <c r="L122" s="113"/>
      <c r="M122" s="1"/>
      <c r="N122" s="113"/>
      <c r="O122" s="1"/>
      <c r="P122" s="113"/>
      <c r="Q122" s="1"/>
      <c r="R122" s="113"/>
      <c r="S122" s="1"/>
      <c r="T122" s="113"/>
      <c r="U122" s="1"/>
      <c r="V122" s="113"/>
      <c r="W122" s="1"/>
      <c r="X122" s="113"/>
      <c r="Y122" s="1"/>
      <c r="Z122" s="113"/>
      <c r="AA122" s="1"/>
      <c r="AB122" s="113"/>
      <c r="AC122" s="1"/>
      <c r="AD122" s="322"/>
    </row>
    <row r="123" spans="2:30" x14ac:dyDescent="0.35">
      <c r="B123" s="394" t="s">
        <v>338</v>
      </c>
      <c r="C123" s="429">
        <v>0</v>
      </c>
      <c r="D123" s="108">
        <f t="shared" si="99"/>
        <v>0</v>
      </c>
      <c r="E123" s="79"/>
      <c r="F123" s="113"/>
      <c r="G123" s="1"/>
      <c r="H123" s="113"/>
      <c r="I123" s="312"/>
      <c r="J123" s="113"/>
      <c r="K123" s="1"/>
      <c r="L123" s="113"/>
      <c r="M123" s="1"/>
      <c r="N123" s="113"/>
      <c r="O123" s="1"/>
      <c r="P123" s="113"/>
      <c r="Q123" s="1"/>
      <c r="R123" s="113"/>
      <c r="S123" s="1"/>
      <c r="T123" s="113"/>
      <c r="U123" s="1"/>
      <c r="V123" s="113"/>
      <c r="W123" s="1"/>
      <c r="X123" s="113"/>
      <c r="Y123" s="1"/>
      <c r="Z123" s="113"/>
      <c r="AA123" s="1"/>
      <c r="AB123" s="113"/>
      <c r="AC123" s="1"/>
      <c r="AD123" s="322"/>
    </row>
    <row r="124" spans="2:30" x14ac:dyDescent="0.35">
      <c r="B124" s="394" t="s">
        <v>339</v>
      </c>
      <c r="C124" s="429">
        <v>0</v>
      </c>
      <c r="D124" s="108">
        <f t="shared" si="99"/>
        <v>0</v>
      </c>
      <c r="E124" s="79"/>
      <c r="F124" s="113"/>
      <c r="G124" s="1"/>
      <c r="H124" s="113"/>
      <c r="I124" s="312"/>
      <c r="J124" s="113"/>
      <c r="K124" s="1"/>
      <c r="L124" s="113"/>
      <c r="M124" s="1"/>
      <c r="N124" s="113"/>
      <c r="O124" s="1"/>
      <c r="P124" s="113"/>
      <c r="Q124" s="1"/>
      <c r="R124" s="113"/>
      <c r="S124" s="1"/>
      <c r="T124" s="113"/>
      <c r="U124" s="1"/>
      <c r="V124" s="113"/>
      <c r="W124" s="1"/>
      <c r="X124" s="113"/>
      <c r="Y124" s="1"/>
      <c r="Z124" s="113"/>
      <c r="AA124" s="1"/>
      <c r="AB124" s="113"/>
      <c r="AC124" s="1"/>
      <c r="AD124" s="322"/>
    </row>
    <row r="125" spans="2:30" ht="13.15" thickBot="1" x14ac:dyDescent="0.4">
      <c r="B125" s="394" t="s">
        <v>340</v>
      </c>
      <c r="C125" s="429">
        <v>0</v>
      </c>
      <c r="D125" s="108">
        <f t="shared" si="99"/>
        <v>0</v>
      </c>
      <c r="E125" s="79"/>
      <c r="F125" s="113"/>
      <c r="G125" s="1"/>
      <c r="H125" s="113"/>
      <c r="I125" s="312"/>
      <c r="J125" s="113"/>
      <c r="K125" s="1"/>
      <c r="L125" s="113"/>
      <c r="M125" s="1"/>
      <c r="N125" s="113"/>
      <c r="O125" s="1"/>
      <c r="P125" s="113"/>
      <c r="Q125" s="1"/>
      <c r="R125" s="113"/>
      <c r="S125" s="1"/>
      <c r="T125" s="113"/>
      <c r="U125" s="1"/>
      <c r="V125" s="113"/>
      <c r="W125" s="1"/>
      <c r="X125" s="113"/>
      <c r="Y125" s="1"/>
      <c r="Z125" s="113"/>
      <c r="AA125" s="1"/>
      <c r="AB125" s="113"/>
      <c r="AC125" s="1"/>
      <c r="AD125" s="322"/>
    </row>
    <row r="126" spans="2:30" ht="13.5" thickBot="1" x14ac:dyDescent="0.45">
      <c r="B126" s="414" t="s">
        <v>347</v>
      </c>
      <c r="C126" s="266">
        <f>SUM(C121:C125)</f>
        <v>0</v>
      </c>
      <c r="D126" s="204">
        <f t="shared" si="99"/>
        <v>0</v>
      </c>
      <c r="E126" s="79"/>
      <c r="F126" s="113"/>
      <c r="G126" s="1"/>
      <c r="H126" s="113"/>
      <c r="I126" s="312"/>
      <c r="J126" s="113"/>
      <c r="K126" s="1"/>
      <c r="L126" s="113"/>
      <c r="M126" s="1"/>
      <c r="N126" s="113"/>
      <c r="O126" s="1"/>
      <c r="P126" s="113"/>
      <c r="Q126" s="1"/>
      <c r="R126" s="113"/>
      <c r="S126" s="1"/>
      <c r="T126" s="113"/>
      <c r="U126" s="1"/>
      <c r="V126" s="113"/>
      <c r="W126" s="1"/>
      <c r="X126" s="113"/>
      <c r="Y126" s="1"/>
      <c r="Z126" s="113"/>
      <c r="AA126" s="1"/>
      <c r="AB126" s="113"/>
      <c r="AC126" s="1"/>
      <c r="AD126" s="322"/>
    </row>
    <row r="127" spans="2:30" x14ac:dyDescent="0.35">
      <c r="B127" s="4"/>
      <c r="C127" s="247"/>
      <c r="D127" s="113"/>
      <c r="E127" s="79"/>
      <c r="F127" s="113"/>
      <c r="G127" s="1"/>
      <c r="H127" s="113"/>
      <c r="I127" s="312"/>
      <c r="J127" s="113"/>
      <c r="K127" s="1"/>
      <c r="L127" s="113"/>
      <c r="M127" s="1"/>
      <c r="N127" s="113"/>
      <c r="O127" s="1"/>
      <c r="P127" s="113"/>
      <c r="Q127" s="1"/>
      <c r="R127" s="113"/>
      <c r="S127" s="1"/>
      <c r="T127" s="113"/>
      <c r="U127" s="1"/>
      <c r="V127" s="113"/>
      <c r="W127" s="1"/>
      <c r="X127" s="113"/>
      <c r="Y127" s="1"/>
      <c r="Z127" s="113"/>
      <c r="AA127" s="1"/>
      <c r="AB127" s="113"/>
      <c r="AC127" s="1"/>
      <c r="AD127" s="322"/>
    </row>
    <row r="128" spans="2:30" ht="15" x14ac:dyDescent="0.4">
      <c r="B128" s="412" t="s">
        <v>342</v>
      </c>
      <c r="C128" s="243"/>
      <c r="D128" s="1"/>
      <c r="E128" s="79"/>
      <c r="F128" s="113"/>
      <c r="G128" s="1"/>
      <c r="H128" s="113"/>
      <c r="I128" s="312"/>
      <c r="J128" s="113"/>
      <c r="K128" s="1"/>
      <c r="L128" s="113"/>
      <c r="M128" s="1"/>
      <c r="N128" s="113"/>
      <c r="O128" s="1"/>
      <c r="P128" s="113"/>
      <c r="Q128" s="1"/>
      <c r="R128" s="113"/>
      <c r="S128" s="1"/>
      <c r="T128" s="113"/>
      <c r="U128" s="1"/>
      <c r="V128" s="113"/>
      <c r="W128" s="1"/>
      <c r="X128" s="113"/>
      <c r="Y128" s="1"/>
      <c r="Z128" s="113"/>
      <c r="AA128" s="1"/>
      <c r="AB128" s="113"/>
      <c r="AC128" s="1"/>
      <c r="AD128" s="322"/>
    </row>
    <row r="129" spans="2:30" x14ac:dyDescent="0.35">
      <c r="B129" s="394" t="s">
        <v>343</v>
      </c>
      <c r="C129" s="429">
        <v>0</v>
      </c>
      <c r="D129" s="108">
        <f>+C129/$C$7</f>
        <v>0</v>
      </c>
      <c r="E129" s="79"/>
      <c r="F129" s="113"/>
      <c r="G129" s="1"/>
      <c r="H129" s="113"/>
      <c r="I129" s="312"/>
      <c r="J129" s="113"/>
      <c r="K129" s="1"/>
      <c r="L129" s="113"/>
      <c r="M129" s="1"/>
      <c r="N129" s="113"/>
      <c r="O129" s="1"/>
      <c r="P129" s="113"/>
      <c r="Q129" s="1"/>
      <c r="R129" s="113"/>
      <c r="S129" s="1"/>
      <c r="T129" s="113"/>
      <c r="U129" s="1"/>
      <c r="V129" s="113"/>
      <c r="W129" s="1"/>
      <c r="X129" s="113"/>
      <c r="Y129" s="1"/>
      <c r="Z129" s="113"/>
      <c r="AA129" s="1"/>
      <c r="AB129" s="113"/>
      <c r="AC129" s="1"/>
      <c r="AD129" s="322"/>
    </row>
    <row r="130" spans="2:30" ht="13.15" thickBot="1" x14ac:dyDescent="0.4">
      <c r="B130" s="394" t="s">
        <v>344</v>
      </c>
      <c r="C130" s="429">
        <v>0</v>
      </c>
      <c r="D130" s="108">
        <f>+C130/$C$7</f>
        <v>0</v>
      </c>
      <c r="E130" s="79"/>
      <c r="F130" s="113"/>
      <c r="G130" s="1"/>
      <c r="H130" s="113"/>
      <c r="I130" s="312"/>
      <c r="J130" s="113"/>
      <c r="K130" s="1"/>
      <c r="L130" s="113"/>
      <c r="M130" s="1"/>
      <c r="N130" s="113"/>
      <c r="O130" s="1"/>
      <c r="P130" s="113"/>
      <c r="Q130" s="1"/>
      <c r="R130" s="113"/>
      <c r="S130" s="1"/>
      <c r="T130" s="113"/>
      <c r="U130" s="1"/>
      <c r="V130" s="113"/>
      <c r="W130" s="1"/>
      <c r="X130" s="113"/>
      <c r="Y130" s="1"/>
      <c r="Z130" s="113"/>
      <c r="AA130" s="1"/>
      <c r="AB130" s="113"/>
      <c r="AC130" s="1"/>
      <c r="AD130" s="322"/>
    </row>
    <row r="131" spans="2:30" ht="13.5" thickBot="1" x14ac:dyDescent="0.45">
      <c r="B131" s="414" t="s">
        <v>346</v>
      </c>
      <c r="C131" s="267">
        <v>0</v>
      </c>
      <c r="D131" s="204">
        <f>+C131/$C$7</f>
        <v>0</v>
      </c>
      <c r="E131" s="79"/>
      <c r="F131" s="113"/>
      <c r="G131" s="1"/>
      <c r="H131" s="113"/>
      <c r="I131" s="312"/>
      <c r="J131" s="113"/>
      <c r="K131" s="1"/>
      <c r="L131" s="113"/>
      <c r="M131" s="1"/>
      <c r="N131" s="113"/>
      <c r="O131" s="1"/>
      <c r="P131" s="113"/>
      <c r="Q131" s="1"/>
      <c r="R131" s="113"/>
      <c r="S131" s="1"/>
      <c r="T131" s="113"/>
      <c r="U131" s="1"/>
      <c r="V131" s="113"/>
      <c r="W131" s="1"/>
      <c r="X131" s="113"/>
      <c r="Y131" s="1"/>
      <c r="Z131" s="113"/>
      <c r="AA131" s="1"/>
      <c r="AB131" s="113"/>
      <c r="AC131" s="1"/>
      <c r="AD131" s="322"/>
    </row>
    <row r="132" spans="2:30" x14ac:dyDescent="0.35">
      <c r="B132" s="4"/>
      <c r="C132" s="247"/>
      <c r="D132" s="1"/>
      <c r="E132" s="79"/>
      <c r="F132" s="113"/>
      <c r="G132" s="1"/>
      <c r="H132" s="113"/>
      <c r="I132" s="312"/>
      <c r="J132" s="113"/>
      <c r="K132" s="1"/>
      <c r="L132" s="113"/>
      <c r="M132" s="1"/>
      <c r="N132" s="113"/>
      <c r="O132" s="1"/>
      <c r="P132" s="113"/>
      <c r="Q132" s="1"/>
      <c r="R132" s="113"/>
      <c r="S132" s="1"/>
      <c r="T132" s="113"/>
      <c r="U132" s="1"/>
      <c r="V132" s="113"/>
      <c r="W132" s="1"/>
      <c r="X132" s="113"/>
      <c r="Y132" s="1"/>
      <c r="Z132" s="113"/>
      <c r="AA132" s="1"/>
      <c r="AB132" s="113"/>
      <c r="AC132" s="1"/>
      <c r="AD132" s="322"/>
    </row>
    <row r="133" spans="2:30" ht="15" x14ac:dyDescent="0.4">
      <c r="B133" s="412" t="s">
        <v>348</v>
      </c>
      <c r="C133" s="243">
        <f>+C117+C126-C131</f>
        <v>175000</v>
      </c>
      <c r="D133" s="108">
        <f>+C133/$C$7</f>
        <v>1</v>
      </c>
      <c r="E133" s="79"/>
      <c r="F133" s="113"/>
      <c r="G133" s="1"/>
      <c r="H133" s="113"/>
      <c r="I133" s="312"/>
      <c r="J133" s="113"/>
      <c r="K133" s="1"/>
      <c r="L133" s="113"/>
      <c r="M133" s="1"/>
      <c r="N133" s="113"/>
      <c r="O133" s="1"/>
      <c r="P133" s="113"/>
      <c r="Q133" s="1"/>
      <c r="R133" s="113"/>
      <c r="S133" s="1"/>
      <c r="T133" s="113"/>
      <c r="U133" s="1"/>
      <c r="V133" s="113"/>
      <c r="W133" s="1"/>
      <c r="X133" s="113"/>
      <c r="Y133" s="1"/>
      <c r="Z133" s="113"/>
      <c r="AA133" s="1"/>
      <c r="AB133" s="113"/>
      <c r="AC133" s="1"/>
      <c r="AD133" s="322"/>
    </row>
    <row r="134" spans="2:30" ht="13.15" thickBot="1" x14ac:dyDescent="0.4">
      <c r="B134" s="6"/>
      <c r="C134" s="415"/>
      <c r="D134" s="2"/>
      <c r="E134" s="416"/>
      <c r="F134" s="324"/>
      <c r="G134" s="2"/>
      <c r="H134" s="324"/>
      <c r="I134" s="417"/>
      <c r="J134" s="324"/>
      <c r="K134" s="2"/>
      <c r="L134" s="324"/>
      <c r="M134" s="2"/>
      <c r="N134" s="324"/>
      <c r="O134" s="2"/>
      <c r="P134" s="324"/>
      <c r="Q134" s="2"/>
      <c r="R134" s="324"/>
      <c r="S134" s="2"/>
      <c r="T134" s="324"/>
      <c r="U134" s="2"/>
      <c r="V134" s="324"/>
      <c r="W134" s="2"/>
      <c r="X134" s="324"/>
      <c r="Y134" s="2"/>
      <c r="Z134" s="324"/>
      <c r="AA134" s="2"/>
      <c r="AB134" s="324"/>
      <c r="AC134" s="2"/>
      <c r="AD134" s="418"/>
    </row>
    <row r="135" spans="2:30" x14ac:dyDescent="0.35">
      <c r="C135" s="178"/>
      <c r="F135" s="163"/>
      <c r="H135" s="163"/>
      <c r="I135" s="178"/>
      <c r="J135" s="163"/>
      <c r="L135" s="163"/>
      <c r="N135" s="163"/>
      <c r="P135" s="163"/>
      <c r="R135" s="163"/>
      <c r="T135" s="163"/>
      <c r="V135" s="163"/>
      <c r="X135" s="163"/>
      <c r="Z135" s="163"/>
      <c r="AB135" s="163"/>
      <c r="AD135" s="163"/>
    </row>
    <row r="136" spans="2:30" x14ac:dyDescent="0.35">
      <c r="C136" s="178"/>
      <c r="F136" s="163"/>
      <c r="H136" s="163"/>
      <c r="I136" s="178"/>
      <c r="J136" s="163"/>
      <c r="L136" s="163"/>
      <c r="N136" s="163"/>
      <c r="P136" s="163"/>
      <c r="R136" s="163"/>
      <c r="T136" s="163"/>
      <c r="V136" s="163"/>
      <c r="X136" s="163"/>
      <c r="Z136" s="163"/>
      <c r="AB136" s="163"/>
      <c r="AD136" s="163"/>
    </row>
  </sheetData>
  <mergeCells count="14">
    <mergeCell ref="M5:N5"/>
    <mergeCell ref="C5:D5"/>
    <mergeCell ref="E5:F5"/>
    <mergeCell ref="G5:H5"/>
    <mergeCell ref="I5:J5"/>
    <mergeCell ref="K5:L5"/>
    <mergeCell ref="O5:P5"/>
    <mergeCell ref="Q5:R5"/>
    <mergeCell ref="AA5:AB5"/>
    <mergeCell ref="AC5:AD5"/>
    <mergeCell ref="S5:T5"/>
    <mergeCell ref="U5:V5"/>
    <mergeCell ref="W5:X5"/>
    <mergeCell ref="Y5:Z5"/>
  </mergeCells>
  <phoneticPr fontId="0" type="noConversion"/>
  <pageMargins left="0.75" right="0.75" top="1" bottom="1" header="0.5" footer="0.5"/>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2:BH136"/>
  <sheetViews>
    <sheetView zoomScale="52" workbookViewId="0">
      <selection activeCell="B46" sqref="B46"/>
    </sheetView>
  </sheetViews>
  <sheetFormatPr defaultRowHeight="12.75" x14ac:dyDescent="0.35"/>
  <cols>
    <col min="2" max="2" width="51" customWidth="1"/>
    <col min="3" max="3" width="12" bestFit="1" customWidth="1"/>
    <col min="4" max="4" width="9.1328125" bestFit="1" customWidth="1"/>
    <col min="5" max="5" width="13.59765625" bestFit="1" customWidth="1"/>
    <col min="6" max="30" width="9.1328125" bestFit="1" customWidth="1"/>
    <col min="32" max="32" width="29.59765625" customWidth="1"/>
    <col min="33" max="33" width="14.86328125" customWidth="1"/>
    <col min="34" max="34" width="13.73046875" customWidth="1"/>
    <col min="35" max="35" width="15.1328125" customWidth="1"/>
    <col min="36" max="36" width="14.73046875" customWidth="1"/>
    <col min="37" max="37" width="11.3984375" customWidth="1"/>
    <col min="38" max="38" width="11" customWidth="1"/>
    <col min="39" max="39" width="14.59765625" customWidth="1"/>
    <col min="40" max="40" width="13.86328125" customWidth="1"/>
    <col min="41" max="41" width="13.73046875" customWidth="1"/>
    <col min="42" max="42" width="14.3984375" customWidth="1"/>
    <col min="43" max="44" width="11.265625" customWidth="1"/>
    <col min="45" max="45" width="10.86328125" customWidth="1"/>
    <col min="46" max="46" width="12.59765625" customWidth="1"/>
    <col min="51" max="51" width="51.265625" customWidth="1"/>
    <col min="52" max="52" width="19.3984375" customWidth="1"/>
    <col min="53" max="53" width="9.265625" bestFit="1" customWidth="1"/>
    <col min="57" max="57" width="61.3984375" bestFit="1" customWidth="1"/>
    <col min="59" max="59" width="16" customWidth="1"/>
  </cols>
  <sheetData>
    <row r="2" spans="2:60" hidden="1" x14ac:dyDescent="0.35">
      <c r="C2" s="178"/>
      <c r="E2" s="241">
        <f>'Next Years Budget - Set Goals'!$E$15</f>
        <v>3500000</v>
      </c>
      <c r="F2" s="163"/>
      <c r="G2">
        <f>'Next Years Budget - Set Goals'!$G$15</f>
        <v>1200000</v>
      </c>
      <c r="H2" s="163"/>
      <c r="I2" s="178">
        <f>'Next Years Budget - Set Goals'!$I$15</f>
        <v>800000</v>
      </c>
      <c r="J2" s="163"/>
      <c r="K2">
        <f>'Next Years Budget - Set Goals'!$K$15</f>
        <v>0</v>
      </c>
      <c r="L2" s="163"/>
      <c r="M2">
        <f>'Next Years Budget - Set Goals'!$M$15</f>
        <v>2000000</v>
      </c>
      <c r="N2" s="163"/>
      <c r="O2">
        <f>'Next Years Budget - Set Goals'!$O$15</f>
        <v>400000</v>
      </c>
      <c r="P2" s="163"/>
      <c r="Q2">
        <f>'Next Years Budget - Set Goals'!$Q$15</f>
        <v>2500000</v>
      </c>
      <c r="R2" s="163"/>
      <c r="S2">
        <f>'Next Years Budget - Set Goals'!$S$15</f>
        <v>0</v>
      </c>
      <c r="T2" s="163"/>
      <c r="U2">
        <f>'Next Years Budget - Set Goals'!$U$15</f>
        <v>0</v>
      </c>
      <c r="V2" s="163"/>
      <c r="W2">
        <f>'Next Years Budget - Set Goals'!$W$15</f>
        <v>0</v>
      </c>
      <c r="X2" s="163"/>
      <c r="Y2">
        <f>'Next Years Budget - Set Goals'!$Y$15</f>
        <v>0</v>
      </c>
      <c r="Z2" s="163"/>
      <c r="AA2">
        <f>'Next Years Budget - Set Goals'!$AA$15</f>
        <v>0</v>
      </c>
      <c r="AB2" s="163"/>
      <c r="AC2">
        <f>'Next Years Budget - Set Goals'!$AC$15</f>
        <v>0</v>
      </c>
      <c r="AD2" s="163"/>
    </row>
    <row r="3" spans="2:60" hidden="1" x14ac:dyDescent="0.35">
      <c r="C3" s="178"/>
      <c r="E3" s="430">
        <f>'Set Seasonal Sales Curves'!$E$31</f>
        <v>0.06</v>
      </c>
      <c r="F3" s="163"/>
      <c r="G3" s="208">
        <f>'Set Seasonal Sales Curves'!$E$41</f>
        <v>0</v>
      </c>
      <c r="H3" s="163"/>
      <c r="I3" s="208">
        <f>'Set Seasonal Sales Curves'!$E$51</f>
        <v>0</v>
      </c>
      <c r="J3" s="163"/>
      <c r="K3" s="208">
        <f>'Set Seasonal Sales Curves'!$E$61</f>
        <v>0</v>
      </c>
      <c r="L3" s="163"/>
      <c r="M3" s="208">
        <f>'Set Seasonal Sales Curves'!$E$72</f>
        <v>0</v>
      </c>
      <c r="N3" s="163"/>
      <c r="O3" s="208">
        <f>'Set Seasonal Sales Curves'!$E$82</f>
        <v>0</v>
      </c>
      <c r="P3" s="163"/>
      <c r="Q3" s="208">
        <f>'Set Seasonal Sales Curves'!$E$92</f>
        <v>0</v>
      </c>
      <c r="R3" s="163"/>
      <c r="S3" s="208">
        <f>'Set Seasonal Sales Curves'!$E$102</f>
        <v>0</v>
      </c>
      <c r="T3" s="163"/>
      <c r="U3" s="208">
        <f>'Set Seasonal Sales Curves'!$E$112</f>
        <v>0</v>
      </c>
      <c r="V3" s="163"/>
      <c r="W3" s="208">
        <f>'Set Seasonal Sales Curves'!$E$122</f>
        <v>0</v>
      </c>
      <c r="X3" s="163"/>
      <c r="Y3" s="208">
        <f>'Set Seasonal Sales Curves'!$E$132</f>
        <v>0</v>
      </c>
      <c r="Z3" s="163"/>
      <c r="AA3" s="208">
        <f>'Set Seasonal Sales Curves'!$E$142</f>
        <v>0</v>
      </c>
      <c r="AB3" s="163"/>
      <c r="AC3" s="208">
        <f>'Set Seasonal Sales Curves'!$E$152</f>
        <v>0</v>
      </c>
      <c r="AD3" s="163"/>
    </row>
    <row r="4" spans="2:60" ht="30.4" thickBot="1" x14ac:dyDescent="0.85">
      <c r="B4" s="207" t="s">
        <v>404</v>
      </c>
      <c r="C4" s="178"/>
      <c r="F4" s="163"/>
      <c r="H4" s="163"/>
      <c r="I4" s="178"/>
      <c r="J4" s="163"/>
      <c r="L4" s="163"/>
      <c r="N4" s="163"/>
      <c r="P4" s="163"/>
      <c r="R4" s="163"/>
      <c r="T4" s="163"/>
      <c r="V4" s="163"/>
      <c r="X4" s="163"/>
      <c r="Z4" s="163"/>
      <c r="AB4" s="163"/>
      <c r="AD4" s="163"/>
      <c r="AF4" s="150" t="s">
        <v>369</v>
      </c>
    </row>
    <row r="5" spans="2:60" ht="42" customHeight="1" thickBot="1" x14ac:dyDescent="0.45">
      <c r="B5" s="26" t="s">
        <v>239</v>
      </c>
      <c r="C5" s="1442" t="s">
        <v>240</v>
      </c>
      <c r="D5" s="1443"/>
      <c r="E5" s="1442" t="s">
        <v>212</v>
      </c>
      <c r="F5" s="1439"/>
      <c r="G5" s="1438" t="s">
        <v>211</v>
      </c>
      <c r="H5" s="1441"/>
      <c r="I5" s="1438" t="s">
        <v>243</v>
      </c>
      <c r="J5" s="1441"/>
      <c r="K5" s="1438" t="s">
        <v>813</v>
      </c>
      <c r="L5" s="1441"/>
      <c r="M5" s="1438" t="s">
        <v>244</v>
      </c>
      <c r="N5" s="1439"/>
      <c r="O5" s="1438" t="s">
        <v>804</v>
      </c>
      <c r="P5" s="1439"/>
      <c r="Q5" s="1438" t="s">
        <v>246</v>
      </c>
      <c r="R5" s="1439"/>
      <c r="S5" s="1438" t="s">
        <v>350</v>
      </c>
      <c r="T5" s="1439"/>
      <c r="U5" s="1438" t="s">
        <v>247</v>
      </c>
      <c r="V5" s="1441"/>
      <c r="W5" s="1439" t="s">
        <v>815</v>
      </c>
      <c r="X5" s="1439"/>
      <c r="Y5" s="1438" t="s">
        <v>249</v>
      </c>
      <c r="Z5" s="1439"/>
      <c r="AA5" s="1438" t="s">
        <v>250</v>
      </c>
      <c r="AB5" s="1439"/>
      <c r="AC5" s="1438" t="s">
        <v>251</v>
      </c>
      <c r="AD5" s="1440"/>
      <c r="AF5" s="217" t="s">
        <v>213</v>
      </c>
      <c r="AG5" s="227" t="s">
        <v>212</v>
      </c>
      <c r="AH5" s="233" t="s">
        <v>211</v>
      </c>
      <c r="AI5" s="233" t="s">
        <v>243</v>
      </c>
      <c r="AJ5" s="233" t="s">
        <v>813</v>
      </c>
      <c r="AK5" s="233" t="s">
        <v>244</v>
      </c>
      <c r="AL5" s="233" t="s">
        <v>804</v>
      </c>
      <c r="AM5" s="233" t="s">
        <v>246</v>
      </c>
      <c r="AN5" s="233" t="s">
        <v>350</v>
      </c>
      <c r="AO5" s="228" t="s">
        <v>247</v>
      </c>
      <c r="AP5" s="228" t="s">
        <v>815</v>
      </c>
      <c r="AQ5" s="228" t="s">
        <v>1</v>
      </c>
      <c r="AR5" s="228" t="s">
        <v>1</v>
      </c>
      <c r="AS5" s="228" t="s">
        <v>1</v>
      </c>
      <c r="AT5" s="229" t="s">
        <v>208</v>
      </c>
      <c r="AV5" s="569"/>
      <c r="AW5" s="570"/>
      <c r="AX5" s="570"/>
      <c r="AY5" s="570"/>
      <c r="AZ5" s="570"/>
      <c r="BA5" s="570"/>
      <c r="BC5" s="569"/>
      <c r="BD5" s="570"/>
      <c r="BE5" s="570"/>
      <c r="BF5" s="570"/>
      <c r="BG5" s="570"/>
      <c r="BH5" s="570"/>
    </row>
    <row r="6" spans="2:60" ht="25.9" thickTop="1" thickBot="1" x14ac:dyDescent="0.75">
      <c r="B6" s="4"/>
      <c r="C6" s="205" t="s">
        <v>236</v>
      </c>
      <c r="D6" s="75" t="s">
        <v>237</v>
      </c>
      <c r="E6" s="70" t="s">
        <v>236</v>
      </c>
      <c r="F6" s="209" t="s">
        <v>237</v>
      </c>
      <c r="G6" s="78" t="s">
        <v>236</v>
      </c>
      <c r="H6" s="171" t="s">
        <v>237</v>
      </c>
      <c r="I6" s="179" t="s">
        <v>236</v>
      </c>
      <c r="J6" s="171" t="s">
        <v>237</v>
      </c>
      <c r="K6" s="78" t="s">
        <v>236</v>
      </c>
      <c r="L6" s="171" t="s">
        <v>237</v>
      </c>
      <c r="M6" s="78" t="s">
        <v>236</v>
      </c>
      <c r="N6" s="165" t="s">
        <v>237</v>
      </c>
      <c r="O6" s="78" t="s">
        <v>236</v>
      </c>
      <c r="P6" s="165" t="s">
        <v>237</v>
      </c>
      <c r="Q6" s="78" t="s">
        <v>236</v>
      </c>
      <c r="R6" s="209" t="s">
        <v>237</v>
      </c>
      <c r="S6" s="78" t="s">
        <v>236</v>
      </c>
      <c r="T6" s="209" t="s">
        <v>237</v>
      </c>
      <c r="U6" s="78" t="s">
        <v>236</v>
      </c>
      <c r="V6" s="171" t="s">
        <v>237</v>
      </c>
      <c r="W6" s="211" t="s">
        <v>236</v>
      </c>
      <c r="X6" s="165" t="s">
        <v>237</v>
      </c>
      <c r="Y6" s="78" t="s">
        <v>236</v>
      </c>
      <c r="Z6" s="165" t="s">
        <v>237</v>
      </c>
      <c r="AA6" s="78" t="s">
        <v>236</v>
      </c>
      <c r="AB6" s="209" t="s">
        <v>237</v>
      </c>
      <c r="AC6" s="78" t="s">
        <v>236</v>
      </c>
      <c r="AD6" s="391" t="s">
        <v>237</v>
      </c>
      <c r="AF6" s="218" t="s">
        <v>360</v>
      </c>
      <c r="AG6" s="239">
        <f>+(E7)</f>
        <v>210000</v>
      </c>
      <c r="AH6" s="370">
        <f>+(G7)</f>
        <v>0</v>
      </c>
      <c r="AI6" s="370">
        <f>+(I7)</f>
        <v>0</v>
      </c>
      <c r="AJ6" s="370">
        <f>+(K7)</f>
        <v>0</v>
      </c>
      <c r="AK6" s="370">
        <f>+(M7)</f>
        <v>0</v>
      </c>
      <c r="AL6" s="370">
        <f>+(O7)</f>
        <v>0</v>
      </c>
      <c r="AM6" s="370">
        <f>+(Q7)</f>
        <v>0</v>
      </c>
      <c r="AN6" s="370">
        <f>+(S7)</f>
        <v>0</v>
      </c>
      <c r="AO6" s="370">
        <f>+(U7)</f>
        <v>0</v>
      </c>
      <c r="AP6" s="370">
        <f>+(W7)</f>
        <v>0</v>
      </c>
      <c r="AQ6" s="370">
        <f>+(Y7)</f>
        <v>0</v>
      </c>
      <c r="AR6" s="370">
        <f>+(AA7)</f>
        <v>0</v>
      </c>
      <c r="AS6" s="371">
        <f>+(AC7)</f>
        <v>0</v>
      </c>
      <c r="AT6" s="372">
        <f>SUM(AG6:AS6)</f>
        <v>210000</v>
      </c>
      <c r="AV6" s="547" t="s">
        <v>461</v>
      </c>
      <c r="AW6" s="548"/>
      <c r="AX6" s="548"/>
      <c r="AY6" s="548"/>
      <c r="AZ6" s="548"/>
      <c r="BA6" s="548"/>
      <c r="BC6" s="547" t="s">
        <v>461</v>
      </c>
      <c r="BD6" s="548"/>
      <c r="BE6" s="548"/>
      <c r="BF6" s="548"/>
      <c r="BG6" s="548"/>
      <c r="BH6" s="548"/>
    </row>
    <row r="7" spans="2:60" ht="18.399999999999999" thickTop="1" thickBot="1" x14ac:dyDescent="0.55000000000000004">
      <c r="B7" s="392" t="s">
        <v>230</v>
      </c>
      <c r="C7" s="245">
        <f>+E7+G7+I7+K7+M7+O7+Q7+S7+U7+W7+Y7+AA7+AC7</f>
        <v>210000</v>
      </c>
      <c r="D7" s="101">
        <f>+C7/$C$7</f>
        <v>1</v>
      </c>
      <c r="E7" s="393">
        <f>+(E2*E3)</f>
        <v>210000</v>
      </c>
      <c r="F7" s="108">
        <f>+E7/$E$7</f>
        <v>1</v>
      </c>
      <c r="G7" s="242">
        <f>+(G2*G3)</f>
        <v>0</v>
      </c>
      <c r="H7" s="172" t="e">
        <f>+G7/$G$7</f>
        <v>#DIV/0!</v>
      </c>
      <c r="I7" s="242">
        <f>+(I2*I3)</f>
        <v>0</v>
      </c>
      <c r="J7" s="172" t="e">
        <f>+I7/$I$7</f>
        <v>#DIV/0!</v>
      </c>
      <c r="K7" s="242">
        <f>+(K2*K3)</f>
        <v>0</v>
      </c>
      <c r="L7" s="172" t="e">
        <f>+K7/$K$7</f>
        <v>#DIV/0!</v>
      </c>
      <c r="M7" s="242">
        <f>+(M2*M3)</f>
        <v>0</v>
      </c>
      <c r="N7" s="108" t="e">
        <f>+M7/$M$7</f>
        <v>#DIV/0!</v>
      </c>
      <c r="O7" s="242">
        <f>+(O2*O3)</f>
        <v>0</v>
      </c>
      <c r="P7" s="108" t="e">
        <f>+O7/$M$7</f>
        <v>#DIV/0!</v>
      </c>
      <c r="Q7" s="242">
        <f>+(Q2*Q3)</f>
        <v>0</v>
      </c>
      <c r="R7" s="108" t="e">
        <f>+Q7/$Q$7</f>
        <v>#DIV/0!</v>
      </c>
      <c r="S7" s="242">
        <f>+(S2*S3)</f>
        <v>0</v>
      </c>
      <c r="T7" s="108" t="e">
        <f>+S7/$S$7</f>
        <v>#DIV/0!</v>
      </c>
      <c r="U7" s="242">
        <f>+(U2*U3)</f>
        <v>0</v>
      </c>
      <c r="V7" s="172" t="e">
        <f>+U7/$U$7</f>
        <v>#DIV/0!</v>
      </c>
      <c r="W7" s="242">
        <f>+(W2*W3)</f>
        <v>0</v>
      </c>
      <c r="X7" s="108" t="e">
        <f>+W7/$W$7</f>
        <v>#DIV/0!</v>
      </c>
      <c r="Y7" s="242">
        <f>+(Y2*Y3)</f>
        <v>0</v>
      </c>
      <c r="Z7" s="108" t="e">
        <f>+Y7/$Y$7</f>
        <v>#DIV/0!</v>
      </c>
      <c r="AA7" s="242">
        <f>+(AA2*AA3)</f>
        <v>0</v>
      </c>
      <c r="AB7" s="108" t="e">
        <f>+AA7/$AA$7</f>
        <v>#DIV/0!</v>
      </c>
      <c r="AC7" s="242">
        <f>+(AC2*AC3)</f>
        <v>0</v>
      </c>
      <c r="AD7" s="319" t="e">
        <f>+AC7/$AC$7</f>
        <v>#DIV/0!</v>
      </c>
      <c r="AF7" s="376" t="s">
        <v>349</v>
      </c>
      <c r="AG7" s="374">
        <f>+(AG6/$AT$6)</f>
        <v>1</v>
      </c>
      <c r="AH7" s="421">
        <f t="shared" ref="AH7:AS7" si="0">+(AH6/$AT$6)</f>
        <v>0</v>
      </c>
      <c r="AI7" s="421">
        <f t="shared" si="0"/>
        <v>0</v>
      </c>
      <c r="AJ7" s="421">
        <f t="shared" si="0"/>
        <v>0</v>
      </c>
      <c r="AK7" s="421">
        <f t="shared" si="0"/>
        <v>0</v>
      </c>
      <c r="AL7" s="421">
        <f t="shared" si="0"/>
        <v>0</v>
      </c>
      <c r="AM7" s="421">
        <f t="shared" si="0"/>
        <v>0</v>
      </c>
      <c r="AN7" s="421">
        <f t="shared" si="0"/>
        <v>0</v>
      </c>
      <c r="AO7" s="421">
        <f t="shared" si="0"/>
        <v>0</v>
      </c>
      <c r="AP7" s="421">
        <f t="shared" si="0"/>
        <v>0</v>
      </c>
      <c r="AQ7" s="421">
        <f t="shared" si="0"/>
        <v>0</v>
      </c>
      <c r="AR7" s="421">
        <f t="shared" si="0"/>
        <v>0</v>
      </c>
      <c r="AS7" s="421">
        <f t="shared" si="0"/>
        <v>0</v>
      </c>
      <c r="AT7" s="230">
        <f>+AT6/$AT6</f>
        <v>1</v>
      </c>
      <c r="AV7" s="565" t="s">
        <v>486</v>
      </c>
      <c r="AW7" s="566"/>
      <c r="AX7" s="568" t="s">
        <v>487</v>
      </c>
      <c r="AY7" s="566"/>
      <c r="AZ7" s="566"/>
      <c r="BA7" s="567"/>
      <c r="BC7" s="565" t="s">
        <v>486</v>
      </c>
      <c r="BD7" s="566"/>
      <c r="BE7" s="568" t="s">
        <v>696</v>
      </c>
      <c r="BF7" s="566"/>
      <c r="BG7" s="566"/>
      <c r="BH7" s="567"/>
    </row>
    <row r="8" spans="2:60" ht="18.399999999999999" thickTop="1" thickBot="1" x14ac:dyDescent="0.55000000000000004">
      <c r="B8" s="4"/>
      <c r="C8" s="243"/>
      <c r="D8" s="76"/>
      <c r="E8" s="62"/>
      <c r="F8" s="108"/>
      <c r="G8" s="250"/>
      <c r="H8" s="172"/>
      <c r="I8" s="180"/>
      <c r="J8" s="172"/>
      <c r="K8" s="79"/>
      <c r="L8" s="172"/>
      <c r="M8" s="79"/>
      <c r="N8" s="89"/>
      <c r="O8" s="79"/>
      <c r="P8" s="108"/>
      <c r="Q8" s="94"/>
      <c r="R8" s="108"/>
      <c r="S8" s="94"/>
      <c r="T8" s="108"/>
      <c r="U8" s="94"/>
      <c r="V8" s="172"/>
      <c r="W8" s="1"/>
      <c r="X8" s="108"/>
      <c r="Y8" s="94"/>
      <c r="Z8" s="108"/>
      <c r="AA8" s="94"/>
      <c r="AB8" s="108"/>
      <c r="AC8" s="79"/>
      <c r="AD8" s="319"/>
      <c r="AF8" s="220" t="s">
        <v>361</v>
      </c>
      <c r="AG8" s="373">
        <f>+(F$24)</f>
        <v>1</v>
      </c>
      <c r="AH8" s="422" t="e">
        <f>+(H$24)</f>
        <v>#DIV/0!</v>
      </c>
      <c r="AI8" s="422" t="e">
        <f>+(J$24)</f>
        <v>#DIV/0!</v>
      </c>
      <c r="AJ8" s="422" t="e">
        <f>+(L$24)</f>
        <v>#DIV/0!</v>
      </c>
      <c r="AK8" s="422" t="e">
        <f>+(N$24)</f>
        <v>#DIV/0!</v>
      </c>
      <c r="AL8" s="422" t="e">
        <f>+(P$24)</f>
        <v>#DIV/0!</v>
      </c>
      <c r="AM8" s="422" t="e">
        <f>+(R$24)</f>
        <v>#DIV/0!</v>
      </c>
      <c r="AN8" s="422" t="e">
        <f>+(T$24)</f>
        <v>#DIV/0!</v>
      </c>
      <c r="AO8" s="422" t="e">
        <f>+(V$24)</f>
        <v>#DIV/0!</v>
      </c>
      <c r="AP8" s="422" t="e">
        <f>+(X$24)</f>
        <v>#DIV/0!</v>
      </c>
      <c r="AQ8" s="422" t="e">
        <f>+(Z$24)</f>
        <v>#DIV/0!</v>
      </c>
      <c r="AR8" s="422" t="e">
        <f>+(AB$24)</f>
        <v>#DIV/0!</v>
      </c>
      <c r="AS8" s="422" t="e">
        <f>+(AD$24)</f>
        <v>#DIV/0!</v>
      </c>
      <c r="AT8" s="231" t="e">
        <f>+AT9/AT6</f>
        <v>#DIV/0!</v>
      </c>
      <c r="AV8" s="4"/>
      <c r="AW8" s="549" t="s">
        <v>462</v>
      </c>
      <c r="AX8" s="550" t="s">
        <v>463</v>
      </c>
      <c r="AY8" s="1"/>
      <c r="AZ8" s="551">
        <f>+(E7)</f>
        <v>210000</v>
      </c>
      <c r="BA8" s="3"/>
      <c r="BC8" s="4"/>
      <c r="BD8" s="549" t="s">
        <v>462</v>
      </c>
      <c r="BE8" s="550" t="s">
        <v>696</v>
      </c>
      <c r="BF8" s="1"/>
      <c r="BG8" s="551">
        <f>+G7</f>
        <v>0</v>
      </c>
      <c r="BH8" s="3"/>
    </row>
    <row r="9" spans="2:60" ht="18" thickBot="1" x14ac:dyDescent="0.55000000000000004">
      <c r="B9" s="28" t="s">
        <v>232</v>
      </c>
      <c r="C9" s="243"/>
      <c r="D9" s="76"/>
      <c r="E9" s="62"/>
      <c r="F9" s="108"/>
      <c r="G9" s="250"/>
      <c r="H9" s="172"/>
      <c r="I9" s="180"/>
      <c r="J9" s="108"/>
      <c r="K9" s="79"/>
      <c r="L9" s="172"/>
      <c r="M9" s="79"/>
      <c r="N9" s="89"/>
      <c r="O9" s="79"/>
      <c r="P9" s="108"/>
      <c r="Q9" s="94"/>
      <c r="R9" s="108"/>
      <c r="S9" s="94"/>
      <c r="T9" s="108"/>
      <c r="U9" s="94"/>
      <c r="V9" s="172"/>
      <c r="W9" s="1"/>
      <c r="X9" s="108"/>
      <c r="Y9" s="94"/>
      <c r="Z9" s="108"/>
      <c r="AA9" s="94"/>
      <c r="AB9" s="108"/>
      <c r="AC9" s="79"/>
      <c r="AD9" s="319"/>
      <c r="AF9" s="219" t="s">
        <v>362</v>
      </c>
      <c r="AG9" s="290">
        <f t="shared" ref="AG9:AS9" si="1">+AG6*AG8</f>
        <v>210000</v>
      </c>
      <c r="AH9" s="291" t="e">
        <f t="shared" si="1"/>
        <v>#DIV/0!</v>
      </c>
      <c r="AI9" s="291" t="e">
        <f t="shared" si="1"/>
        <v>#DIV/0!</v>
      </c>
      <c r="AJ9" s="291" t="e">
        <f t="shared" si="1"/>
        <v>#DIV/0!</v>
      </c>
      <c r="AK9" s="291" t="e">
        <f t="shared" si="1"/>
        <v>#DIV/0!</v>
      </c>
      <c r="AL9" s="291" t="e">
        <f t="shared" si="1"/>
        <v>#DIV/0!</v>
      </c>
      <c r="AM9" s="291" t="e">
        <f t="shared" si="1"/>
        <v>#DIV/0!</v>
      </c>
      <c r="AN9" s="291" t="e">
        <f t="shared" si="1"/>
        <v>#DIV/0!</v>
      </c>
      <c r="AO9" s="291" t="e">
        <f t="shared" si="1"/>
        <v>#DIV/0!</v>
      </c>
      <c r="AP9" s="291" t="e">
        <f t="shared" si="1"/>
        <v>#DIV/0!</v>
      </c>
      <c r="AQ9" s="291" t="e">
        <f t="shared" si="1"/>
        <v>#DIV/0!</v>
      </c>
      <c r="AR9" s="291" t="e">
        <f t="shared" si="1"/>
        <v>#DIV/0!</v>
      </c>
      <c r="AS9" s="292" t="e">
        <f t="shared" si="1"/>
        <v>#DIV/0!</v>
      </c>
      <c r="AT9" s="293" t="e">
        <f>SUM(AG9:AS9)</f>
        <v>#DIV/0!</v>
      </c>
      <c r="AV9" s="552"/>
      <c r="AW9" s="549" t="s">
        <v>464</v>
      </c>
      <c r="AX9" s="550" t="s">
        <v>465</v>
      </c>
      <c r="AY9" s="1"/>
      <c r="AZ9" s="572">
        <v>8000</v>
      </c>
      <c r="BA9" s="3"/>
      <c r="BC9" s="552"/>
      <c r="BD9" s="549" t="s">
        <v>464</v>
      </c>
      <c r="BE9" s="550" t="s">
        <v>465</v>
      </c>
      <c r="BF9" s="1"/>
      <c r="BG9" s="572">
        <v>350</v>
      </c>
      <c r="BH9" s="3"/>
    </row>
    <row r="10" spans="2:60" ht="18" thickBot="1" x14ac:dyDescent="0.55000000000000004">
      <c r="B10" s="394" t="s">
        <v>220</v>
      </c>
      <c r="C10" s="243">
        <f t="shared" ref="C10:C21" si="2">+E10+G10+I10+K10+M10+O10+Q10+S10+U10+W10+Y10+AA10+AC10</f>
        <v>0</v>
      </c>
      <c r="D10" s="101">
        <f>+C10/$C$7</f>
        <v>0</v>
      </c>
      <c r="E10" s="249">
        <f>+F10*E$7</f>
        <v>0</v>
      </c>
      <c r="F10" s="237">
        <f>'Next Years Budget - Set Goals'!$F$18</f>
        <v>0</v>
      </c>
      <c r="G10" s="270">
        <f>+H10*$G$7</f>
        <v>0</v>
      </c>
      <c r="H10" s="236">
        <f>'Next Years Budget - Set Goals'!H18</f>
        <v>0</v>
      </c>
      <c r="I10" s="181">
        <f>+J10*$I$7</f>
        <v>0</v>
      </c>
      <c r="J10" s="237">
        <f>'Next Years Budget - Set Goals'!J18</f>
        <v>0</v>
      </c>
      <c r="K10" s="164">
        <f>+$K$7*L10</f>
        <v>0</v>
      </c>
      <c r="L10" s="236">
        <f>'Next Years Budget - Set Goals'!L18</f>
        <v>0</v>
      </c>
      <c r="M10" s="164">
        <f>+N10*$M$7</f>
        <v>0</v>
      </c>
      <c r="N10" s="238">
        <f>'Next Years Budget - Set Goals'!N18</f>
        <v>0</v>
      </c>
      <c r="O10" s="164">
        <f>+P10*$O$7</f>
        <v>0</v>
      </c>
      <c r="P10" s="237">
        <f>'Next Years Budget - Set Goals'!P18</f>
        <v>0</v>
      </c>
      <c r="Q10" s="170">
        <f>+R10*$Q$7</f>
        <v>0</v>
      </c>
      <c r="R10" s="237">
        <f>'Next Years Budget - Set Goals'!R18</f>
        <v>0</v>
      </c>
      <c r="S10" s="170">
        <f>+T10*$S$7</f>
        <v>0</v>
      </c>
      <c r="T10" s="237">
        <f>'Next Years Budget - Set Goals'!T18</f>
        <v>0</v>
      </c>
      <c r="U10" s="170">
        <f>+V10*$U$7</f>
        <v>0</v>
      </c>
      <c r="V10" s="236">
        <f>'Next Years Budget - Set Goals'!V18</f>
        <v>0</v>
      </c>
      <c r="W10" s="155">
        <f>+X10*$W$7</f>
        <v>0</v>
      </c>
      <c r="X10" s="237">
        <f>'Next Years Budget - Set Goals'!X18</f>
        <v>1E-4</v>
      </c>
      <c r="Y10" s="170">
        <f>+Z10*$Y$7</f>
        <v>0</v>
      </c>
      <c r="Z10" s="237">
        <f>'Next Years Budget - Set Goals'!Z18</f>
        <v>0</v>
      </c>
      <c r="AA10" s="170">
        <f>+AB10*$AA$7</f>
        <v>0</v>
      </c>
      <c r="AB10" s="237">
        <f>'Next Years Budget - Set Goals'!AB18</f>
        <v>0</v>
      </c>
      <c r="AC10" s="164">
        <f>+AD10*$AC$7</f>
        <v>0</v>
      </c>
      <c r="AD10" s="395">
        <f>'Next Years Budget - Set Goals'!AD18</f>
        <v>1E-4</v>
      </c>
      <c r="AF10" s="378" t="s">
        <v>363</v>
      </c>
      <c r="AG10" s="223">
        <f>+(AG11/AG6)</f>
        <v>0</v>
      </c>
      <c r="AH10" s="234" t="e">
        <f t="shared" ref="AH10:AS10" si="3">+(AH11/AH6)</f>
        <v>#DIV/0!</v>
      </c>
      <c r="AI10" s="234" t="e">
        <f t="shared" si="3"/>
        <v>#DIV/0!</v>
      </c>
      <c r="AJ10" s="234" t="e">
        <f t="shared" si="3"/>
        <v>#DIV/0!</v>
      </c>
      <c r="AK10" s="234" t="e">
        <f t="shared" si="3"/>
        <v>#DIV/0!</v>
      </c>
      <c r="AL10" s="234" t="e">
        <f t="shared" si="3"/>
        <v>#DIV/0!</v>
      </c>
      <c r="AM10" s="234" t="e">
        <f t="shared" si="3"/>
        <v>#DIV/0!</v>
      </c>
      <c r="AN10" s="234" t="e">
        <f t="shared" si="3"/>
        <v>#DIV/0!</v>
      </c>
      <c r="AO10" s="234" t="e">
        <f t="shared" si="3"/>
        <v>#DIV/0!</v>
      </c>
      <c r="AP10" s="234" t="e">
        <f t="shared" si="3"/>
        <v>#DIV/0!</v>
      </c>
      <c r="AQ10" s="234" t="e">
        <f t="shared" si="3"/>
        <v>#DIV/0!</v>
      </c>
      <c r="AR10" s="234" t="e">
        <f t="shared" si="3"/>
        <v>#DIV/0!</v>
      </c>
      <c r="AS10" s="234" t="e">
        <f t="shared" si="3"/>
        <v>#DIV/0!</v>
      </c>
      <c r="AT10" s="232">
        <f>+AT11/AT6</f>
        <v>0</v>
      </c>
      <c r="AV10" s="552"/>
      <c r="AW10" s="549" t="s">
        <v>466</v>
      </c>
      <c r="AX10" s="550" t="s">
        <v>467</v>
      </c>
      <c r="AY10" s="1"/>
      <c r="AZ10" s="553">
        <f>+(AZ8/AZ9)</f>
        <v>26.25</v>
      </c>
      <c r="BA10" s="3"/>
      <c r="BC10" s="552"/>
      <c r="BD10" s="549" t="s">
        <v>466</v>
      </c>
      <c r="BE10" s="550" t="s">
        <v>467</v>
      </c>
      <c r="BF10" s="1"/>
      <c r="BG10" s="553">
        <f>+(BG8/BG9)</f>
        <v>0</v>
      </c>
      <c r="BH10" s="3"/>
    </row>
    <row r="11" spans="2:60" ht="18.399999999999999" thickTop="1" thickBot="1" x14ac:dyDescent="0.55000000000000004">
      <c r="B11" s="394" t="s">
        <v>221</v>
      </c>
      <c r="C11" s="243">
        <f t="shared" si="2"/>
        <v>0</v>
      </c>
      <c r="D11" s="101">
        <f t="shared" ref="D11:D21" si="4">+C11/$C$7</f>
        <v>0</v>
      </c>
      <c r="E11" s="249">
        <f t="shared" ref="E11:E21" si="5">+F11*E$7</f>
        <v>0</v>
      </c>
      <c r="F11" s="237">
        <f>'Next Years Budget - Set Goals'!F19</f>
        <v>0</v>
      </c>
      <c r="G11" s="270">
        <f t="shared" ref="G11:G21" si="6">+H11*$G$7</f>
        <v>0</v>
      </c>
      <c r="H11" s="236">
        <f>'Next Years Budget - Set Goals'!H19</f>
        <v>0</v>
      </c>
      <c r="I11" s="181">
        <f t="shared" ref="I11:I21" si="7">+J11*$I$7</f>
        <v>0</v>
      </c>
      <c r="J11" s="237">
        <f>'Next Years Budget - Set Goals'!J19</f>
        <v>0</v>
      </c>
      <c r="K11" s="164">
        <f t="shared" ref="K11:K21" si="8">+L11*$K$7</f>
        <v>0</v>
      </c>
      <c r="L11" s="236">
        <f>'Next Years Budget - Set Goals'!L19</f>
        <v>0</v>
      </c>
      <c r="M11" s="170">
        <f t="shared" ref="M11:M21" si="9">+N11*$M$7</f>
        <v>0</v>
      </c>
      <c r="N11" s="238">
        <f>'Next Years Budget - Set Goals'!N19</f>
        <v>0</v>
      </c>
      <c r="O11" s="164">
        <f t="shared" ref="O11:O21" si="10">+P11*$O$7</f>
        <v>0</v>
      </c>
      <c r="P11" s="237">
        <f>'Next Years Budget - Set Goals'!P19</f>
        <v>0</v>
      </c>
      <c r="Q11" s="170">
        <f t="shared" ref="Q11:Q21" si="11">+R11*$Q$7</f>
        <v>0</v>
      </c>
      <c r="R11" s="237">
        <f>'Next Years Budget - Set Goals'!R19</f>
        <v>0</v>
      </c>
      <c r="S11" s="170">
        <f t="shared" ref="S11:S21" si="12">+T11*$S$7</f>
        <v>0</v>
      </c>
      <c r="T11" s="237">
        <f>'Next Years Budget - Set Goals'!T19</f>
        <v>0</v>
      </c>
      <c r="U11" s="170">
        <f t="shared" ref="U11:U21" si="13">+V11*$U$7</f>
        <v>0</v>
      </c>
      <c r="V11" s="236">
        <f>'Next Years Budget - Set Goals'!V19</f>
        <v>0</v>
      </c>
      <c r="W11" s="155">
        <f t="shared" ref="W11:W21" si="14">+X11*$W$7</f>
        <v>0</v>
      </c>
      <c r="X11" s="237">
        <f>'Next Years Budget - Set Goals'!X19</f>
        <v>0</v>
      </c>
      <c r="Y11" s="170">
        <f t="shared" ref="Y11:Y21" si="15">+Z11*$Y$7</f>
        <v>0</v>
      </c>
      <c r="Z11" s="237">
        <f>'Next Years Budget - Set Goals'!Z19</f>
        <v>0</v>
      </c>
      <c r="AA11" s="170">
        <f t="shared" ref="AA11:AA21" si="16">+AB11*$AA$7</f>
        <v>0</v>
      </c>
      <c r="AB11" s="237">
        <f>'Next Years Budget - Set Goals'!AB19</f>
        <v>0</v>
      </c>
      <c r="AC11" s="164">
        <f t="shared" ref="AC11:AC21" si="17">+AD11*$AC$7</f>
        <v>0</v>
      </c>
      <c r="AD11" s="395">
        <f>'Next Years Budget - Set Goals'!AD19</f>
        <v>0</v>
      </c>
      <c r="AF11" s="377" t="s">
        <v>364</v>
      </c>
      <c r="AG11" s="239">
        <f>+(E114)</f>
        <v>0</v>
      </c>
      <c r="AH11" s="379">
        <f>+(G114)</f>
        <v>0</v>
      </c>
      <c r="AI11" s="379">
        <f>+(I114)</f>
        <v>0</v>
      </c>
      <c r="AJ11" s="379">
        <f>+(K114)</f>
        <v>0</v>
      </c>
      <c r="AK11" s="379">
        <f>+(M114)</f>
        <v>0</v>
      </c>
      <c r="AL11" s="379">
        <f>+(O114)</f>
        <v>0</v>
      </c>
      <c r="AM11" s="379">
        <f>+(Q114)</f>
        <v>0</v>
      </c>
      <c r="AN11" s="379">
        <f>+(S114)</f>
        <v>0</v>
      </c>
      <c r="AO11" s="379">
        <f>+(U114)</f>
        <v>0</v>
      </c>
      <c r="AP11" s="379">
        <f>+(W114)</f>
        <v>0</v>
      </c>
      <c r="AQ11" s="379">
        <f>+(Y114)</f>
        <v>0</v>
      </c>
      <c r="AR11" s="379">
        <f>+(AA114)</f>
        <v>0</v>
      </c>
      <c r="AS11" s="380">
        <f>+(AC114)</f>
        <v>0</v>
      </c>
      <c r="AT11" s="381">
        <f>SUM(AG11:AS11)</f>
        <v>0</v>
      </c>
      <c r="AV11" s="552"/>
      <c r="AW11" s="549" t="s">
        <v>468</v>
      </c>
      <c r="AX11" s="550" t="s">
        <v>469</v>
      </c>
      <c r="AY11" s="1"/>
      <c r="AZ11" s="573">
        <v>0.1</v>
      </c>
      <c r="BA11" s="3"/>
      <c r="BC11" s="552"/>
      <c r="BD11" s="549" t="s">
        <v>468</v>
      </c>
      <c r="BE11" s="550" t="s">
        <v>469</v>
      </c>
      <c r="BF11" s="1"/>
      <c r="BG11" s="573">
        <v>0</v>
      </c>
      <c r="BH11" s="3"/>
    </row>
    <row r="12" spans="2:60" ht="18" thickBot="1" x14ac:dyDescent="0.55000000000000004">
      <c r="B12" s="394" t="s">
        <v>222</v>
      </c>
      <c r="C12" s="243">
        <f t="shared" si="2"/>
        <v>0</v>
      </c>
      <c r="D12" s="101">
        <f t="shared" si="4"/>
        <v>0</v>
      </c>
      <c r="E12" s="249">
        <f t="shared" si="5"/>
        <v>0</v>
      </c>
      <c r="F12" s="237">
        <f>'Next Years Budget - Set Goals'!F20</f>
        <v>0</v>
      </c>
      <c r="G12" s="270">
        <f t="shared" si="6"/>
        <v>0</v>
      </c>
      <c r="H12" s="236">
        <f>'Next Years Budget - Set Goals'!H20</f>
        <v>0</v>
      </c>
      <c r="I12" s="181">
        <f t="shared" si="7"/>
        <v>0</v>
      </c>
      <c r="J12" s="237">
        <f>'Next Years Budget - Set Goals'!J20</f>
        <v>0</v>
      </c>
      <c r="K12" s="164">
        <f t="shared" si="8"/>
        <v>0</v>
      </c>
      <c r="L12" s="236">
        <f>'Next Years Budget - Set Goals'!L20</f>
        <v>0</v>
      </c>
      <c r="M12" s="170">
        <f t="shared" si="9"/>
        <v>0</v>
      </c>
      <c r="N12" s="238">
        <f>'Next Years Budget - Set Goals'!N20</f>
        <v>0</v>
      </c>
      <c r="O12" s="164">
        <f t="shared" si="10"/>
        <v>0</v>
      </c>
      <c r="P12" s="237">
        <f>'Next Years Budget - Set Goals'!P20</f>
        <v>0</v>
      </c>
      <c r="Q12" s="170">
        <f t="shared" si="11"/>
        <v>0</v>
      </c>
      <c r="R12" s="237">
        <f>'Next Years Budget - Set Goals'!R20</f>
        <v>0</v>
      </c>
      <c r="S12" s="170">
        <f t="shared" si="12"/>
        <v>0</v>
      </c>
      <c r="T12" s="237">
        <f>'Next Years Budget - Set Goals'!T20</f>
        <v>0</v>
      </c>
      <c r="U12" s="170">
        <f t="shared" si="13"/>
        <v>0</v>
      </c>
      <c r="V12" s="236">
        <f>'Next Years Budget - Set Goals'!V20</f>
        <v>0</v>
      </c>
      <c r="W12" s="155">
        <f t="shared" si="14"/>
        <v>0</v>
      </c>
      <c r="X12" s="237">
        <f>'Next Years Budget - Set Goals'!X20</f>
        <v>0</v>
      </c>
      <c r="Y12" s="170">
        <f t="shared" si="15"/>
        <v>0</v>
      </c>
      <c r="Z12" s="237">
        <f>'Next Years Budget - Set Goals'!Z20</f>
        <v>0</v>
      </c>
      <c r="AA12" s="170">
        <f t="shared" si="16"/>
        <v>0</v>
      </c>
      <c r="AB12" s="237">
        <f>'Next Years Budget - Set Goals'!AB20</f>
        <v>0</v>
      </c>
      <c r="AC12" s="164">
        <f t="shared" si="17"/>
        <v>0</v>
      </c>
      <c r="AD12" s="395">
        <f>'Next Years Budget - Set Goals'!AD20</f>
        <v>0</v>
      </c>
      <c r="AF12" s="214" t="s">
        <v>370</v>
      </c>
      <c r="AG12" s="385">
        <f>+(E31+E32+E34+E35+E36+E41+E42+E46+E47+E54+E55+E56+E57+E59+E67+E68+E69+E73+E74+E81+E82+E83+E89+E90+E92+E94+E95+E96+E97+E100+E101+E102+E103+E106+E107+E108+E109+E110+E111)</f>
        <v>0</v>
      </c>
      <c r="AH12" s="386">
        <f>+(G31+G32+G34+G35+G36+G41+G42+G46+G47+G54+G55+G56+G57+G59+G67+G68+G69+G73+G74+G81+G82+G83+G89+G90+G92+G94+G95+G96+G97+G100+G101+G102+G103+G106+G107+G108+G109+G110+G111)</f>
        <v>0</v>
      </c>
      <c r="AI12" s="386">
        <f>+(I31+I32+I34+I35+I36+I41+I42+I46+I47+I54+I55+I56+I57+I59+I67+I68+I69+I73+I74+I81+I82+I83+I89+I90+I92+I94+I95+I96+I97+I100+I101+I102+I103+I106+I107+I108+I109+I110+I111)</f>
        <v>0</v>
      </c>
      <c r="AJ12" s="386">
        <f>+(K31+K32+K34+K35+K36+K41+K42+K46+K47+K54+K55+K56+K57+K59+K67+K68+K69+K73+K74+K81+K82+K83+K89+K90+K92+K94+K95+K96+K97+K100+K101+K102+K103+K106+K107+K108+K109+K110+K111)</f>
        <v>0</v>
      </c>
      <c r="AK12" s="386">
        <f>+(M31+M32+M34+M35+M36+M41+M42+M46+M47+M54+M55+M56+M57+M59+M67+M68+M69+M73+M74+M81+M82+M83+M89+M90+M92+M94+M95+M96+M97+M100+M101+M102+M103+M106+M107+M108+M109+M110+M111)</f>
        <v>0</v>
      </c>
      <c r="AL12" s="386">
        <f>+(O31+O32+O34+O35+O36+O41+O42+O46+O47+O54+O55+O56+O57+O59+O67+O68+O69+O73+O74+O81+O82+O83+O89+O90+O92+O94+O95+O96+O97+O100+O101+O102+O103+O106+O107+O108+O109+O110+O111)</f>
        <v>0</v>
      </c>
      <c r="AM12" s="386">
        <f>+(Q31+Q32+Q34+Q35+Q36+Q41+Q42+Q46+Q47+Q54+Q55+Q56+Q57+Q59+Q67+Q68+Q69+Q73+Q74+Q81+Q82+Q83+Q89+Q90+Q92+Q94+Q95+Q96+Q97+Q100+Q101+Q102+Q103+Q106+Q107+Q108+Q109+Q110+Q111)</f>
        <v>0</v>
      </c>
      <c r="AN12" s="386">
        <f>+(S31+S32+S34+S35+S36+S41+S42+S46+S47+S54+S55+S56+S57+S59+S67+S68+S69+S73+S74+S81+S82+S83+S89+S90+S92+S94+S95+S96+S97+S100+S101+S102+S103+S106+S107+S108+S109+S110+S111)</f>
        <v>0</v>
      </c>
      <c r="AO12" s="386">
        <f>+(U31+U32+U34+U35+U36+U41+U42+U46+U47+U54+U55+U56+U57+U59+U67+U68+U69+U73+U74+U81+U82+U83+U89+U90+U92+U94+U95+U96+U97+U100+U101+U102+U103+U106+U107+U108+U109+U110+U111)</f>
        <v>0</v>
      </c>
      <c r="AP12" s="386">
        <f>+(W31+W32+W34+W35+W36+W41+W42+W46+W47+W54+W55+W56+W57+W59+W67+W68+W69+W73+W74+W81+W82+W83+W89+W90+W92+W94+W95+W96+W97+W100+W101+W102+W103+W106+W107+W108+W109+W110+W111)</f>
        <v>0</v>
      </c>
      <c r="AQ12" s="386">
        <f>+(Y31+Y32+Y34+Y35+Y36+Y41+Y42+Y46+Y47+Y54+Y55+Y56+Y57+Y59+Y67+Y68+Y69+Y73+Y74+Y81+Y82+Y83+Y89+Y90+Y92+Y94+Y95+Y96+Y97+Y100+Y101+Y102+Y103+Y106+Y107+Y108+Y109+Y110+Y111)</f>
        <v>0</v>
      </c>
      <c r="AR12" s="386">
        <f>+(AA31+AA32+AA34+AA35+AA36+AA41+AA42+AA46+AA47+AA54+AA55+AA56+AA57+AA59+AA67+AA68+AA69+AA73+AA74+AA81+AA82+AA83+AA89+AA90+AA92+AA94+AA95+AA96+AA97+AA100+AA101+AA102+AA103+AA106+AA107+AA108+AA109+AA110+AA111)</f>
        <v>0</v>
      </c>
      <c r="AS12" s="386">
        <f>+(AC31+AC32+AC34+AC35+AC36+AC41+AC42+AC46+AC47+AC54+AC55+AC56+AC57+AC59+AC67+AC68+AC69+AC73+AC74+AC81+AC82+AC83+AC89+AC90+AC92+AC94+AC95+AC96+AC97+AC100+AC101+AC102+AC103+AC106+AC107+AC108+AC109+AC110+AC111)</f>
        <v>0</v>
      </c>
      <c r="AT12" s="387">
        <f>SUM(AG12:AS12)</f>
        <v>0</v>
      </c>
      <c r="AV12" s="554"/>
      <c r="AW12" s="555" t="s">
        <v>470</v>
      </c>
      <c r="AX12" s="556" t="s">
        <v>471</v>
      </c>
      <c r="AY12" s="2"/>
      <c r="AZ12" s="557">
        <f>+((AZ8/AZ9)/(1-AZ11))</f>
        <v>29.166666666666664</v>
      </c>
      <c r="BA12" s="7"/>
      <c r="BC12" s="554"/>
      <c r="BD12" s="555" t="s">
        <v>470</v>
      </c>
      <c r="BE12" s="556" t="s">
        <v>471</v>
      </c>
      <c r="BF12" s="2"/>
      <c r="BG12" s="557">
        <f>+((BG8/BG9)/(1-BG11))</f>
        <v>0</v>
      </c>
      <c r="BH12" s="7"/>
    </row>
    <row r="13" spans="2:60" ht="18" thickBot="1" x14ac:dyDescent="0.55000000000000004">
      <c r="B13" s="394" t="s">
        <v>233</v>
      </c>
      <c r="C13" s="243">
        <f t="shared" si="2"/>
        <v>0</v>
      </c>
      <c r="D13" s="101">
        <f t="shared" si="4"/>
        <v>0</v>
      </c>
      <c r="E13" s="249">
        <f t="shared" si="5"/>
        <v>0</v>
      </c>
      <c r="F13" s="237">
        <f>'Next Years Budget - Set Goals'!F21</f>
        <v>0</v>
      </c>
      <c r="G13" s="270">
        <f t="shared" si="6"/>
        <v>0</v>
      </c>
      <c r="H13" s="236">
        <f>'Next Years Budget - Set Goals'!H21</f>
        <v>0</v>
      </c>
      <c r="I13" s="181">
        <f t="shared" si="7"/>
        <v>0</v>
      </c>
      <c r="J13" s="237">
        <f>'Next Years Budget - Set Goals'!J21</f>
        <v>0</v>
      </c>
      <c r="K13" s="164">
        <f t="shared" si="8"/>
        <v>0</v>
      </c>
      <c r="L13" s="236">
        <f>'Next Years Budget - Set Goals'!L21</f>
        <v>0</v>
      </c>
      <c r="M13" s="170">
        <f t="shared" si="9"/>
        <v>0</v>
      </c>
      <c r="N13" s="238">
        <f>'Next Years Budget - Set Goals'!N21</f>
        <v>0</v>
      </c>
      <c r="O13" s="164">
        <f t="shared" si="10"/>
        <v>0</v>
      </c>
      <c r="P13" s="237">
        <f>'Next Years Budget - Set Goals'!P21</f>
        <v>0</v>
      </c>
      <c r="Q13" s="170">
        <f t="shared" si="11"/>
        <v>0</v>
      </c>
      <c r="R13" s="237">
        <f>'Next Years Budget - Set Goals'!R21</f>
        <v>0</v>
      </c>
      <c r="S13" s="170">
        <f t="shared" si="12"/>
        <v>0</v>
      </c>
      <c r="T13" s="237">
        <f>'Next Years Budget - Set Goals'!T21</f>
        <v>0</v>
      </c>
      <c r="U13" s="170">
        <f t="shared" si="13"/>
        <v>0</v>
      </c>
      <c r="V13" s="236">
        <f>'Next Years Budget - Set Goals'!V21</f>
        <v>0</v>
      </c>
      <c r="W13" s="155">
        <f t="shared" si="14"/>
        <v>0</v>
      </c>
      <c r="X13" s="237">
        <f>'Next Years Budget - Set Goals'!X21</f>
        <v>0</v>
      </c>
      <c r="Y13" s="170">
        <f t="shared" si="15"/>
        <v>0</v>
      </c>
      <c r="Z13" s="237">
        <f>'Next Years Budget - Set Goals'!Z21</f>
        <v>0</v>
      </c>
      <c r="AA13" s="170">
        <f t="shared" si="16"/>
        <v>0</v>
      </c>
      <c r="AB13" s="237">
        <f>'Next Years Budget - Set Goals'!AB21</f>
        <v>0</v>
      </c>
      <c r="AC13" s="164">
        <f t="shared" si="17"/>
        <v>0</v>
      </c>
      <c r="AD13" s="395">
        <f>'Next Years Budget - Set Goals'!AD21</f>
        <v>0</v>
      </c>
      <c r="AF13" s="215" t="s">
        <v>371</v>
      </c>
      <c r="AG13" s="375">
        <f>+(AG12/AG6)</f>
        <v>0</v>
      </c>
      <c r="AH13" s="427" t="e">
        <f t="shared" ref="AH13:AT13" si="18">+(AH12/AH6)</f>
        <v>#DIV/0!</v>
      </c>
      <c r="AI13" s="427" t="e">
        <f t="shared" si="18"/>
        <v>#DIV/0!</v>
      </c>
      <c r="AJ13" s="427" t="e">
        <f t="shared" si="18"/>
        <v>#DIV/0!</v>
      </c>
      <c r="AK13" s="427" t="e">
        <f t="shared" si="18"/>
        <v>#DIV/0!</v>
      </c>
      <c r="AL13" s="427" t="e">
        <f t="shared" si="18"/>
        <v>#DIV/0!</v>
      </c>
      <c r="AM13" s="427" t="e">
        <f t="shared" si="18"/>
        <v>#DIV/0!</v>
      </c>
      <c r="AN13" s="427" t="e">
        <f t="shared" si="18"/>
        <v>#DIV/0!</v>
      </c>
      <c r="AO13" s="427" t="e">
        <f t="shared" si="18"/>
        <v>#DIV/0!</v>
      </c>
      <c r="AP13" s="427" t="e">
        <f t="shared" si="18"/>
        <v>#DIV/0!</v>
      </c>
      <c r="AQ13" s="427" t="e">
        <f t="shared" si="18"/>
        <v>#DIV/0!</v>
      </c>
      <c r="AR13" s="427" t="e">
        <f t="shared" si="18"/>
        <v>#DIV/0!</v>
      </c>
      <c r="AS13" s="427" t="e">
        <f t="shared" si="18"/>
        <v>#DIV/0!</v>
      </c>
      <c r="AT13" s="388">
        <f t="shared" si="18"/>
        <v>0</v>
      </c>
      <c r="AV13" s="552"/>
      <c r="AW13" s="549" t="s">
        <v>472</v>
      </c>
      <c r="AX13" s="550" t="s">
        <v>473</v>
      </c>
      <c r="AY13" s="1"/>
      <c r="AZ13" s="574">
        <v>0.35</v>
      </c>
      <c r="BA13" s="3"/>
      <c r="BC13" s="552"/>
      <c r="BD13" s="549" t="s">
        <v>472</v>
      </c>
      <c r="BE13" s="550" t="s">
        <v>473</v>
      </c>
      <c r="BF13" s="1"/>
      <c r="BG13" s="574">
        <v>0.99</v>
      </c>
      <c r="BH13" s="3"/>
    </row>
    <row r="14" spans="2:60" ht="18" thickBot="1" x14ac:dyDescent="0.55000000000000004">
      <c r="B14" s="394" t="s">
        <v>223</v>
      </c>
      <c r="C14" s="243">
        <f t="shared" si="2"/>
        <v>0</v>
      </c>
      <c r="D14" s="101">
        <f t="shared" si="4"/>
        <v>0</v>
      </c>
      <c r="E14" s="249">
        <f t="shared" si="5"/>
        <v>0</v>
      </c>
      <c r="F14" s="237">
        <f>'Next Years Budget - Set Goals'!F22</f>
        <v>0</v>
      </c>
      <c r="G14" s="270">
        <f t="shared" si="6"/>
        <v>0</v>
      </c>
      <c r="H14" s="236">
        <f>'Next Years Budget - Set Goals'!H22</f>
        <v>0</v>
      </c>
      <c r="I14" s="181">
        <f t="shared" si="7"/>
        <v>0</v>
      </c>
      <c r="J14" s="237">
        <f>'Next Years Budget - Set Goals'!J22</f>
        <v>0</v>
      </c>
      <c r="K14" s="164">
        <f t="shared" si="8"/>
        <v>0</v>
      </c>
      <c r="L14" s="236">
        <f>'Next Years Budget - Set Goals'!L22</f>
        <v>0</v>
      </c>
      <c r="M14" s="170">
        <f t="shared" si="9"/>
        <v>0</v>
      </c>
      <c r="N14" s="238">
        <f>'Next Years Budget - Set Goals'!N22</f>
        <v>0</v>
      </c>
      <c r="O14" s="164">
        <f t="shared" si="10"/>
        <v>0</v>
      </c>
      <c r="P14" s="237">
        <f>'Next Years Budget - Set Goals'!P22</f>
        <v>0</v>
      </c>
      <c r="Q14" s="170">
        <f t="shared" si="11"/>
        <v>0</v>
      </c>
      <c r="R14" s="237">
        <f>'Next Years Budget - Set Goals'!R22</f>
        <v>0</v>
      </c>
      <c r="S14" s="170">
        <f t="shared" si="12"/>
        <v>0</v>
      </c>
      <c r="T14" s="237">
        <f>'Next Years Budget - Set Goals'!T22</f>
        <v>0</v>
      </c>
      <c r="U14" s="170">
        <f t="shared" si="13"/>
        <v>0</v>
      </c>
      <c r="V14" s="236">
        <f>'Next Years Budget - Set Goals'!V22</f>
        <v>0</v>
      </c>
      <c r="W14" s="155">
        <f t="shared" si="14"/>
        <v>0</v>
      </c>
      <c r="X14" s="237">
        <f>'Next Years Budget - Set Goals'!X22</f>
        <v>0</v>
      </c>
      <c r="Y14" s="170">
        <f t="shared" si="15"/>
        <v>0</v>
      </c>
      <c r="Z14" s="237">
        <f>'Next Years Budget - Set Goals'!Z22</f>
        <v>0</v>
      </c>
      <c r="AA14" s="170">
        <f t="shared" si="16"/>
        <v>0</v>
      </c>
      <c r="AB14" s="237">
        <f>'Next Years Budget - Set Goals'!AB22</f>
        <v>0</v>
      </c>
      <c r="AC14" s="164">
        <f t="shared" si="17"/>
        <v>0</v>
      </c>
      <c r="AD14" s="395">
        <f>'Next Years Budget - Set Goals'!AD22</f>
        <v>0</v>
      </c>
      <c r="AF14" s="215" t="s">
        <v>373</v>
      </c>
      <c r="AG14" s="290">
        <f>+(AG11-AG12)</f>
        <v>0</v>
      </c>
      <c r="AH14" s="291">
        <f t="shared" ref="AH14:AS14" si="19">+(AH11-AH12)</f>
        <v>0</v>
      </c>
      <c r="AI14" s="291">
        <f t="shared" si="19"/>
        <v>0</v>
      </c>
      <c r="AJ14" s="291">
        <f t="shared" si="19"/>
        <v>0</v>
      </c>
      <c r="AK14" s="291">
        <f t="shared" si="19"/>
        <v>0</v>
      </c>
      <c r="AL14" s="291">
        <f t="shared" si="19"/>
        <v>0</v>
      </c>
      <c r="AM14" s="291">
        <f t="shared" si="19"/>
        <v>0</v>
      </c>
      <c r="AN14" s="291">
        <f t="shared" si="19"/>
        <v>0</v>
      </c>
      <c r="AO14" s="291">
        <f t="shared" si="19"/>
        <v>0</v>
      </c>
      <c r="AP14" s="291">
        <f t="shared" si="19"/>
        <v>0</v>
      </c>
      <c r="AQ14" s="291">
        <f t="shared" si="19"/>
        <v>0</v>
      </c>
      <c r="AR14" s="291">
        <f t="shared" si="19"/>
        <v>0</v>
      </c>
      <c r="AS14" s="291">
        <f t="shared" si="19"/>
        <v>0</v>
      </c>
      <c r="AT14" s="293">
        <f>SUM(AG14:AS14)</f>
        <v>0</v>
      </c>
      <c r="AV14" s="552"/>
      <c r="AW14" s="549" t="s">
        <v>474</v>
      </c>
      <c r="AX14" s="550" t="s">
        <v>475</v>
      </c>
      <c r="AY14" s="1"/>
      <c r="AZ14" s="553">
        <f>SUM(AZ12/AZ13)</f>
        <v>83.333333333333329</v>
      </c>
      <c r="BA14" s="3"/>
      <c r="BC14" s="552"/>
      <c r="BD14" s="549" t="s">
        <v>474</v>
      </c>
      <c r="BE14" s="550" t="s">
        <v>475</v>
      </c>
      <c r="BF14" s="1"/>
      <c r="BG14" s="553">
        <f>SUM(BG12/BG13)</f>
        <v>0</v>
      </c>
      <c r="BH14" s="3"/>
    </row>
    <row r="15" spans="2:60" ht="18" thickBot="1" x14ac:dyDescent="0.55000000000000004">
      <c r="B15" s="394" t="s">
        <v>224</v>
      </c>
      <c r="C15" s="243">
        <f t="shared" si="2"/>
        <v>0</v>
      </c>
      <c r="D15" s="101">
        <f t="shared" si="4"/>
        <v>0</v>
      </c>
      <c r="E15" s="249">
        <f t="shared" si="5"/>
        <v>0</v>
      </c>
      <c r="F15" s="237">
        <f>'Next Years Budget - Set Goals'!F23</f>
        <v>0</v>
      </c>
      <c r="G15" s="270">
        <f t="shared" si="6"/>
        <v>0</v>
      </c>
      <c r="H15" s="236">
        <f>'Next Years Budget - Set Goals'!H23</f>
        <v>0</v>
      </c>
      <c r="I15" s="181">
        <f t="shared" si="7"/>
        <v>0</v>
      </c>
      <c r="J15" s="237">
        <f>'Next Years Budget - Set Goals'!J23</f>
        <v>0</v>
      </c>
      <c r="K15" s="164">
        <f t="shared" si="8"/>
        <v>0</v>
      </c>
      <c r="L15" s="236">
        <f>'Next Years Budget - Set Goals'!L23</f>
        <v>0</v>
      </c>
      <c r="M15" s="170">
        <f t="shared" si="9"/>
        <v>0</v>
      </c>
      <c r="N15" s="238">
        <f>'Next Years Budget - Set Goals'!N23</f>
        <v>0</v>
      </c>
      <c r="O15" s="164">
        <f t="shared" si="10"/>
        <v>0</v>
      </c>
      <c r="P15" s="237">
        <f>'Next Years Budget - Set Goals'!P23</f>
        <v>0</v>
      </c>
      <c r="Q15" s="170">
        <f t="shared" si="11"/>
        <v>0</v>
      </c>
      <c r="R15" s="237">
        <f>'Next Years Budget - Set Goals'!R23</f>
        <v>0</v>
      </c>
      <c r="S15" s="170">
        <f t="shared" si="12"/>
        <v>0</v>
      </c>
      <c r="T15" s="237">
        <f>'Next Years Budget - Set Goals'!T23</f>
        <v>0</v>
      </c>
      <c r="U15" s="170">
        <f t="shared" si="13"/>
        <v>0</v>
      </c>
      <c r="V15" s="236">
        <f>'Next Years Budget - Set Goals'!V23</f>
        <v>0</v>
      </c>
      <c r="W15" s="155">
        <f t="shared" si="14"/>
        <v>0</v>
      </c>
      <c r="X15" s="237">
        <f>'Next Years Budget - Set Goals'!X23</f>
        <v>0</v>
      </c>
      <c r="Y15" s="170">
        <f t="shared" si="15"/>
        <v>0</v>
      </c>
      <c r="Z15" s="237">
        <f>'Next Years Budget - Set Goals'!Z23</f>
        <v>3.0000000000000001E-3</v>
      </c>
      <c r="AA15" s="170">
        <f t="shared" si="16"/>
        <v>0</v>
      </c>
      <c r="AB15" s="237">
        <f>'Next Years Budget - Set Goals'!AB23</f>
        <v>0</v>
      </c>
      <c r="AC15" s="164">
        <f t="shared" si="17"/>
        <v>0</v>
      </c>
      <c r="AD15" s="395">
        <f>'Next Years Budget - Set Goals'!AD23</f>
        <v>0</v>
      </c>
      <c r="AF15" s="216" t="s">
        <v>372</v>
      </c>
      <c r="AG15" s="389">
        <f>+(AG14/AG6)</f>
        <v>0</v>
      </c>
      <c r="AH15" s="428" t="e">
        <f t="shared" ref="AH15:AT15" si="20">+(AH14/AH6)</f>
        <v>#DIV/0!</v>
      </c>
      <c r="AI15" s="428" t="e">
        <f t="shared" si="20"/>
        <v>#DIV/0!</v>
      </c>
      <c r="AJ15" s="428" t="e">
        <f t="shared" si="20"/>
        <v>#DIV/0!</v>
      </c>
      <c r="AK15" s="428" t="e">
        <f t="shared" si="20"/>
        <v>#DIV/0!</v>
      </c>
      <c r="AL15" s="453" t="e">
        <f t="shared" si="20"/>
        <v>#DIV/0!</v>
      </c>
      <c r="AM15" s="389" t="e">
        <f t="shared" si="20"/>
        <v>#DIV/0!</v>
      </c>
      <c r="AN15" s="428" t="e">
        <f t="shared" si="20"/>
        <v>#DIV/0!</v>
      </c>
      <c r="AO15" s="428" t="e">
        <f t="shared" si="20"/>
        <v>#DIV/0!</v>
      </c>
      <c r="AP15" s="428" t="e">
        <f t="shared" si="20"/>
        <v>#DIV/0!</v>
      </c>
      <c r="AQ15" s="428" t="e">
        <f t="shared" si="20"/>
        <v>#DIV/0!</v>
      </c>
      <c r="AR15" s="428" t="e">
        <f t="shared" si="20"/>
        <v>#DIV/0!</v>
      </c>
      <c r="AS15" s="428" t="e">
        <f t="shared" si="20"/>
        <v>#DIV/0!</v>
      </c>
      <c r="AT15" s="390">
        <f t="shared" si="20"/>
        <v>0</v>
      </c>
      <c r="AV15" s="552"/>
      <c r="AW15" s="549" t="s">
        <v>476</v>
      </c>
      <c r="AX15" s="550" t="s">
        <v>477</v>
      </c>
      <c r="AY15" s="1"/>
      <c r="AZ15" s="575">
        <v>25</v>
      </c>
      <c r="BA15" s="3"/>
      <c r="BC15" s="552"/>
      <c r="BD15" s="549" t="s">
        <v>476</v>
      </c>
      <c r="BE15" s="550" t="s">
        <v>477</v>
      </c>
      <c r="BF15" s="1"/>
      <c r="BG15" s="575">
        <v>21</v>
      </c>
      <c r="BH15" s="3"/>
    </row>
    <row r="16" spans="2:60" ht="18" thickBot="1" x14ac:dyDescent="0.55000000000000004">
      <c r="B16" s="394" t="s">
        <v>225</v>
      </c>
      <c r="C16" s="243">
        <f t="shared" si="2"/>
        <v>0</v>
      </c>
      <c r="D16" s="101">
        <f t="shared" si="4"/>
        <v>0</v>
      </c>
      <c r="E16" s="249">
        <f t="shared" si="5"/>
        <v>0</v>
      </c>
      <c r="F16" s="237">
        <f>'Next Years Budget - Set Goals'!F24</f>
        <v>0</v>
      </c>
      <c r="G16" s="270">
        <f t="shared" si="6"/>
        <v>0</v>
      </c>
      <c r="H16" s="236">
        <f>'Next Years Budget - Set Goals'!H24</f>
        <v>0</v>
      </c>
      <c r="I16" s="181">
        <f t="shared" si="7"/>
        <v>0</v>
      </c>
      <c r="J16" s="237">
        <f>'Next Years Budget - Set Goals'!J24</f>
        <v>0</v>
      </c>
      <c r="K16" s="164">
        <f t="shared" si="8"/>
        <v>0</v>
      </c>
      <c r="L16" s="236">
        <f>'Next Years Budget - Set Goals'!L24</f>
        <v>0</v>
      </c>
      <c r="M16" s="170">
        <f t="shared" si="9"/>
        <v>0</v>
      </c>
      <c r="N16" s="238">
        <f>'Next Years Budget - Set Goals'!N24</f>
        <v>0</v>
      </c>
      <c r="O16" s="164">
        <f t="shared" si="10"/>
        <v>0</v>
      </c>
      <c r="P16" s="237">
        <f>'Next Years Budget - Set Goals'!P24</f>
        <v>0</v>
      </c>
      <c r="Q16" s="170">
        <f t="shared" si="11"/>
        <v>0</v>
      </c>
      <c r="R16" s="237">
        <f>'Next Years Budget - Set Goals'!R24</f>
        <v>0</v>
      </c>
      <c r="S16" s="170">
        <f t="shared" si="12"/>
        <v>0</v>
      </c>
      <c r="T16" s="237">
        <f>'Next Years Budget - Set Goals'!T24</f>
        <v>0</v>
      </c>
      <c r="U16" s="170">
        <f t="shared" si="13"/>
        <v>0</v>
      </c>
      <c r="V16" s="236">
        <f>'Next Years Budget - Set Goals'!V24</f>
        <v>0</v>
      </c>
      <c r="W16" s="155">
        <f t="shared" si="14"/>
        <v>0</v>
      </c>
      <c r="X16" s="237">
        <f>'Next Years Budget - Set Goals'!X24</f>
        <v>0</v>
      </c>
      <c r="Y16" s="170">
        <f t="shared" si="15"/>
        <v>0</v>
      </c>
      <c r="Z16" s="237">
        <f>'Next Years Budget - Set Goals'!Z24</f>
        <v>0</v>
      </c>
      <c r="AA16" s="170">
        <f t="shared" si="16"/>
        <v>0</v>
      </c>
      <c r="AB16" s="237">
        <f>'Next Years Budget - Set Goals'!AB24</f>
        <v>0</v>
      </c>
      <c r="AC16" s="164">
        <f t="shared" si="17"/>
        <v>0</v>
      </c>
      <c r="AD16" s="395">
        <f>'Next Years Budget - Set Goals'!AD24</f>
        <v>0</v>
      </c>
      <c r="AF16" s="220" t="s">
        <v>354</v>
      </c>
      <c r="AG16" s="382">
        <f>+AG9-AG11</f>
        <v>210000</v>
      </c>
      <c r="AH16" s="458" t="e">
        <f t="shared" ref="AH16:AT16" si="21">+AH9-AH11</f>
        <v>#DIV/0!</v>
      </c>
      <c r="AI16" s="382" t="e">
        <f t="shared" si="21"/>
        <v>#DIV/0!</v>
      </c>
      <c r="AJ16" s="458" t="e">
        <f t="shared" si="21"/>
        <v>#DIV/0!</v>
      </c>
      <c r="AK16" s="382" t="e">
        <f t="shared" si="21"/>
        <v>#DIV/0!</v>
      </c>
      <c r="AL16" s="383" t="e">
        <f t="shared" si="21"/>
        <v>#DIV/0!</v>
      </c>
      <c r="AM16" s="382" t="e">
        <f t="shared" si="21"/>
        <v>#DIV/0!</v>
      </c>
      <c r="AN16" s="458" t="e">
        <f t="shared" si="21"/>
        <v>#DIV/0!</v>
      </c>
      <c r="AO16" s="382" t="e">
        <f t="shared" si="21"/>
        <v>#DIV/0!</v>
      </c>
      <c r="AP16" s="458" t="e">
        <f t="shared" si="21"/>
        <v>#DIV/0!</v>
      </c>
      <c r="AQ16" s="382" t="e">
        <f t="shared" si="21"/>
        <v>#DIV/0!</v>
      </c>
      <c r="AR16" s="458" t="e">
        <f t="shared" si="21"/>
        <v>#DIV/0!</v>
      </c>
      <c r="AS16" s="382" t="e">
        <f t="shared" si="21"/>
        <v>#DIV/0!</v>
      </c>
      <c r="AT16" s="459" t="e">
        <f t="shared" si="21"/>
        <v>#DIV/0!</v>
      </c>
      <c r="AV16" s="552"/>
      <c r="AW16" s="549" t="s">
        <v>478</v>
      </c>
      <c r="AX16" s="550" t="s">
        <v>479</v>
      </c>
      <c r="AY16" s="1"/>
      <c r="AZ16" s="571">
        <f>(AZ14/AZ15)</f>
        <v>3.333333333333333</v>
      </c>
      <c r="BA16" s="558" t="s">
        <v>480</v>
      </c>
      <c r="BC16" s="552"/>
      <c r="BD16" s="549" t="s">
        <v>478</v>
      </c>
      <c r="BE16" s="550" t="s">
        <v>479</v>
      </c>
      <c r="BF16" s="1"/>
      <c r="BG16" s="571">
        <f>(BG14/BG15)</f>
        <v>0</v>
      </c>
      <c r="BH16" s="558" t="s">
        <v>480</v>
      </c>
    </row>
    <row r="17" spans="1:60" ht="18" thickBot="1" x14ac:dyDescent="0.55000000000000004">
      <c r="B17" s="394" t="s">
        <v>226</v>
      </c>
      <c r="C17" s="243">
        <f t="shared" si="2"/>
        <v>0</v>
      </c>
      <c r="D17" s="101">
        <f t="shared" si="4"/>
        <v>0</v>
      </c>
      <c r="E17" s="249">
        <f t="shared" si="5"/>
        <v>0</v>
      </c>
      <c r="F17" s="237">
        <f>'Next Years Budget - Set Goals'!F25</f>
        <v>0</v>
      </c>
      <c r="G17" s="270">
        <f t="shared" si="6"/>
        <v>0</v>
      </c>
      <c r="H17" s="236">
        <f>'Next Years Budget - Set Goals'!H25</f>
        <v>0</v>
      </c>
      <c r="I17" s="181">
        <f t="shared" si="7"/>
        <v>0</v>
      </c>
      <c r="J17" s="237">
        <f>'Next Years Budget - Set Goals'!J25</f>
        <v>0</v>
      </c>
      <c r="K17" s="164">
        <f t="shared" si="8"/>
        <v>0</v>
      </c>
      <c r="L17" s="236">
        <f>'Next Years Budget - Set Goals'!L25</f>
        <v>0</v>
      </c>
      <c r="M17" s="170">
        <f t="shared" si="9"/>
        <v>0</v>
      </c>
      <c r="N17" s="238">
        <f>'Next Years Budget - Set Goals'!N25</f>
        <v>0</v>
      </c>
      <c r="O17" s="164">
        <f t="shared" si="10"/>
        <v>0</v>
      </c>
      <c r="P17" s="237">
        <f>'Next Years Budget - Set Goals'!P25</f>
        <v>0</v>
      </c>
      <c r="Q17" s="170">
        <f t="shared" si="11"/>
        <v>0</v>
      </c>
      <c r="R17" s="237">
        <f>'Next Years Budget - Set Goals'!R25</f>
        <v>0</v>
      </c>
      <c r="S17" s="170">
        <f t="shared" si="12"/>
        <v>0</v>
      </c>
      <c r="T17" s="237">
        <f>'Next Years Budget - Set Goals'!T25</f>
        <v>0</v>
      </c>
      <c r="U17" s="170">
        <f t="shared" si="13"/>
        <v>0</v>
      </c>
      <c r="V17" s="236">
        <f>'Next Years Budget - Set Goals'!V25</f>
        <v>0</v>
      </c>
      <c r="W17" s="155">
        <f t="shared" si="14"/>
        <v>0</v>
      </c>
      <c r="X17" s="237">
        <f>'Next Years Budget - Set Goals'!X25</f>
        <v>0</v>
      </c>
      <c r="Y17" s="170">
        <f t="shared" si="15"/>
        <v>0</v>
      </c>
      <c r="Z17" s="237">
        <f>'Next Years Budget - Set Goals'!Z25</f>
        <v>0</v>
      </c>
      <c r="AA17" s="170">
        <f t="shared" si="16"/>
        <v>0</v>
      </c>
      <c r="AB17" s="237">
        <f>'Next Years Budget - Set Goals'!AB25</f>
        <v>0</v>
      </c>
      <c r="AC17" s="164">
        <f t="shared" si="17"/>
        <v>0</v>
      </c>
      <c r="AD17" s="395">
        <f>'Next Years Budget - Set Goals'!AD25</f>
        <v>0</v>
      </c>
      <c r="AF17" s="221" t="s">
        <v>355</v>
      </c>
      <c r="AG17" s="432">
        <f>+AG16/AG6</f>
        <v>1</v>
      </c>
      <c r="AH17" s="455" t="e">
        <f t="shared" ref="AH17:AT17" si="22">+AH16/AH6</f>
        <v>#DIV/0!</v>
      </c>
      <c r="AI17" s="432" t="e">
        <f t="shared" si="22"/>
        <v>#DIV/0!</v>
      </c>
      <c r="AJ17" s="455" t="e">
        <f t="shared" si="22"/>
        <v>#DIV/0!</v>
      </c>
      <c r="AK17" s="432" t="e">
        <f t="shared" si="22"/>
        <v>#DIV/0!</v>
      </c>
      <c r="AL17" s="455" t="e">
        <f t="shared" si="22"/>
        <v>#DIV/0!</v>
      </c>
      <c r="AM17" s="432" t="e">
        <f t="shared" si="22"/>
        <v>#DIV/0!</v>
      </c>
      <c r="AN17" s="455" t="e">
        <f t="shared" si="22"/>
        <v>#DIV/0!</v>
      </c>
      <c r="AO17" s="432" t="e">
        <f t="shared" si="22"/>
        <v>#DIV/0!</v>
      </c>
      <c r="AP17" s="455" t="e">
        <f t="shared" si="22"/>
        <v>#DIV/0!</v>
      </c>
      <c r="AQ17" s="432" t="e">
        <f t="shared" si="22"/>
        <v>#DIV/0!</v>
      </c>
      <c r="AR17" s="455" t="e">
        <f t="shared" si="22"/>
        <v>#DIV/0!</v>
      </c>
      <c r="AS17" s="432" t="e">
        <f t="shared" si="22"/>
        <v>#DIV/0!</v>
      </c>
      <c r="AT17" s="433" t="e">
        <f t="shared" si="22"/>
        <v>#DIV/0!</v>
      </c>
      <c r="AV17" s="6"/>
      <c r="AW17" s="555" t="s">
        <v>481</v>
      </c>
      <c r="AX17" s="556" t="s">
        <v>482</v>
      </c>
      <c r="AY17" s="2"/>
      <c r="AZ17" s="576">
        <f>+(AZ8/AZ15)</f>
        <v>8400</v>
      </c>
      <c r="BA17" s="559" t="s">
        <v>480</v>
      </c>
      <c r="BC17" s="6"/>
      <c r="BD17" s="555" t="s">
        <v>481</v>
      </c>
      <c r="BE17" s="556" t="s">
        <v>482</v>
      </c>
      <c r="BF17" s="2"/>
      <c r="BG17" s="576">
        <f>+(BG8/BG15)</f>
        <v>0</v>
      </c>
      <c r="BH17" s="559" t="s">
        <v>480</v>
      </c>
    </row>
    <row r="18" spans="1:60" x14ac:dyDescent="0.35">
      <c r="B18" s="394" t="s">
        <v>227</v>
      </c>
      <c r="C18" s="243">
        <f t="shared" si="2"/>
        <v>0</v>
      </c>
      <c r="D18" s="101">
        <f t="shared" si="4"/>
        <v>0</v>
      </c>
      <c r="E18" s="249">
        <f t="shared" si="5"/>
        <v>0</v>
      </c>
      <c r="F18" s="237">
        <f>'Next Years Budget - Set Goals'!F26</f>
        <v>0</v>
      </c>
      <c r="G18" s="270">
        <f t="shared" si="6"/>
        <v>0</v>
      </c>
      <c r="H18" s="236">
        <f>'Next Years Budget - Set Goals'!H26</f>
        <v>0</v>
      </c>
      <c r="I18" s="181">
        <f t="shared" si="7"/>
        <v>0</v>
      </c>
      <c r="J18" s="237">
        <f>'Next Years Budget - Set Goals'!J26</f>
        <v>0</v>
      </c>
      <c r="K18" s="164">
        <f t="shared" si="8"/>
        <v>0</v>
      </c>
      <c r="L18" s="236">
        <f>'Next Years Budget - Set Goals'!L26</f>
        <v>0</v>
      </c>
      <c r="M18" s="170">
        <f t="shared" si="9"/>
        <v>0</v>
      </c>
      <c r="N18" s="238">
        <f>'Next Years Budget - Set Goals'!N26</f>
        <v>0</v>
      </c>
      <c r="O18" s="164">
        <f t="shared" si="10"/>
        <v>0</v>
      </c>
      <c r="P18" s="237">
        <f>'Next Years Budget - Set Goals'!P26</f>
        <v>0</v>
      </c>
      <c r="Q18" s="170">
        <f t="shared" si="11"/>
        <v>0</v>
      </c>
      <c r="R18" s="237">
        <f>'Next Years Budget - Set Goals'!R26</f>
        <v>0</v>
      </c>
      <c r="S18" s="170">
        <f t="shared" si="12"/>
        <v>0</v>
      </c>
      <c r="T18" s="237">
        <f>'Next Years Budget - Set Goals'!T26</f>
        <v>0</v>
      </c>
      <c r="U18" s="170">
        <f t="shared" si="13"/>
        <v>0</v>
      </c>
      <c r="V18" s="236">
        <f>'Next Years Budget - Set Goals'!V26</f>
        <v>0</v>
      </c>
      <c r="W18" s="155">
        <f t="shared" si="14"/>
        <v>0</v>
      </c>
      <c r="X18" s="237">
        <f>'Next Years Budget - Set Goals'!X26</f>
        <v>0</v>
      </c>
      <c r="Y18" s="170">
        <f t="shared" si="15"/>
        <v>0</v>
      </c>
      <c r="Z18" s="237">
        <f>'Next Years Budget - Set Goals'!Z26</f>
        <v>0</v>
      </c>
      <c r="AA18" s="170">
        <f t="shared" si="16"/>
        <v>0</v>
      </c>
      <c r="AB18" s="237">
        <f>'Next Years Budget - Set Goals'!AB26</f>
        <v>0</v>
      </c>
      <c r="AC18" s="164">
        <f t="shared" si="17"/>
        <v>0</v>
      </c>
      <c r="AD18" s="395">
        <f>'Next Years Budget - Set Goals'!AD26</f>
        <v>0</v>
      </c>
      <c r="AF18" s="1"/>
      <c r="AG18" s="1"/>
      <c r="AH18" s="1"/>
      <c r="AI18" s="1"/>
      <c r="AJ18" s="1"/>
      <c r="AK18" s="1"/>
      <c r="AL18" s="1"/>
      <c r="AM18" s="1"/>
      <c r="AN18" s="1"/>
      <c r="AO18" s="1"/>
      <c r="AP18" s="1"/>
      <c r="AQ18" s="419"/>
      <c r="AR18" s="438"/>
      <c r="AS18" s="9"/>
      <c r="AT18" s="226"/>
      <c r="AV18" s="8"/>
      <c r="AW18" s="9"/>
      <c r="AX18" s="9"/>
      <c r="AY18" s="9"/>
      <c r="AZ18" s="352"/>
      <c r="BA18" s="10"/>
    </row>
    <row r="19" spans="1:60" ht="17.649999999999999" x14ac:dyDescent="0.5">
      <c r="B19" s="394" t="s">
        <v>228</v>
      </c>
      <c r="C19" s="243">
        <f t="shared" si="2"/>
        <v>0</v>
      </c>
      <c r="D19" s="101">
        <f t="shared" si="4"/>
        <v>0</v>
      </c>
      <c r="E19" s="249">
        <f t="shared" si="5"/>
        <v>0</v>
      </c>
      <c r="F19" s="237">
        <f>'Next Years Budget - Set Goals'!F27</f>
        <v>0</v>
      </c>
      <c r="G19" s="270">
        <f t="shared" si="6"/>
        <v>0</v>
      </c>
      <c r="H19" s="236">
        <f>'Next Years Budget - Set Goals'!H27</f>
        <v>0</v>
      </c>
      <c r="I19" s="181">
        <f t="shared" si="7"/>
        <v>0</v>
      </c>
      <c r="J19" s="238">
        <f>'Next Years Budget - Set Goals'!J27</f>
        <v>0</v>
      </c>
      <c r="K19" s="164">
        <f t="shared" si="8"/>
        <v>0</v>
      </c>
      <c r="L19" s="237">
        <f>'Next Years Budget - Set Goals'!L27</f>
        <v>0</v>
      </c>
      <c r="M19" s="170">
        <f t="shared" si="9"/>
        <v>0</v>
      </c>
      <c r="N19" s="238">
        <f>'Next Years Budget - Set Goals'!N27</f>
        <v>0</v>
      </c>
      <c r="O19" s="164">
        <f t="shared" si="10"/>
        <v>0</v>
      </c>
      <c r="P19" s="237">
        <f>'Next Years Budget - Set Goals'!P27</f>
        <v>0</v>
      </c>
      <c r="Q19" s="170">
        <f t="shared" si="11"/>
        <v>0</v>
      </c>
      <c r="R19" s="237">
        <f>'Next Years Budget - Set Goals'!R27</f>
        <v>0</v>
      </c>
      <c r="S19" s="170">
        <f t="shared" si="12"/>
        <v>0</v>
      </c>
      <c r="T19" s="237">
        <f>'Next Years Budget - Set Goals'!T27</f>
        <v>0</v>
      </c>
      <c r="U19" s="170">
        <f t="shared" si="13"/>
        <v>0</v>
      </c>
      <c r="V19" s="236">
        <f>'Next Years Budget - Set Goals'!V27</f>
        <v>0</v>
      </c>
      <c r="W19" s="155">
        <f t="shared" si="14"/>
        <v>0</v>
      </c>
      <c r="X19" s="237">
        <f>'Next Years Budget - Set Goals'!X27</f>
        <v>0</v>
      </c>
      <c r="Y19" s="170">
        <f t="shared" si="15"/>
        <v>0</v>
      </c>
      <c r="Z19" s="237">
        <f>'Next Years Budget - Set Goals'!Z27</f>
        <v>0</v>
      </c>
      <c r="AA19" s="170">
        <f t="shared" si="16"/>
        <v>0</v>
      </c>
      <c r="AB19" s="237">
        <f>'Next Years Budget - Set Goals'!AB27</f>
        <v>0</v>
      </c>
      <c r="AC19" s="164">
        <f t="shared" si="17"/>
        <v>0</v>
      </c>
      <c r="AD19" s="395">
        <f>'Next Years Budget - Set Goals'!AD27</f>
        <v>0</v>
      </c>
      <c r="AF19" s="13" t="s">
        <v>374</v>
      </c>
      <c r="AG19" s="222">
        <f>+(AG11/AG8)</f>
        <v>0</v>
      </c>
      <c r="AH19" s="222" t="e">
        <f t="shared" ref="AH19:AT19" si="23">+(AH11/AH8)</f>
        <v>#DIV/0!</v>
      </c>
      <c r="AI19" s="222" t="e">
        <f t="shared" si="23"/>
        <v>#DIV/0!</v>
      </c>
      <c r="AJ19" s="222" t="e">
        <f t="shared" si="23"/>
        <v>#DIV/0!</v>
      </c>
      <c r="AK19" s="222" t="e">
        <f t="shared" si="23"/>
        <v>#DIV/0!</v>
      </c>
      <c r="AL19" s="222" t="e">
        <f t="shared" si="23"/>
        <v>#DIV/0!</v>
      </c>
      <c r="AM19" s="222" t="e">
        <f t="shared" si="23"/>
        <v>#DIV/0!</v>
      </c>
      <c r="AN19" s="222" t="e">
        <f t="shared" si="23"/>
        <v>#DIV/0!</v>
      </c>
      <c r="AO19" s="222" t="e">
        <f t="shared" si="23"/>
        <v>#DIV/0!</v>
      </c>
      <c r="AP19" s="222" t="e">
        <f t="shared" si="23"/>
        <v>#DIV/0!</v>
      </c>
      <c r="AQ19" s="222" t="e">
        <f t="shared" si="23"/>
        <v>#DIV/0!</v>
      </c>
      <c r="AR19" s="439" t="e">
        <f t="shared" si="23"/>
        <v>#DIV/0!</v>
      </c>
      <c r="AS19" s="437" t="e">
        <f t="shared" si="23"/>
        <v>#DIV/0!</v>
      </c>
      <c r="AT19" s="436" t="e">
        <f t="shared" si="23"/>
        <v>#DIV/0!</v>
      </c>
      <c r="AV19" s="4"/>
      <c r="AW19" s="1"/>
      <c r="AX19" s="560" t="s">
        <v>488</v>
      </c>
      <c r="AY19" s="1"/>
      <c r="AZ19" s="838">
        <f>+((I7/139)/15)</f>
        <v>0</v>
      </c>
      <c r="BA19" s="3"/>
    </row>
    <row r="20" spans="1:60" ht="17.649999999999999" x14ac:dyDescent="0.5">
      <c r="B20" s="394" t="s">
        <v>234</v>
      </c>
      <c r="C20" s="243">
        <f t="shared" si="2"/>
        <v>0</v>
      </c>
      <c r="D20" s="101">
        <f t="shared" si="4"/>
        <v>0</v>
      </c>
      <c r="E20" s="249">
        <f t="shared" si="5"/>
        <v>0</v>
      </c>
      <c r="F20" s="237">
        <f>'Next Years Budget - Set Goals'!F28</f>
        <v>0</v>
      </c>
      <c r="G20" s="270">
        <f t="shared" si="6"/>
        <v>0</v>
      </c>
      <c r="H20" s="236">
        <f>'Next Years Budget - Set Goals'!H28</f>
        <v>0</v>
      </c>
      <c r="I20" s="181">
        <f t="shared" si="7"/>
        <v>0</v>
      </c>
      <c r="J20" s="238">
        <f>'Next Years Budget - Set Goals'!J28</f>
        <v>0</v>
      </c>
      <c r="K20" s="164">
        <f t="shared" si="8"/>
        <v>0</v>
      </c>
      <c r="L20" s="237">
        <f>'Next Years Budget - Set Goals'!L28</f>
        <v>0</v>
      </c>
      <c r="M20" s="170">
        <f t="shared" si="9"/>
        <v>0</v>
      </c>
      <c r="N20" s="238">
        <f>'Next Years Budget - Set Goals'!N28</f>
        <v>0</v>
      </c>
      <c r="O20" s="164">
        <f t="shared" si="10"/>
        <v>0</v>
      </c>
      <c r="P20" s="237">
        <f>'Next Years Budget - Set Goals'!P28</f>
        <v>0</v>
      </c>
      <c r="Q20" s="170">
        <f t="shared" si="11"/>
        <v>0</v>
      </c>
      <c r="R20" s="237">
        <f>'Next Years Budget - Set Goals'!R28</f>
        <v>0</v>
      </c>
      <c r="S20" s="170">
        <f t="shared" si="12"/>
        <v>0</v>
      </c>
      <c r="T20" s="237">
        <f>'Next Years Budget - Set Goals'!T28</f>
        <v>0</v>
      </c>
      <c r="U20" s="170">
        <f t="shared" si="13"/>
        <v>0</v>
      </c>
      <c r="V20" s="236">
        <f>'Next Years Budget - Set Goals'!V28</f>
        <v>0</v>
      </c>
      <c r="W20" s="155">
        <f t="shared" si="14"/>
        <v>0</v>
      </c>
      <c r="X20" s="237">
        <f>'Next Years Budget - Set Goals'!X28</f>
        <v>0</v>
      </c>
      <c r="Y20" s="170">
        <f t="shared" si="15"/>
        <v>0</v>
      </c>
      <c r="Z20" s="237">
        <f>'Next Years Budget - Set Goals'!Z28</f>
        <v>0</v>
      </c>
      <c r="AA20" s="170">
        <f t="shared" si="16"/>
        <v>0</v>
      </c>
      <c r="AB20" s="237">
        <f>'Next Years Budget - Set Goals'!AB28</f>
        <v>0</v>
      </c>
      <c r="AC20" s="170">
        <f t="shared" si="17"/>
        <v>0</v>
      </c>
      <c r="AD20" s="395">
        <f>'Next Years Budget - Set Goals'!AD28</f>
        <v>0</v>
      </c>
      <c r="AF20" s="13" t="s">
        <v>401</v>
      </c>
      <c r="AG20" s="235">
        <v>0</v>
      </c>
      <c r="AH20" s="235"/>
      <c r="AI20" s="235"/>
      <c r="AJ20" s="235"/>
      <c r="AK20" s="235"/>
      <c r="AL20" s="235"/>
      <c r="AM20" s="235"/>
      <c r="AN20" s="235"/>
      <c r="AO20" s="235"/>
      <c r="AP20" s="235"/>
      <c r="AQ20" s="434"/>
      <c r="AR20" s="440"/>
      <c r="AS20" s="235"/>
      <c r="AT20" s="442"/>
      <c r="AV20" s="4"/>
      <c r="AW20" s="1"/>
      <c r="AX20" s="560" t="s">
        <v>489</v>
      </c>
      <c r="AY20" s="1"/>
      <c r="AZ20" s="838">
        <f>+((G7/250)/20)</f>
        <v>0</v>
      </c>
      <c r="BA20" s="561"/>
    </row>
    <row r="21" spans="1:60" ht="17.649999999999999" x14ac:dyDescent="0.5">
      <c r="B21" s="394" t="s">
        <v>235</v>
      </c>
      <c r="C21" s="243">
        <f t="shared" si="2"/>
        <v>0</v>
      </c>
      <c r="D21" s="101">
        <f t="shared" si="4"/>
        <v>0</v>
      </c>
      <c r="E21" s="249">
        <f t="shared" si="5"/>
        <v>0</v>
      </c>
      <c r="F21" s="237">
        <f>'Next Years Budget - Set Goals'!F29</f>
        <v>0</v>
      </c>
      <c r="G21" s="270">
        <f t="shared" si="6"/>
        <v>0</v>
      </c>
      <c r="H21" s="236">
        <f>'Next Years Budget - Set Goals'!H29</f>
        <v>0</v>
      </c>
      <c r="I21" s="181">
        <f t="shared" si="7"/>
        <v>0</v>
      </c>
      <c r="J21" s="238">
        <f>'Next Years Budget - Set Goals'!J29</f>
        <v>0</v>
      </c>
      <c r="K21" s="164">
        <f t="shared" si="8"/>
        <v>0</v>
      </c>
      <c r="L21" s="237">
        <f>'Next Years Budget - Set Goals'!L29</f>
        <v>0</v>
      </c>
      <c r="M21" s="170">
        <f t="shared" si="9"/>
        <v>0</v>
      </c>
      <c r="N21" s="238">
        <f>'Next Years Budget - Set Goals'!N29</f>
        <v>0</v>
      </c>
      <c r="O21" s="164">
        <f t="shared" si="10"/>
        <v>0</v>
      </c>
      <c r="P21" s="237">
        <f>'Next Years Budget - Set Goals'!P29</f>
        <v>0</v>
      </c>
      <c r="Q21" s="170">
        <f t="shared" si="11"/>
        <v>0</v>
      </c>
      <c r="R21" s="237">
        <f>'Next Years Budget - Set Goals'!R29</f>
        <v>0</v>
      </c>
      <c r="S21" s="170">
        <f t="shared" si="12"/>
        <v>0</v>
      </c>
      <c r="T21" s="237">
        <f>'Next Years Budget - Set Goals'!T29</f>
        <v>0</v>
      </c>
      <c r="U21" s="170">
        <f t="shared" si="13"/>
        <v>0</v>
      </c>
      <c r="V21" s="236">
        <f>'Next Years Budget - Set Goals'!V29</f>
        <v>0</v>
      </c>
      <c r="W21" s="155">
        <f t="shared" si="14"/>
        <v>0</v>
      </c>
      <c r="X21" s="237">
        <f>'Next Years Budget - Set Goals'!X29</f>
        <v>0</v>
      </c>
      <c r="Y21" s="170">
        <f t="shared" si="15"/>
        <v>0</v>
      </c>
      <c r="Z21" s="237">
        <f>'Next Years Budget - Set Goals'!Z29</f>
        <v>0</v>
      </c>
      <c r="AA21" s="170">
        <f t="shared" si="16"/>
        <v>0</v>
      </c>
      <c r="AB21" s="237">
        <f>'Next Years Budget - Set Goals'!AB29</f>
        <v>0</v>
      </c>
      <c r="AC21" s="213">
        <f t="shared" si="17"/>
        <v>0</v>
      </c>
      <c r="AD21" s="396">
        <f>'Next Years Budget - Set Goals'!AD29</f>
        <v>0</v>
      </c>
      <c r="AF21" s="13" t="s">
        <v>389</v>
      </c>
      <c r="AG21" s="222" t="e">
        <f>+(AG9/AG20)</f>
        <v>#DIV/0!</v>
      </c>
      <c r="AH21" s="222" t="e">
        <f t="shared" ref="AH21:AS21" si="24">+(AH9/AH20)</f>
        <v>#DIV/0!</v>
      </c>
      <c r="AI21" s="222" t="e">
        <f t="shared" si="24"/>
        <v>#DIV/0!</v>
      </c>
      <c r="AJ21" s="222" t="e">
        <f t="shared" si="24"/>
        <v>#DIV/0!</v>
      </c>
      <c r="AK21" s="222" t="e">
        <f t="shared" si="24"/>
        <v>#DIV/0!</v>
      </c>
      <c r="AL21" s="222" t="e">
        <f t="shared" si="24"/>
        <v>#DIV/0!</v>
      </c>
      <c r="AM21" s="222" t="e">
        <f t="shared" si="24"/>
        <v>#DIV/0!</v>
      </c>
      <c r="AN21" s="222" t="e">
        <f t="shared" si="24"/>
        <v>#DIV/0!</v>
      </c>
      <c r="AO21" s="222" t="e">
        <f t="shared" si="24"/>
        <v>#DIV/0!</v>
      </c>
      <c r="AP21" s="222" t="e">
        <f t="shared" si="24"/>
        <v>#DIV/0!</v>
      </c>
      <c r="AQ21" s="222" t="e">
        <f t="shared" si="24"/>
        <v>#DIV/0!</v>
      </c>
      <c r="AR21" s="435" t="e">
        <f t="shared" si="24"/>
        <v>#DIV/0!</v>
      </c>
      <c r="AS21" s="460" t="e">
        <f t="shared" si="24"/>
        <v>#DIV/0!</v>
      </c>
      <c r="AT21" s="443"/>
      <c r="AV21" s="4"/>
      <c r="AW21" s="1"/>
      <c r="AX21" s="560" t="s">
        <v>483</v>
      </c>
      <c r="AY21" s="1"/>
      <c r="AZ21" s="562">
        <f>SUM(AZ14-(AZ19+AZ20))</f>
        <v>83.333333333333329</v>
      </c>
      <c r="BA21" s="3"/>
    </row>
    <row r="22" spans="1:60" ht="18" thickBot="1" x14ac:dyDescent="0.55000000000000004">
      <c r="B22" s="397" t="s">
        <v>229</v>
      </c>
      <c r="C22" s="246">
        <f>SUM(C10:C21)</f>
        <v>0</v>
      </c>
      <c r="D22" s="133">
        <f>+C22/$C$7</f>
        <v>0</v>
      </c>
      <c r="E22" s="246">
        <f t="shared" ref="E22:AD22" si="25">SUM(E10:E21)</f>
        <v>0</v>
      </c>
      <c r="F22" s="169">
        <f t="shared" si="25"/>
        <v>0</v>
      </c>
      <c r="G22" s="271">
        <f t="shared" si="25"/>
        <v>0</v>
      </c>
      <c r="H22" s="189">
        <f t="shared" si="25"/>
        <v>0</v>
      </c>
      <c r="I22" s="182">
        <f t="shared" si="25"/>
        <v>0</v>
      </c>
      <c r="J22" s="90">
        <f t="shared" si="25"/>
        <v>0</v>
      </c>
      <c r="K22" s="95">
        <f t="shared" si="25"/>
        <v>0</v>
      </c>
      <c r="L22" s="169">
        <f t="shared" si="25"/>
        <v>0</v>
      </c>
      <c r="M22" s="95">
        <f t="shared" si="25"/>
        <v>0</v>
      </c>
      <c r="N22" s="90">
        <f t="shared" si="25"/>
        <v>0</v>
      </c>
      <c r="O22" s="95">
        <f t="shared" si="25"/>
        <v>0</v>
      </c>
      <c r="P22" s="169">
        <f t="shared" si="25"/>
        <v>0</v>
      </c>
      <c r="Q22" s="95">
        <f t="shared" si="25"/>
        <v>0</v>
      </c>
      <c r="R22" s="169">
        <f t="shared" si="25"/>
        <v>0</v>
      </c>
      <c r="S22" s="95">
        <f t="shared" si="25"/>
        <v>0</v>
      </c>
      <c r="T22" s="169">
        <f t="shared" si="25"/>
        <v>0</v>
      </c>
      <c r="U22" s="95">
        <f t="shared" si="25"/>
        <v>0</v>
      </c>
      <c r="V22" s="189">
        <f t="shared" si="25"/>
        <v>0</v>
      </c>
      <c r="W22" s="212">
        <f t="shared" si="25"/>
        <v>0</v>
      </c>
      <c r="X22" s="169">
        <f t="shared" si="25"/>
        <v>1E-4</v>
      </c>
      <c r="Y22" s="95">
        <f t="shared" si="25"/>
        <v>0</v>
      </c>
      <c r="Z22" s="169">
        <f t="shared" si="25"/>
        <v>3.0000000000000001E-3</v>
      </c>
      <c r="AA22" s="95">
        <f t="shared" si="25"/>
        <v>0</v>
      </c>
      <c r="AB22" s="90">
        <f t="shared" si="25"/>
        <v>0</v>
      </c>
      <c r="AC22" s="95">
        <f t="shared" si="25"/>
        <v>0</v>
      </c>
      <c r="AD22" s="398">
        <f t="shared" si="25"/>
        <v>1E-4</v>
      </c>
      <c r="AE22" s="1"/>
      <c r="AF22" s="294" t="s">
        <v>390</v>
      </c>
      <c r="AG22" s="235"/>
      <c r="AH22" s="235"/>
      <c r="AI22" s="235"/>
      <c r="AJ22" s="235"/>
      <c r="AK22" s="235"/>
      <c r="AL22" s="235"/>
      <c r="AM22" s="235"/>
      <c r="AN22" s="235"/>
      <c r="AO22" s="235"/>
      <c r="AP22" s="235"/>
      <c r="AQ22" s="434"/>
      <c r="AR22" s="440"/>
      <c r="AS22" s="235"/>
      <c r="AT22" s="442"/>
      <c r="AV22" s="4"/>
      <c r="AW22" s="1"/>
      <c r="AX22" s="560" t="s">
        <v>484</v>
      </c>
      <c r="AY22" s="1"/>
      <c r="AZ22" s="563">
        <v>300</v>
      </c>
      <c r="BA22" s="3"/>
    </row>
    <row r="23" spans="1:60" ht="13.9" x14ac:dyDescent="0.4">
      <c r="B23" s="399"/>
      <c r="C23" s="247"/>
      <c r="D23" s="77"/>
      <c r="E23" s="247"/>
      <c r="F23" s="210"/>
      <c r="G23" s="272"/>
      <c r="H23" s="173"/>
      <c r="I23" s="183"/>
      <c r="J23" s="166"/>
      <c r="K23" s="96"/>
      <c r="L23" s="210"/>
      <c r="M23" s="96"/>
      <c r="N23" s="166"/>
      <c r="O23" s="96"/>
      <c r="P23" s="210"/>
      <c r="Q23" s="96"/>
      <c r="R23" s="210"/>
      <c r="S23" s="96"/>
      <c r="T23" s="166"/>
      <c r="U23" s="96"/>
      <c r="V23" s="166"/>
      <c r="W23" s="96"/>
      <c r="X23" s="210"/>
      <c r="Y23" s="96"/>
      <c r="Z23" s="210"/>
      <c r="AA23" s="96"/>
      <c r="AB23" s="166"/>
      <c r="AC23" s="96"/>
      <c r="AD23" s="318"/>
      <c r="AR23" s="224" t="s">
        <v>356</v>
      </c>
      <c r="AS23" s="463"/>
      <c r="AT23" s="466">
        <f>+C125</f>
        <v>0</v>
      </c>
      <c r="AV23" s="4"/>
      <c r="AW23" s="1"/>
      <c r="AX23" s="1"/>
      <c r="AY23" s="1"/>
      <c r="AZ23" s="344"/>
      <c r="BA23" s="3"/>
    </row>
    <row r="24" spans="1:60" ht="18" thickBot="1" x14ac:dyDescent="0.55000000000000004">
      <c r="B24" s="400" t="s">
        <v>242</v>
      </c>
      <c r="C24" s="243">
        <f>+C7-C22</f>
        <v>210000</v>
      </c>
      <c r="D24" s="101">
        <f>+C24/$C$7</f>
        <v>1</v>
      </c>
      <c r="E24" s="243">
        <f>+E7-E22</f>
        <v>210000</v>
      </c>
      <c r="F24" s="244">
        <f>+E24/E7</f>
        <v>1</v>
      </c>
      <c r="G24" s="250">
        <f t="shared" ref="G24:AD24" si="26">+G7-G22</f>
        <v>0</v>
      </c>
      <c r="H24" s="89" t="e">
        <f t="shared" si="26"/>
        <v>#DIV/0!</v>
      </c>
      <c r="I24" s="184">
        <f t="shared" si="26"/>
        <v>0</v>
      </c>
      <c r="J24" s="89" t="e">
        <f t="shared" si="26"/>
        <v>#DIV/0!</v>
      </c>
      <c r="K24" s="94">
        <f t="shared" si="26"/>
        <v>0</v>
      </c>
      <c r="L24" s="108" t="e">
        <f t="shared" si="26"/>
        <v>#DIV/0!</v>
      </c>
      <c r="M24" s="94">
        <f t="shared" si="26"/>
        <v>0</v>
      </c>
      <c r="N24" s="89" t="e">
        <f t="shared" si="26"/>
        <v>#DIV/0!</v>
      </c>
      <c r="O24" s="94">
        <f t="shared" si="26"/>
        <v>0</v>
      </c>
      <c r="P24" s="108" t="e">
        <f t="shared" si="26"/>
        <v>#DIV/0!</v>
      </c>
      <c r="Q24" s="94">
        <f t="shared" si="26"/>
        <v>0</v>
      </c>
      <c r="R24" s="108" t="e">
        <f t="shared" si="26"/>
        <v>#DIV/0!</v>
      </c>
      <c r="S24" s="94">
        <f t="shared" si="26"/>
        <v>0</v>
      </c>
      <c r="T24" s="89" t="e">
        <f t="shared" si="26"/>
        <v>#DIV/0!</v>
      </c>
      <c r="U24" s="94">
        <f t="shared" si="26"/>
        <v>0</v>
      </c>
      <c r="V24" s="89" t="e">
        <f t="shared" si="26"/>
        <v>#DIV/0!</v>
      </c>
      <c r="W24" s="94">
        <f t="shared" si="26"/>
        <v>0</v>
      </c>
      <c r="X24" s="108" t="e">
        <f t="shared" si="26"/>
        <v>#DIV/0!</v>
      </c>
      <c r="Y24" s="94">
        <f t="shared" si="26"/>
        <v>0</v>
      </c>
      <c r="Z24" s="108" t="e">
        <f t="shared" si="26"/>
        <v>#DIV/0!</v>
      </c>
      <c r="AA24" s="94">
        <f t="shared" si="26"/>
        <v>0</v>
      </c>
      <c r="AB24" s="89" t="e">
        <f t="shared" si="26"/>
        <v>#DIV/0!</v>
      </c>
      <c r="AC24" s="94">
        <f t="shared" si="26"/>
        <v>0</v>
      </c>
      <c r="AD24" s="319" t="e">
        <f t="shared" si="26"/>
        <v>#DIV/0!</v>
      </c>
      <c r="AE24" s="1"/>
      <c r="AR24" s="462" t="s">
        <v>357</v>
      </c>
      <c r="AS24" s="143"/>
      <c r="AT24" s="464">
        <f>+C131</f>
        <v>0</v>
      </c>
      <c r="AV24" s="6"/>
      <c r="AW24" s="2"/>
      <c r="AX24" s="556" t="s">
        <v>485</v>
      </c>
      <c r="AY24" s="2"/>
      <c r="AZ24" s="564">
        <f>+($AZ$21*$AZ$22)</f>
        <v>25000</v>
      </c>
      <c r="BA24" s="7"/>
    </row>
    <row r="25" spans="1:60" ht="14.65" thickTop="1" thickBot="1" x14ac:dyDescent="0.45">
      <c r="B25" s="402"/>
      <c r="C25" s="206"/>
      <c r="D25" s="118"/>
      <c r="E25" s="269"/>
      <c r="F25" s="175"/>
      <c r="G25" s="258"/>
      <c r="H25" s="175"/>
      <c r="I25" s="201"/>
      <c r="J25" s="175"/>
      <c r="K25" s="199"/>
      <c r="L25" s="175"/>
      <c r="M25" s="199"/>
      <c r="N25" s="175"/>
      <c r="O25" s="199"/>
      <c r="P25" s="175"/>
      <c r="Q25" s="199"/>
      <c r="R25" s="188"/>
      <c r="S25" s="198"/>
      <c r="T25" s="188"/>
      <c r="U25" s="191"/>
      <c r="V25" s="188"/>
      <c r="W25" s="191"/>
      <c r="X25" s="188"/>
      <c r="Y25" s="191"/>
      <c r="Z25" s="188"/>
      <c r="AA25" s="191"/>
      <c r="AB25" s="188"/>
      <c r="AC25" s="191"/>
      <c r="AD25" s="403"/>
      <c r="AR25" s="225" t="s">
        <v>359</v>
      </c>
      <c r="AS25" s="192"/>
      <c r="AT25" s="446" t="e">
        <f>+#REF!/AT6</f>
        <v>#REF!</v>
      </c>
    </row>
    <row r="26" spans="1:60" ht="15.4" thickBot="1" x14ac:dyDescent="0.45">
      <c r="A26" s="326" t="s">
        <v>397</v>
      </c>
      <c r="B26" s="28" t="s">
        <v>241</v>
      </c>
      <c r="C26" s="186"/>
      <c r="D26" s="76"/>
      <c r="E26" s="248"/>
      <c r="F26" s="108"/>
      <c r="G26" s="259"/>
      <c r="H26" s="108"/>
      <c r="I26" s="184"/>
      <c r="J26" s="108"/>
      <c r="K26" s="94"/>
      <c r="L26" s="108"/>
      <c r="M26" s="94"/>
      <c r="N26" s="108"/>
      <c r="O26" s="94"/>
      <c r="P26" s="108"/>
      <c r="Q26" s="94"/>
      <c r="R26" s="172"/>
      <c r="S26" s="192"/>
      <c r="T26" s="172"/>
      <c r="U26" s="1"/>
      <c r="V26" s="172"/>
      <c r="W26" s="1"/>
      <c r="X26" s="172"/>
      <c r="Y26" s="1"/>
      <c r="Z26" s="172"/>
      <c r="AA26" s="1"/>
      <c r="AB26" s="172"/>
      <c r="AC26" s="1"/>
      <c r="AD26" s="319"/>
      <c r="AR26" s="9"/>
      <c r="AS26" s="9"/>
      <c r="AT26" s="9"/>
      <c r="BC26" s="569"/>
      <c r="BD26" s="570"/>
      <c r="BE26" s="570"/>
      <c r="BF26" s="570"/>
      <c r="BG26" s="570"/>
      <c r="BH26" s="570"/>
    </row>
    <row r="27" spans="1:60" ht="25.5" thickBot="1" x14ac:dyDescent="0.75">
      <c r="B27" s="28"/>
      <c r="C27" s="243"/>
      <c r="D27" s="76"/>
      <c r="E27" s="248"/>
      <c r="F27" s="108"/>
      <c r="G27" s="259"/>
      <c r="H27" s="108"/>
      <c r="I27" s="184"/>
      <c r="J27" s="108"/>
      <c r="K27" s="94"/>
      <c r="L27" s="108"/>
      <c r="M27" s="94"/>
      <c r="N27" s="108"/>
      <c r="O27" s="94"/>
      <c r="P27" s="108"/>
      <c r="Q27" s="94"/>
      <c r="R27" s="172"/>
      <c r="S27" s="192"/>
      <c r="T27" s="172"/>
      <c r="U27" s="1"/>
      <c r="V27" s="172"/>
      <c r="W27" s="1"/>
      <c r="X27" s="172"/>
      <c r="Y27" s="1"/>
      <c r="Z27" s="172"/>
      <c r="AA27" s="1"/>
      <c r="AB27" s="172"/>
      <c r="AC27" s="1"/>
      <c r="AD27" s="319"/>
      <c r="BC27" s="547" t="s">
        <v>461</v>
      </c>
      <c r="BD27" s="548"/>
      <c r="BE27" s="548"/>
      <c r="BF27" s="548"/>
      <c r="BG27" s="548"/>
      <c r="BH27" s="548"/>
    </row>
    <row r="28" spans="1:60" ht="18" thickBot="1" x14ac:dyDescent="0.55000000000000004">
      <c r="B28" s="404" t="s">
        <v>261</v>
      </c>
      <c r="C28" s="243"/>
      <c r="D28" s="76"/>
      <c r="E28" s="248"/>
      <c r="F28" s="108"/>
      <c r="G28" s="259"/>
      <c r="H28" s="108"/>
      <c r="I28" s="184"/>
      <c r="J28" s="108"/>
      <c r="K28" s="94"/>
      <c r="L28" s="108"/>
      <c r="M28" s="94"/>
      <c r="N28" s="108"/>
      <c r="O28" s="94"/>
      <c r="P28" s="108"/>
      <c r="Q28" s="94"/>
      <c r="R28" s="172"/>
      <c r="S28" s="192"/>
      <c r="T28" s="172"/>
      <c r="U28" s="1"/>
      <c r="V28" s="172"/>
      <c r="W28" s="1"/>
      <c r="X28" s="172"/>
      <c r="Y28" s="1"/>
      <c r="Z28" s="172"/>
      <c r="AA28" s="1"/>
      <c r="AB28" s="172"/>
      <c r="AC28" s="1"/>
      <c r="AD28" s="319"/>
      <c r="AR28" s="448"/>
      <c r="AS28" s="1"/>
      <c r="AT28" s="1"/>
      <c r="BC28" s="565" t="s">
        <v>486</v>
      </c>
      <c r="BD28" s="566"/>
      <c r="BE28" s="568" t="s">
        <v>940</v>
      </c>
      <c r="BF28" s="566"/>
      <c r="BG28" s="566"/>
      <c r="BH28" s="567"/>
    </row>
    <row r="29" spans="1:60" ht="18" thickBot="1" x14ac:dyDescent="0.55000000000000004">
      <c r="A29" s="327" t="s">
        <v>398</v>
      </c>
      <c r="B29" s="394" t="s">
        <v>253</v>
      </c>
      <c r="C29" s="243">
        <f t="shared" ref="C29:C37" si="27">+E29+G29+I29+K29+M29+O29+Q29+S29+U29+W29+Y29+AA29+AC29</f>
        <v>0</v>
      </c>
      <c r="D29" s="101">
        <f t="shared" ref="D29:D37" si="28">+C29/$C$7</f>
        <v>0</v>
      </c>
      <c r="E29" s="706">
        <f>'Next Years Budget - Set Goals'!E38/12</f>
        <v>0</v>
      </c>
      <c r="F29" s="108">
        <f>+E29/E$7</f>
        <v>0</v>
      </c>
      <c r="G29" s="706">
        <f>'Next Years Budget - Set Goals'!G38/12</f>
        <v>0</v>
      </c>
      <c r="H29" s="108" t="e">
        <f>+G29/G$7</f>
        <v>#DIV/0!</v>
      </c>
      <c r="I29" s="706">
        <f>'Next Years Budget - Set Goals'!I38/12</f>
        <v>0</v>
      </c>
      <c r="J29" s="108" t="e">
        <f t="shared" ref="J29:J38" si="29">+I29/I$7</f>
        <v>#DIV/0!</v>
      </c>
      <c r="K29" s="706">
        <f>'Next Years Budget - Set Goals'!K38/12</f>
        <v>0</v>
      </c>
      <c r="L29" s="108" t="e">
        <f t="shared" ref="L29:L38" si="30">+K29/K$7</f>
        <v>#DIV/0!</v>
      </c>
      <c r="M29" s="706">
        <f>'Next Years Budget - Set Goals'!M38/12</f>
        <v>0</v>
      </c>
      <c r="N29" s="108" t="e">
        <f t="shared" ref="N29:N38" si="31">+M29/M$7</f>
        <v>#DIV/0!</v>
      </c>
      <c r="O29" s="706">
        <f>'Next Years Budget - Set Goals'!O38/12</f>
        <v>0</v>
      </c>
      <c r="P29" s="108" t="e">
        <f t="shared" ref="P29:P38" si="32">+O29/O$7</f>
        <v>#DIV/0!</v>
      </c>
      <c r="Q29" s="706">
        <f>'Next Years Budget - Set Goals'!Q38/12</f>
        <v>0</v>
      </c>
      <c r="R29" s="108" t="e">
        <f t="shared" ref="R29:R38" si="33">+Q29/Q$7</f>
        <v>#DIV/0!</v>
      </c>
      <c r="S29" s="706">
        <f>'Next Years Budget - Set Goals'!S38/12</f>
        <v>0</v>
      </c>
      <c r="T29" s="108" t="e">
        <f t="shared" ref="T29:T38" si="34">+S29/S$7</f>
        <v>#DIV/0!</v>
      </c>
      <c r="U29" s="706">
        <f>'Next Years Budget - Set Goals'!U38/12</f>
        <v>0</v>
      </c>
      <c r="V29" s="108" t="e">
        <f t="shared" ref="V29:V38" si="35">+U29/U$7</f>
        <v>#DIV/0!</v>
      </c>
      <c r="W29" s="706">
        <f>'Next Years Budget - Set Goals'!W38/12</f>
        <v>0</v>
      </c>
      <c r="X29" s="108" t="e">
        <f t="shared" ref="X29:X38" si="36">+W29/W$7</f>
        <v>#DIV/0!</v>
      </c>
      <c r="Y29" s="706">
        <f>'Next Years Budget - Set Goals'!Y38/12</f>
        <v>0</v>
      </c>
      <c r="Z29" s="108" t="e">
        <f t="shared" ref="Z29:Z38" si="37">+Y29/Y$7</f>
        <v>#DIV/0!</v>
      </c>
      <c r="AA29" s="706">
        <f>'Next Years Budget - Set Goals'!AA38/12</f>
        <v>0</v>
      </c>
      <c r="AB29" s="108" t="e">
        <f t="shared" ref="AB29:AB38" si="38">+AA29/AA$7</f>
        <v>#DIV/0!</v>
      </c>
      <c r="AC29" s="706">
        <f>'Next Years Budget - Set Goals'!AC38/12</f>
        <v>0</v>
      </c>
      <c r="AD29" s="319" t="e">
        <f t="shared" ref="AD29:AD38" si="39">+AC29/AC$7</f>
        <v>#DIV/0!</v>
      </c>
      <c r="AR29" s="448"/>
      <c r="AS29" s="1"/>
      <c r="AT29" s="1"/>
      <c r="BC29" s="4"/>
      <c r="BD29" s="549" t="s">
        <v>462</v>
      </c>
      <c r="BE29" s="550" t="s">
        <v>941</v>
      </c>
      <c r="BF29" s="1"/>
      <c r="BG29" s="551">
        <f>+M7</f>
        <v>0</v>
      </c>
      <c r="BH29" s="3"/>
    </row>
    <row r="30" spans="1:60" ht="18" thickBot="1" x14ac:dyDescent="0.55000000000000004">
      <c r="A30" s="327" t="s">
        <v>398</v>
      </c>
      <c r="B30" s="394" t="s">
        <v>254</v>
      </c>
      <c r="C30" s="243">
        <f t="shared" si="27"/>
        <v>0</v>
      </c>
      <c r="D30" s="101">
        <f t="shared" si="28"/>
        <v>0</v>
      </c>
      <c r="E30" s="706">
        <f>'Next Years Budget - Set Goals'!E39/12</f>
        <v>0</v>
      </c>
      <c r="F30" s="108">
        <f t="shared" ref="F30:H37" si="40">+E30/E$7</f>
        <v>0</v>
      </c>
      <c r="G30" s="706">
        <f>'Next Years Budget - Set Goals'!G39/12</f>
        <v>0</v>
      </c>
      <c r="H30" s="108" t="e">
        <f t="shared" si="40"/>
        <v>#DIV/0!</v>
      </c>
      <c r="I30" s="706">
        <f>'Next Years Budget - Set Goals'!I39/12</f>
        <v>0</v>
      </c>
      <c r="J30" s="108" t="e">
        <f t="shared" si="29"/>
        <v>#DIV/0!</v>
      </c>
      <c r="K30" s="706">
        <f>'Next Years Budget - Set Goals'!K39/12</f>
        <v>0</v>
      </c>
      <c r="L30" s="108" t="e">
        <f t="shared" si="30"/>
        <v>#DIV/0!</v>
      </c>
      <c r="M30" s="706">
        <f>'Next Years Budget - Set Goals'!M39/12</f>
        <v>0</v>
      </c>
      <c r="N30" s="108" t="e">
        <f t="shared" si="31"/>
        <v>#DIV/0!</v>
      </c>
      <c r="O30" s="706">
        <f>'Next Years Budget - Set Goals'!O39/12</f>
        <v>0</v>
      </c>
      <c r="P30" s="108" t="e">
        <f t="shared" si="32"/>
        <v>#DIV/0!</v>
      </c>
      <c r="Q30" s="706">
        <f>'Next Years Budget - Set Goals'!Q39/12</f>
        <v>0</v>
      </c>
      <c r="R30" s="108" t="e">
        <f t="shared" si="33"/>
        <v>#DIV/0!</v>
      </c>
      <c r="S30" s="706">
        <f>'Next Years Budget - Set Goals'!S39/12</f>
        <v>0</v>
      </c>
      <c r="T30" s="108" t="e">
        <f t="shared" si="34"/>
        <v>#DIV/0!</v>
      </c>
      <c r="U30" s="706">
        <f>'Next Years Budget - Set Goals'!U39/12</f>
        <v>0</v>
      </c>
      <c r="V30" s="108" t="e">
        <f t="shared" si="35"/>
        <v>#DIV/0!</v>
      </c>
      <c r="W30" s="706">
        <f>'Next Years Budget - Set Goals'!W39/12</f>
        <v>0</v>
      </c>
      <c r="X30" s="108" t="e">
        <f t="shared" si="36"/>
        <v>#DIV/0!</v>
      </c>
      <c r="Y30" s="706">
        <f>'Next Years Budget - Set Goals'!Y39/12</f>
        <v>0</v>
      </c>
      <c r="Z30" s="108" t="e">
        <f t="shared" si="37"/>
        <v>#DIV/0!</v>
      </c>
      <c r="AA30" s="706">
        <f>'Next Years Budget - Set Goals'!AA39/12</f>
        <v>0</v>
      </c>
      <c r="AB30" s="108" t="e">
        <f t="shared" si="38"/>
        <v>#DIV/0!</v>
      </c>
      <c r="AC30" s="706">
        <f>'Next Years Budget - Set Goals'!AC39/12</f>
        <v>0</v>
      </c>
      <c r="AD30" s="319" t="e">
        <f t="shared" si="39"/>
        <v>#DIV/0!</v>
      </c>
      <c r="BC30" s="552"/>
      <c r="BD30" s="549" t="s">
        <v>464</v>
      </c>
      <c r="BE30" s="550" t="s">
        <v>465</v>
      </c>
      <c r="BF30" s="1"/>
      <c r="BG30" s="572">
        <v>850</v>
      </c>
      <c r="BH30" s="3"/>
    </row>
    <row r="31" spans="1:60" ht="18" thickBot="1" x14ac:dyDescent="0.55000000000000004">
      <c r="A31" s="327" t="s">
        <v>399</v>
      </c>
      <c r="B31" s="394" t="s">
        <v>255</v>
      </c>
      <c r="C31" s="243">
        <f t="shared" si="27"/>
        <v>0</v>
      </c>
      <c r="D31" s="101">
        <f t="shared" si="28"/>
        <v>0</v>
      </c>
      <c r="E31" s="706">
        <f>'Next Years Budget - Set Goals'!E40/12</f>
        <v>0</v>
      </c>
      <c r="F31" s="108">
        <f t="shared" si="40"/>
        <v>0</v>
      </c>
      <c r="G31" s="706">
        <f>'Next Years Budget - Set Goals'!G40/12</f>
        <v>0</v>
      </c>
      <c r="H31" s="108" t="e">
        <f t="shared" si="40"/>
        <v>#DIV/0!</v>
      </c>
      <c r="I31" s="706">
        <f>'Next Years Budget - Set Goals'!I40/12</f>
        <v>0</v>
      </c>
      <c r="J31" s="108" t="e">
        <f t="shared" si="29"/>
        <v>#DIV/0!</v>
      </c>
      <c r="K31" s="706">
        <f>'Next Years Budget - Set Goals'!K40/12</f>
        <v>0</v>
      </c>
      <c r="L31" s="108" t="e">
        <f t="shared" si="30"/>
        <v>#DIV/0!</v>
      </c>
      <c r="M31" s="706">
        <f>'Next Years Budget - Set Goals'!M40/12</f>
        <v>0</v>
      </c>
      <c r="N31" s="108" t="e">
        <f t="shared" si="31"/>
        <v>#DIV/0!</v>
      </c>
      <c r="O31" s="706">
        <f>'Next Years Budget - Set Goals'!O40/12</f>
        <v>0</v>
      </c>
      <c r="P31" s="108" t="e">
        <f t="shared" si="32"/>
        <v>#DIV/0!</v>
      </c>
      <c r="Q31" s="706">
        <f>'Next Years Budget - Set Goals'!Q40/12</f>
        <v>0</v>
      </c>
      <c r="R31" s="108" t="e">
        <f t="shared" si="33"/>
        <v>#DIV/0!</v>
      </c>
      <c r="S31" s="706">
        <f>'Next Years Budget - Set Goals'!S40/12</f>
        <v>0</v>
      </c>
      <c r="T31" s="108" t="e">
        <f t="shared" si="34"/>
        <v>#DIV/0!</v>
      </c>
      <c r="U31" s="706">
        <f>'Next Years Budget - Set Goals'!U40/12</f>
        <v>0</v>
      </c>
      <c r="V31" s="108" t="e">
        <f t="shared" si="35"/>
        <v>#DIV/0!</v>
      </c>
      <c r="W31" s="706">
        <f>'Next Years Budget - Set Goals'!W40/12</f>
        <v>0</v>
      </c>
      <c r="X31" s="108" t="e">
        <f t="shared" si="36"/>
        <v>#DIV/0!</v>
      </c>
      <c r="Y31" s="706">
        <f>'Next Years Budget - Set Goals'!Y40/12</f>
        <v>0</v>
      </c>
      <c r="Z31" s="108" t="e">
        <f t="shared" si="37"/>
        <v>#DIV/0!</v>
      </c>
      <c r="AA31" s="706">
        <f>'Next Years Budget - Set Goals'!AA40/12</f>
        <v>0</v>
      </c>
      <c r="AB31" s="108" t="e">
        <f t="shared" si="38"/>
        <v>#DIV/0!</v>
      </c>
      <c r="AC31" s="706">
        <f>'Next Years Budget - Set Goals'!AC40/12</f>
        <v>0</v>
      </c>
      <c r="AD31" s="319" t="e">
        <f t="shared" si="39"/>
        <v>#DIV/0!</v>
      </c>
      <c r="BC31" s="552"/>
      <c r="BD31" s="549" t="s">
        <v>466</v>
      </c>
      <c r="BE31" s="550" t="s">
        <v>467</v>
      </c>
      <c r="BF31" s="1"/>
      <c r="BG31" s="553">
        <f>+(BG29/BG30)</f>
        <v>0</v>
      </c>
      <c r="BH31" s="3"/>
    </row>
    <row r="32" spans="1:60" ht="18" thickBot="1" x14ac:dyDescent="0.55000000000000004">
      <c r="A32" s="327" t="s">
        <v>399</v>
      </c>
      <c r="B32" s="394" t="s">
        <v>256</v>
      </c>
      <c r="C32" s="243">
        <f t="shared" si="27"/>
        <v>0</v>
      </c>
      <c r="D32" s="101">
        <f t="shared" si="28"/>
        <v>0</v>
      </c>
      <c r="E32" s="706">
        <f>'Next Years Budget - Set Goals'!E41/12</f>
        <v>0</v>
      </c>
      <c r="F32" s="108">
        <f t="shared" si="40"/>
        <v>0</v>
      </c>
      <c r="G32" s="706">
        <f>'Next Years Budget - Set Goals'!G41/12</f>
        <v>0</v>
      </c>
      <c r="H32" s="108" t="e">
        <f t="shared" si="40"/>
        <v>#DIV/0!</v>
      </c>
      <c r="I32" s="706">
        <f>'Next Years Budget - Set Goals'!I41/12</f>
        <v>0</v>
      </c>
      <c r="J32" s="108" t="e">
        <f t="shared" si="29"/>
        <v>#DIV/0!</v>
      </c>
      <c r="K32" s="706">
        <f>'Next Years Budget - Set Goals'!K41/12</f>
        <v>0</v>
      </c>
      <c r="L32" s="108" t="e">
        <f t="shared" si="30"/>
        <v>#DIV/0!</v>
      </c>
      <c r="M32" s="706">
        <f>'Next Years Budget - Set Goals'!M41/12</f>
        <v>0</v>
      </c>
      <c r="N32" s="108" t="e">
        <f t="shared" si="31"/>
        <v>#DIV/0!</v>
      </c>
      <c r="O32" s="706">
        <f>'Next Years Budget - Set Goals'!O41/12</f>
        <v>0</v>
      </c>
      <c r="P32" s="108" t="e">
        <f t="shared" si="32"/>
        <v>#DIV/0!</v>
      </c>
      <c r="Q32" s="706">
        <f>'Next Years Budget - Set Goals'!Q41/12</f>
        <v>0</v>
      </c>
      <c r="R32" s="108" t="e">
        <f t="shared" si="33"/>
        <v>#DIV/0!</v>
      </c>
      <c r="S32" s="706">
        <f>'Next Years Budget - Set Goals'!S41/12</f>
        <v>0</v>
      </c>
      <c r="T32" s="108" t="e">
        <f t="shared" si="34"/>
        <v>#DIV/0!</v>
      </c>
      <c r="U32" s="706">
        <f>'Next Years Budget - Set Goals'!U41/12</f>
        <v>0</v>
      </c>
      <c r="V32" s="108" t="e">
        <f t="shared" si="35"/>
        <v>#DIV/0!</v>
      </c>
      <c r="W32" s="706">
        <f>'Next Years Budget - Set Goals'!W41/12</f>
        <v>0</v>
      </c>
      <c r="X32" s="108" t="e">
        <f t="shared" si="36"/>
        <v>#DIV/0!</v>
      </c>
      <c r="Y32" s="706">
        <f>'Next Years Budget - Set Goals'!Y41/12</f>
        <v>0</v>
      </c>
      <c r="Z32" s="108" t="e">
        <f t="shared" si="37"/>
        <v>#DIV/0!</v>
      </c>
      <c r="AA32" s="706">
        <f>'Next Years Budget - Set Goals'!AA41/12</f>
        <v>0</v>
      </c>
      <c r="AB32" s="108" t="e">
        <f t="shared" si="38"/>
        <v>#DIV/0!</v>
      </c>
      <c r="AC32" s="706">
        <f>'Next Years Budget - Set Goals'!AC41/12</f>
        <v>0</v>
      </c>
      <c r="AD32" s="319" t="e">
        <f t="shared" si="39"/>
        <v>#DIV/0!</v>
      </c>
      <c r="BC32" s="552"/>
      <c r="BD32" s="549" t="s">
        <v>468</v>
      </c>
      <c r="BE32" s="550" t="s">
        <v>469</v>
      </c>
      <c r="BF32" s="1"/>
      <c r="BG32" s="573">
        <v>0.05</v>
      </c>
      <c r="BH32" s="3"/>
    </row>
    <row r="33" spans="1:60" ht="18" thickBot="1" x14ac:dyDescent="0.55000000000000004">
      <c r="A33" s="327" t="s">
        <v>398</v>
      </c>
      <c r="B33" s="394" t="s">
        <v>257</v>
      </c>
      <c r="C33" s="243">
        <f t="shared" si="27"/>
        <v>0</v>
      </c>
      <c r="D33" s="101">
        <f t="shared" si="28"/>
        <v>0</v>
      </c>
      <c r="E33" s="706">
        <f>'Next Years Budget - Set Goals'!E42/12</f>
        <v>0</v>
      </c>
      <c r="F33" s="108">
        <f t="shared" si="40"/>
        <v>0</v>
      </c>
      <c r="G33" s="706">
        <f>'Next Years Budget - Set Goals'!G42/12</f>
        <v>0</v>
      </c>
      <c r="H33" s="108" t="e">
        <f t="shared" si="40"/>
        <v>#DIV/0!</v>
      </c>
      <c r="I33" s="706">
        <f>'Next Years Budget - Set Goals'!I42/12</f>
        <v>0</v>
      </c>
      <c r="J33" s="108" t="e">
        <f t="shared" si="29"/>
        <v>#DIV/0!</v>
      </c>
      <c r="K33" s="706">
        <f>'Next Years Budget - Set Goals'!K42/12</f>
        <v>0</v>
      </c>
      <c r="L33" s="108" t="e">
        <f t="shared" si="30"/>
        <v>#DIV/0!</v>
      </c>
      <c r="M33" s="706">
        <f>'Next Years Budget - Set Goals'!M42/12</f>
        <v>0</v>
      </c>
      <c r="N33" s="108" t="e">
        <f t="shared" si="31"/>
        <v>#DIV/0!</v>
      </c>
      <c r="O33" s="706">
        <f>'Next Years Budget - Set Goals'!O42/12</f>
        <v>0</v>
      </c>
      <c r="P33" s="108" t="e">
        <f t="shared" si="32"/>
        <v>#DIV/0!</v>
      </c>
      <c r="Q33" s="706">
        <f>'Next Years Budget - Set Goals'!Q42/12</f>
        <v>0</v>
      </c>
      <c r="R33" s="108" t="e">
        <f t="shared" si="33"/>
        <v>#DIV/0!</v>
      </c>
      <c r="S33" s="706">
        <f>'Next Years Budget - Set Goals'!S42/12</f>
        <v>0</v>
      </c>
      <c r="T33" s="108" t="e">
        <f t="shared" si="34"/>
        <v>#DIV/0!</v>
      </c>
      <c r="U33" s="706">
        <f>'Next Years Budget - Set Goals'!U42/12</f>
        <v>0</v>
      </c>
      <c r="V33" s="108" t="e">
        <f t="shared" si="35"/>
        <v>#DIV/0!</v>
      </c>
      <c r="W33" s="706">
        <f>'Next Years Budget - Set Goals'!W42/12</f>
        <v>0</v>
      </c>
      <c r="X33" s="108" t="e">
        <f t="shared" si="36"/>
        <v>#DIV/0!</v>
      </c>
      <c r="Y33" s="706">
        <f>'Next Years Budget - Set Goals'!Y42/12</f>
        <v>0</v>
      </c>
      <c r="Z33" s="108" t="e">
        <f t="shared" si="37"/>
        <v>#DIV/0!</v>
      </c>
      <c r="AA33" s="706">
        <f>'Next Years Budget - Set Goals'!AA42/12</f>
        <v>0</v>
      </c>
      <c r="AB33" s="108" t="e">
        <f t="shared" si="38"/>
        <v>#DIV/0!</v>
      </c>
      <c r="AC33" s="706">
        <f>'Next Years Budget - Set Goals'!AC42/12</f>
        <v>0</v>
      </c>
      <c r="AD33" s="319" t="e">
        <f t="shared" si="39"/>
        <v>#DIV/0!</v>
      </c>
      <c r="BC33" s="554"/>
      <c r="BD33" s="555" t="s">
        <v>470</v>
      </c>
      <c r="BE33" s="556" t="s">
        <v>471</v>
      </c>
      <c r="BF33" s="2"/>
      <c r="BG33" s="557">
        <f>+((BG29/BG30)/(1-BG32))</f>
        <v>0</v>
      </c>
      <c r="BH33" s="7"/>
    </row>
    <row r="34" spans="1:60" ht="18" thickBot="1" x14ac:dyDescent="0.55000000000000004">
      <c r="A34" s="327" t="s">
        <v>399</v>
      </c>
      <c r="B34" s="394" t="s">
        <v>258</v>
      </c>
      <c r="C34" s="243">
        <f t="shared" si="27"/>
        <v>0</v>
      </c>
      <c r="D34" s="101">
        <f t="shared" si="28"/>
        <v>0</v>
      </c>
      <c r="E34" s="706">
        <f>'Next Years Budget - Set Goals'!E43/12</f>
        <v>0</v>
      </c>
      <c r="F34" s="108">
        <f t="shared" si="40"/>
        <v>0</v>
      </c>
      <c r="G34" s="706">
        <f>'Next Years Budget - Set Goals'!G43/12</f>
        <v>0</v>
      </c>
      <c r="H34" s="108" t="e">
        <f t="shared" si="40"/>
        <v>#DIV/0!</v>
      </c>
      <c r="I34" s="706">
        <f>'Next Years Budget - Set Goals'!I43/12</f>
        <v>0</v>
      </c>
      <c r="J34" s="108" t="e">
        <f t="shared" si="29"/>
        <v>#DIV/0!</v>
      </c>
      <c r="K34" s="706">
        <f>'Next Years Budget - Set Goals'!K43/12</f>
        <v>0</v>
      </c>
      <c r="L34" s="108" t="e">
        <f t="shared" si="30"/>
        <v>#DIV/0!</v>
      </c>
      <c r="M34" s="706">
        <f>'Next Years Budget - Set Goals'!M43/12</f>
        <v>0</v>
      </c>
      <c r="N34" s="108" t="e">
        <f t="shared" si="31"/>
        <v>#DIV/0!</v>
      </c>
      <c r="O34" s="706">
        <f>'Next Years Budget - Set Goals'!O43/12</f>
        <v>0</v>
      </c>
      <c r="P34" s="108" t="e">
        <f t="shared" si="32"/>
        <v>#DIV/0!</v>
      </c>
      <c r="Q34" s="706">
        <f>'Next Years Budget - Set Goals'!Q43/12</f>
        <v>0</v>
      </c>
      <c r="R34" s="108" t="e">
        <f t="shared" si="33"/>
        <v>#DIV/0!</v>
      </c>
      <c r="S34" s="706">
        <f>'Next Years Budget - Set Goals'!S43/12</f>
        <v>0</v>
      </c>
      <c r="T34" s="108" t="e">
        <f t="shared" si="34"/>
        <v>#DIV/0!</v>
      </c>
      <c r="U34" s="706">
        <f>'Next Years Budget - Set Goals'!U43/12</f>
        <v>0</v>
      </c>
      <c r="V34" s="108" t="e">
        <f t="shared" si="35"/>
        <v>#DIV/0!</v>
      </c>
      <c r="W34" s="706">
        <f>'Next Years Budget - Set Goals'!W43/12</f>
        <v>0</v>
      </c>
      <c r="X34" s="108" t="e">
        <f t="shared" si="36"/>
        <v>#DIV/0!</v>
      </c>
      <c r="Y34" s="706">
        <f>'Next Years Budget - Set Goals'!Y43/12</f>
        <v>0</v>
      </c>
      <c r="Z34" s="108" t="e">
        <f t="shared" si="37"/>
        <v>#DIV/0!</v>
      </c>
      <c r="AA34" s="706">
        <f>'Next Years Budget - Set Goals'!AA43/12</f>
        <v>0</v>
      </c>
      <c r="AB34" s="108" t="e">
        <f t="shared" si="38"/>
        <v>#DIV/0!</v>
      </c>
      <c r="AC34" s="706">
        <f>'Next Years Budget - Set Goals'!AC43/12</f>
        <v>0</v>
      </c>
      <c r="AD34" s="319" t="e">
        <f t="shared" si="39"/>
        <v>#DIV/0!</v>
      </c>
      <c r="BC34" s="552"/>
      <c r="BD34" s="549" t="s">
        <v>472</v>
      </c>
      <c r="BE34" s="550" t="s">
        <v>473</v>
      </c>
      <c r="BF34" s="1"/>
      <c r="BG34" s="574">
        <v>0.95</v>
      </c>
      <c r="BH34" s="3"/>
    </row>
    <row r="35" spans="1:60" ht="18" thickBot="1" x14ac:dyDescent="0.55000000000000004">
      <c r="A35" s="327" t="s">
        <v>399</v>
      </c>
      <c r="B35" s="394" t="s">
        <v>259</v>
      </c>
      <c r="C35" s="243">
        <f t="shared" si="27"/>
        <v>0</v>
      </c>
      <c r="D35" s="101">
        <f t="shared" si="28"/>
        <v>0</v>
      </c>
      <c r="E35" s="706">
        <f>'Next Years Budget - Set Goals'!E44/12</f>
        <v>0</v>
      </c>
      <c r="F35" s="108">
        <f t="shared" si="40"/>
        <v>0</v>
      </c>
      <c r="G35" s="706">
        <f>'Next Years Budget - Set Goals'!G44/12</f>
        <v>0</v>
      </c>
      <c r="H35" s="108" t="e">
        <f t="shared" si="40"/>
        <v>#DIV/0!</v>
      </c>
      <c r="I35" s="706">
        <f>'Next Years Budget - Set Goals'!I44/12</f>
        <v>0</v>
      </c>
      <c r="J35" s="108" t="e">
        <f t="shared" si="29"/>
        <v>#DIV/0!</v>
      </c>
      <c r="K35" s="706">
        <f>'Next Years Budget - Set Goals'!K44/12</f>
        <v>0</v>
      </c>
      <c r="L35" s="108" t="e">
        <f t="shared" si="30"/>
        <v>#DIV/0!</v>
      </c>
      <c r="M35" s="706">
        <f>'Next Years Budget - Set Goals'!M44/12</f>
        <v>0</v>
      </c>
      <c r="N35" s="108" t="e">
        <f t="shared" si="31"/>
        <v>#DIV/0!</v>
      </c>
      <c r="O35" s="706">
        <f>'Next Years Budget - Set Goals'!O44/12</f>
        <v>0</v>
      </c>
      <c r="P35" s="108" t="e">
        <f t="shared" si="32"/>
        <v>#DIV/0!</v>
      </c>
      <c r="Q35" s="706">
        <f>'Next Years Budget - Set Goals'!Q44/12</f>
        <v>0</v>
      </c>
      <c r="R35" s="108" t="e">
        <f t="shared" si="33"/>
        <v>#DIV/0!</v>
      </c>
      <c r="S35" s="706">
        <f>'Next Years Budget - Set Goals'!S44/12</f>
        <v>0</v>
      </c>
      <c r="T35" s="108" t="e">
        <f t="shared" si="34"/>
        <v>#DIV/0!</v>
      </c>
      <c r="U35" s="706">
        <f>'Next Years Budget - Set Goals'!U44/12</f>
        <v>0</v>
      </c>
      <c r="V35" s="108" t="e">
        <f t="shared" si="35"/>
        <v>#DIV/0!</v>
      </c>
      <c r="W35" s="706">
        <f>'Next Years Budget - Set Goals'!W44/12</f>
        <v>0</v>
      </c>
      <c r="X35" s="108" t="e">
        <f t="shared" si="36"/>
        <v>#DIV/0!</v>
      </c>
      <c r="Y35" s="706">
        <f>'Next Years Budget - Set Goals'!Y44/12</f>
        <v>0</v>
      </c>
      <c r="Z35" s="108" t="e">
        <f t="shared" si="37"/>
        <v>#DIV/0!</v>
      </c>
      <c r="AA35" s="706">
        <f>'Next Years Budget - Set Goals'!AA44/12</f>
        <v>0</v>
      </c>
      <c r="AB35" s="108" t="e">
        <f t="shared" si="38"/>
        <v>#DIV/0!</v>
      </c>
      <c r="AC35" s="706">
        <f>'Next Years Budget - Set Goals'!AC44/12</f>
        <v>0</v>
      </c>
      <c r="AD35" s="319" t="e">
        <f t="shared" si="39"/>
        <v>#DIV/0!</v>
      </c>
      <c r="BC35" s="552"/>
      <c r="BD35" s="549" t="s">
        <v>474</v>
      </c>
      <c r="BE35" s="550" t="s">
        <v>475</v>
      </c>
      <c r="BF35" s="1"/>
      <c r="BG35" s="553">
        <f>SUM(BG33/BG34)</f>
        <v>0</v>
      </c>
      <c r="BH35" s="3"/>
    </row>
    <row r="36" spans="1:60" ht="18" thickBot="1" x14ac:dyDescent="0.55000000000000004">
      <c r="A36" s="327" t="s">
        <v>399</v>
      </c>
      <c r="B36" s="394" t="s">
        <v>260</v>
      </c>
      <c r="C36" s="243">
        <f t="shared" si="27"/>
        <v>0</v>
      </c>
      <c r="D36" s="101">
        <f t="shared" si="28"/>
        <v>0</v>
      </c>
      <c r="E36" s="706">
        <f>'Next Years Budget - Set Goals'!E45/12</f>
        <v>0</v>
      </c>
      <c r="F36" s="108">
        <f t="shared" si="40"/>
        <v>0</v>
      </c>
      <c r="G36" s="706">
        <f>'Next Years Budget - Set Goals'!G45/12</f>
        <v>0</v>
      </c>
      <c r="H36" s="108" t="e">
        <f t="shared" si="40"/>
        <v>#DIV/0!</v>
      </c>
      <c r="I36" s="706">
        <f>'Next Years Budget - Set Goals'!I45/12</f>
        <v>0</v>
      </c>
      <c r="J36" s="108" t="e">
        <f t="shared" si="29"/>
        <v>#DIV/0!</v>
      </c>
      <c r="K36" s="706">
        <f>'Next Years Budget - Set Goals'!K45/12</f>
        <v>0</v>
      </c>
      <c r="L36" s="108" t="e">
        <f t="shared" si="30"/>
        <v>#DIV/0!</v>
      </c>
      <c r="M36" s="706">
        <f>'Next Years Budget - Set Goals'!M45/12</f>
        <v>0</v>
      </c>
      <c r="N36" s="108" t="e">
        <f t="shared" si="31"/>
        <v>#DIV/0!</v>
      </c>
      <c r="O36" s="706">
        <f>'Next Years Budget - Set Goals'!O45/12</f>
        <v>0</v>
      </c>
      <c r="P36" s="108" t="e">
        <f t="shared" si="32"/>
        <v>#DIV/0!</v>
      </c>
      <c r="Q36" s="706">
        <f>'Next Years Budget - Set Goals'!Q45/12</f>
        <v>0</v>
      </c>
      <c r="R36" s="108" t="e">
        <f t="shared" si="33"/>
        <v>#DIV/0!</v>
      </c>
      <c r="S36" s="706">
        <f>'Next Years Budget - Set Goals'!S45/12</f>
        <v>0</v>
      </c>
      <c r="T36" s="108" t="e">
        <f t="shared" si="34"/>
        <v>#DIV/0!</v>
      </c>
      <c r="U36" s="706">
        <f>'Next Years Budget - Set Goals'!U45/12</f>
        <v>0</v>
      </c>
      <c r="V36" s="108" t="e">
        <f t="shared" si="35"/>
        <v>#DIV/0!</v>
      </c>
      <c r="W36" s="706">
        <f>'Next Years Budget - Set Goals'!W45/12</f>
        <v>0</v>
      </c>
      <c r="X36" s="108" t="e">
        <f t="shared" si="36"/>
        <v>#DIV/0!</v>
      </c>
      <c r="Y36" s="706">
        <f>'Next Years Budget - Set Goals'!Y45/12</f>
        <v>0</v>
      </c>
      <c r="Z36" s="108" t="e">
        <f t="shared" si="37"/>
        <v>#DIV/0!</v>
      </c>
      <c r="AA36" s="706">
        <f>'Next Years Budget - Set Goals'!AA45/12</f>
        <v>0</v>
      </c>
      <c r="AB36" s="108" t="e">
        <f t="shared" si="38"/>
        <v>#DIV/0!</v>
      </c>
      <c r="AC36" s="706">
        <f>'Next Years Budget - Set Goals'!AC45/12</f>
        <v>0</v>
      </c>
      <c r="AD36" s="319" t="e">
        <f t="shared" si="39"/>
        <v>#DIV/0!</v>
      </c>
      <c r="BC36" s="552"/>
      <c r="BD36" s="549" t="s">
        <v>476</v>
      </c>
      <c r="BE36" s="550" t="s">
        <v>477</v>
      </c>
      <c r="BF36" s="1"/>
      <c r="BG36" s="575">
        <v>21</v>
      </c>
      <c r="BH36" s="3"/>
    </row>
    <row r="37" spans="1:60" ht="30.75" customHeight="1" thickBot="1" x14ac:dyDescent="0.55000000000000004">
      <c r="A37" s="327"/>
      <c r="B37" s="405" t="s">
        <v>262</v>
      </c>
      <c r="C37" s="243">
        <f t="shared" si="27"/>
        <v>0</v>
      </c>
      <c r="D37" s="101">
        <f t="shared" si="28"/>
        <v>0</v>
      </c>
      <c r="E37" s="706">
        <f>'Next Years Budget - Set Goals'!E46/12</f>
        <v>0</v>
      </c>
      <c r="F37" s="108">
        <f t="shared" si="40"/>
        <v>0</v>
      </c>
      <c r="G37" s="706">
        <f>'Next Years Budget - Set Goals'!G46/12</f>
        <v>0</v>
      </c>
      <c r="H37" s="108" t="e">
        <f t="shared" si="40"/>
        <v>#DIV/0!</v>
      </c>
      <c r="I37" s="706">
        <f>'Next Years Budget - Set Goals'!I46/12</f>
        <v>0</v>
      </c>
      <c r="J37" s="108" t="e">
        <f t="shared" si="29"/>
        <v>#DIV/0!</v>
      </c>
      <c r="K37" s="706">
        <f>'Next Years Budget - Set Goals'!K46/12</f>
        <v>0</v>
      </c>
      <c r="L37" s="108" t="e">
        <f t="shared" si="30"/>
        <v>#DIV/0!</v>
      </c>
      <c r="M37" s="706">
        <f>'Next Years Budget - Set Goals'!M46/12</f>
        <v>0</v>
      </c>
      <c r="N37" s="108" t="e">
        <f t="shared" si="31"/>
        <v>#DIV/0!</v>
      </c>
      <c r="O37" s="706">
        <f>'Next Years Budget - Set Goals'!O46/12</f>
        <v>0</v>
      </c>
      <c r="P37" s="108" t="e">
        <f t="shared" si="32"/>
        <v>#DIV/0!</v>
      </c>
      <c r="Q37" s="706">
        <f>'Next Years Budget - Set Goals'!Q46/12</f>
        <v>0</v>
      </c>
      <c r="R37" s="108" t="e">
        <f t="shared" si="33"/>
        <v>#DIV/0!</v>
      </c>
      <c r="S37" s="706">
        <f>'Next Years Budget - Set Goals'!S46/12</f>
        <v>0</v>
      </c>
      <c r="T37" s="108" t="e">
        <f t="shared" si="34"/>
        <v>#DIV/0!</v>
      </c>
      <c r="U37" s="706">
        <f>'Next Years Budget - Set Goals'!U46/12</f>
        <v>0</v>
      </c>
      <c r="V37" s="108" t="e">
        <f t="shared" si="35"/>
        <v>#DIV/0!</v>
      </c>
      <c r="W37" s="706">
        <f>'Next Years Budget - Set Goals'!W46/12</f>
        <v>0</v>
      </c>
      <c r="X37" s="108" t="e">
        <f t="shared" si="36"/>
        <v>#DIV/0!</v>
      </c>
      <c r="Y37" s="706">
        <f>'Next Years Budget - Set Goals'!Y46/12</f>
        <v>0</v>
      </c>
      <c r="Z37" s="108" t="e">
        <f t="shared" si="37"/>
        <v>#DIV/0!</v>
      </c>
      <c r="AA37" s="706">
        <f>'Next Years Budget - Set Goals'!AA46/12</f>
        <v>0</v>
      </c>
      <c r="AB37" s="108" t="e">
        <f t="shared" si="38"/>
        <v>#DIV/0!</v>
      </c>
      <c r="AC37" s="706">
        <f>'Next Years Budget - Set Goals'!AC46/12</f>
        <v>0</v>
      </c>
      <c r="AD37" s="319" t="e">
        <f t="shared" si="39"/>
        <v>#DIV/0!</v>
      </c>
      <c r="BC37" s="552"/>
      <c r="BD37" s="549" t="s">
        <v>478</v>
      </c>
      <c r="BE37" s="550" t="s">
        <v>479</v>
      </c>
      <c r="BF37" s="1"/>
      <c r="BG37" s="571">
        <f>(BG35/BG36)</f>
        <v>0</v>
      </c>
      <c r="BH37" s="558" t="s">
        <v>480</v>
      </c>
    </row>
    <row r="38" spans="1:60" ht="18" thickBot="1" x14ac:dyDescent="0.55000000000000004">
      <c r="A38" s="327"/>
      <c r="B38" s="406" t="s">
        <v>263</v>
      </c>
      <c r="C38" s="263">
        <f>SUM(C29:C37)</f>
        <v>0</v>
      </c>
      <c r="D38" s="167">
        <f>+C38/$C$7</f>
        <v>0</v>
      </c>
      <c r="E38" s="254">
        <f>SUM(E29:E37)</f>
        <v>0</v>
      </c>
      <c r="F38" s="176">
        <f>+E38/E$7</f>
        <v>0</v>
      </c>
      <c r="G38" s="254">
        <f>SUM(G29:G37)</f>
        <v>0</v>
      </c>
      <c r="H38" s="176" t="e">
        <f>+G38/G$7</f>
        <v>#DIV/0!</v>
      </c>
      <c r="I38" s="254">
        <f>SUM(I29:I37)</f>
        <v>0</v>
      </c>
      <c r="J38" s="176" t="e">
        <f t="shared" si="29"/>
        <v>#DIV/0!</v>
      </c>
      <c r="K38" s="254">
        <f>SUM(K29:K37)</f>
        <v>0</v>
      </c>
      <c r="L38" s="176" t="e">
        <f t="shared" si="30"/>
        <v>#DIV/0!</v>
      </c>
      <c r="M38" s="254">
        <f>SUM(M29:M37)</f>
        <v>0</v>
      </c>
      <c r="N38" s="176" t="e">
        <f t="shared" si="31"/>
        <v>#DIV/0!</v>
      </c>
      <c r="O38" s="254">
        <f>SUM(O29:O37)</f>
        <v>0</v>
      </c>
      <c r="P38" s="176" t="e">
        <f t="shared" si="32"/>
        <v>#DIV/0!</v>
      </c>
      <c r="Q38" s="254">
        <f>SUM(Q29:Q37)</f>
        <v>0</v>
      </c>
      <c r="R38" s="176" t="e">
        <f t="shared" si="33"/>
        <v>#DIV/0!</v>
      </c>
      <c r="S38" s="254">
        <f>SUM(S29:S37)</f>
        <v>0</v>
      </c>
      <c r="T38" s="176" t="e">
        <f t="shared" si="34"/>
        <v>#DIV/0!</v>
      </c>
      <c r="U38" s="254">
        <f>SUM(U29:U37)</f>
        <v>0</v>
      </c>
      <c r="V38" s="176" t="e">
        <f t="shared" si="35"/>
        <v>#DIV/0!</v>
      </c>
      <c r="W38" s="254">
        <f>SUM(W29:W37)</f>
        <v>0</v>
      </c>
      <c r="X38" s="176" t="e">
        <f t="shared" si="36"/>
        <v>#DIV/0!</v>
      </c>
      <c r="Y38" s="254">
        <f>SUM(Y29:Y37)</f>
        <v>0</v>
      </c>
      <c r="Z38" s="176" t="e">
        <f t="shared" si="37"/>
        <v>#DIV/0!</v>
      </c>
      <c r="AA38" s="254">
        <f>SUM(AA29:AA37)</f>
        <v>0</v>
      </c>
      <c r="AB38" s="176" t="e">
        <f t="shared" si="38"/>
        <v>#DIV/0!</v>
      </c>
      <c r="AC38" s="254">
        <f>SUM(AC29:AC37)</f>
        <v>0</v>
      </c>
      <c r="AD38" s="320" t="e">
        <f t="shared" si="39"/>
        <v>#DIV/0!</v>
      </c>
      <c r="BC38" s="6"/>
      <c r="BD38" s="555" t="s">
        <v>481</v>
      </c>
      <c r="BE38" s="556" t="s">
        <v>482</v>
      </c>
      <c r="BF38" s="2"/>
      <c r="BG38" s="576">
        <f>+(BG29/BG36)</f>
        <v>0</v>
      </c>
      <c r="BH38" s="559" t="s">
        <v>480</v>
      </c>
    </row>
    <row r="39" spans="1:60" ht="13.15" x14ac:dyDescent="0.4">
      <c r="A39" s="327"/>
      <c r="B39" s="407"/>
      <c r="C39" s="264"/>
      <c r="D39" s="107"/>
      <c r="E39" s="255"/>
      <c r="F39" s="176"/>
      <c r="G39" s="255"/>
      <c r="H39" s="176"/>
      <c r="I39" s="255"/>
      <c r="J39" s="176"/>
      <c r="K39" s="255"/>
      <c r="L39" s="176"/>
      <c r="M39" s="255"/>
      <c r="N39" s="176"/>
      <c r="O39" s="255"/>
      <c r="P39" s="176"/>
      <c r="Q39" s="255"/>
      <c r="R39" s="176"/>
      <c r="S39" s="255"/>
      <c r="T39" s="176"/>
      <c r="U39" s="255"/>
      <c r="V39" s="176"/>
      <c r="W39" s="255"/>
      <c r="X39" s="176"/>
      <c r="Y39" s="255"/>
      <c r="Z39" s="176"/>
      <c r="AA39" s="255"/>
      <c r="AB39" s="176"/>
      <c r="AC39" s="255"/>
      <c r="AD39" s="320"/>
      <c r="BC39" s="8"/>
      <c r="BD39" s="9"/>
      <c r="BE39" s="9"/>
      <c r="BF39" s="9"/>
      <c r="BG39" s="352"/>
      <c r="BH39" s="10"/>
    </row>
    <row r="40" spans="1:60" ht="17.649999999999999" x14ac:dyDescent="0.5">
      <c r="A40" s="327"/>
      <c r="B40" s="404" t="s">
        <v>283</v>
      </c>
      <c r="C40" s="243"/>
      <c r="D40" s="1"/>
      <c r="E40" s="248"/>
      <c r="F40" s="108"/>
      <c r="G40" s="248"/>
      <c r="H40" s="108"/>
      <c r="I40" s="248"/>
      <c r="J40" s="108"/>
      <c r="K40" s="248"/>
      <c r="L40" s="108"/>
      <c r="M40" s="248"/>
      <c r="N40" s="108"/>
      <c r="O40" s="248"/>
      <c r="P40" s="108"/>
      <c r="Q40" s="248"/>
      <c r="R40" s="108"/>
      <c r="S40" s="248"/>
      <c r="T40" s="108"/>
      <c r="U40" s="248"/>
      <c r="V40" s="108"/>
      <c r="W40" s="248"/>
      <c r="X40" s="108"/>
      <c r="Y40" s="248"/>
      <c r="Z40" s="108"/>
      <c r="AA40" s="248"/>
      <c r="AB40" s="108"/>
      <c r="AC40" s="248"/>
      <c r="AD40" s="319"/>
      <c r="BC40" s="4"/>
      <c r="BD40" s="1"/>
      <c r="BE40" s="560" t="s">
        <v>964</v>
      </c>
      <c r="BF40" s="1"/>
      <c r="BG40" s="838">
        <f>+((I7/139)/15)</f>
        <v>0</v>
      </c>
      <c r="BH40" s="3"/>
    </row>
    <row r="41" spans="1:60" ht="17.649999999999999" x14ac:dyDescent="0.5">
      <c r="A41" s="327" t="s">
        <v>399</v>
      </c>
      <c r="B41" s="394" t="s">
        <v>264</v>
      </c>
      <c r="C41" s="243">
        <f t="shared" ref="C41:C59" si="41">+E41+G41+I41+K41+M41+O41+Q41+S41+U41+W41+Y41+AA41+AC41</f>
        <v>0</v>
      </c>
      <c r="D41" s="101">
        <f t="shared" ref="D41:D59" si="42">+C41/$C$7</f>
        <v>0</v>
      </c>
      <c r="E41" s="706">
        <f>'Next Years Budget - Set Goals'!E50/12</f>
        <v>0</v>
      </c>
      <c r="F41" s="108">
        <f t="shared" ref="F41:H56" si="43">+E41/E$7</f>
        <v>0</v>
      </c>
      <c r="G41" s="706">
        <f>'Next Years Budget - Set Goals'!G50/12</f>
        <v>0</v>
      </c>
      <c r="H41" s="108" t="e">
        <f t="shared" si="43"/>
        <v>#DIV/0!</v>
      </c>
      <c r="I41" s="706">
        <f>'Next Years Budget - Set Goals'!I50/12</f>
        <v>0</v>
      </c>
      <c r="J41" s="108" t="e">
        <f t="shared" ref="J41:J60" si="44">+I41/I$7</f>
        <v>#DIV/0!</v>
      </c>
      <c r="K41" s="706">
        <f>'Next Years Budget - Set Goals'!K50/12</f>
        <v>0</v>
      </c>
      <c r="L41" s="108" t="e">
        <f t="shared" ref="L41:L60" si="45">+K41/K$7</f>
        <v>#DIV/0!</v>
      </c>
      <c r="M41" s="706">
        <f>'Next Years Budget - Set Goals'!M50/12</f>
        <v>0</v>
      </c>
      <c r="N41" s="108" t="e">
        <f t="shared" ref="N41:N60" si="46">+M41/M$7</f>
        <v>#DIV/0!</v>
      </c>
      <c r="O41" s="706">
        <f>'Next Years Budget - Set Goals'!O50/12</f>
        <v>0</v>
      </c>
      <c r="P41" s="108" t="e">
        <f t="shared" ref="P41:P60" si="47">+O41/O$7</f>
        <v>#DIV/0!</v>
      </c>
      <c r="Q41" s="706">
        <f>'Next Years Budget - Set Goals'!Q50/12</f>
        <v>0</v>
      </c>
      <c r="R41" s="108" t="e">
        <f t="shared" ref="R41:R60" si="48">+Q41/Q$7</f>
        <v>#DIV/0!</v>
      </c>
      <c r="S41" s="706">
        <f>'Next Years Budget - Set Goals'!S50/12</f>
        <v>0</v>
      </c>
      <c r="T41" s="108" t="e">
        <f t="shared" ref="T41:T60" si="49">+S41/S$7</f>
        <v>#DIV/0!</v>
      </c>
      <c r="U41" s="706">
        <f>'Next Years Budget - Set Goals'!U50/12</f>
        <v>0</v>
      </c>
      <c r="V41" s="108" t="e">
        <f t="shared" ref="V41:V60" si="50">+U41/U$7</f>
        <v>#DIV/0!</v>
      </c>
      <c r="W41" s="706">
        <f>'Next Years Budget - Set Goals'!W50/12</f>
        <v>0</v>
      </c>
      <c r="X41" s="108" t="e">
        <f t="shared" ref="X41:X60" si="51">+W41/W$7</f>
        <v>#DIV/0!</v>
      </c>
      <c r="Y41" s="706">
        <f>'Next Years Budget - Set Goals'!Y50/12</f>
        <v>0</v>
      </c>
      <c r="Z41" s="108" t="e">
        <f t="shared" ref="Z41:Z60" si="52">+Y41/Y$7</f>
        <v>#DIV/0!</v>
      </c>
      <c r="AA41" s="706">
        <f>'Next Years Budget - Set Goals'!AA50/12</f>
        <v>0</v>
      </c>
      <c r="AB41" s="108" t="e">
        <f t="shared" ref="AB41:AB60" si="53">+AA41/AA$7</f>
        <v>#DIV/0!</v>
      </c>
      <c r="AC41" s="706">
        <f>'Next Years Budget - Set Goals'!AC50/12</f>
        <v>0</v>
      </c>
      <c r="AD41" s="319" t="e">
        <f t="shared" ref="AD41:AD60" si="54">+AC41/AC$7</f>
        <v>#DIV/0!</v>
      </c>
      <c r="BC41" s="4"/>
      <c r="BD41" s="1"/>
      <c r="BE41" s="560" t="s">
        <v>963</v>
      </c>
      <c r="BF41" s="1"/>
      <c r="BG41" s="838">
        <f>+(($G7/350)/20)</f>
        <v>0</v>
      </c>
      <c r="BH41" s="561"/>
    </row>
    <row r="42" spans="1:60" ht="17.649999999999999" x14ac:dyDescent="0.5">
      <c r="A42" s="327" t="s">
        <v>399</v>
      </c>
      <c r="B42" s="394" t="s">
        <v>265</v>
      </c>
      <c r="C42" s="243">
        <f t="shared" si="41"/>
        <v>0</v>
      </c>
      <c r="D42" s="101">
        <f t="shared" si="42"/>
        <v>0</v>
      </c>
      <c r="E42" s="706">
        <f>'Next Years Budget - Set Goals'!E51/12</f>
        <v>0</v>
      </c>
      <c r="F42" s="108">
        <f t="shared" si="43"/>
        <v>0</v>
      </c>
      <c r="G42" s="706">
        <f>'Next Years Budget - Set Goals'!G51/12</f>
        <v>0</v>
      </c>
      <c r="H42" s="108" t="e">
        <f t="shared" si="43"/>
        <v>#DIV/0!</v>
      </c>
      <c r="I42" s="706">
        <f>'Next Years Budget - Set Goals'!I51/12</f>
        <v>0</v>
      </c>
      <c r="J42" s="108" t="e">
        <f t="shared" si="44"/>
        <v>#DIV/0!</v>
      </c>
      <c r="K42" s="706">
        <f>'Next Years Budget - Set Goals'!K51/12</f>
        <v>0</v>
      </c>
      <c r="L42" s="108" t="e">
        <f t="shared" si="45"/>
        <v>#DIV/0!</v>
      </c>
      <c r="M42" s="706">
        <f>'Next Years Budget - Set Goals'!M51/12</f>
        <v>0</v>
      </c>
      <c r="N42" s="108" t="e">
        <f t="shared" si="46"/>
        <v>#DIV/0!</v>
      </c>
      <c r="O42" s="706">
        <f>'Next Years Budget - Set Goals'!O51/12</f>
        <v>0</v>
      </c>
      <c r="P42" s="108" t="e">
        <f t="shared" si="47"/>
        <v>#DIV/0!</v>
      </c>
      <c r="Q42" s="706">
        <f>'Next Years Budget - Set Goals'!Q51/12</f>
        <v>0</v>
      </c>
      <c r="R42" s="108" t="e">
        <f t="shared" si="48"/>
        <v>#DIV/0!</v>
      </c>
      <c r="S42" s="706">
        <f>'Next Years Budget - Set Goals'!S51/12</f>
        <v>0</v>
      </c>
      <c r="T42" s="108" t="e">
        <f t="shared" si="49"/>
        <v>#DIV/0!</v>
      </c>
      <c r="U42" s="706">
        <f>'Next Years Budget - Set Goals'!U51/12</f>
        <v>0</v>
      </c>
      <c r="V42" s="108" t="e">
        <f t="shared" si="50"/>
        <v>#DIV/0!</v>
      </c>
      <c r="W42" s="706">
        <f>'Next Years Budget - Set Goals'!W51/12</f>
        <v>0</v>
      </c>
      <c r="X42" s="108" t="e">
        <f t="shared" si="51"/>
        <v>#DIV/0!</v>
      </c>
      <c r="Y42" s="706">
        <f>'Next Years Budget - Set Goals'!Y51/12</f>
        <v>0</v>
      </c>
      <c r="Z42" s="108" t="e">
        <f t="shared" si="52"/>
        <v>#DIV/0!</v>
      </c>
      <c r="AA42" s="706">
        <f>'Next Years Budget - Set Goals'!AA51/12</f>
        <v>0</v>
      </c>
      <c r="AB42" s="108" t="e">
        <f t="shared" si="53"/>
        <v>#DIV/0!</v>
      </c>
      <c r="AC42" s="706">
        <f>'Next Years Budget - Set Goals'!AC51/12</f>
        <v>0</v>
      </c>
      <c r="AD42" s="319" t="e">
        <f t="shared" si="54"/>
        <v>#DIV/0!</v>
      </c>
      <c r="BC42" s="4"/>
      <c r="BD42" s="1"/>
      <c r="BE42" s="560" t="s">
        <v>483</v>
      </c>
      <c r="BF42" s="1"/>
      <c r="BG42" s="562">
        <f>SUM(BG35-(BG40+BG41))</f>
        <v>0</v>
      </c>
      <c r="BH42" s="3"/>
    </row>
    <row r="43" spans="1:60" ht="17.649999999999999" x14ac:dyDescent="0.5">
      <c r="A43" s="327" t="s">
        <v>398</v>
      </c>
      <c r="B43" s="394" t="s">
        <v>266</v>
      </c>
      <c r="C43" s="243">
        <f t="shared" si="41"/>
        <v>0</v>
      </c>
      <c r="D43" s="101">
        <f t="shared" si="42"/>
        <v>0</v>
      </c>
      <c r="E43" s="706">
        <f>'Next Years Budget - Set Goals'!E52/12</f>
        <v>0</v>
      </c>
      <c r="F43" s="108">
        <f t="shared" si="43"/>
        <v>0</v>
      </c>
      <c r="G43" s="706">
        <f>'Next Years Budget - Set Goals'!G52/12</f>
        <v>0</v>
      </c>
      <c r="H43" s="108" t="e">
        <f t="shared" si="43"/>
        <v>#DIV/0!</v>
      </c>
      <c r="I43" s="706">
        <f>'Next Years Budget - Set Goals'!I52/12</f>
        <v>0</v>
      </c>
      <c r="J43" s="108" t="e">
        <f t="shared" si="44"/>
        <v>#DIV/0!</v>
      </c>
      <c r="K43" s="706">
        <f>'Next Years Budget - Set Goals'!K52/12</f>
        <v>0</v>
      </c>
      <c r="L43" s="108" t="e">
        <f t="shared" si="45"/>
        <v>#DIV/0!</v>
      </c>
      <c r="M43" s="706">
        <f>'Next Years Budget - Set Goals'!M52/12</f>
        <v>0</v>
      </c>
      <c r="N43" s="108" t="e">
        <f t="shared" si="46"/>
        <v>#DIV/0!</v>
      </c>
      <c r="O43" s="706">
        <f>'Next Years Budget - Set Goals'!O52/12</f>
        <v>0</v>
      </c>
      <c r="P43" s="108" t="e">
        <f t="shared" si="47"/>
        <v>#DIV/0!</v>
      </c>
      <c r="Q43" s="706">
        <f>'Next Years Budget - Set Goals'!Q52/12</f>
        <v>0</v>
      </c>
      <c r="R43" s="108" t="e">
        <f t="shared" si="48"/>
        <v>#DIV/0!</v>
      </c>
      <c r="S43" s="706">
        <f>'Next Years Budget - Set Goals'!S52/12</f>
        <v>0</v>
      </c>
      <c r="T43" s="108" t="e">
        <f t="shared" si="49"/>
        <v>#DIV/0!</v>
      </c>
      <c r="U43" s="706">
        <f>'Next Years Budget - Set Goals'!U52/12</f>
        <v>0</v>
      </c>
      <c r="V43" s="108" t="e">
        <f t="shared" si="50"/>
        <v>#DIV/0!</v>
      </c>
      <c r="W43" s="706">
        <f>'Next Years Budget - Set Goals'!W52/12</f>
        <v>0</v>
      </c>
      <c r="X43" s="108" t="e">
        <f t="shared" si="51"/>
        <v>#DIV/0!</v>
      </c>
      <c r="Y43" s="706">
        <f>'Next Years Budget - Set Goals'!Y52/12</f>
        <v>0</v>
      </c>
      <c r="Z43" s="108" t="e">
        <f t="shared" si="52"/>
        <v>#DIV/0!</v>
      </c>
      <c r="AA43" s="706">
        <f>'Next Years Budget - Set Goals'!AA52/12</f>
        <v>0</v>
      </c>
      <c r="AB43" s="108" t="e">
        <f t="shared" si="53"/>
        <v>#DIV/0!</v>
      </c>
      <c r="AC43" s="706">
        <f>'Next Years Budget - Set Goals'!AC52/12</f>
        <v>0</v>
      </c>
      <c r="AD43" s="319" t="e">
        <f t="shared" si="54"/>
        <v>#DIV/0!</v>
      </c>
      <c r="BC43" s="4"/>
      <c r="BD43" s="1"/>
      <c r="BE43" s="560" t="s">
        <v>484</v>
      </c>
      <c r="BF43" s="1"/>
      <c r="BG43" s="563">
        <v>80</v>
      </c>
      <c r="BH43" s="3"/>
    </row>
    <row r="44" spans="1:60" ht="13.15" x14ac:dyDescent="0.4">
      <c r="A44" s="327" t="s">
        <v>398</v>
      </c>
      <c r="B44" s="394" t="s">
        <v>267</v>
      </c>
      <c r="C44" s="243">
        <f t="shared" si="41"/>
        <v>0</v>
      </c>
      <c r="D44" s="101">
        <f t="shared" si="42"/>
        <v>0</v>
      </c>
      <c r="E44" s="706">
        <f>'Next Years Budget - Set Goals'!E53/12</f>
        <v>0</v>
      </c>
      <c r="F44" s="108">
        <f t="shared" si="43"/>
        <v>0</v>
      </c>
      <c r="G44" s="706">
        <f>'Next Years Budget - Set Goals'!G53/12</f>
        <v>0</v>
      </c>
      <c r="H44" s="108" t="e">
        <f t="shared" si="43"/>
        <v>#DIV/0!</v>
      </c>
      <c r="I44" s="706">
        <f>'Next Years Budget - Set Goals'!I53/12</f>
        <v>0</v>
      </c>
      <c r="J44" s="108" t="e">
        <f t="shared" si="44"/>
        <v>#DIV/0!</v>
      </c>
      <c r="K44" s="706">
        <f>'Next Years Budget - Set Goals'!K53/12</f>
        <v>0</v>
      </c>
      <c r="L44" s="108" t="e">
        <f t="shared" si="45"/>
        <v>#DIV/0!</v>
      </c>
      <c r="M44" s="706">
        <f>'Next Years Budget - Set Goals'!M53/12</f>
        <v>0</v>
      </c>
      <c r="N44" s="108" t="e">
        <f t="shared" si="46"/>
        <v>#DIV/0!</v>
      </c>
      <c r="O44" s="706">
        <f>'Next Years Budget - Set Goals'!O53/12</f>
        <v>0</v>
      </c>
      <c r="P44" s="108" t="e">
        <f t="shared" si="47"/>
        <v>#DIV/0!</v>
      </c>
      <c r="Q44" s="706">
        <f>'Next Years Budget - Set Goals'!Q53/12</f>
        <v>0</v>
      </c>
      <c r="R44" s="108" t="e">
        <f t="shared" si="48"/>
        <v>#DIV/0!</v>
      </c>
      <c r="S44" s="706">
        <f>'Next Years Budget - Set Goals'!S53/12</f>
        <v>0</v>
      </c>
      <c r="T44" s="108" t="e">
        <f t="shared" si="49"/>
        <v>#DIV/0!</v>
      </c>
      <c r="U44" s="706">
        <f>'Next Years Budget - Set Goals'!U53/12</f>
        <v>0</v>
      </c>
      <c r="V44" s="108" t="e">
        <f t="shared" si="50"/>
        <v>#DIV/0!</v>
      </c>
      <c r="W44" s="706">
        <f>'Next Years Budget - Set Goals'!W53/12</f>
        <v>0</v>
      </c>
      <c r="X44" s="108" t="e">
        <f t="shared" si="51"/>
        <v>#DIV/0!</v>
      </c>
      <c r="Y44" s="706">
        <f>'Next Years Budget - Set Goals'!Y53/12</f>
        <v>0</v>
      </c>
      <c r="Z44" s="108" t="e">
        <f t="shared" si="52"/>
        <v>#DIV/0!</v>
      </c>
      <c r="AA44" s="706">
        <f>'Next Years Budget - Set Goals'!AA53/12</f>
        <v>0</v>
      </c>
      <c r="AB44" s="108" t="e">
        <f t="shared" si="53"/>
        <v>#DIV/0!</v>
      </c>
      <c r="AC44" s="706">
        <f>'Next Years Budget - Set Goals'!AC53/12</f>
        <v>0</v>
      </c>
      <c r="AD44" s="319" t="e">
        <f t="shared" si="54"/>
        <v>#DIV/0!</v>
      </c>
      <c r="BC44" s="4"/>
      <c r="BD44" s="1"/>
      <c r="BE44" s="1"/>
      <c r="BF44" s="1"/>
      <c r="BG44" s="344"/>
      <c r="BH44" s="3"/>
    </row>
    <row r="45" spans="1:60" ht="18" thickBot="1" x14ac:dyDescent="0.55000000000000004">
      <c r="A45" s="327" t="s">
        <v>398</v>
      </c>
      <c r="B45" s="394" t="s">
        <v>268</v>
      </c>
      <c r="C45" s="243">
        <f t="shared" si="41"/>
        <v>0</v>
      </c>
      <c r="D45" s="101">
        <f t="shared" si="42"/>
        <v>0</v>
      </c>
      <c r="E45" s="706">
        <f>'Next Years Budget - Set Goals'!E54/12</f>
        <v>0</v>
      </c>
      <c r="F45" s="108">
        <f t="shared" si="43"/>
        <v>0</v>
      </c>
      <c r="G45" s="706">
        <f>'Next Years Budget - Set Goals'!G54/12</f>
        <v>0</v>
      </c>
      <c r="H45" s="108" t="e">
        <f t="shared" si="43"/>
        <v>#DIV/0!</v>
      </c>
      <c r="I45" s="706">
        <f>'Next Years Budget - Set Goals'!I54/12</f>
        <v>0</v>
      </c>
      <c r="J45" s="108" t="e">
        <f t="shared" si="44"/>
        <v>#DIV/0!</v>
      </c>
      <c r="K45" s="706">
        <f>'Next Years Budget - Set Goals'!K54/12</f>
        <v>0</v>
      </c>
      <c r="L45" s="108" t="e">
        <f t="shared" si="45"/>
        <v>#DIV/0!</v>
      </c>
      <c r="M45" s="706">
        <f>'Next Years Budget - Set Goals'!M54/12</f>
        <v>0</v>
      </c>
      <c r="N45" s="108" t="e">
        <f t="shared" si="46"/>
        <v>#DIV/0!</v>
      </c>
      <c r="O45" s="706">
        <f>'Next Years Budget - Set Goals'!O54/12</f>
        <v>0</v>
      </c>
      <c r="P45" s="108" t="e">
        <f t="shared" si="47"/>
        <v>#DIV/0!</v>
      </c>
      <c r="Q45" s="706">
        <f>'Next Years Budget - Set Goals'!Q54/12</f>
        <v>0</v>
      </c>
      <c r="R45" s="108" t="e">
        <f t="shared" si="48"/>
        <v>#DIV/0!</v>
      </c>
      <c r="S45" s="706">
        <f>'Next Years Budget - Set Goals'!S54/12</f>
        <v>0</v>
      </c>
      <c r="T45" s="108" t="e">
        <f t="shared" si="49"/>
        <v>#DIV/0!</v>
      </c>
      <c r="U45" s="706">
        <f>'Next Years Budget - Set Goals'!U54/12</f>
        <v>0</v>
      </c>
      <c r="V45" s="108" t="e">
        <f t="shared" si="50"/>
        <v>#DIV/0!</v>
      </c>
      <c r="W45" s="706">
        <f>'Next Years Budget - Set Goals'!W54/12</f>
        <v>0</v>
      </c>
      <c r="X45" s="108" t="e">
        <f t="shared" si="51"/>
        <v>#DIV/0!</v>
      </c>
      <c r="Y45" s="706">
        <f>'Next Years Budget - Set Goals'!Y54/12</f>
        <v>0</v>
      </c>
      <c r="Z45" s="108" t="e">
        <f t="shared" si="52"/>
        <v>#DIV/0!</v>
      </c>
      <c r="AA45" s="706">
        <f>'Next Years Budget - Set Goals'!AA54/12</f>
        <v>0</v>
      </c>
      <c r="AB45" s="108" t="e">
        <f t="shared" si="53"/>
        <v>#DIV/0!</v>
      </c>
      <c r="AC45" s="706">
        <f>'Next Years Budget - Set Goals'!AC54/12</f>
        <v>0</v>
      </c>
      <c r="AD45" s="319" t="e">
        <f t="shared" si="54"/>
        <v>#DIV/0!</v>
      </c>
      <c r="BC45" s="6"/>
      <c r="BD45" s="2"/>
      <c r="BE45" s="556" t="s">
        <v>485</v>
      </c>
      <c r="BF45" s="2"/>
      <c r="BG45" s="564">
        <f>+($BG$42*$BG$43)</f>
        <v>0</v>
      </c>
      <c r="BH45" s="7"/>
    </row>
    <row r="46" spans="1:60" ht="13.15" x14ac:dyDescent="0.4">
      <c r="A46" s="327" t="s">
        <v>399</v>
      </c>
      <c r="B46" s="394" t="s">
        <v>269</v>
      </c>
      <c r="C46" s="243">
        <f t="shared" si="41"/>
        <v>0</v>
      </c>
      <c r="D46" s="101">
        <f t="shared" si="42"/>
        <v>0</v>
      </c>
      <c r="E46" s="706">
        <f>'Next Years Budget - Set Goals'!E55/12</f>
        <v>0</v>
      </c>
      <c r="F46" s="108">
        <f t="shared" si="43"/>
        <v>0</v>
      </c>
      <c r="G46" s="706">
        <f>'Next Years Budget - Set Goals'!G55/12</f>
        <v>0</v>
      </c>
      <c r="H46" s="108" t="e">
        <f t="shared" si="43"/>
        <v>#DIV/0!</v>
      </c>
      <c r="I46" s="706">
        <f>'Next Years Budget - Set Goals'!I55/12</f>
        <v>0</v>
      </c>
      <c r="J46" s="108" t="e">
        <f t="shared" si="44"/>
        <v>#DIV/0!</v>
      </c>
      <c r="K46" s="706">
        <f>'Next Years Budget - Set Goals'!K55/12</f>
        <v>0</v>
      </c>
      <c r="L46" s="108" t="e">
        <f t="shared" si="45"/>
        <v>#DIV/0!</v>
      </c>
      <c r="M46" s="706">
        <f>'Next Years Budget - Set Goals'!M55/12</f>
        <v>0</v>
      </c>
      <c r="N46" s="108" t="e">
        <f t="shared" si="46"/>
        <v>#DIV/0!</v>
      </c>
      <c r="O46" s="706">
        <f>'Next Years Budget - Set Goals'!O55/12</f>
        <v>0</v>
      </c>
      <c r="P46" s="108" t="e">
        <f t="shared" si="47"/>
        <v>#DIV/0!</v>
      </c>
      <c r="Q46" s="706">
        <f>'Next Years Budget - Set Goals'!Q55/12</f>
        <v>0</v>
      </c>
      <c r="R46" s="108" t="e">
        <f t="shared" si="48"/>
        <v>#DIV/0!</v>
      </c>
      <c r="S46" s="706">
        <f>'Next Years Budget - Set Goals'!S55/12</f>
        <v>0</v>
      </c>
      <c r="T46" s="108" t="e">
        <f t="shared" si="49"/>
        <v>#DIV/0!</v>
      </c>
      <c r="U46" s="706">
        <f>'Next Years Budget - Set Goals'!U55/12</f>
        <v>0</v>
      </c>
      <c r="V46" s="108" t="e">
        <f t="shared" si="50"/>
        <v>#DIV/0!</v>
      </c>
      <c r="W46" s="706">
        <f>'Next Years Budget - Set Goals'!W55/12</f>
        <v>0</v>
      </c>
      <c r="X46" s="108" t="e">
        <f t="shared" si="51"/>
        <v>#DIV/0!</v>
      </c>
      <c r="Y46" s="706">
        <f>'Next Years Budget - Set Goals'!Y55/12</f>
        <v>0</v>
      </c>
      <c r="Z46" s="108" t="e">
        <f t="shared" si="52"/>
        <v>#DIV/0!</v>
      </c>
      <c r="AA46" s="706">
        <f>'Next Years Budget - Set Goals'!AA55/12</f>
        <v>0</v>
      </c>
      <c r="AB46" s="108" t="e">
        <f t="shared" si="53"/>
        <v>#DIV/0!</v>
      </c>
      <c r="AC46" s="706">
        <f>'Next Years Budget - Set Goals'!AC55/12</f>
        <v>0</v>
      </c>
      <c r="AD46" s="319" t="e">
        <f t="shared" si="54"/>
        <v>#DIV/0!</v>
      </c>
    </row>
    <row r="47" spans="1:60" ht="13.15" x14ac:dyDescent="0.4">
      <c r="A47" s="327" t="s">
        <v>399</v>
      </c>
      <c r="B47" s="408" t="s">
        <v>270</v>
      </c>
      <c r="C47" s="243">
        <f t="shared" si="41"/>
        <v>0</v>
      </c>
      <c r="D47" s="101">
        <f t="shared" si="42"/>
        <v>0</v>
      </c>
      <c r="E47" s="706">
        <f>'Next Years Budget - Set Goals'!E56/12</f>
        <v>0</v>
      </c>
      <c r="F47" s="108">
        <f t="shared" si="43"/>
        <v>0</v>
      </c>
      <c r="G47" s="706">
        <f>'Next Years Budget - Set Goals'!G56/12</f>
        <v>0</v>
      </c>
      <c r="H47" s="108" t="e">
        <f t="shared" si="43"/>
        <v>#DIV/0!</v>
      </c>
      <c r="I47" s="706">
        <f>'Next Years Budget - Set Goals'!I56/12</f>
        <v>0</v>
      </c>
      <c r="J47" s="108" t="e">
        <f t="shared" si="44"/>
        <v>#DIV/0!</v>
      </c>
      <c r="K47" s="706">
        <f>'Next Years Budget - Set Goals'!K56/12</f>
        <v>0</v>
      </c>
      <c r="L47" s="108" t="e">
        <f t="shared" si="45"/>
        <v>#DIV/0!</v>
      </c>
      <c r="M47" s="706">
        <f>'Next Years Budget - Set Goals'!M56/12</f>
        <v>0</v>
      </c>
      <c r="N47" s="108" t="e">
        <f t="shared" si="46"/>
        <v>#DIV/0!</v>
      </c>
      <c r="O47" s="706">
        <f>'Next Years Budget - Set Goals'!O56/12</f>
        <v>0</v>
      </c>
      <c r="P47" s="108" t="e">
        <f t="shared" si="47"/>
        <v>#DIV/0!</v>
      </c>
      <c r="Q47" s="706">
        <f>'Next Years Budget - Set Goals'!Q56/12</f>
        <v>0</v>
      </c>
      <c r="R47" s="108" t="e">
        <f t="shared" si="48"/>
        <v>#DIV/0!</v>
      </c>
      <c r="S47" s="706">
        <f>'Next Years Budget - Set Goals'!S56/12</f>
        <v>0</v>
      </c>
      <c r="T47" s="108" t="e">
        <f t="shared" si="49"/>
        <v>#DIV/0!</v>
      </c>
      <c r="U47" s="706">
        <f>'Next Years Budget - Set Goals'!U56/12</f>
        <v>0</v>
      </c>
      <c r="V47" s="108" t="e">
        <f t="shared" si="50"/>
        <v>#DIV/0!</v>
      </c>
      <c r="W47" s="706">
        <f>'Next Years Budget - Set Goals'!W56/12</f>
        <v>0</v>
      </c>
      <c r="X47" s="108" t="e">
        <f t="shared" si="51"/>
        <v>#DIV/0!</v>
      </c>
      <c r="Y47" s="706">
        <f>'Next Years Budget - Set Goals'!Y56/12</f>
        <v>0</v>
      </c>
      <c r="Z47" s="108" t="e">
        <f t="shared" si="52"/>
        <v>#DIV/0!</v>
      </c>
      <c r="AA47" s="706">
        <f>'Next Years Budget - Set Goals'!AA56/12</f>
        <v>0</v>
      </c>
      <c r="AB47" s="108" t="e">
        <f t="shared" si="53"/>
        <v>#DIV/0!</v>
      </c>
      <c r="AC47" s="706">
        <f>'Next Years Budget - Set Goals'!AC56/12</f>
        <v>0</v>
      </c>
      <c r="AD47" s="319" t="e">
        <f t="shared" si="54"/>
        <v>#DIV/0!</v>
      </c>
    </row>
    <row r="48" spans="1:60" ht="13.15" x14ac:dyDescent="0.4">
      <c r="A48" s="327" t="s">
        <v>398</v>
      </c>
      <c r="B48" s="394" t="s">
        <v>271</v>
      </c>
      <c r="C48" s="243">
        <f t="shared" si="41"/>
        <v>0</v>
      </c>
      <c r="D48" s="101">
        <f t="shared" si="42"/>
        <v>0</v>
      </c>
      <c r="E48" s="706">
        <f>'Next Years Budget - Set Goals'!E57/12</f>
        <v>0</v>
      </c>
      <c r="F48" s="108">
        <f t="shared" si="43"/>
        <v>0</v>
      </c>
      <c r="G48" s="706">
        <f>'Next Years Budget - Set Goals'!G57/12</f>
        <v>0</v>
      </c>
      <c r="H48" s="108" t="e">
        <f t="shared" si="43"/>
        <v>#DIV/0!</v>
      </c>
      <c r="I48" s="706">
        <f>'Next Years Budget - Set Goals'!I57/12</f>
        <v>0</v>
      </c>
      <c r="J48" s="108" t="e">
        <f t="shared" si="44"/>
        <v>#DIV/0!</v>
      </c>
      <c r="K48" s="706">
        <f>'Next Years Budget - Set Goals'!K57/12</f>
        <v>0</v>
      </c>
      <c r="L48" s="108" t="e">
        <f t="shared" si="45"/>
        <v>#DIV/0!</v>
      </c>
      <c r="M48" s="706">
        <f>'Next Years Budget - Set Goals'!M57/12</f>
        <v>0</v>
      </c>
      <c r="N48" s="108" t="e">
        <f t="shared" si="46"/>
        <v>#DIV/0!</v>
      </c>
      <c r="O48" s="706">
        <f>'Next Years Budget - Set Goals'!O57/12</f>
        <v>0</v>
      </c>
      <c r="P48" s="108" t="e">
        <f t="shared" si="47"/>
        <v>#DIV/0!</v>
      </c>
      <c r="Q48" s="706">
        <f>'Next Years Budget - Set Goals'!Q57/12</f>
        <v>0</v>
      </c>
      <c r="R48" s="108" t="e">
        <f t="shared" si="48"/>
        <v>#DIV/0!</v>
      </c>
      <c r="S48" s="706">
        <f>'Next Years Budget - Set Goals'!S57/12</f>
        <v>0</v>
      </c>
      <c r="T48" s="108" t="e">
        <f t="shared" si="49"/>
        <v>#DIV/0!</v>
      </c>
      <c r="U48" s="706">
        <f>'Next Years Budget - Set Goals'!U57/12</f>
        <v>0</v>
      </c>
      <c r="V48" s="108" t="e">
        <f t="shared" si="50"/>
        <v>#DIV/0!</v>
      </c>
      <c r="W48" s="706">
        <f>'Next Years Budget - Set Goals'!W57/12</f>
        <v>0</v>
      </c>
      <c r="X48" s="108" t="e">
        <f t="shared" si="51"/>
        <v>#DIV/0!</v>
      </c>
      <c r="Y48" s="706">
        <f>'Next Years Budget - Set Goals'!Y57/12</f>
        <v>0</v>
      </c>
      <c r="Z48" s="108" t="e">
        <f t="shared" si="52"/>
        <v>#DIV/0!</v>
      </c>
      <c r="AA48" s="706">
        <f>'Next Years Budget - Set Goals'!AA57/12</f>
        <v>0</v>
      </c>
      <c r="AB48" s="108" t="e">
        <f t="shared" si="53"/>
        <v>#DIV/0!</v>
      </c>
      <c r="AC48" s="706">
        <f>'Next Years Budget - Set Goals'!AC57/12</f>
        <v>0</v>
      </c>
      <c r="AD48" s="319" t="e">
        <f t="shared" si="54"/>
        <v>#DIV/0!</v>
      </c>
    </row>
    <row r="49" spans="1:30" ht="13.15" x14ac:dyDescent="0.4">
      <c r="A49" s="327" t="s">
        <v>398</v>
      </c>
      <c r="B49" s="394" t="s">
        <v>272</v>
      </c>
      <c r="C49" s="243">
        <f t="shared" si="41"/>
        <v>0</v>
      </c>
      <c r="D49" s="101">
        <f t="shared" si="42"/>
        <v>0</v>
      </c>
      <c r="E49" s="706">
        <f>'Next Years Budget - Set Goals'!E58/12</f>
        <v>0</v>
      </c>
      <c r="F49" s="108">
        <f t="shared" si="43"/>
        <v>0</v>
      </c>
      <c r="G49" s="706">
        <f>'Next Years Budget - Set Goals'!G58/12</f>
        <v>0</v>
      </c>
      <c r="H49" s="108" t="e">
        <f t="shared" si="43"/>
        <v>#DIV/0!</v>
      </c>
      <c r="I49" s="706">
        <f>'Next Years Budget - Set Goals'!I58/12</f>
        <v>0</v>
      </c>
      <c r="J49" s="108" t="e">
        <f t="shared" si="44"/>
        <v>#DIV/0!</v>
      </c>
      <c r="K49" s="706">
        <f>'Next Years Budget - Set Goals'!K58/12</f>
        <v>0</v>
      </c>
      <c r="L49" s="108" t="e">
        <f t="shared" si="45"/>
        <v>#DIV/0!</v>
      </c>
      <c r="M49" s="706">
        <f>'Next Years Budget - Set Goals'!M58/12</f>
        <v>0</v>
      </c>
      <c r="N49" s="108" t="e">
        <f t="shared" si="46"/>
        <v>#DIV/0!</v>
      </c>
      <c r="O49" s="706">
        <f>'Next Years Budget - Set Goals'!O58/12</f>
        <v>0</v>
      </c>
      <c r="P49" s="108" t="e">
        <f t="shared" si="47"/>
        <v>#DIV/0!</v>
      </c>
      <c r="Q49" s="706">
        <f>'Next Years Budget - Set Goals'!Q58/12</f>
        <v>0</v>
      </c>
      <c r="R49" s="108" t="e">
        <f t="shared" si="48"/>
        <v>#DIV/0!</v>
      </c>
      <c r="S49" s="706">
        <f>'Next Years Budget - Set Goals'!S58/12</f>
        <v>0</v>
      </c>
      <c r="T49" s="108" t="e">
        <f t="shared" si="49"/>
        <v>#DIV/0!</v>
      </c>
      <c r="U49" s="706">
        <f>'Next Years Budget - Set Goals'!U58/12</f>
        <v>0</v>
      </c>
      <c r="V49" s="108" t="e">
        <f t="shared" si="50"/>
        <v>#DIV/0!</v>
      </c>
      <c r="W49" s="706">
        <f>'Next Years Budget - Set Goals'!W58/12</f>
        <v>0</v>
      </c>
      <c r="X49" s="108" t="e">
        <f t="shared" si="51"/>
        <v>#DIV/0!</v>
      </c>
      <c r="Y49" s="706">
        <f>'Next Years Budget - Set Goals'!Y58/12</f>
        <v>0</v>
      </c>
      <c r="Z49" s="108" t="e">
        <f t="shared" si="52"/>
        <v>#DIV/0!</v>
      </c>
      <c r="AA49" s="706">
        <f>'Next Years Budget - Set Goals'!AA58/12</f>
        <v>0</v>
      </c>
      <c r="AB49" s="108" t="e">
        <f t="shared" si="53"/>
        <v>#DIV/0!</v>
      </c>
      <c r="AC49" s="706">
        <f>'Next Years Budget - Set Goals'!AC58/12</f>
        <v>0</v>
      </c>
      <c r="AD49" s="319" t="e">
        <f t="shared" si="54"/>
        <v>#DIV/0!</v>
      </c>
    </row>
    <row r="50" spans="1:30" ht="13.15" x14ac:dyDescent="0.4">
      <c r="A50" s="327" t="s">
        <v>398</v>
      </c>
      <c r="B50" s="394" t="s">
        <v>273</v>
      </c>
      <c r="C50" s="243">
        <f t="shared" si="41"/>
        <v>0</v>
      </c>
      <c r="D50" s="101">
        <f t="shared" si="42"/>
        <v>0</v>
      </c>
      <c r="E50" s="706">
        <f>'Next Years Budget - Set Goals'!E59/12</f>
        <v>0</v>
      </c>
      <c r="F50" s="108">
        <f t="shared" si="43"/>
        <v>0</v>
      </c>
      <c r="G50" s="706">
        <f>'Next Years Budget - Set Goals'!G59/12</f>
        <v>0</v>
      </c>
      <c r="H50" s="108" t="e">
        <f t="shared" si="43"/>
        <v>#DIV/0!</v>
      </c>
      <c r="I50" s="706">
        <f>'Next Years Budget - Set Goals'!I59/12</f>
        <v>0</v>
      </c>
      <c r="J50" s="108" t="e">
        <f t="shared" si="44"/>
        <v>#DIV/0!</v>
      </c>
      <c r="K50" s="706">
        <f>'Next Years Budget - Set Goals'!K59/12</f>
        <v>0</v>
      </c>
      <c r="L50" s="108" t="e">
        <f t="shared" si="45"/>
        <v>#DIV/0!</v>
      </c>
      <c r="M50" s="706">
        <f>'Next Years Budget - Set Goals'!M59/12</f>
        <v>0</v>
      </c>
      <c r="N50" s="108" t="e">
        <f t="shared" si="46"/>
        <v>#DIV/0!</v>
      </c>
      <c r="O50" s="706">
        <f>'Next Years Budget - Set Goals'!O59/12</f>
        <v>0</v>
      </c>
      <c r="P50" s="108" t="e">
        <f t="shared" si="47"/>
        <v>#DIV/0!</v>
      </c>
      <c r="Q50" s="706">
        <f>'Next Years Budget - Set Goals'!Q59/12</f>
        <v>0</v>
      </c>
      <c r="R50" s="108" t="e">
        <f t="shared" si="48"/>
        <v>#DIV/0!</v>
      </c>
      <c r="S50" s="706">
        <f>'Next Years Budget - Set Goals'!S59/12</f>
        <v>0</v>
      </c>
      <c r="T50" s="108" t="e">
        <f t="shared" si="49"/>
        <v>#DIV/0!</v>
      </c>
      <c r="U50" s="706">
        <f>'Next Years Budget - Set Goals'!U59/12</f>
        <v>0</v>
      </c>
      <c r="V50" s="108" t="e">
        <f t="shared" si="50"/>
        <v>#DIV/0!</v>
      </c>
      <c r="W50" s="706">
        <f>'Next Years Budget - Set Goals'!W59/12</f>
        <v>0</v>
      </c>
      <c r="X50" s="108" t="e">
        <f t="shared" si="51"/>
        <v>#DIV/0!</v>
      </c>
      <c r="Y50" s="706">
        <f>'Next Years Budget - Set Goals'!Y59/12</f>
        <v>0</v>
      </c>
      <c r="Z50" s="108" t="e">
        <f t="shared" si="52"/>
        <v>#DIV/0!</v>
      </c>
      <c r="AA50" s="706">
        <f>'Next Years Budget - Set Goals'!AA59/12</f>
        <v>0</v>
      </c>
      <c r="AB50" s="108" t="e">
        <f t="shared" si="53"/>
        <v>#DIV/0!</v>
      </c>
      <c r="AC50" s="706">
        <f>'Next Years Budget - Set Goals'!AC59/12</f>
        <v>0</v>
      </c>
      <c r="AD50" s="319" t="e">
        <f t="shared" si="54"/>
        <v>#DIV/0!</v>
      </c>
    </row>
    <row r="51" spans="1:30" ht="13.15" x14ac:dyDescent="0.4">
      <c r="A51" s="327" t="s">
        <v>398</v>
      </c>
      <c r="B51" s="394" t="s">
        <v>274</v>
      </c>
      <c r="C51" s="243">
        <f t="shared" si="41"/>
        <v>0</v>
      </c>
      <c r="D51" s="101">
        <f t="shared" si="42"/>
        <v>0</v>
      </c>
      <c r="E51" s="706">
        <f>'Next Years Budget - Set Goals'!E60/12</f>
        <v>0</v>
      </c>
      <c r="F51" s="108">
        <f t="shared" si="43"/>
        <v>0</v>
      </c>
      <c r="G51" s="706">
        <f>'Next Years Budget - Set Goals'!G60/12</f>
        <v>0</v>
      </c>
      <c r="H51" s="108" t="e">
        <f t="shared" si="43"/>
        <v>#DIV/0!</v>
      </c>
      <c r="I51" s="706">
        <f>'Next Years Budget - Set Goals'!I60/12</f>
        <v>0</v>
      </c>
      <c r="J51" s="108" t="e">
        <f t="shared" si="44"/>
        <v>#DIV/0!</v>
      </c>
      <c r="K51" s="706">
        <f>'Next Years Budget - Set Goals'!K60/12</f>
        <v>0</v>
      </c>
      <c r="L51" s="108" t="e">
        <f t="shared" si="45"/>
        <v>#DIV/0!</v>
      </c>
      <c r="M51" s="706">
        <f>'Next Years Budget - Set Goals'!M60/12</f>
        <v>0</v>
      </c>
      <c r="N51" s="108" t="e">
        <f t="shared" si="46"/>
        <v>#DIV/0!</v>
      </c>
      <c r="O51" s="706">
        <f>'Next Years Budget - Set Goals'!O60/12</f>
        <v>0</v>
      </c>
      <c r="P51" s="108" t="e">
        <f t="shared" si="47"/>
        <v>#DIV/0!</v>
      </c>
      <c r="Q51" s="706">
        <f>'Next Years Budget - Set Goals'!Q60/12</f>
        <v>0</v>
      </c>
      <c r="R51" s="108" t="e">
        <f t="shared" si="48"/>
        <v>#DIV/0!</v>
      </c>
      <c r="S51" s="706">
        <f>'Next Years Budget - Set Goals'!S60/12</f>
        <v>0</v>
      </c>
      <c r="T51" s="108" t="e">
        <f t="shared" si="49"/>
        <v>#DIV/0!</v>
      </c>
      <c r="U51" s="706">
        <f>'Next Years Budget - Set Goals'!U60/12</f>
        <v>0</v>
      </c>
      <c r="V51" s="108" t="e">
        <f t="shared" si="50"/>
        <v>#DIV/0!</v>
      </c>
      <c r="W51" s="706">
        <f>'Next Years Budget - Set Goals'!W60/12</f>
        <v>0</v>
      </c>
      <c r="X51" s="108" t="e">
        <f t="shared" si="51"/>
        <v>#DIV/0!</v>
      </c>
      <c r="Y51" s="706">
        <f>'Next Years Budget - Set Goals'!Y60/12</f>
        <v>0</v>
      </c>
      <c r="Z51" s="108" t="e">
        <f t="shared" si="52"/>
        <v>#DIV/0!</v>
      </c>
      <c r="AA51" s="706">
        <f>'Next Years Budget - Set Goals'!AA60/12</f>
        <v>0</v>
      </c>
      <c r="AB51" s="108" t="e">
        <f t="shared" si="53"/>
        <v>#DIV/0!</v>
      </c>
      <c r="AC51" s="706">
        <f>'Next Years Budget - Set Goals'!AC60/12</f>
        <v>0</v>
      </c>
      <c r="AD51" s="319" t="e">
        <f t="shared" si="54"/>
        <v>#DIV/0!</v>
      </c>
    </row>
    <row r="52" spans="1:30" ht="13.15" x14ac:dyDescent="0.4">
      <c r="A52" s="327" t="s">
        <v>398</v>
      </c>
      <c r="B52" s="394" t="s">
        <v>275</v>
      </c>
      <c r="C52" s="243">
        <f t="shared" si="41"/>
        <v>0</v>
      </c>
      <c r="D52" s="101">
        <f t="shared" si="42"/>
        <v>0</v>
      </c>
      <c r="E52" s="706">
        <f>'Next Years Budget - Set Goals'!E61/12</f>
        <v>0</v>
      </c>
      <c r="F52" s="108">
        <f t="shared" si="43"/>
        <v>0</v>
      </c>
      <c r="G52" s="706">
        <f>'Next Years Budget - Set Goals'!G61/12</f>
        <v>0</v>
      </c>
      <c r="H52" s="108" t="e">
        <f t="shared" si="43"/>
        <v>#DIV/0!</v>
      </c>
      <c r="I52" s="706">
        <f>'Next Years Budget - Set Goals'!I61/12</f>
        <v>0</v>
      </c>
      <c r="J52" s="108" t="e">
        <f t="shared" si="44"/>
        <v>#DIV/0!</v>
      </c>
      <c r="K52" s="706">
        <f>'Next Years Budget - Set Goals'!K61/12</f>
        <v>0</v>
      </c>
      <c r="L52" s="108" t="e">
        <f t="shared" si="45"/>
        <v>#DIV/0!</v>
      </c>
      <c r="M52" s="706">
        <f>'Next Years Budget - Set Goals'!M61/12</f>
        <v>0</v>
      </c>
      <c r="N52" s="108" t="e">
        <f t="shared" si="46"/>
        <v>#DIV/0!</v>
      </c>
      <c r="O52" s="706">
        <f>'Next Years Budget - Set Goals'!O61/12</f>
        <v>0</v>
      </c>
      <c r="P52" s="108" t="e">
        <f t="shared" si="47"/>
        <v>#DIV/0!</v>
      </c>
      <c r="Q52" s="706">
        <f>'Next Years Budget - Set Goals'!Q61/12</f>
        <v>0</v>
      </c>
      <c r="R52" s="108" t="e">
        <f t="shared" si="48"/>
        <v>#DIV/0!</v>
      </c>
      <c r="S52" s="706">
        <f>'Next Years Budget - Set Goals'!S61/12</f>
        <v>0</v>
      </c>
      <c r="T52" s="108" t="e">
        <f t="shared" si="49"/>
        <v>#DIV/0!</v>
      </c>
      <c r="U52" s="706">
        <f>'Next Years Budget - Set Goals'!U61/12</f>
        <v>0</v>
      </c>
      <c r="V52" s="108" t="e">
        <f t="shared" si="50"/>
        <v>#DIV/0!</v>
      </c>
      <c r="W52" s="706">
        <f>'Next Years Budget - Set Goals'!W61/12</f>
        <v>0</v>
      </c>
      <c r="X52" s="108" t="e">
        <f t="shared" si="51"/>
        <v>#DIV/0!</v>
      </c>
      <c r="Y52" s="706">
        <f>'Next Years Budget - Set Goals'!Y61/12</f>
        <v>0</v>
      </c>
      <c r="Z52" s="108" t="e">
        <f t="shared" si="52"/>
        <v>#DIV/0!</v>
      </c>
      <c r="AA52" s="706">
        <f>'Next Years Budget - Set Goals'!AA61/12</f>
        <v>0</v>
      </c>
      <c r="AB52" s="108" t="e">
        <f t="shared" si="53"/>
        <v>#DIV/0!</v>
      </c>
      <c r="AC52" s="706">
        <f>'Next Years Budget - Set Goals'!AC61/12</f>
        <v>0</v>
      </c>
      <c r="AD52" s="319" t="e">
        <f t="shared" si="54"/>
        <v>#DIV/0!</v>
      </c>
    </row>
    <row r="53" spans="1:30" ht="13.15" x14ac:dyDescent="0.4">
      <c r="A53" s="327" t="s">
        <v>398</v>
      </c>
      <c r="B53" s="394" t="s">
        <v>276</v>
      </c>
      <c r="C53" s="243">
        <f t="shared" si="41"/>
        <v>0</v>
      </c>
      <c r="D53" s="101">
        <f t="shared" si="42"/>
        <v>0</v>
      </c>
      <c r="E53" s="706">
        <f>'Next Years Budget - Set Goals'!E62/12</f>
        <v>0</v>
      </c>
      <c r="F53" s="108">
        <f t="shared" si="43"/>
        <v>0</v>
      </c>
      <c r="G53" s="706">
        <f>'Next Years Budget - Set Goals'!G62/12</f>
        <v>0</v>
      </c>
      <c r="H53" s="108" t="e">
        <f t="shared" si="43"/>
        <v>#DIV/0!</v>
      </c>
      <c r="I53" s="706">
        <f>'Next Years Budget - Set Goals'!I62/12</f>
        <v>0</v>
      </c>
      <c r="J53" s="108" t="e">
        <f t="shared" si="44"/>
        <v>#DIV/0!</v>
      </c>
      <c r="K53" s="706">
        <f>'Next Years Budget - Set Goals'!K62/12</f>
        <v>0</v>
      </c>
      <c r="L53" s="108" t="e">
        <f t="shared" si="45"/>
        <v>#DIV/0!</v>
      </c>
      <c r="M53" s="706">
        <f>'Next Years Budget - Set Goals'!M62/12</f>
        <v>0</v>
      </c>
      <c r="N53" s="108" t="e">
        <f t="shared" si="46"/>
        <v>#DIV/0!</v>
      </c>
      <c r="O53" s="706">
        <f>'Next Years Budget - Set Goals'!O62/12</f>
        <v>0</v>
      </c>
      <c r="P53" s="108" t="e">
        <f t="shared" si="47"/>
        <v>#DIV/0!</v>
      </c>
      <c r="Q53" s="706">
        <f>'Next Years Budget - Set Goals'!Q62/12</f>
        <v>0</v>
      </c>
      <c r="R53" s="108" t="e">
        <f t="shared" si="48"/>
        <v>#DIV/0!</v>
      </c>
      <c r="S53" s="706">
        <f>'Next Years Budget - Set Goals'!S62/12</f>
        <v>0</v>
      </c>
      <c r="T53" s="108" t="e">
        <f t="shared" si="49"/>
        <v>#DIV/0!</v>
      </c>
      <c r="U53" s="706">
        <f>'Next Years Budget - Set Goals'!U62/12</f>
        <v>0</v>
      </c>
      <c r="V53" s="108" t="e">
        <f t="shared" si="50"/>
        <v>#DIV/0!</v>
      </c>
      <c r="W53" s="706">
        <f>'Next Years Budget - Set Goals'!W62/12</f>
        <v>0</v>
      </c>
      <c r="X53" s="108" t="e">
        <f t="shared" si="51"/>
        <v>#DIV/0!</v>
      </c>
      <c r="Y53" s="706">
        <f>'Next Years Budget - Set Goals'!Y62/12</f>
        <v>0</v>
      </c>
      <c r="Z53" s="108" t="e">
        <f t="shared" si="52"/>
        <v>#DIV/0!</v>
      </c>
      <c r="AA53" s="706">
        <f>'Next Years Budget - Set Goals'!AA62/12</f>
        <v>0</v>
      </c>
      <c r="AB53" s="108" t="e">
        <f t="shared" si="53"/>
        <v>#DIV/0!</v>
      </c>
      <c r="AC53" s="706">
        <f>'Next Years Budget - Set Goals'!AC62/12</f>
        <v>0</v>
      </c>
      <c r="AD53" s="319" t="e">
        <f t="shared" si="54"/>
        <v>#DIV/0!</v>
      </c>
    </row>
    <row r="54" spans="1:30" ht="13.15" x14ac:dyDescent="0.4">
      <c r="A54" s="327" t="s">
        <v>399</v>
      </c>
      <c r="B54" s="394" t="s">
        <v>277</v>
      </c>
      <c r="C54" s="243">
        <f t="shared" si="41"/>
        <v>0</v>
      </c>
      <c r="D54" s="101">
        <f t="shared" si="42"/>
        <v>0</v>
      </c>
      <c r="E54" s="706">
        <f>'Next Years Budget - Set Goals'!E63/12</f>
        <v>0</v>
      </c>
      <c r="F54" s="108">
        <f t="shared" si="43"/>
        <v>0</v>
      </c>
      <c r="G54" s="706">
        <f>'Next Years Budget - Set Goals'!G63/12</f>
        <v>0</v>
      </c>
      <c r="H54" s="108" t="e">
        <f t="shared" si="43"/>
        <v>#DIV/0!</v>
      </c>
      <c r="I54" s="706">
        <f>'Next Years Budget - Set Goals'!I63/12</f>
        <v>0</v>
      </c>
      <c r="J54" s="108" t="e">
        <f t="shared" si="44"/>
        <v>#DIV/0!</v>
      </c>
      <c r="K54" s="706">
        <f>'Next Years Budget - Set Goals'!K63/12</f>
        <v>0</v>
      </c>
      <c r="L54" s="108" t="e">
        <f t="shared" si="45"/>
        <v>#DIV/0!</v>
      </c>
      <c r="M54" s="706">
        <f>'Next Years Budget - Set Goals'!M63/12</f>
        <v>0</v>
      </c>
      <c r="N54" s="108" t="e">
        <f t="shared" si="46"/>
        <v>#DIV/0!</v>
      </c>
      <c r="O54" s="706">
        <f>'Next Years Budget - Set Goals'!O63/12</f>
        <v>0</v>
      </c>
      <c r="P54" s="108" t="e">
        <f t="shared" si="47"/>
        <v>#DIV/0!</v>
      </c>
      <c r="Q54" s="706">
        <f>'Next Years Budget - Set Goals'!Q63/12</f>
        <v>0</v>
      </c>
      <c r="R54" s="108" t="e">
        <f t="shared" si="48"/>
        <v>#DIV/0!</v>
      </c>
      <c r="S54" s="706">
        <f>'Next Years Budget - Set Goals'!S63/12</f>
        <v>0</v>
      </c>
      <c r="T54" s="108" t="e">
        <f t="shared" si="49"/>
        <v>#DIV/0!</v>
      </c>
      <c r="U54" s="706">
        <f>'Next Years Budget - Set Goals'!U63/12</f>
        <v>0</v>
      </c>
      <c r="V54" s="108" t="e">
        <f t="shared" si="50"/>
        <v>#DIV/0!</v>
      </c>
      <c r="W54" s="706">
        <f>'Next Years Budget - Set Goals'!W63/12</f>
        <v>0</v>
      </c>
      <c r="X54" s="108" t="e">
        <f t="shared" si="51"/>
        <v>#DIV/0!</v>
      </c>
      <c r="Y54" s="706">
        <f>'Next Years Budget - Set Goals'!Y63/12</f>
        <v>0</v>
      </c>
      <c r="Z54" s="108" t="e">
        <f t="shared" si="52"/>
        <v>#DIV/0!</v>
      </c>
      <c r="AA54" s="706">
        <f>'Next Years Budget - Set Goals'!AA63/12</f>
        <v>0</v>
      </c>
      <c r="AB54" s="108" t="e">
        <f t="shared" si="53"/>
        <v>#DIV/0!</v>
      </c>
      <c r="AC54" s="706">
        <f>'Next Years Budget - Set Goals'!AC63/12</f>
        <v>0</v>
      </c>
      <c r="AD54" s="319" t="e">
        <f t="shared" si="54"/>
        <v>#DIV/0!</v>
      </c>
    </row>
    <row r="55" spans="1:30" ht="13.15" x14ac:dyDescent="0.4">
      <c r="A55" s="327" t="s">
        <v>399</v>
      </c>
      <c r="B55" s="394" t="s">
        <v>278</v>
      </c>
      <c r="C55" s="243">
        <f t="shared" si="41"/>
        <v>0</v>
      </c>
      <c r="D55" s="101">
        <f t="shared" si="42"/>
        <v>0</v>
      </c>
      <c r="E55" s="706">
        <f>'Next Years Budget - Set Goals'!E64/12</f>
        <v>0</v>
      </c>
      <c r="F55" s="108">
        <f t="shared" si="43"/>
        <v>0</v>
      </c>
      <c r="G55" s="706">
        <f>'Next Years Budget - Set Goals'!G64/12</f>
        <v>0</v>
      </c>
      <c r="H55" s="108" t="e">
        <f t="shared" si="43"/>
        <v>#DIV/0!</v>
      </c>
      <c r="I55" s="706">
        <f>'Next Years Budget - Set Goals'!I64/12</f>
        <v>0</v>
      </c>
      <c r="J55" s="108" t="e">
        <f t="shared" si="44"/>
        <v>#DIV/0!</v>
      </c>
      <c r="K55" s="706">
        <f>'Next Years Budget - Set Goals'!K64/12</f>
        <v>0</v>
      </c>
      <c r="L55" s="108" t="e">
        <f t="shared" si="45"/>
        <v>#DIV/0!</v>
      </c>
      <c r="M55" s="706">
        <f>'Next Years Budget - Set Goals'!M64/12</f>
        <v>0</v>
      </c>
      <c r="N55" s="108" t="e">
        <f t="shared" si="46"/>
        <v>#DIV/0!</v>
      </c>
      <c r="O55" s="706">
        <f>'Next Years Budget - Set Goals'!O64/12</f>
        <v>0</v>
      </c>
      <c r="P55" s="108" t="e">
        <f t="shared" si="47"/>
        <v>#DIV/0!</v>
      </c>
      <c r="Q55" s="706">
        <f>'Next Years Budget - Set Goals'!Q64/12</f>
        <v>0</v>
      </c>
      <c r="R55" s="108" t="e">
        <f t="shared" si="48"/>
        <v>#DIV/0!</v>
      </c>
      <c r="S55" s="706">
        <f>'Next Years Budget - Set Goals'!S64/12</f>
        <v>0</v>
      </c>
      <c r="T55" s="108" t="e">
        <f t="shared" si="49"/>
        <v>#DIV/0!</v>
      </c>
      <c r="U55" s="706">
        <f>'Next Years Budget - Set Goals'!U64/12</f>
        <v>0</v>
      </c>
      <c r="V55" s="108" t="e">
        <f t="shared" si="50"/>
        <v>#DIV/0!</v>
      </c>
      <c r="W55" s="706">
        <f>'Next Years Budget - Set Goals'!W64/12</f>
        <v>0</v>
      </c>
      <c r="X55" s="108" t="e">
        <f t="shared" si="51"/>
        <v>#DIV/0!</v>
      </c>
      <c r="Y55" s="706">
        <f>'Next Years Budget - Set Goals'!Y64/12</f>
        <v>0</v>
      </c>
      <c r="Z55" s="108" t="e">
        <f t="shared" si="52"/>
        <v>#DIV/0!</v>
      </c>
      <c r="AA55" s="706">
        <f>'Next Years Budget - Set Goals'!AA64/12</f>
        <v>0</v>
      </c>
      <c r="AB55" s="108" t="e">
        <f t="shared" si="53"/>
        <v>#DIV/0!</v>
      </c>
      <c r="AC55" s="706">
        <f>'Next Years Budget - Set Goals'!AC64/12</f>
        <v>0</v>
      </c>
      <c r="AD55" s="319" t="e">
        <f t="shared" si="54"/>
        <v>#DIV/0!</v>
      </c>
    </row>
    <row r="56" spans="1:30" ht="13.15" x14ac:dyDescent="0.4">
      <c r="A56" s="327" t="s">
        <v>399</v>
      </c>
      <c r="B56" s="394" t="s">
        <v>279</v>
      </c>
      <c r="C56" s="243">
        <f t="shared" si="41"/>
        <v>0</v>
      </c>
      <c r="D56" s="101">
        <f t="shared" si="42"/>
        <v>0</v>
      </c>
      <c r="E56" s="706">
        <f>'Next Years Budget - Set Goals'!E65/12</f>
        <v>0</v>
      </c>
      <c r="F56" s="108">
        <f t="shared" si="43"/>
        <v>0</v>
      </c>
      <c r="G56" s="706">
        <f>'Next Years Budget - Set Goals'!G65/12</f>
        <v>0</v>
      </c>
      <c r="H56" s="108" t="e">
        <f t="shared" si="43"/>
        <v>#DIV/0!</v>
      </c>
      <c r="I56" s="706">
        <f>'Next Years Budget - Set Goals'!I65/12</f>
        <v>0</v>
      </c>
      <c r="J56" s="108" t="e">
        <f t="shared" si="44"/>
        <v>#DIV/0!</v>
      </c>
      <c r="K56" s="706">
        <f>'Next Years Budget - Set Goals'!K65/12</f>
        <v>0</v>
      </c>
      <c r="L56" s="108" t="e">
        <f t="shared" si="45"/>
        <v>#DIV/0!</v>
      </c>
      <c r="M56" s="706">
        <f>'Next Years Budget - Set Goals'!M65/12</f>
        <v>0</v>
      </c>
      <c r="N56" s="108" t="e">
        <f t="shared" si="46"/>
        <v>#DIV/0!</v>
      </c>
      <c r="O56" s="706">
        <f>'Next Years Budget - Set Goals'!O65/12</f>
        <v>0</v>
      </c>
      <c r="P56" s="108" t="e">
        <f t="shared" si="47"/>
        <v>#DIV/0!</v>
      </c>
      <c r="Q56" s="706">
        <f>'Next Years Budget - Set Goals'!Q65/12</f>
        <v>0</v>
      </c>
      <c r="R56" s="108" t="e">
        <f t="shared" si="48"/>
        <v>#DIV/0!</v>
      </c>
      <c r="S56" s="706">
        <f>'Next Years Budget - Set Goals'!S65/12</f>
        <v>0</v>
      </c>
      <c r="T56" s="108" t="e">
        <f t="shared" si="49"/>
        <v>#DIV/0!</v>
      </c>
      <c r="U56" s="706">
        <f>'Next Years Budget - Set Goals'!U65/12</f>
        <v>0</v>
      </c>
      <c r="V56" s="108" t="e">
        <f t="shared" si="50"/>
        <v>#DIV/0!</v>
      </c>
      <c r="W56" s="706">
        <f>'Next Years Budget - Set Goals'!W65/12</f>
        <v>0</v>
      </c>
      <c r="X56" s="108" t="e">
        <f t="shared" si="51"/>
        <v>#DIV/0!</v>
      </c>
      <c r="Y56" s="706">
        <f>'Next Years Budget - Set Goals'!Y65/12</f>
        <v>0</v>
      </c>
      <c r="Z56" s="108" t="e">
        <f t="shared" si="52"/>
        <v>#DIV/0!</v>
      </c>
      <c r="AA56" s="706">
        <f>'Next Years Budget - Set Goals'!AA65/12</f>
        <v>0</v>
      </c>
      <c r="AB56" s="108" t="e">
        <f t="shared" si="53"/>
        <v>#DIV/0!</v>
      </c>
      <c r="AC56" s="706">
        <f>'Next Years Budget - Set Goals'!AC65/12</f>
        <v>0</v>
      </c>
      <c r="AD56" s="319" t="e">
        <f t="shared" si="54"/>
        <v>#DIV/0!</v>
      </c>
    </row>
    <row r="57" spans="1:30" ht="13.15" x14ac:dyDescent="0.4">
      <c r="A57" s="327" t="s">
        <v>399</v>
      </c>
      <c r="B57" s="394" t="s">
        <v>280</v>
      </c>
      <c r="C57" s="243">
        <f t="shared" si="41"/>
        <v>0</v>
      </c>
      <c r="D57" s="101">
        <f t="shared" si="42"/>
        <v>0</v>
      </c>
      <c r="E57" s="706">
        <f>'Next Years Budget - Set Goals'!E66/12</f>
        <v>0</v>
      </c>
      <c r="F57" s="108">
        <f t="shared" ref="F57:H60" si="55">+E57/E$7</f>
        <v>0</v>
      </c>
      <c r="G57" s="706">
        <f>'Next Years Budget - Set Goals'!G66/12</f>
        <v>0</v>
      </c>
      <c r="H57" s="108" t="e">
        <f t="shared" si="55"/>
        <v>#DIV/0!</v>
      </c>
      <c r="I57" s="706">
        <f>'Next Years Budget - Set Goals'!I66/12</f>
        <v>0</v>
      </c>
      <c r="J57" s="108" t="e">
        <f t="shared" si="44"/>
        <v>#DIV/0!</v>
      </c>
      <c r="K57" s="706">
        <f>'Next Years Budget - Set Goals'!K66/12</f>
        <v>0</v>
      </c>
      <c r="L57" s="108" t="e">
        <f t="shared" si="45"/>
        <v>#DIV/0!</v>
      </c>
      <c r="M57" s="706">
        <f>'Next Years Budget - Set Goals'!M66/12</f>
        <v>0</v>
      </c>
      <c r="N57" s="108" t="e">
        <f t="shared" si="46"/>
        <v>#DIV/0!</v>
      </c>
      <c r="O57" s="706">
        <f>'Next Years Budget - Set Goals'!O66/12</f>
        <v>0</v>
      </c>
      <c r="P57" s="108" t="e">
        <f t="shared" si="47"/>
        <v>#DIV/0!</v>
      </c>
      <c r="Q57" s="706">
        <f>'Next Years Budget - Set Goals'!Q66/12</f>
        <v>0</v>
      </c>
      <c r="R57" s="108" t="e">
        <f t="shared" si="48"/>
        <v>#DIV/0!</v>
      </c>
      <c r="S57" s="706">
        <f>'Next Years Budget - Set Goals'!S66/12</f>
        <v>0</v>
      </c>
      <c r="T57" s="108" t="e">
        <f t="shared" si="49"/>
        <v>#DIV/0!</v>
      </c>
      <c r="U57" s="706">
        <f>'Next Years Budget - Set Goals'!U66/12</f>
        <v>0</v>
      </c>
      <c r="V57" s="108" t="e">
        <f t="shared" si="50"/>
        <v>#DIV/0!</v>
      </c>
      <c r="W57" s="706">
        <f>'Next Years Budget - Set Goals'!W66/12</f>
        <v>0</v>
      </c>
      <c r="X57" s="108" t="e">
        <f t="shared" si="51"/>
        <v>#DIV/0!</v>
      </c>
      <c r="Y57" s="706">
        <f>'Next Years Budget - Set Goals'!Y66/12</f>
        <v>0</v>
      </c>
      <c r="Z57" s="108" t="e">
        <f t="shared" si="52"/>
        <v>#DIV/0!</v>
      </c>
      <c r="AA57" s="706">
        <f>'Next Years Budget - Set Goals'!AA66/12</f>
        <v>0</v>
      </c>
      <c r="AB57" s="108" t="e">
        <f t="shared" si="53"/>
        <v>#DIV/0!</v>
      </c>
      <c r="AC57" s="706">
        <f>'Next Years Budget - Set Goals'!AC66/12</f>
        <v>0</v>
      </c>
      <c r="AD57" s="319" t="e">
        <f t="shared" si="54"/>
        <v>#DIV/0!</v>
      </c>
    </row>
    <row r="58" spans="1:30" ht="13.15" x14ac:dyDescent="0.4">
      <c r="A58" s="327" t="s">
        <v>398</v>
      </c>
      <c r="B58" s="394" t="s">
        <v>281</v>
      </c>
      <c r="C58" s="243">
        <f t="shared" si="41"/>
        <v>0</v>
      </c>
      <c r="D58" s="101">
        <f t="shared" si="42"/>
        <v>0</v>
      </c>
      <c r="E58" s="706">
        <f>'Next Years Budget - Set Goals'!E67/12</f>
        <v>0</v>
      </c>
      <c r="F58" s="108">
        <f t="shared" si="55"/>
        <v>0</v>
      </c>
      <c r="G58" s="706">
        <f>'Next Years Budget - Set Goals'!G67/12</f>
        <v>0</v>
      </c>
      <c r="H58" s="108" t="e">
        <f t="shared" si="55"/>
        <v>#DIV/0!</v>
      </c>
      <c r="I58" s="706">
        <f>'Next Years Budget - Set Goals'!I67/12</f>
        <v>0</v>
      </c>
      <c r="J58" s="108" t="e">
        <f t="shared" si="44"/>
        <v>#DIV/0!</v>
      </c>
      <c r="K58" s="706">
        <f>'Next Years Budget - Set Goals'!K67/12</f>
        <v>0</v>
      </c>
      <c r="L58" s="108" t="e">
        <f t="shared" si="45"/>
        <v>#DIV/0!</v>
      </c>
      <c r="M58" s="706">
        <f>'Next Years Budget - Set Goals'!M67/12</f>
        <v>0</v>
      </c>
      <c r="N58" s="108" t="e">
        <f t="shared" si="46"/>
        <v>#DIV/0!</v>
      </c>
      <c r="O58" s="706">
        <f>'Next Years Budget - Set Goals'!O67/12</f>
        <v>0</v>
      </c>
      <c r="P58" s="108" t="e">
        <f t="shared" si="47"/>
        <v>#DIV/0!</v>
      </c>
      <c r="Q58" s="706">
        <f>'Next Years Budget - Set Goals'!Q67/12</f>
        <v>0</v>
      </c>
      <c r="R58" s="108" t="e">
        <f t="shared" si="48"/>
        <v>#DIV/0!</v>
      </c>
      <c r="S58" s="706">
        <f>'Next Years Budget - Set Goals'!S67/12</f>
        <v>0</v>
      </c>
      <c r="T58" s="108" t="e">
        <f t="shared" si="49"/>
        <v>#DIV/0!</v>
      </c>
      <c r="U58" s="706">
        <f>'Next Years Budget - Set Goals'!U67/12</f>
        <v>0</v>
      </c>
      <c r="V58" s="108" t="e">
        <f t="shared" si="50"/>
        <v>#DIV/0!</v>
      </c>
      <c r="W58" s="706">
        <f>'Next Years Budget - Set Goals'!W67/12</f>
        <v>0</v>
      </c>
      <c r="X58" s="108" t="e">
        <f t="shared" si="51"/>
        <v>#DIV/0!</v>
      </c>
      <c r="Y58" s="706">
        <f>'Next Years Budget - Set Goals'!Y67/12</f>
        <v>0</v>
      </c>
      <c r="Z58" s="108" t="e">
        <f t="shared" si="52"/>
        <v>#DIV/0!</v>
      </c>
      <c r="AA58" s="706">
        <f>'Next Years Budget - Set Goals'!AA67/12</f>
        <v>0</v>
      </c>
      <c r="AB58" s="108" t="e">
        <f t="shared" si="53"/>
        <v>#DIV/0!</v>
      </c>
      <c r="AC58" s="706">
        <f>'Next Years Budget - Set Goals'!AC67/12</f>
        <v>0</v>
      </c>
      <c r="AD58" s="319" t="e">
        <f t="shared" si="54"/>
        <v>#DIV/0!</v>
      </c>
    </row>
    <row r="59" spans="1:30" ht="13.15" x14ac:dyDescent="0.4">
      <c r="A59" s="327" t="s">
        <v>399</v>
      </c>
      <c r="B59" s="394" t="s">
        <v>282</v>
      </c>
      <c r="C59" s="243">
        <f t="shared" si="41"/>
        <v>0</v>
      </c>
      <c r="D59" s="101">
        <f t="shared" si="42"/>
        <v>0</v>
      </c>
      <c r="E59" s="706">
        <f>'Next Years Budget - Set Goals'!E68/12</f>
        <v>0</v>
      </c>
      <c r="F59" s="108">
        <f t="shared" si="55"/>
        <v>0</v>
      </c>
      <c r="G59" s="706">
        <f>'Next Years Budget - Set Goals'!G68/12</f>
        <v>0</v>
      </c>
      <c r="H59" s="108" t="e">
        <f t="shared" si="55"/>
        <v>#DIV/0!</v>
      </c>
      <c r="I59" s="706">
        <f>'Next Years Budget - Set Goals'!I68/12</f>
        <v>0</v>
      </c>
      <c r="J59" s="108" t="e">
        <f t="shared" si="44"/>
        <v>#DIV/0!</v>
      </c>
      <c r="K59" s="706">
        <f>'Next Years Budget - Set Goals'!K68/12</f>
        <v>0</v>
      </c>
      <c r="L59" s="108" t="e">
        <f t="shared" si="45"/>
        <v>#DIV/0!</v>
      </c>
      <c r="M59" s="706">
        <f>'Next Years Budget - Set Goals'!M68/12</f>
        <v>0</v>
      </c>
      <c r="N59" s="108" t="e">
        <f t="shared" si="46"/>
        <v>#DIV/0!</v>
      </c>
      <c r="O59" s="706">
        <f>'Next Years Budget - Set Goals'!O68/12</f>
        <v>0</v>
      </c>
      <c r="P59" s="108" t="e">
        <f t="shared" si="47"/>
        <v>#DIV/0!</v>
      </c>
      <c r="Q59" s="706">
        <f>'Next Years Budget - Set Goals'!Q68/12</f>
        <v>0</v>
      </c>
      <c r="R59" s="108" t="e">
        <f t="shared" si="48"/>
        <v>#DIV/0!</v>
      </c>
      <c r="S59" s="706">
        <f>'Next Years Budget - Set Goals'!S68/12</f>
        <v>0</v>
      </c>
      <c r="T59" s="108" t="e">
        <f t="shared" si="49"/>
        <v>#DIV/0!</v>
      </c>
      <c r="U59" s="706">
        <f>'Next Years Budget - Set Goals'!U68/12</f>
        <v>0</v>
      </c>
      <c r="V59" s="108" t="e">
        <f t="shared" si="50"/>
        <v>#DIV/0!</v>
      </c>
      <c r="W59" s="706">
        <f>'Next Years Budget - Set Goals'!W68/12</f>
        <v>0</v>
      </c>
      <c r="X59" s="108" t="e">
        <f t="shared" si="51"/>
        <v>#DIV/0!</v>
      </c>
      <c r="Y59" s="706">
        <f>'Next Years Budget - Set Goals'!Y68/12</f>
        <v>0</v>
      </c>
      <c r="Z59" s="108" t="e">
        <f t="shared" si="52"/>
        <v>#DIV/0!</v>
      </c>
      <c r="AA59" s="706">
        <f>'Next Years Budget - Set Goals'!AA68/12</f>
        <v>0</v>
      </c>
      <c r="AB59" s="108" t="e">
        <f t="shared" si="53"/>
        <v>#DIV/0!</v>
      </c>
      <c r="AC59" s="706">
        <f>'Next Years Budget - Set Goals'!AC68/12</f>
        <v>0</v>
      </c>
      <c r="AD59" s="319" t="e">
        <f t="shared" si="54"/>
        <v>#DIV/0!</v>
      </c>
    </row>
    <row r="60" spans="1:30" ht="13.15" x14ac:dyDescent="0.4">
      <c r="A60" s="327"/>
      <c r="B60" s="409" t="s">
        <v>284</v>
      </c>
      <c r="C60" s="265">
        <f>SUM(C41:C59)</f>
        <v>0</v>
      </c>
      <c r="D60" s="110">
        <f>+C60/$C$7</f>
        <v>0</v>
      </c>
      <c r="E60" s="256">
        <f>SUM(E41:E59)</f>
        <v>0</v>
      </c>
      <c r="F60" s="194">
        <f t="shared" si="55"/>
        <v>0</v>
      </c>
      <c r="G60" s="256">
        <f>SUM(G41:G59)</f>
        <v>0</v>
      </c>
      <c r="H60" s="194" t="e">
        <f t="shared" si="55"/>
        <v>#DIV/0!</v>
      </c>
      <c r="I60" s="256">
        <f>SUM(I41:I59)</f>
        <v>0</v>
      </c>
      <c r="J60" s="194" t="e">
        <f t="shared" si="44"/>
        <v>#DIV/0!</v>
      </c>
      <c r="K60" s="256">
        <f>SUM(K41:K59)</f>
        <v>0</v>
      </c>
      <c r="L60" s="194" t="e">
        <f t="shared" si="45"/>
        <v>#DIV/0!</v>
      </c>
      <c r="M60" s="256">
        <f>SUM(M41:M59)</f>
        <v>0</v>
      </c>
      <c r="N60" s="194" t="e">
        <f t="shared" si="46"/>
        <v>#DIV/0!</v>
      </c>
      <c r="O60" s="256">
        <f>SUM(O41:O59)</f>
        <v>0</v>
      </c>
      <c r="P60" s="194" t="e">
        <f t="shared" si="47"/>
        <v>#DIV/0!</v>
      </c>
      <c r="Q60" s="256">
        <f>SUM(Q41:Q59)</f>
        <v>0</v>
      </c>
      <c r="R60" s="194" t="e">
        <f t="shared" si="48"/>
        <v>#DIV/0!</v>
      </c>
      <c r="S60" s="256">
        <f>SUM(S41:S59)</f>
        <v>0</v>
      </c>
      <c r="T60" s="194" t="e">
        <f t="shared" si="49"/>
        <v>#DIV/0!</v>
      </c>
      <c r="U60" s="256">
        <f>SUM(U41:U59)</f>
        <v>0</v>
      </c>
      <c r="V60" s="194" t="e">
        <f t="shared" si="50"/>
        <v>#DIV/0!</v>
      </c>
      <c r="W60" s="256">
        <f>SUM(W41:W59)</f>
        <v>0</v>
      </c>
      <c r="X60" s="194" t="e">
        <f t="shared" si="51"/>
        <v>#DIV/0!</v>
      </c>
      <c r="Y60" s="256">
        <f>SUM(Y41:Y59)</f>
        <v>0</v>
      </c>
      <c r="Z60" s="194" t="e">
        <f t="shared" si="52"/>
        <v>#DIV/0!</v>
      </c>
      <c r="AA60" s="256">
        <f>SUM(AA41:AA59)</f>
        <v>0</v>
      </c>
      <c r="AB60" s="194" t="e">
        <f t="shared" si="53"/>
        <v>#DIV/0!</v>
      </c>
      <c r="AC60" s="256">
        <f>SUM(AC41:AC59)</f>
        <v>0</v>
      </c>
      <c r="AD60" s="230" t="e">
        <f t="shared" si="54"/>
        <v>#DIV/0!</v>
      </c>
    </row>
    <row r="61" spans="1:30" ht="13.15" x14ac:dyDescent="0.4">
      <c r="A61" s="327"/>
      <c r="B61" s="4"/>
      <c r="C61" s="243"/>
      <c r="D61" s="1"/>
      <c r="E61" s="248"/>
      <c r="F61" s="108"/>
      <c r="G61" s="248"/>
      <c r="H61" s="108"/>
      <c r="I61" s="248"/>
      <c r="J61" s="108"/>
      <c r="K61" s="248"/>
      <c r="L61" s="108"/>
      <c r="M61" s="248"/>
      <c r="N61" s="108"/>
      <c r="O61" s="248"/>
      <c r="P61" s="108"/>
      <c r="Q61" s="248"/>
      <c r="R61" s="108"/>
      <c r="S61" s="248"/>
      <c r="T61" s="108"/>
      <c r="U61" s="248"/>
      <c r="V61" s="108"/>
      <c r="W61" s="248"/>
      <c r="X61" s="108"/>
      <c r="Y61" s="248"/>
      <c r="Z61" s="108"/>
      <c r="AA61" s="248"/>
      <c r="AB61" s="108"/>
      <c r="AC61" s="248"/>
      <c r="AD61" s="319"/>
    </row>
    <row r="62" spans="1:30" ht="13.15" x14ac:dyDescent="0.4">
      <c r="A62" s="327"/>
      <c r="B62" s="410" t="s">
        <v>299</v>
      </c>
      <c r="C62" s="243"/>
      <c r="D62" s="1"/>
      <c r="E62" s="248"/>
      <c r="F62" s="108"/>
      <c r="G62" s="248"/>
      <c r="H62" s="108"/>
      <c r="I62" s="248"/>
      <c r="J62" s="108"/>
      <c r="K62" s="248"/>
      <c r="L62" s="108"/>
      <c r="M62" s="248"/>
      <c r="N62" s="108"/>
      <c r="O62" s="248"/>
      <c r="P62" s="108"/>
      <c r="Q62" s="248"/>
      <c r="R62" s="108"/>
      <c r="S62" s="248"/>
      <c r="T62" s="108"/>
      <c r="U62" s="248"/>
      <c r="V62" s="108"/>
      <c r="W62" s="248"/>
      <c r="X62" s="108"/>
      <c r="Y62" s="248"/>
      <c r="Z62" s="108"/>
      <c r="AA62" s="248"/>
      <c r="AB62" s="108"/>
      <c r="AC62" s="248"/>
      <c r="AD62" s="319"/>
    </row>
    <row r="63" spans="1:30" ht="13.15" x14ac:dyDescent="0.4">
      <c r="A63" s="327" t="s">
        <v>398</v>
      </c>
      <c r="B63" s="394" t="s">
        <v>285</v>
      </c>
      <c r="C63" s="243">
        <f t="shared" ref="C63:C76" si="56">+E63+G63+I63+K63+M63+O63+Q63+S63+U63+W63+Y63+AA63+AC63</f>
        <v>0</v>
      </c>
      <c r="D63" s="101">
        <f t="shared" ref="D63:D76" si="57">+C63/$C$7</f>
        <v>0</v>
      </c>
      <c r="E63" s="706">
        <f>'Next Years Budget - Set Goals'!E72/12</f>
        <v>0</v>
      </c>
      <c r="F63" s="108">
        <f t="shared" ref="F63:H77" si="58">+E63/E$7</f>
        <v>0</v>
      </c>
      <c r="G63" s="706">
        <f>'Next Years Budget - Set Goals'!G72/12</f>
        <v>0</v>
      </c>
      <c r="H63" s="108" t="e">
        <f t="shared" si="58"/>
        <v>#DIV/0!</v>
      </c>
      <c r="I63" s="706">
        <f>'Next Years Budget - Set Goals'!I72/12</f>
        <v>0</v>
      </c>
      <c r="J63" s="108" t="e">
        <f t="shared" ref="J63:J77" si="59">+I63/I$7</f>
        <v>#DIV/0!</v>
      </c>
      <c r="K63" s="706">
        <f>'Next Years Budget - Set Goals'!K72/12</f>
        <v>0</v>
      </c>
      <c r="L63" s="108" t="e">
        <f t="shared" ref="L63:L77" si="60">+K63/K$7</f>
        <v>#DIV/0!</v>
      </c>
      <c r="M63" s="706">
        <f>'Next Years Budget - Set Goals'!M72/12</f>
        <v>0</v>
      </c>
      <c r="N63" s="108" t="e">
        <f t="shared" ref="N63:N77" si="61">+M63/M$7</f>
        <v>#DIV/0!</v>
      </c>
      <c r="O63" s="706">
        <f>'Next Years Budget - Set Goals'!O72/12</f>
        <v>0</v>
      </c>
      <c r="P63" s="108" t="e">
        <f t="shared" ref="P63:P77" si="62">+O63/O$7</f>
        <v>#DIV/0!</v>
      </c>
      <c r="Q63" s="706">
        <f>'Next Years Budget - Set Goals'!Q72/12</f>
        <v>0</v>
      </c>
      <c r="R63" s="108" t="e">
        <f t="shared" ref="R63:R77" si="63">+Q63/Q$7</f>
        <v>#DIV/0!</v>
      </c>
      <c r="S63" s="706">
        <f>'Next Years Budget - Set Goals'!S72/12</f>
        <v>0</v>
      </c>
      <c r="T63" s="108" t="e">
        <f t="shared" ref="T63:T77" si="64">+S63/S$7</f>
        <v>#DIV/0!</v>
      </c>
      <c r="U63" s="706">
        <f>'Next Years Budget - Set Goals'!U72/12</f>
        <v>0</v>
      </c>
      <c r="V63" s="108" t="e">
        <f t="shared" ref="V63:V77" si="65">+U63/U$7</f>
        <v>#DIV/0!</v>
      </c>
      <c r="W63" s="706">
        <f>'Next Years Budget - Set Goals'!W72/12</f>
        <v>0</v>
      </c>
      <c r="X63" s="108" t="e">
        <f t="shared" ref="X63:X77" si="66">+W63/W$7</f>
        <v>#DIV/0!</v>
      </c>
      <c r="Y63" s="706">
        <f>'Next Years Budget - Set Goals'!Y72/12</f>
        <v>0</v>
      </c>
      <c r="Z63" s="108" t="e">
        <f t="shared" ref="Z63:Z77" si="67">+Y63/Y$7</f>
        <v>#DIV/0!</v>
      </c>
      <c r="AA63" s="706">
        <f>'Next Years Budget - Set Goals'!AA72/12</f>
        <v>0</v>
      </c>
      <c r="AB63" s="108" t="e">
        <f t="shared" ref="AB63:AB77" si="68">+AA63/AA$7</f>
        <v>#DIV/0!</v>
      </c>
      <c r="AC63" s="706">
        <f>'Next Years Budget - Set Goals'!AC72/12</f>
        <v>0</v>
      </c>
      <c r="AD63" s="319" t="e">
        <f t="shared" ref="AD63:AD77" si="69">+AC63/AC$7</f>
        <v>#DIV/0!</v>
      </c>
    </row>
    <row r="64" spans="1:30" ht="13.15" x14ac:dyDescent="0.4">
      <c r="A64" s="327" t="s">
        <v>398</v>
      </c>
      <c r="B64" s="394" t="s">
        <v>286</v>
      </c>
      <c r="C64" s="243">
        <f t="shared" si="56"/>
        <v>0</v>
      </c>
      <c r="D64" s="101">
        <f t="shared" si="57"/>
        <v>0</v>
      </c>
      <c r="E64" s="706">
        <f>'Next Years Budget - Set Goals'!E73/12</f>
        <v>0</v>
      </c>
      <c r="F64" s="108">
        <f t="shared" si="58"/>
        <v>0</v>
      </c>
      <c r="G64" s="706">
        <f>'Next Years Budget - Set Goals'!G73/12</f>
        <v>0</v>
      </c>
      <c r="H64" s="108" t="e">
        <f t="shared" si="58"/>
        <v>#DIV/0!</v>
      </c>
      <c r="I64" s="706">
        <f>'Next Years Budget - Set Goals'!I73/12</f>
        <v>0</v>
      </c>
      <c r="J64" s="108" t="e">
        <f t="shared" si="59"/>
        <v>#DIV/0!</v>
      </c>
      <c r="K64" s="706">
        <f>'Next Years Budget - Set Goals'!K73/12</f>
        <v>0</v>
      </c>
      <c r="L64" s="108" t="e">
        <f t="shared" si="60"/>
        <v>#DIV/0!</v>
      </c>
      <c r="M64" s="706">
        <f>'Next Years Budget - Set Goals'!M73/12</f>
        <v>0</v>
      </c>
      <c r="N64" s="108" t="e">
        <f t="shared" si="61"/>
        <v>#DIV/0!</v>
      </c>
      <c r="O64" s="706">
        <f>'Next Years Budget - Set Goals'!O73/12</f>
        <v>0</v>
      </c>
      <c r="P64" s="108" t="e">
        <f t="shared" si="62"/>
        <v>#DIV/0!</v>
      </c>
      <c r="Q64" s="706">
        <f>'Next Years Budget - Set Goals'!Q73/12</f>
        <v>0</v>
      </c>
      <c r="R64" s="108" t="e">
        <f t="shared" si="63"/>
        <v>#DIV/0!</v>
      </c>
      <c r="S64" s="706">
        <f>'Next Years Budget - Set Goals'!S73/12</f>
        <v>0</v>
      </c>
      <c r="T64" s="108" t="e">
        <f t="shared" si="64"/>
        <v>#DIV/0!</v>
      </c>
      <c r="U64" s="706">
        <f>'Next Years Budget - Set Goals'!U73/12</f>
        <v>0</v>
      </c>
      <c r="V64" s="108" t="e">
        <f t="shared" si="65"/>
        <v>#DIV/0!</v>
      </c>
      <c r="W64" s="706">
        <f>'Next Years Budget - Set Goals'!W73/12</f>
        <v>0</v>
      </c>
      <c r="X64" s="108" t="e">
        <f t="shared" si="66"/>
        <v>#DIV/0!</v>
      </c>
      <c r="Y64" s="706">
        <f>'Next Years Budget - Set Goals'!Y73/12</f>
        <v>0</v>
      </c>
      <c r="Z64" s="108" t="e">
        <f t="shared" si="67"/>
        <v>#DIV/0!</v>
      </c>
      <c r="AA64" s="706">
        <f>'Next Years Budget - Set Goals'!AA73/12</f>
        <v>0</v>
      </c>
      <c r="AB64" s="108" t="e">
        <f t="shared" si="68"/>
        <v>#DIV/0!</v>
      </c>
      <c r="AC64" s="706">
        <f>'Next Years Budget - Set Goals'!AC73/12</f>
        <v>0</v>
      </c>
      <c r="AD64" s="319" t="e">
        <f t="shared" si="69"/>
        <v>#DIV/0!</v>
      </c>
    </row>
    <row r="65" spans="1:30" ht="13.15" x14ac:dyDescent="0.4">
      <c r="A65" s="327" t="s">
        <v>398</v>
      </c>
      <c r="B65" s="394" t="s">
        <v>287</v>
      </c>
      <c r="C65" s="243">
        <f t="shared" si="56"/>
        <v>0</v>
      </c>
      <c r="D65" s="101">
        <f t="shared" si="57"/>
        <v>0</v>
      </c>
      <c r="E65" s="706">
        <f>'Next Years Budget - Set Goals'!E74/12</f>
        <v>0</v>
      </c>
      <c r="F65" s="108">
        <f t="shared" si="58"/>
        <v>0</v>
      </c>
      <c r="G65" s="706">
        <f>'Next Years Budget - Set Goals'!G74/12</f>
        <v>0</v>
      </c>
      <c r="H65" s="108" t="e">
        <f t="shared" si="58"/>
        <v>#DIV/0!</v>
      </c>
      <c r="I65" s="706">
        <f>'Next Years Budget - Set Goals'!I74/12</f>
        <v>0</v>
      </c>
      <c r="J65" s="108" t="e">
        <f t="shared" si="59"/>
        <v>#DIV/0!</v>
      </c>
      <c r="K65" s="706">
        <f>'Next Years Budget - Set Goals'!K74/12</f>
        <v>0</v>
      </c>
      <c r="L65" s="108" t="e">
        <f t="shared" si="60"/>
        <v>#DIV/0!</v>
      </c>
      <c r="M65" s="706">
        <f>'Next Years Budget - Set Goals'!M74/12</f>
        <v>0</v>
      </c>
      <c r="N65" s="108" t="e">
        <f t="shared" si="61"/>
        <v>#DIV/0!</v>
      </c>
      <c r="O65" s="706">
        <f>'Next Years Budget - Set Goals'!O74/12</f>
        <v>0</v>
      </c>
      <c r="P65" s="108" t="e">
        <f t="shared" si="62"/>
        <v>#DIV/0!</v>
      </c>
      <c r="Q65" s="706">
        <f>'Next Years Budget - Set Goals'!Q74/12</f>
        <v>0</v>
      </c>
      <c r="R65" s="108" t="e">
        <f t="shared" si="63"/>
        <v>#DIV/0!</v>
      </c>
      <c r="S65" s="706">
        <f>'Next Years Budget - Set Goals'!S74/12</f>
        <v>0</v>
      </c>
      <c r="T65" s="108" t="e">
        <f t="shared" si="64"/>
        <v>#DIV/0!</v>
      </c>
      <c r="U65" s="706">
        <f>'Next Years Budget - Set Goals'!U74/12</f>
        <v>0</v>
      </c>
      <c r="V65" s="108" t="e">
        <f t="shared" si="65"/>
        <v>#DIV/0!</v>
      </c>
      <c r="W65" s="706">
        <f>'Next Years Budget - Set Goals'!W74/12</f>
        <v>0</v>
      </c>
      <c r="X65" s="108" t="e">
        <f t="shared" si="66"/>
        <v>#DIV/0!</v>
      </c>
      <c r="Y65" s="706">
        <f>'Next Years Budget - Set Goals'!Y74/12</f>
        <v>0</v>
      </c>
      <c r="Z65" s="108" t="e">
        <f t="shared" si="67"/>
        <v>#DIV/0!</v>
      </c>
      <c r="AA65" s="706">
        <f>'Next Years Budget - Set Goals'!AA74/12</f>
        <v>0</v>
      </c>
      <c r="AB65" s="108" t="e">
        <f t="shared" si="68"/>
        <v>#DIV/0!</v>
      </c>
      <c r="AC65" s="706">
        <f>'Next Years Budget - Set Goals'!AC74/12</f>
        <v>0</v>
      </c>
      <c r="AD65" s="319" t="e">
        <f t="shared" si="69"/>
        <v>#DIV/0!</v>
      </c>
    </row>
    <row r="66" spans="1:30" ht="13.15" x14ac:dyDescent="0.4">
      <c r="A66" s="327" t="s">
        <v>398</v>
      </c>
      <c r="B66" s="394" t="s">
        <v>288</v>
      </c>
      <c r="C66" s="243">
        <f t="shared" si="56"/>
        <v>0</v>
      </c>
      <c r="D66" s="101">
        <f t="shared" si="57"/>
        <v>0</v>
      </c>
      <c r="E66" s="706">
        <f>'Next Years Budget - Set Goals'!E75/12</f>
        <v>0</v>
      </c>
      <c r="F66" s="108">
        <f t="shared" si="58"/>
        <v>0</v>
      </c>
      <c r="G66" s="706">
        <f>'Next Years Budget - Set Goals'!G75/12</f>
        <v>0</v>
      </c>
      <c r="H66" s="108" t="e">
        <f t="shared" si="58"/>
        <v>#DIV/0!</v>
      </c>
      <c r="I66" s="706">
        <f>'Next Years Budget - Set Goals'!I75/12</f>
        <v>0</v>
      </c>
      <c r="J66" s="108" t="e">
        <f t="shared" si="59"/>
        <v>#DIV/0!</v>
      </c>
      <c r="K66" s="706">
        <f>'Next Years Budget - Set Goals'!K75/12</f>
        <v>0</v>
      </c>
      <c r="L66" s="108" t="e">
        <f t="shared" si="60"/>
        <v>#DIV/0!</v>
      </c>
      <c r="M66" s="706">
        <f>'Next Years Budget - Set Goals'!M75/12</f>
        <v>0</v>
      </c>
      <c r="N66" s="108" t="e">
        <f t="shared" si="61"/>
        <v>#DIV/0!</v>
      </c>
      <c r="O66" s="706">
        <f>'Next Years Budget - Set Goals'!O75/12</f>
        <v>0</v>
      </c>
      <c r="P66" s="108" t="e">
        <f t="shared" si="62"/>
        <v>#DIV/0!</v>
      </c>
      <c r="Q66" s="706">
        <f>'Next Years Budget - Set Goals'!Q75/12</f>
        <v>0</v>
      </c>
      <c r="R66" s="108" t="e">
        <f t="shared" si="63"/>
        <v>#DIV/0!</v>
      </c>
      <c r="S66" s="706">
        <f>'Next Years Budget - Set Goals'!S75/12</f>
        <v>0</v>
      </c>
      <c r="T66" s="108" t="e">
        <f t="shared" si="64"/>
        <v>#DIV/0!</v>
      </c>
      <c r="U66" s="706">
        <f>'Next Years Budget - Set Goals'!U75/12</f>
        <v>0</v>
      </c>
      <c r="V66" s="108" t="e">
        <f t="shared" si="65"/>
        <v>#DIV/0!</v>
      </c>
      <c r="W66" s="706">
        <f>'Next Years Budget - Set Goals'!W75/12</f>
        <v>0</v>
      </c>
      <c r="X66" s="108" t="e">
        <f t="shared" si="66"/>
        <v>#DIV/0!</v>
      </c>
      <c r="Y66" s="706">
        <f>'Next Years Budget - Set Goals'!Y75/12</f>
        <v>0</v>
      </c>
      <c r="Z66" s="108" t="e">
        <f t="shared" si="67"/>
        <v>#DIV/0!</v>
      </c>
      <c r="AA66" s="706">
        <f>'Next Years Budget - Set Goals'!AA75/12</f>
        <v>0</v>
      </c>
      <c r="AB66" s="108" t="e">
        <f t="shared" si="68"/>
        <v>#DIV/0!</v>
      </c>
      <c r="AC66" s="706">
        <f>'Next Years Budget - Set Goals'!AC75/12</f>
        <v>0</v>
      </c>
      <c r="AD66" s="319" t="e">
        <f t="shared" si="69"/>
        <v>#DIV/0!</v>
      </c>
    </row>
    <row r="67" spans="1:30" ht="13.15" x14ac:dyDescent="0.4">
      <c r="A67" s="327" t="s">
        <v>399</v>
      </c>
      <c r="B67" s="394" t="s">
        <v>289</v>
      </c>
      <c r="C67" s="243">
        <f t="shared" si="56"/>
        <v>0</v>
      </c>
      <c r="D67" s="101">
        <f t="shared" si="57"/>
        <v>0</v>
      </c>
      <c r="E67" s="706">
        <f>'Next Years Budget - Set Goals'!E76/12</f>
        <v>0</v>
      </c>
      <c r="F67" s="108">
        <f t="shared" si="58"/>
        <v>0</v>
      </c>
      <c r="G67" s="706">
        <f>'Next Years Budget - Set Goals'!G76/12</f>
        <v>0</v>
      </c>
      <c r="H67" s="108" t="e">
        <f t="shared" si="58"/>
        <v>#DIV/0!</v>
      </c>
      <c r="I67" s="706">
        <f>'Next Years Budget - Set Goals'!I76/12</f>
        <v>0</v>
      </c>
      <c r="J67" s="108" t="e">
        <f t="shared" si="59"/>
        <v>#DIV/0!</v>
      </c>
      <c r="K67" s="706">
        <f>'Next Years Budget - Set Goals'!K76/12</f>
        <v>0</v>
      </c>
      <c r="L67" s="108" t="e">
        <f t="shared" si="60"/>
        <v>#DIV/0!</v>
      </c>
      <c r="M67" s="706">
        <f>'Next Years Budget - Set Goals'!M76/12</f>
        <v>0</v>
      </c>
      <c r="N67" s="108" t="e">
        <f t="shared" si="61"/>
        <v>#DIV/0!</v>
      </c>
      <c r="O67" s="706">
        <f>'Next Years Budget - Set Goals'!O76/12</f>
        <v>0</v>
      </c>
      <c r="P67" s="108" t="e">
        <f t="shared" si="62"/>
        <v>#DIV/0!</v>
      </c>
      <c r="Q67" s="706">
        <f>'Next Years Budget - Set Goals'!Q76/12</f>
        <v>0</v>
      </c>
      <c r="R67" s="108" t="e">
        <f t="shared" si="63"/>
        <v>#DIV/0!</v>
      </c>
      <c r="S67" s="706">
        <f>'Next Years Budget - Set Goals'!S76/12</f>
        <v>0</v>
      </c>
      <c r="T67" s="108" t="e">
        <f t="shared" si="64"/>
        <v>#DIV/0!</v>
      </c>
      <c r="U67" s="706">
        <f>'Next Years Budget - Set Goals'!U76/12</f>
        <v>0</v>
      </c>
      <c r="V67" s="108" t="e">
        <f t="shared" si="65"/>
        <v>#DIV/0!</v>
      </c>
      <c r="W67" s="706">
        <f>'Next Years Budget - Set Goals'!W76/12</f>
        <v>0</v>
      </c>
      <c r="X67" s="108" t="e">
        <f t="shared" si="66"/>
        <v>#DIV/0!</v>
      </c>
      <c r="Y67" s="706">
        <f>'Next Years Budget - Set Goals'!Y76/12</f>
        <v>0</v>
      </c>
      <c r="Z67" s="108" t="e">
        <f t="shared" si="67"/>
        <v>#DIV/0!</v>
      </c>
      <c r="AA67" s="706">
        <f>'Next Years Budget - Set Goals'!AA76/12</f>
        <v>0</v>
      </c>
      <c r="AB67" s="108" t="e">
        <f t="shared" si="68"/>
        <v>#DIV/0!</v>
      </c>
      <c r="AC67" s="706">
        <f>'Next Years Budget - Set Goals'!AC76/12</f>
        <v>0</v>
      </c>
      <c r="AD67" s="319" t="e">
        <f t="shared" si="69"/>
        <v>#DIV/0!</v>
      </c>
    </row>
    <row r="68" spans="1:30" ht="13.15" x14ac:dyDescent="0.4">
      <c r="A68" s="327" t="s">
        <v>399</v>
      </c>
      <c r="B68" s="394" t="s">
        <v>290</v>
      </c>
      <c r="C68" s="243">
        <f t="shared" si="56"/>
        <v>0</v>
      </c>
      <c r="D68" s="101">
        <f t="shared" si="57"/>
        <v>0</v>
      </c>
      <c r="E68" s="706">
        <f>'Next Years Budget - Set Goals'!E77/12</f>
        <v>0</v>
      </c>
      <c r="F68" s="108">
        <f t="shared" si="58"/>
        <v>0</v>
      </c>
      <c r="G68" s="706">
        <f>'Next Years Budget - Set Goals'!G77/12</f>
        <v>0</v>
      </c>
      <c r="H68" s="108" t="e">
        <f t="shared" si="58"/>
        <v>#DIV/0!</v>
      </c>
      <c r="I68" s="706">
        <f>'Next Years Budget - Set Goals'!I77/12</f>
        <v>0</v>
      </c>
      <c r="J68" s="108" t="e">
        <f t="shared" si="59"/>
        <v>#DIV/0!</v>
      </c>
      <c r="K68" s="706">
        <f>'Next Years Budget - Set Goals'!K77/12</f>
        <v>0</v>
      </c>
      <c r="L68" s="108" t="e">
        <f t="shared" si="60"/>
        <v>#DIV/0!</v>
      </c>
      <c r="M68" s="706">
        <f>'Next Years Budget - Set Goals'!M77/12</f>
        <v>0</v>
      </c>
      <c r="N68" s="108" t="e">
        <f t="shared" si="61"/>
        <v>#DIV/0!</v>
      </c>
      <c r="O68" s="706">
        <f>'Next Years Budget - Set Goals'!O77/12</f>
        <v>0</v>
      </c>
      <c r="P68" s="108" t="e">
        <f t="shared" si="62"/>
        <v>#DIV/0!</v>
      </c>
      <c r="Q68" s="706">
        <f>'Next Years Budget - Set Goals'!Q77/12</f>
        <v>0</v>
      </c>
      <c r="R68" s="108" t="e">
        <f t="shared" si="63"/>
        <v>#DIV/0!</v>
      </c>
      <c r="S68" s="706">
        <f>'Next Years Budget - Set Goals'!S77/12</f>
        <v>0</v>
      </c>
      <c r="T68" s="108" t="e">
        <f t="shared" si="64"/>
        <v>#DIV/0!</v>
      </c>
      <c r="U68" s="706">
        <f>'Next Years Budget - Set Goals'!U77/12</f>
        <v>0</v>
      </c>
      <c r="V68" s="108" t="e">
        <f t="shared" si="65"/>
        <v>#DIV/0!</v>
      </c>
      <c r="W68" s="706">
        <f>'Next Years Budget - Set Goals'!W77/12</f>
        <v>0</v>
      </c>
      <c r="X68" s="108" t="e">
        <f t="shared" si="66"/>
        <v>#DIV/0!</v>
      </c>
      <c r="Y68" s="706">
        <f>'Next Years Budget - Set Goals'!Y77/12</f>
        <v>0</v>
      </c>
      <c r="Z68" s="108" t="e">
        <f t="shared" si="67"/>
        <v>#DIV/0!</v>
      </c>
      <c r="AA68" s="706">
        <f>'Next Years Budget - Set Goals'!AA77/12</f>
        <v>0</v>
      </c>
      <c r="AB68" s="108" t="e">
        <f t="shared" si="68"/>
        <v>#DIV/0!</v>
      </c>
      <c r="AC68" s="706">
        <f>'Next Years Budget - Set Goals'!AC77/12</f>
        <v>0</v>
      </c>
      <c r="AD68" s="319" t="e">
        <f t="shared" si="69"/>
        <v>#DIV/0!</v>
      </c>
    </row>
    <row r="69" spans="1:30" ht="13.15" x14ac:dyDescent="0.4">
      <c r="A69" s="327" t="s">
        <v>399</v>
      </c>
      <c r="B69" s="394" t="s">
        <v>291</v>
      </c>
      <c r="C69" s="243">
        <f t="shared" si="56"/>
        <v>0</v>
      </c>
      <c r="D69" s="101">
        <f t="shared" si="57"/>
        <v>0</v>
      </c>
      <c r="E69" s="706">
        <f>'Next Years Budget - Set Goals'!E78/12</f>
        <v>0</v>
      </c>
      <c r="F69" s="108">
        <f t="shared" si="58"/>
        <v>0</v>
      </c>
      <c r="G69" s="706">
        <f>'Next Years Budget - Set Goals'!G78/12</f>
        <v>0</v>
      </c>
      <c r="H69" s="108" t="e">
        <f t="shared" si="58"/>
        <v>#DIV/0!</v>
      </c>
      <c r="I69" s="706">
        <f>'Next Years Budget - Set Goals'!I78/12</f>
        <v>0</v>
      </c>
      <c r="J69" s="108" t="e">
        <f t="shared" si="59"/>
        <v>#DIV/0!</v>
      </c>
      <c r="K69" s="706">
        <f>'Next Years Budget - Set Goals'!K78/12</f>
        <v>0</v>
      </c>
      <c r="L69" s="108" t="e">
        <f t="shared" si="60"/>
        <v>#DIV/0!</v>
      </c>
      <c r="M69" s="706">
        <f>'Next Years Budget - Set Goals'!M78/12</f>
        <v>0</v>
      </c>
      <c r="N69" s="108" t="e">
        <f t="shared" si="61"/>
        <v>#DIV/0!</v>
      </c>
      <c r="O69" s="706">
        <f>'Next Years Budget - Set Goals'!O78/12</f>
        <v>0</v>
      </c>
      <c r="P69" s="108" t="e">
        <f t="shared" si="62"/>
        <v>#DIV/0!</v>
      </c>
      <c r="Q69" s="706">
        <f>'Next Years Budget - Set Goals'!Q78/12</f>
        <v>0</v>
      </c>
      <c r="R69" s="108" t="e">
        <f t="shared" si="63"/>
        <v>#DIV/0!</v>
      </c>
      <c r="S69" s="706">
        <f>'Next Years Budget - Set Goals'!S78/12</f>
        <v>0</v>
      </c>
      <c r="T69" s="108" t="e">
        <f t="shared" si="64"/>
        <v>#DIV/0!</v>
      </c>
      <c r="U69" s="706">
        <f>'Next Years Budget - Set Goals'!U78/12</f>
        <v>0</v>
      </c>
      <c r="V69" s="108" t="e">
        <f t="shared" si="65"/>
        <v>#DIV/0!</v>
      </c>
      <c r="W69" s="706">
        <f>'Next Years Budget - Set Goals'!W78/12</f>
        <v>0</v>
      </c>
      <c r="X69" s="108" t="e">
        <f t="shared" si="66"/>
        <v>#DIV/0!</v>
      </c>
      <c r="Y69" s="706">
        <f>'Next Years Budget - Set Goals'!Y78/12</f>
        <v>0</v>
      </c>
      <c r="Z69" s="108" t="e">
        <f t="shared" si="67"/>
        <v>#DIV/0!</v>
      </c>
      <c r="AA69" s="706">
        <f>'Next Years Budget - Set Goals'!AA78/12</f>
        <v>0</v>
      </c>
      <c r="AB69" s="108" t="e">
        <f t="shared" si="68"/>
        <v>#DIV/0!</v>
      </c>
      <c r="AC69" s="706">
        <f>'Next Years Budget - Set Goals'!AC78/12</f>
        <v>0</v>
      </c>
      <c r="AD69" s="319" t="e">
        <f t="shared" si="69"/>
        <v>#DIV/0!</v>
      </c>
    </row>
    <row r="70" spans="1:30" ht="13.15" x14ac:dyDescent="0.4">
      <c r="A70" s="327" t="s">
        <v>398</v>
      </c>
      <c r="B70" s="394" t="s">
        <v>292</v>
      </c>
      <c r="C70" s="243">
        <f t="shared" si="56"/>
        <v>0</v>
      </c>
      <c r="D70" s="101">
        <f t="shared" si="57"/>
        <v>0</v>
      </c>
      <c r="E70" s="706">
        <f>'Next Years Budget - Set Goals'!E79/12</f>
        <v>0</v>
      </c>
      <c r="F70" s="108">
        <f t="shared" si="58"/>
        <v>0</v>
      </c>
      <c r="G70" s="706">
        <f>'Next Years Budget - Set Goals'!G79/12</f>
        <v>0</v>
      </c>
      <c r="H70" s="108" t="e">
        <f t="shared" si="58"/>
        <v>#DIV/0!</v>
      </c>
      <c r="I70" s="706">
        <f>'Next Years Budget - Set Goals'!I79/12</f>
        <v>0</v>
      </c>
      <c r="J70" s="108" t="e">
        <f t="shared" si="59"/>
        <v>#DIV/0!</v>
      </c>
      <c r="K70" s="706">
        <f>'Next Years Budget - Set Goals'!K79/12</f>
        <v>0</v>
      </c>
      <c r="L70" s="108" t="e">
        <f t="shared" si="60"/>
        <v>#DIV/0!</v>
      </c>
      <c r="M70" s="706">
        <f>'Next Years Budget - Set Goals'!M79/12</f>
        <v>0</v>
      </c>
      <c r="N70" s="108" t="e">
        <f t="shared" si="61"/>
        <v>#DIV/0!</v>
      </c>
      <c r="O70" s="706">
        <f>'Next Years Budget - Set Goals'!O79/12</f>
        <v>0</v>
      </c>
      <c r="P70" s="108" t="e">
        <f t="shared" si="62"/>
        <v>#DIV/0!</v>
      </c>
      <c r="Q70" s="706">
        <f>'Next Years Budget - Set Goals'!Q79/12</f>
        <v>0</v>
      </c>
      <c r="R70" s="108" t="e">
        <f t="shared" si="63"/>
        <v>#DIV/0!</v>
      </c>
      <c r="S70" s="706">
        <f>'Next Years Budget - Set Goals'!S79/12</f>
        <v>0</v>
      </c>
      <c r="T70" s="108" t="e">
        <f t="shared" si="64"/>
        <v>#DIV/0!</v>
      </c>
      <c r="U70" s="706">
        <f>'Next Years Budget - Set Goals'!U79/12</f>
        <v>0</v>
      </c>
      <c r="V70" s="108" t="e">
        <f t="shared" si="65"/>
        <v>#DIV/0!</v>
      </c>
      <c r="W70" s="706">
        <f>'Next Years Budget - Set Goals'!W79/12</f>
        <v>0</v>
      </c>
      <c r="X70" s="108" t="e">
        <f t="shared" si="66"/>
        <v>#DIV/0!</v>
      </c>
      <c r="Y70" s="706">
        <f>'Next Years Budget - Set Goals'!Y79/12</f>
        <v>0</v>
      </c>
      <c r="Z70" s="108" t="e">
        <f t="shared" si="67"/>
        <v>#DIV/0!</v>
      </c>
      <c r="AA70" s="706">
        <f>'Next Years Budget - Set Goals'!AA79/12</f>
        <v>0</v>
      </c>
      <c r="AB70" s="108" t="e">
        <f t="shared" si="68"/>
        <v>#DIV/0!</v>
      </c>
      <c r="AC70" s="706">
        <f>'Next Years Budget - Set Goals'!AC79/12</f>
        <v>0</v>
      </c>
      <c r="AD70" s="319" t="e">
        <f t="shared" si="69"/>
        <v>#DIV/0!</v>
      </c>
    </row>
    <row r="71" spans="1:30" ht="13.15" x14ac:dyDescent="0.4">
      <c r="A71" s="327" t="s">
        <v>398</v>
      </c>
      <c r="B71" s="394" t="s">
        <v>293</v>
      </c>
      <c r="C71" s="243">
        <f t="shared" si="56"/>
        <v>0</v>
      </c>
      <c r="D71" s="101">
        <f t="shared" si="57"/>
        <v>0</v>
      </c>
      <c r="E71" s="706">
        <f>'Next Years Budget - Set Goals'!E80/12</f>
        <v>0</v>
      </c>
      <c r="F71" s="108">
        <f t="shared" si="58"/>
        <v>0</v>
      </c>
      <c r="G71" s="706">
        <f>'Next Years Budget - Set Goals'!G80/12</f>
        <v>0</v>
      </c>
      <c r="H71" s="108" t="e">
        <f t="shared" si="58"/>
        <v>#DIV/0!</v>
      </c>
      <c r="I71" s="706">
        <f>'Next Years Budget - Set Goals'!I80/12</f>
        <v>0</v>
      </c>
      <c r="J71" s="108" t="e">
        <f t="shared" si="59"/>
        <v>#DIV/0!</v>
      </c>
      <c r="K71" s="706">
        <f>'Next Years Budget - Set Goals'!K80/12</f>
        <v>0</v>
      </c>
      <c r="L71" s="108" t="e">
        <f t="shared" si="60"/>
        <v>#DIV/0!</v>
      </c>
      <c r="M71" s="706">
        <f>'Next Years Budget - Set Goals'!M80/12</f>
        <v>0</v>
      </c>
      <c r="N71" s="108" t="e">
        <f t="shared" si="61"/>
        <v>#DIV/0!</v>
      </c>
      <c r="O71" s="706">
        <f>'Next Years Budget - Set Goals'!O80/12</f>
        <v>0</v>
      </c>
      <c r="P71" s="108" t="e">
        <f t="shared" si="62"/>
        <v>#DIV/0!</v>
      </c>
      <c r="Q71" s="706">
        <f>'Next Years Budget - Set Goals'!Q80/12</f>
        <v>0</v>
      </c>
      <c r="R71" s="108" t="e">
        <f t="shared" si="63"/>
        <v>#DIV/0!</v>
      </c>
      <c r="S71" s="706">
        <f>'Next Years Budget - Set Goals'!S80/12</f>
        <v>0</v>
      </c>
      <c r="T71" s="108" t="e">
        <f t="shared" si="64"/>
        <v>#DIV/0!</v>
      </c>
      <c r="U71" s="706">
        <f>'Next Years Budget - Set Goals'!U80/12</f>
        <v>0</v>
      </c>
      <c r="V71" s="108" t="e">
        <f t="shared" si="65"/>
        <v>#DIV/0!</v>
      </c>
      <c r="W71" s="706">
        <f>'Next Years Budget - Set Goals'!W80/12</f>
        <v>0</v>
      </c>
      <c r="X71" s="108" t="e">
        <f t="shared" si="66"/>
        <v>#DIV/0!</v>
      </c>
      <c r="Y71" s="706">
        <f>'Next Years Budget - Set Goals'!Y80/12</f>
        <v>0</v>
      </c>
      <c r="Z71" s="108" t="e">
        <f t="shared" si="67"/>
        <v>#DIV/0!</v>
      </c>
      <c r="AA71" s="706">
        <f>'Next Years Budget - Set Goals'!AA80/12</f>
        <v>0</v>
      </c>
      <c r="AB71" s="108" t="e">
        <f t="shared" si="68"/>
        <v>#DIV/0!</v>
      </c>
      <c r="AC71" s="706">
        <f>'Next Years Budget - Set Goals'!AC80/12</f>
        <v>0</v>
      </c>
      <c r="AD71" s="319" t="e">
        <f t="shared" si="69"/>
        <v>#DIV/0!</v>
      </c>
    </row>
    <row r="72" spans="1:30" ht="13.15" x14ac:dyDescent="0.4">
      <c r="A72" s="327" t="s">
        <v>398</v>
      </c>
      <c r="B72" s="394" t="s">
        <v>294</v>
      </c>
      <c r="C72" s="243">
        <f t="shared" si="56"/>
        <v>0</v>
      </c>
      <c r="D72" s="101">
        <f t="shared" si="57"/>
        <v>0</v>
      </c>
      <c r="E72" s="706">
        <f>'Next Years Budget - Set Goals'!E81/12</f>
        <v>0</v>
      </c>
      <c r="F72" s="108">
        <f t="shared" si="58"/>
        <v>0</v>
      </c>
      <c r="G72" s="706">
        <f>'Next Years Budget - Set Goals'!G81/12</f>
        <v>0</v>
      </c>
      <c r="H72" s="108" t="e">
        <f t="shared" si="58"/>
        <v>#DIV/0!</v>
      </c>
      <c r="I72" s="706">
        <f>'Next Years Budget - Set Goals'!I81/12</f>
        <v>0</v>
      </c>
      <c r="J72" s="108" t="e">
        <f t="shared" si="59"/>
        <v>#DIV/0!</v>
      </c>
      <c r="K72" s="706">
        <f>'Next Years Budget - Set Goals'!K81/12</f>
        <v>0</v>
      </c>
      <c r="L72" s="108" t="e">
        <f t="shared" si="60"/>
        <v>#DIV/0!</v>
      </c>
      <c r="M72" s="706">
        <f>'Next Years Budget - Set Goals'!M81/12</f>
        <v>0</v>
      </c>
      <c r="N72" s="108" t="e">
        <f t="shared" si="61"/>
        <v>#DIV/0!</v>
      </c>
      <c r="O72" s="706">
        <f>'Next Years Budget - Set Goals'!O81/12</f>
        <v>0</v>
      </c>
      <c r="P72" s="108" t="e">
        <f t="shared" si="62"/>
        <v>#DIV/0!</v>
      </c>
      <c r="Q72" s="706">
        <f>'Next Years Budget - Set Goals'!Q81/12</f>
        <v>0</v>
      </c>
      <c r="R72" s="108" t="e">
        <f t="shared" si="63"/>
        <v>#DIV/0!</v>
      </c>
      <c r="S72" s="706">
        <f>'Next Years Budget - Set Goals'!S81/12</f>
        <v>0</v>
      </c>
      <c r="T72" s="108" t="e">
        <f t="shared" si="64"/>
        <v>#DIV/0!</v>
      </c>
      <c r="U72" s="706">
        <f>'Next Years Budget - Set Goals'!U81/12</f>
        <v>0</v>
      </c>
      <c r="V72" s="108" t="e">
        <f t="shared" si="65"/>
        <v>#DIV/0!</v>
      </c>
      <c r="W72" s="706">
        <f>'Next Years Budget - Set Goals'!W81/12</f>
        <v>0</v>
      </c>
      <c r="X72" s="108" t="e">
        <f t="shared" si="66"/>
        <v>#DIV/0!</v>
      </c>
      <c r="Y72" s="706">
        <f>'Next Years Budget - Set Goals'!Y81/12</f>
        <v>0</v>
      </c>
      <c r="Z72" s="108" t="e">
        <f t="shared" si="67"/>
        <v>#DIV/0!</v>
      </c>
      <c r="AA72" s="706">
        <f>'Next Years Budget - Set Goals'!AA81/12</f>
        <v>0</v>
      </c>
      <c r="AB72" s="108" t="e">
        <f t="shared" si="68"/>
        <v>#DIV/0!</v>
      </c>
      <c r="AC72" s="706">
        <f>'Next Years Budget - Set Goals'!AC81/12</f>
        <v>0</v>
      </c>
      <c r="AD72" s="319" t="e">
        <f t="shared" si="69"/>
        <v>#DIV/0!</v>
      </c>
    </row>
    <row r="73" spans="1:30" ht="13.15" x14ac:dyDescent="0.4">
      <c r="A73" s="327" t="s">
        <v>399</v>
      </c>
      <c r="B73" s="394" t="s">
        <v>295</v>
      </c>
      <c r="C73" s="243">
        <f t="shared" si="56"/>
        <v>0</v>
      </c>
      <c r="D73" s="101">
        <f t="shared" si="57"/>
        <v>0</v>
      </c>
      <c r="E73" s="706">
        <f>'Next Years Budget - Set Goals'!E82/12</f>
        <v>0</v>
      </c>
      <c r="F73" s="108">
        <f t="shared" si="58"/>
        <v>0</v>
      </c>
      <c r="G73" s="706">
        <f>'Next Years Budget - Set Goals'!G82/12</f>
        <v>0</v>
      </c>
      <c r="H73" s="108" t="e">
        <f t="shared" si="58"/>
        <v>#DIV/0!</v>
      </c>
      <c r="I73" s="706">
        <f>'Next Years Budget - Set Goals'!I82/12</f>
        <v>0</v>
      </c>
      <c r="J73" s="108" t="e">
        <f t="shared" si="59"/>
        <v>#DIV/0!</v>
      </c>
      <c r="K73" s="706">
        <f>'Next Years Budget - Set Goals'!K82/12</f>
        <v>0</v>
      </c>
      <c r="L73" s="108" t="e">
        <f t="shared" si="60"/>
        <v>#DIV/0!</v>
      </c>
      <c r="M73" s="706">
        <f>'Next Years Budget - Set Goals'!M82/12</f>
        <v>0</v>
      </c>
      <c r="N73" s="108" t="e">
        <f t="shared" si="61"/>
        <v>#DIV/0!</v>
      </c>
      <c r="O73" s="706">
        <f>'Next Years Budget - Set Goals'!O82/12</f>
        <v>0</v>
      </c>
      <c r="P73" s="108" t="e">
        <f t="shared" si="62"/>
        <v>#DIV/0!</v>
      </c>
      <c r="Q73" s="706">
        <f>'Next Years Budget - Set Goals'!Q82/12</f>
        <v>0</v>
      </c>
      <c r="R73" s="108" t="e">
        <f t="shared" si="63"/>
        <v>#DIV/0!</v>
      </c>
      <c r="S73" s="706">
        <f>'Next Years Budget - Set Goals'!S82/12</f>
        <v>0</v>
      </c>
      <c r="T73" s="108" t="e">
        <f t="shared" si="64"/>
        <v>#DIV/0!</v>
      </c>
      <c r="U73" s="706">
        <f>'Next Years Budget - Set Goals'!U82/12</f>
        <v>0</v>
      </c>
      <c r="V73" s="108" t="e">
        <f t="shared" si="65"/>
        <v>#DIV/0!</v>
      </c>
      <c r="W73" s="706">
        <f>'Next Years Budget - Set Goals'!W82/12</f>
        <v>0</v>
      </c>
      <c r="X73" s="108" t="e">
        <f t="shared" si="66"/>
        <v>#DIV/0!</v>
      </c>
      <c r="Y73" s="706">
        <f>'Next Years Budget - Set Goals'!Y82/12</f>
        <v>0</v>
      </c>
      <c r="Z73" s="108" t="e">
        <f t="shared" si="67"/>
        <v>#DIV/0!</v>
      </c>
      <c r="AA73" s="706">
        <f>'Next Years Budget - Set Goals'!AA82/12</f>
        <v>0</v>
      </c>
      <c r="AB73" s="108" t="e">
        <f t="shared" si="68"/>
        <v>#DIV/0!</v>
      </c>
      <c r="AC73" s="706">
        <f>'Next Years Budget - Set Goals'!AC82/12</f>
        <v>0</v>
      </c>
      <c r="AD73" s="319" t="e">
        <f t="shared" si="69"/>
        <v>#DIV/0!</v>
      </c>
    </row>
    <row r="74" spans="1:30" ht="13.15" x14ac:dyDescent="0.4">
      <c r="A74" s="327" t="s">
        <v>399</v>
      </c>
      <c r="B74" s="394" t="s">
        <v>296</v>
      </c>
      <c r="C74" s="243">
        <f t="shared" si="56"/>
        <v>0</v>
      </c>
      <c r="D74" s="101">
        <f t="shared" si="57"/>
        <v>0</v>
      </c>
      <c r="E74" s="706">
        <f>'Next Years Budget - Set Goals'!E83/12</f>
        <v>0</v>
      </c>
      <c r="F74" s="108">
        <f t="shared" si="58"/>
        <v>0</v>
      </c>
      <c r="G74" s="706">
        <f>'Next Years Budget - Set Goals'!G83/12</f>
        <v>0</v>
      </c>
      <c r="H74" s="108" t="e">
        <f t="shared" si="58"/>
        <v>#DIV/0!</v>
      </c>
      <c r="I74" s="706">
        <f>'Next Years Budget - Set Goals'!I83/12</f>
        <v>0</v>
      </c>
      <c r="J74" s="108" t="e">
        <f t="shared" si="59"/>
        <v>#DIV/0!</v>
      </c>
      <c r="K74" s="706">
        <f>'Next Years Budget - Set Goals'!K83/12</f>
        <v>0</v>
      </c>
      <c r="L74" s="108" t="e">
        <f t="shared" si="60"/>
        <v>#DIV/0!</v>
      </c>
      <c r="M74" s="706">
        <f>'Next Years Budget - Set Goals'!M83/12</f>
        <v>0</v>
      </c>
      <c r="N74" s="108" t="e">
        <f t="shared" si="61"/>
        <v>#DIV/0!</v>
      </c>
      <c r="O74" s="706">
        <f>'Next Years Budget - Set Goals'!O83/12</f>
        <v>0</v>
      </c>
      <c r="P74" s="108" t="e">
        <f t="shared" si="62"/>
        <v>#DIV/0!</v>
      </c>
      <c r="Q74" s="706">
        <f>'Next Years Budget - Set Goals'!Q83/12</f>
        <v>0</v>
      </c>
      <c r="R74" s="108" t="e">
        <f t="shared" si="63"/>
        <v>#DIV/0!</v>
      </c>
      <c r="S74" s="706">
        <f>'Next Years Budget - Set Goals'!S83/12</f>
        <v>0</v>
      </c>
      <c r="T74" s="108" t="e">
        <f t="shared" si="64"/>
        <v>#DIV/0!</v>
      </c>
      <c r="U74" s="706">
        <f>'Next Years Budget - Set Goals'!U83/12</f>
        <v>0</v>
      </c>
      <c r="V74" s="108" t="e">
        <f t="shared" si="65"/>
        <v>#DIV/0!</v>
      </c>
      <c r="W74" s="706">
        <f>'Next Years Budget - Set Goals'!W83/12</f>
        <v>0</v>
      </c>
      <c r="X74" s="108" t="e">
        <f t="shared" si="66"/>
        <v>#DIV/0!</v>
      </c>
      <c r="Y74" s="706">
        <f>'Next Years Budget - Set Goals'!Y83/12</f>
        <v>0</v>
      </c>
      <c r="Z74" s="108" t="e">
        <f t="shared" si="67"/>
        <v>#DIV/0!</v>
      </c>
      <c r="AA74" s="706">
        <f>'Next Years Budget - Set Goals'!AA83/12</f>
        <v>0</v>
      </c>
      <c r="AB74" s="108" t="e">
        <f t="shared" si="68"/>
        <v>#DIV/0!</v>
      </c>
      <c r="AC74" s="706">
        <f>'Next Years Budget - Set Goals'!AC83/12</f>
        <v>0</v>
      </c>
      <c r="AD74" s="319" t="e">
        <f t="shared" si="69"/>
        <v>#DIV/0!</v>
      </c>
    </row>
    <row r="75" spans="1:30" ht="13.15" x14ac:dyDescent="0.4">
      <c r="A75" s="327" t="s">
        <v>398</v>
      </c>
      <c r="B75" s="394" t="s">
        <v>297</v>
      </c>
      <c r="C75" s="243">
        <f t="shared" si="56"/>
        <v>0</v>
      </c>
      <c r="D75" s="101">
        <f t="shared" si="57"/>
        <v>0</v>
      </c>
      <c r="E75" s="706">
        <f>'Next Years Budget - Set Goals'!E84/12</f>
        <v>0</v>
      </c>
      <c r="F75" s="108">
        <f t="shared" si="58"/>
        <v>0</v>
      </c>
      <c r="G75" s="706">
        <f>'Next Years Budget - Set Goals'!G84/12</f>
        <v>0</v>
      </c>
      <c r="H75" s="108" t="e">
        <f t="shared" si="58"/>
        <v>#DIV/0!</v>
      </c>
      <c r="I75" s="706">
        <f>'Next Years Budget - Set Goals'!I84/12</f>
        <v>0</v>
      </c>
      <c r="J75" s="108" t="e">
        <f t="shared" si="59"/>
        <v>#DIV/0!</v>
      </c>
      <c r="K75" s="706">
        <f>'Next Years Budget - Set Goals'!K84/12</f>
        <v>0</v>
      </c>
      <c r="L75" s="108" t="e">
        <f t="shared" si="60"/>
        <v>#DIV/0!</v>
      </c>
      <c r="M75" s="706">
        <f>'Next Years Budget - Set Goals'!M84/12</f>
        <v>0</v>
      </c>
      <c r="N75" s="108" t="e">
        <f t="shared" si="61"/>
        <v>#DIV/0!</v>
      </c>
      <c r="O75" s="706">
        <f>'Next Years Budget - Set Goals'!O84/12</f>
        <v>0</v>
      </c>
      <c r="P75" s="108" t="e">
        <f t="shared" si="62"/>
        <v>#DIV/0!</v>
      </c>
      <c r="Q75" s="706">
        <f>'Next Years Budget - Set Goals'!Q84/12</f>
        <v>0</v>
      </c>
      <c r="R75" s="108" t="e">
        <f t="shared" si="63"/>
        <v>#DIV/0!</v>
      </c>
      <c r="S75" s="706">
        <f>'Next Years Budget - Set Goals'!S84/12</f>
        <v>0</v>
      </c>
      <c r="T75" s="108" t="e">
        <f t="shared" si="64"/>
        <v>#DIV/0!</v>
      </c>
      <c r="U75" s="706">
        <f>'Next Years Budget - Set Goals'!U84/12</f>
        <v>0</v>
      </c>
      <c r="V75" s="108" t="e">
        <f t="shared" si="65"/>
        <v>#DIV/0!</v>
      </c>
      <c r="W75" s="706">
        <f>'Next Years Budget - Set Goals'!W84/12</f>
        <v>0</v>
      </c>
      <c r="X75" s="108" t="e">
        <f t="shared" si="66"/>
        <v>#DIV/0!</v>
      </c>
      <c r="Y75" s="706">
        <f>'Next Years Budget - Set Goals'!Y84/12</f>
        <v>0</v>
      </c>
      <c r="Z75" s="108" t="e">
        <f t="shared" si="67"/>
        <v>#DIV/0!</v>
      </c>
      <c r="AA75" s="706">
        <f>'Next Years Budget - Set Goals'!AA84/12</f>
        <v>0</v>
      </c>
      <c r="AB75" s="108" t="e">
        <f t="shared" si="68"/>
        <v>#DIV/0!</v>
      </c>
      <c r="AC75" s="706">
        <f>'Next Years Budget - Set Goals'!AC84/12</f>
        <v>0</v>
      </c>
      <c r="AD75" s="319" t="e">
        <f t="shared" si="69"/>
        <v>#DIV/0!</v>
      </c>
    </row>
    <row r="76" spans="1:30" ht="13.15" x14ac:dyDescent="0.4">
      <c r="A76" s="327" t="s">
        <v>398</v>
      </c>
      <c r="B76" s="394" t="s">
        <v>298</v>
      </c>
      <c r="C76" s="243">
        <f t="shared" si="56"/>
        <v>0</v>
      </c>
      <c r="D76" s="101">
        <f t="shared" si="57"/>
        <v>0</v>
      </c>
      <c r="E76" s="706">
        <f>'Next Years Budget - Set Goals'!E85/12</f>
        <v>0</v>
      </c>
      <c r="F76" s="108">
        <f t="shared" si="58"/>
        <v>0</v>
      </c>
      <c r="G76" s="706">
        <f>'Next Years Budget - Set Goals'!G85/12</f>
        <v>0</v>
      </c>
      <c r="H76" s="108" t="e">
        <f t="shared" si="58"/>
        <v>#DIV/0!</v>
      </c>
      <c r="I76" s="706">
        <f>'Next Years Budget - Set Goals'!I85/12</f>
        <v>0</v>
      </c>
      <c r="J76" s="108" t="e">
        <f t="shared" si="59"/>
        <v>#DIV/0!</v>
      </c>
      <c r="K76" s="706">
        <f>'Next Years Budget - Set Goals'!K85/12</f>
        <v>0</v>
      </c>
      <c r="L76" s="108" t="e">
        <f t="shared" si="60"/>
        <v>#DIV/0!</v>
      </c>
      <c r="M76" s="706">
        <f>'Next Years Budget - Set Goals'!M85/12</f>
        <v>0</v>
      </c>
      <c r="N76" s="108" t="e">
        <f t="shared" si="61"/>
        <v>#DIV/0!</v>
      </c>
      <c r="O76" s="706">
        <f>'Next Years Budget - Set Goals'!O85/12</f>
        <v>0</v>
      </c>
      <c r="P76" s="108" t="e">
        <f t="shared" si="62"/>
        <v>#DIV/0!</v>
      </c>
      <c r="Q76" s="706">
        <f>'Next Years Budget - Set Goals'!Q85/12</f>
        <v>0</v>
      </c>
      <c r="R76" s="108" t="e">
        <f t="shared" si="63"/>
        <v>#DIV/0!</v>
      </c>
      <c r="S76" s="706">
        <f>'Next Years Budget - Set Goals'!S85/12</f>
        <v>0</v>
      </c>
      <c r="T76" s="108" t="e">
        <f t="shared" si="64"/>
        <v>#DIV/0!</v>
      </c>
      <c r="U76" s="706">
        <f>'Next Years Budget - Set Goals'!U85/12</f>
        <v>0</v>
      </c>
      <c r="V76" s="108" t="e">
        <f t="shared" si="65"/>
        <v>#DIV/0!</v>
      </c>
      <c r="W76" s="706">
        <f>'Next Years Budget - Set Goals'!W85/12</f>
        <v>0</v>
      </c>
      <c r="X76" s="108" t="e">
        <f t="shared" si="66"/>
        <v>#DIV/0!</v>
      </c>
      <c r="Y76" s="706">
        <f>'Next Years Budget - Set Goals'!Y85/12</f>
        <v>0</v>
      </c>
      <c r="Z76" s="108" t="e">
        <f t="shared" si="67"/>
        <v>#DIV/0!</v>
      </c>
      <c r="AA76" s="706">
        <f>'Next Years Budget - Set Goals'!AA85/12</f>
        <v>0</v>
      </c>
      <c r="AB76" s="108" t="e">
        <f t="shared" si="68"/>
        <v>#DIV/0!</v>
      </c>
      <c r="AC76" s="706">
        <f>'Next Years Budget - Set Goals'!AC85/12</f>
        <v>0</v>
      </c>
      <c r="AD76" s="319" t="e">
        <f t="shared" si="69"/>
        <v>#DIV/0!</v>
      </c>
    </row>
    <row r="77" spans="1:30" ht="13.15" x14ac:dyDescent="0.4">
      <c r="A77" s="327"/>
      <c r="B77" s="409" t="s">
        <v>300</v>
      </c>
      <c r="C77" s="265">
        <f>SUM(C63:C76)</f>
        <v>0</v>
      </c>
      <c r="D77" s="110">
        <f>+C77/$C$7</f>
        <v>0</v>
      </c>
      <c r="E77" s="256">
        <f>SUM(E63:E76)</f>
        <v>0</v>
      </c>
      <c r="F77" s="194">
        <f t="shared" si="58"/>
        <v>0</v>
      </c>
      <c r="G77" s="256">
        <f>SUM(G63:G76)</f>
        <v>0</v>
      </c>
      <c r="H77" s="194" t="e">
        <f t="shared" si="58"/>
        <v>#DIV/0!</v>
      </c>
      <c r="I77" s="256">
        <f>SUM(I63:I76)</f>
        <v>0</v>
      </c>
      <c r="J77" s="194" t="e">
        <f t="shared" si="59"/>
        <v>#DIV/0!</v>
      </c>
      <c r="K77" s="256">
        <f>SUM(K63:K76)</f>
        <v>0</v>
      </c>
      <c r="L77" s="194" t="e">
        <f t="shared" si="60"/>
        <v>#DIV/0!</v>
      </c>
      <c r="M77" s="256">
        <f>SUM(M63:M76)</f>
        <v>0</v>
      </c>
      <c r="N77" s="194" t="e">
        <f t="shared" si="61"/>
        <v>#DIV/0!</v>
      </c>
      <c r="O77" s="256">
        <f>SUM(O63:O76)</f>
        <v>0</v>
      </c>
      <c r="P77" s="194" t="e">
        <f t="shared" si="62"/>
        <v>#DIV/0!</v>
      </c>
      <c r="Q77" s="256">
        <f>SUM(Q63:Q76)</f>
        <v>0</v>
      </c>
      <c r="R77" s="194" t="e">
        <f t="shared" si="63"/>
        <v>#DIV/0!</v>
      </c>
      <c r="S77" s="256">
        <f>SUM(S63:S76)</f>
        <v>0</v>
      </c>
      <c r="T77" s="194" t="e">
        <f t="shared" si="64"/>
        <v>#DIV/0!</v>
      </c>
      <c r="U77" s="256">
        <f>SUM(U63:U76)</f>
        <v>0</v>
      </c>
      <c r="V77" s="194" t="e">
        <f t="shared" si="65"/>
        <v>#DIV/0!</v>
      </c>
      <c r="W77" s="256">
        <f>SUM(W63:W76)</f>
        <v>0</v>
      </c>
      <c r="X77" s="194" t="e">
        <f t="shared" si="66"/>
        <v>#DIV/0!</v>
      </c>
      <c r="Y77" s="256">
        <f>SUM(Y63:Y76)</f>
        <v>0</v>
      </c>
      <c r="Z77" s="194" t="e">
        <f t="shared" si="67"/>
        <v>#DIV/0!</v>
      </c>
      <c r="AA77" s="256">
        <f>SUM(AA63:AA76)</f>
        <v>0</v>
      </c>
      <c r="AB77" s="194" t="e">
        <f t="shared" si="68"/>
        <v>#DIV/0!</v>
      </c>
      <c r="AC77" s="256">
        <f>SUM(AC63:AC76)</f>
        <v>0</v>
      </c>
      <c r="AD77" s="230" t="e">
        <f t="shared" si="69"/>
        <v>#DIV/0!</v>
      </c>
    </row>
    <row r="78" spans="1:30" ht="13.15" x14ac:dyDescent="0.4">
      <c r="A78" s="327"/>
      <c r="B78" s="4"/>
      <c r="C78" s="243"/>
      <c r="D78" s="1"/>
      <c r="E78" s="248"/>
      <c r="F78" s="108"/>
      <c r="G78" s="248"/>
      <c r="H78" s="108"/>
      <c r="I78" s="248"/>
      <c r="J78" s="108"/>
      <c r="K78" s="248"/>
      <c r="L78" s="108"/>
      <c r="M78" s="248"/>
      <c r="N78" s="108"/>
      <c r="O78" s="248"/>
      <c r="P78" s="108"/>
      <c r="Q78" s="248"/>
      <c r="R78" s="108"/>
      <c r="S78" s="248"/>
      <c r="T78" s="108"/>
      <c r="U78" s="248"/>
      <c r="V78" s="108"/>
      <c r="W78" s="248"/>
      <c r="X78" s="108"/>
      <c r="Y78" s="248"/>
      <c r="Z78" s="108"/>
      <c r="AA78" s="248"/>
      <c r="AB78" s="108"/>
      <c r="AC78" s="248"/>
      <c r="AD78" s="319"/>
    </row>
    <row r="79" spans="1:30" ht="13.15" x14ac:dyDescent="0.4">
      <c r="A79" s="327"/>
      <c r="B79" s="410" t="s">
        <v>307</v>
      </c>
      <c r="C79" s="243"/>
      <c r="D79" s="1"/>
      <c r="E79" s="248"/>
      <c r="F79" s="108"/>
      <c r="G79" s="248"/>
      <c r="H79" s="108"/>
      <c r="I79" s="248"/>
      <c r="J79" s="108"/>
      <c r="K79" s="248"/>
      <c r="L79" s="108"/>
      <c r="M79" s="248"/>
      <c r="N79" s="108"/>
      <c r="O79" s="248"/>
      <c r="P79" s="108"/>
      <c r="Q79" s="248"/>
      <c r="R79" s="108"/>
      <c r="S79" s="248"/>
      <c r="T79" s="108"/>
      <c r="U79" s="248"/>
      <c r="V79" s="108"/>
      <c r="W79" s="248"/>
      <c r="X79" s="108"/>
      <c r="Y79" s="248"/>
      <c r="Z79" s="108"/>
      <c r="AA79" s="248"/>
      <c r="AB79" s="108"/>
      <c r="AC79" s="248"/>
      <c r="AD79" s="319"/>
    </row>
    <row r="80" spans="1:30" ht="13.15" x14ac:dyDescent="0.4">
      <c r="A80" s="327" t="s">
        <v>398</v>
      </c>
      <c r="B80" s="411" t="s">
        <v>301</v>
      </c>
      <c r="C80" s="243">
        <f t="shared" ref="C80:C85" si="70">+E80+G80+I80+K80+M80+O80+Q80+S80+U80+W80+Y80+AA80+AC80</f>
        <v>0</v>
      </c>
      <c r="D80" s="101">
        <f t="shared" ref="D80:D85" si="71">+C80/$C$7</f>
        <v>0</v>
      </c>
      <c r="E80" s="706">
        <f>'Next Years Budget - Set Goals'!E89/12</f>
        <v>0</v>
      </c>
      <c r="F80" s="108">
        <f t="shared" ref="F80:H86" si="72">+E80/E$7</f>
        <v>0</v>
      </c>
      <c r="G80" s="706">
        <f>'Next Years Budget - Set Goals'!G89/12</f>
        <v>0</v>
      </c>
      <c r="H80" s="108" t="e">
        <f t="shared" si="72"/>
        <v>#DIV/0!</v>
      </c>
      <c r="I80" s="706">
        <f>'Next Years Budget - Set Goals'!I89/12</f>
        <v>0</v>
      </c>
      <c r="J80" s="108" t="e">
        <f t="shared" ref="J80:J86" si="73">+I80/I$7</f>
        <v>#DIV/0!</v>
      </c>
      <c r="K80" s="706">
        <f>'Next Years Budget - Set Goals'!K89/12</f>
        <v>0</v>
      </c>
      <c r="L80" s="108" t="e">
        <f t="shared" ref="L80:L86" si="74">+K80/K$7</f>
        <v>#DIV/0!</v>
      </c>
      <c r="M80" s="706">
        <f>'Next Years Budget - Set Goals'!M89/12</f>
        <v>0</v>
      </c>
      <c r="N80" s="108" t="e">
        <f t="shared" ref="N80:N86" si="75">+M80/M$7</f>
        <v>#DIV/0!</v>
      </c>
      <c r="O80" s="706">
        <f>'Next Years Budget - Set Goals'!O89/12</f>
        <v>0</v>
      </c>
      <c r="P80" s="108" t="e">
        <f t="shared" ref="P80:P86" si="76">+O80/O$7</f>
        <v>#DIV/0!</v>
      </c>
      <c r="Q80" s="706">
        <f>'Next Years Budget - Set Goals'!Q89/12</f>
        <v>0</v>
      </c>
      <c r="R80" s="108" t="e">
        <f t="shared" ref="R80:R86" si="77">+Q80/Q$7</f>
        <v>#DIV/0!</v>
      </c>
      <c r="S80" s="706">
        <f>'Next Years Budget - Set Goals'!S89/12</f>
        <v>0</v>
      </c>
      <c r="T80" s="108" t="e">
        <f t="shared" ref="T80:T86" si="78">+S80/S$7</f>
        <v>#DIV/0!</v>
      </c>
      <c r="U80" s="706">
        <f>'Next Years Budget - Set Goals'!U89/12</f>
        <v>0</v>
      </c>
      <c r="V80" s="108" t="e">
        <f t="shared" ref="V80:V86" si="79">+U80/U$7</f>
        <v>#DIV/0!</v>
      </c>
      <c r="W80" s="706">
        <f>'Next Years Budget - Set Goals'!W89/12</f>
        <v>0</v>
      </c>
      <c r="X80" s="108" t="e">
        <f t="shared" ref="X80:X86" si="80">+W80/W$7</f>
        <v>#DIV/0!</v>
      </c>
      <c r="Y80" s="706">
        <f>'Next Years Budget - Set Goals'!Y89/12</f>
        <v>0</v>
      </c>
      <c r="Z80" s="108" t="e">
        <f t="shared" ref="Z80:Z86" si="81">+Y80/Y$7</f>
        <v>#DIV/0!</v>
      </c>
      <c r="AA80" s="706">
        <f>'Next Years Budget - Set Goals'!AA89/12</f>
        <v>0</v>
      </c>
      <c r="AB80" s="108" t="e">
        <f t="shared" ref="AB80:AB86" si="82">+AA80/AA$7</f>
        <v>#DIV/0!</v>
      </c>
      <c r="AC80" s="706">
        <f>'Next Years Budget - Set Goals'!AC89/12</f>
        <v>0</v>
      </c>
      <c r="AD80" s="319" t="e">
        <f t="shared" ref="AD80:AD86" si="83">+AC80/AC$7</f>
        <v>#DIV/0!</v>
      </c>
    </row>
    <row r="81" spans="1:30" ht="13.15" x14ac:dyDescent="0.4">
      <c r="A81" s="327" t="s">
        <v>399</v>
      </c>
      <c r="B81" s="394" t="s">
        <v>302</v>
      </c>
      <c r="C81" s="243">
        <f t="shared" si="70"/>
        <v>0</v>
      </c>
      <c r="D81" s="101">
        <f t="shared" si="71"/>
        <v>0</v>
      </c>
      <c r="E81" s="706">
        <f>'Next Years Budget - Set Goals'!E90/12</f>
        <v>0</v>
      </c>
      <c r="F81" s="108">
        <f t="shared" si="72"/>
        <v>0</v>
      </c>
      <c r="G81" s="706">
        <f>'Next Years Budget - Set Goals'!G90/12</f>
        <v>0</v>
      </c>
      <c r="H81" s="108" t="e">
        <f t="shared" si="72"/>
        <v>#DIV/0!</v>
      </c>
      <c r="I81" s="706">
        <f>'Next Years Budget - Set Goals'!I90/12</f>
        <v>0</v>
      </c>
      <c r="J81" s="108" t="e">
        <f t="shared" si="73"/>
        <v>#DIV/0!</v>
      </c>
      <c r="K81" s="706">
        <f>'Next Years Budget - Set Goals'!K90/12</f>
        <v>0</v>
      </c>
      <c r="L81" s="108" t="e">
        <f t="shared" si="74"/>
        <v>#DIV/0!</v>
      </c>
      <c r="M81" s="706">
        <f>'Next Years Budget - Set Goals'!M90/12</f>
        <v>0</v>
      </c>
      <c r="N81" s="108" t="e">
        <f t="shared" si="75"/>
        <v>#DIV/0!</v>
      </c>
      <c r="O81" s="706">
        <f>'Next Years Budget - Set Goals'!O90/12</f>
        <v>0</v>
      </c>
      <c r="P81" s="108" t="e">
        <f t="shared" si="76"/>
        <v>#DIV/0!</v>
      </c>
      <c r="Q81" s="706">
        <f>'Next Years Budget - Set Goals'!Q90/12</f>
        <v>0</v>
      </c>
      <c r="R81" s="108" t="e">
        <f t="shared" si="77"/>
        <v>#DIV/0!</v>
      </c>
      <c r="S81" s="706">
        <f>'Next Years Budget - Set Goals'!S90/12</f>
        <v>0</v>
      </c>
      <c r="T81" s="108" t="e">
        <f t="shared" si="78"/>
        <v>#DIV/0!</v>
      </c>
      <c r="U81" s="706">
        <f>'Next Years Budget - Set Goals'!U90/12</f>
        <v>0</v>
      </c>
      <c r="V81" s="108" t="e">
        <f t="shared" si="79"/>
        <v>#DIV/0!</v>
      </c>
      <c r="W81" s="706">
        <f>'Next Years Budget - Set Goals'!W90/12</f>
        <v>0</v>
      </c>
      <c r="X81" s="108" t="e">
        <f t="shared" si="80"/>
        <v>#DIV/0!</v>
      </c>
      <c r="Y81" s="706">
        <f>'Next Years Budget - Set Goals'!Y90/12</f>
        <v>0</v>
      </c>
      <c r="Z81" s="108" t="e">
        <f t="shared" si="81"/>
        <v>#DIV/0!</v>
      </c>
      <c r="AA81" s="706">
        <f>'Next Years Budget - Set Goals'!AA90/12</f>
        <v>0</v>
      </c>
      <c r="AB81" s="108" t="e">
        <f t="shared" si="82"/>
        <v>#DIV/0!</v>
      </c>
      <c r="AC81" s="706">
        <f>'Next Years Budget - Set Goals'!AC90/12</f>
        <v>0</v>
      </c>
      <c r="AD81" s="319" t="e">
        <f t="shared" si="83"/>
        <v>#DIV/0!</v>
      </c>
    </row>
    <row r="82" spans="1:30" ht="13.15" x14ac:dyDescent="0.4">
      <c r="A82" s="327" t="s">
        <v>399</v>
      </c>
      <c r="B82" s="394" t="s">
        <v>303</v>
      </c>
      <c r="C82" s="243">
        <f t="shared" si="70"/>
        <v>0</v>
      </c>
      <c r="D82" s="101">
        <f t="shared" si="71"/>
        <v>0</v>
      </c>
      <c r="E82" s="706">
        <f>'Next Years Budget - Set Goals'!E91/12</f>
        <v>0</v>
      </c>
      <c r="F82" s="108">
        <f t="shared" si="72"/>
        <v>0</v>
      </c>
      <c r="G82" s="706">
        <f>'Next Years Budget - Set Goals'!G91/12</f>
        <v>0</v>
      </c>
      <c r="H82" s="108" t="e">
        <f t="shared" si="72"/>
        <v>#DIV/0!</v>
      </c>
      <c r="I82" s="706">
        <f>'Next Years Budget - Set Goals'!I91/12</f>
        <v>0</v>
      </c>
      <c r="J82" s="108" t="e">
        <f t="shared" si="73"/>
        <v>#DIV/0!</v>
      </c>
      <c r="K82" s="706">
        <f>'Next Years Budget - Set Goals'!K91/12</f>
        <v>0</v>
      </c>
      <c r="L82" s="108" t="e">
        <f t="shared" si="74"/>
        <v>#DIV/0!</v>
      </c>
      <c r="M82" s="706">
        <f>'Next Years Budget - Set Goals'!M91/12</f>
        <v>0</v>
      </c>
      <c r="N82" s="108" t="e">
        <f t="shared" si="75"/>
        <v>#DIV/0!</v>
      </c>
      <c r="O82" s="706">
        <f>'Next Years Budget - Set Goals'!O91/12</f>
        <v>0</v>
      </c>
      <c r="P82" s="108" t="e">
        <f t="shared" si="76"/>
        <v>#DIV/0!</v>
      </c>
      <c r="Q82" s="706">
        <f>'Next Years Budget - Set Goals'!Q91/12</f>
        <v>0</v>
      </c>
      <c r="R82" s="108" t="e">
        <f t="shared" si="77"/>
        <v>#DIV/0!</v>
      </c>
      <c r="S82" s="706">
        <f>'Next Years Budget - Set Goals'!S91/12</f>
        <v>0</v>
      </c>
      <c r="T82" s="108" t="e">
        <f t="shared" si="78"/>
        <v>#DIV/0!</v>
      </c>
      <c r="U82" s="706">
        <f>'Next Years Budget - Set Goals'!U91/12</f>
        <v>0</v>
      </c>
      <c r="V82" s="108" t="e">
        <f t="shared" si="79"/>
        <v>#DIV/0!</v>
      </c>
      <c r="W82" s="706">
        <f>'Next Years Budget - Set Goals'!W91/12</f>
        <v>0</v>
      </c>
      <c r="X82" s="108" t="e">
        <f t="shared" si="80"/>
        <v>#DIV/0!</v>
      </c>
      <c r="Y82" s="706">
        <f>'Next Years Budget - Set Goals'!Y91/12</f>
        <v>0</v>
      </c>
      <c r="Z82" s="108" t="e">
        <f t="shared" si="81"/>
        <v>#DIV/0!</v>
      </c>
      <c r="AA82" s="706">
        <f>'Next Years Budget - Set Goals'!AA91/12</f>
        <v>0</v>
      </c>
      <c r="AB82" s="108" t="e">
        <f t="shared" si="82"/>
        <v>#DIV/0!</v>
      </c>
      <c r="AC82" s="706">
        <f>'Next Years Budget - Set Goals'!AC91/12</f>
        <v>0</v>
      </c>
      <c r="AD82" s="319" t="e">
        <f t="shared" si="83"/>
        <v>#DIV/0!</v>
      </c>
    </row>
    <row r="83" spans="1:30" ht="13.15" x14ac:dyDescent="0.4">
      <c r="A83" s="327" t="s">
        <v>399</v>
      </c>
      <c r="B83" s="394" t="s">
        <v>304</v>
      </c>
      <c r="C83" s="243">
        <f t="shared" si="70"/>
        <v>0</v>
      </c>
      <c r="D83" s="101">
        <f t="shared" si="71"/>
        <v>0</v>
      </c>
      <c r="E83" s="706">
        <f>'Next Years Budget - Set Goals'!E92/12</f>
        <v>0</v>
      </c>
      <c r="F83" s="108">
        <f t="shared" si="72"/>
        <v>0</v>
      </c>
      <c r="G83" s="706">
        <f>'Next Years Budget - Set Goals'!G92/12</f>
        <v>0</v>
      </c>
      <c r="H83" s="108" t="e">
        <f t="shared" si="72"/>
        <v>#DIV/0!</v>
      </c>
      <c r="I83" s="706">
        <f>'Next Years Budget - Set Goals'!I92/12</f>
        <v>0</v>
      </c>
      <c r="J83" s="108" t="e">
        <f t="shared" si="73"/>
        <v>#DIV/0!</v>
      </c>
      <c r="K83" s="706">
        <f>'Next Years Budget - Set Goals'!K92/12</f>
        <v>0</v>
      </c>
      <c r="L83" s="108" t="e">
        <f t="shared" si="74"/>
        <v>#DIV/0!</v>
      </c>
      <c r="M83" s="706">
        <f>'Next Years Budget - Set Goals'!M92/12</f>
        <v>0</v>
      </c>
      <c r="N83" s="108" t="e">
        <f t="shared" si="75"/>
        <v>#DIV/0!</v>
      </c>
      <c r="O83" s="706">
        <f>'Next Years Budget - Set Goals'!O92/12</f>
        <v>0</v>
      </c>
      <c r="P83" s="108" t="e">
        <f t="shared" si="76"/>
        <v>#DIV/0!</v>
      </c>
      <c r="Q83" s="706">
        <f>'Next Years Budget - Set Goals'!Q92/12</f>
        <v>0</v>
      </c>
      <c r="R83" s="108" t="e">
        <f t="shared" si="77"/>
        <v>#DIV/0!</v>
      </c>
      <c r="S83" s="706">
        <f>'Next Years Budget - Set Goals'!S92/12</f>
        <v>0</v>
      </c>
      <c r="T83" s="108" t="e">
        <f t="shared" si="78"/>
        <v>#DIV/0!</v>
      </c>
      <c r="U83" s="706">
        <f>'Next Years Budget - Set Goals'!U92/12</f>
        <v>0</v>
      </c>
      <c r="V83" s="108" t="e">
        <f t="shared" si="79"/>
        <v>#DIV/0!</v>
      </c>
      <c r="W83" s="706">
        <f>'Next Years Budget - Set Goals'!W92/12</f>
        <v>0</v>
      </c>
      <c r="X83" s="108" t="e">
        <f t="shared" si="80"/>
        <v>#DIV/0!</v>
      </c>
      <c r="Y83" s="706">
        <f>'Next Years Budget - Set Goals'!Y92/12</f>
        <v>0</v>
      </c>
      <c r="Z83" s="108" t="e">
        <f t="shared" si="81"/>
        <v>#DIV/0!</v>
      </c>
      <c r="AA83" s="706">
        <f>'Next Years Budget - Set Goals'!AA92/12</f>
        <v>0</v>
      </c>
      <c r="AB83" s="108" t="e">
        <f t="shared" si="82"/>
        <v>#DIV/0!</v>
      </c>
      <c r="AC83" s="706">
        <f>'Next Years Budget - Set Goals'!AC92/12</f>
        <v>0</v>
      </c>
      <c r="AD83" s="319" t="e">
        <f t="shared" si="83"/>
        <v>#DIV/0!</v>
      </c>
    </row>
    <row r="84" spans="1:30" ht="13.15" x14ac:dyDescent="0.4">
      <c r="A84" s="327" t="s">
        <v>398</v>
      </c>
      <c r="B84" s="394" t="s">
        <v>305</v>
      </c>
      <c r="C84" s="243">
        <f t="shared" si="70"/>
        <v>0</v>
      </c>
      <c r="D84" s="101">
        <f t="shared" si="71"/>
        <v>0</v>
      </c>
      <c r="E84" s="706">
        <f>'Next Years Budget - Set Goals'!E93/12</f>
        <v>0</v>
      </c>
      <c r="F84" s="108">
        <f t="shared" si="72"/>
        <v>0</v>
      </c>
      <c r="G84" s="706">
        <f>'Next Years Budget - Set Goals'!G93/12</f>
        <v>0</v>
      </c>
      <c r="H84" s="108" t="e">
        <f t="shared" si="72"/>
        <v>#DIV/0!</v>
      </c>
      <c r="I84" s="706">
        <f>'Next Years Budget - Set Goals'!I93/12</f>
        <v>0</v>
      </c>
      <c r="J84" s="108" t="e">
        <f t="shared" si="73"/>
        <v>#DIV/0!</v>
      </c>
      <c r="K84" s="706">
        <f>'Next Years Budget - Set Goals'!K93/12</f>
        <v>0</v>
      </c>
      <c r="L84" s="108" t="e">
        <f t="shared" si="74"/>
        <v>#DIV/0!</v>
      </c>
      <c r="M84" s="706">
        <f>'Next Years Budget - Set Goals'!M93/12</f>
        <v>0</v>
      </c>
      <c r="N84" s="108" t="e">
        <f t="shared" si="75"/>
        <v>#DIV/0!</v>
      </c>
      <c r="O84" s="706">
        <f>'Next Years Budget - Set Goals'!O93/12</f>
        <v>0</v>
      </c>
      <c r="P84" s="108" t="e">
        <f t="shared" si="76"/>
        <v>#DIV/0!</v>
      </c>
      <c r="Q84" s="706">
        <f>'Next Years Budget - Set Goals'!Q93/12</f>
        <v>0</v>
      </c>
      <c r="R84" s="108" t="e">
        <f t="shared" si="77"/>
        <v>#DIV/0!</v>
      </c>
      <c r="S84" s="706">
        <f>'Next Years Budget - Set Goals'!S93/12</f>
        <v>0</v>
      </c>
      <c r="T84" s="108" t="e">
        <f t="shared" si="78"/>
        <v>#DIV/0!</v>
      </c>
      <c r="U84" s="706">
        <f>'Next Years Budget - Set Goals'!U93/12</f>
        <v>0</v>
      </c>
      <c r="V84" s="108" t="e">
        <f t="shared" si="79"/>
        <v>#DIV/0!</v>
      </c>
      <c r="W84" s="706">
        <f>'Next Years Budget - Set Goals'!W93/12</f>
        <v>0</v>
      </c>
      <c r="X84" s="108" t="e">
        <f t="shared" si="80"/>
        <v>#DIV/0!</v>
      </c>
      <c r="Y84" s="706">
        <f>'Next Years Budget - Set Goals'!Y93/12</f>
        <v>0</v>
      </c>
      <c r="Z84" s="108" t="e">
        <f t="shared" si="81"/>
        <v>#DIV/0!</v>
      </c>
      <c r="AA84" s="706">
        <f>'Next Years Budget - Set Goals'!AA93/12</f>
        <v>0</v>
      </c>
      <c r="AB84" s="108" t="e">
        <f t="shared" si="82"/>
        <v>#DIV/0!</v>
      </c>
      <c r="AC84" s="706">
        <f>'Next Years Budget - Set Goals'!AC93/12</f>
        <v>0</v>
      </c>
      <c r="AD84" s="319" t="e">
        <f t="shared" si="83"/>
        <v>#DIV/0!</v>
      </c>
    </row>
    <row r="85" spans="1:30" ht="13.15" x14ac:dyDescent="0.4">
      <c r="A85" s="327" t="s">
        <v>398</v>
      </c>
      <c r="B85" s="394" t="s">
        <v>306</v>
      </c>
      <c r="C85" s="243">
        <f t="shared" si="70"/>
        <v>0</v>
      </c>
      <c r="D85" s="101">
        <f t="shared" si="71"/>
        <v>0</v>
      </c>
      <c r="E85" s="706">
        <f>'Next Years Budget - Set Goals'!E94/12</f>
        <v>0</v>
      </c>
      <c r="F85" s="108">
        <f t="shared" si="72"/>
        <v>0</v>
      </c>
      <c r="G85" s="706">
        <f>'Next Years Budget - Set Goals'!G94/12</f>
        <v>0</v>
      </c>
      <c r="H85" s="108" t="e">
        <f t="shared" si="72"/>
        <v>#DIV/0!</v>
      </c>
      <c r="I85" s="706">
        <f>'Next Years Budget - Set Goals'!I94/12</f>
        <v>0</v>
      </c>
      <c r="J85" s="108" t="e">
        <f t="shared" si="73"/>
        <v>#DIV/0!</v>
      </c>
      <c r="K85" s="706">
        <f>'Next Years Budget - Set Goals'!K94/12</f>
        <v>0</v>
      </c>
      <c r="L85" s="108" t="e">
        <f t="shared" si="74"/>
        <v>#DIV/0!</v>
      </c>
      <c r="M85" s="706">
        <f>'Next Years Budget - Set Goals'!M94/12</f>
        <v>0</v>
      </c>
      <c r="N85" s="108" t="e">
        <f t="shared" si="75"/>
        <v>#DIV/0!</v>
      </c>
      <c r="O85" s="706">
        <f>'Next Years Budget - Set Goals'!O94/12</f>
        <v>0</v>
      </c>
      <c r="P85" s="108" t="e">
        <f t="shared" si="76"/>
        <v>#DIV/0!</v>
      </c>
      <c r="Q85" s="706">
        <f>'Next Years Budget - Set Goals'!Q94/12</f>
        <v>0</v>
      </c>
      <c r="R85" s="108" t="e">
        <f t="shared" si="77"/>
        <v>#DIV/0!</v>
      </c>
      <c r="S85" s="706">
        <f>'Next Years Budget - Set Goals'!S94/12</f>
        <v>0</v>
      </c>
      <c r="T85" s="108" t="e">
        <f t="shared" si="78"/>
        <v>#DIV/0!</v>
      </c>
      <c r="U85" s="706">
        <f>'Next Years Budget - Set Goals'!U94/12</f>
        <v>0</v>
      </c>
      <c r="V85" s="108" t="e">
        <f t="shared" si="79"/>
        <v>#DIV/0!</v>
      </c>
      <c r="W85" s="706">
        <f>'Next Years Budget - Set Goals'!W94/12</f>
        <v>0</v>
      </c>
      <c r="X85" s="108" t="e">
        <f t="shared" si="80"/>
        <v>#DIV/0!</v>
      </c>
      <c r="Y85" s="706">
        <f>'Next Years Budget - Set Goals'!Y94/12</f>
        <v>0</v>
      </c>
      <c r="Z85" s="108" t="e">
        <f t="shared" si="81"/>
        <v>#DIV/0!</v>
      </c>
      <c r="AA85" s="706">
        <f>'Next Years Budget - Set Goals'!AA94/12</f>
        <v>0</v>
      </c>
      <c r="AB85" s="108" t="e">
        <f t="shared" si="82"/>
        <v>#DIV/0!</v>
      </c>
      <c r="AC85" s="706">
        <f>'Next Years Budget - Set Goals'!AC94/12</f>
        <v>0</v>
      </c>
      <c r="AD85" s="319" t="e">
        <f t="shared" si="83"/>
        <v>#DIV/0!</v>
      </c>
    </row>
    <row r="86" spans="1:30" ht="13.15" x14ac:dyDescent="0.4">
      <c r="A86" s="327"/>
      <c r="B86" s="409" t="s">
        <v>308</v>
      </c>
      <c r="C86" s="265">
        <f>SUM(C80:C85)</f>
        <v>0</v>
      </c>
      <c r="D86" s="110">
        <f>+C86/$C$7</f>
        <v>0</v>
      </c>
      <c r="E86" s="256">
        <f>SUM(E80:E85)</f>
        <v>0</v>
      </c>
      <c r="F86" s="194">
        <f t="shared" si="72"/>
        <v>0</v>
      </c>
      <c r="G86" s="256">
        <f>SUM(G80:G85)</f>
        <v>0</v>
      </c>
      <c r="H86" s="194" t="e">
        <f t="shared" si="72"/>
        <v>#DIV/0!</v>
      </c>
      <c r="I86" s="256">
        <f>SUM(I80:I85)</f>
        <v>0</v>
      </c>
      <c r="J86" s="194" t="e">
        <f t="shared" si="73"/>
        <v>#DIV/0!</v>
      </c>
      <c r="K86" s="256">
        <f>SUM(K80:K85)</f>
        <v>0</v>
      </c>
      <c r="L86" s="194" t="e">
        <f t="shared" si="74"/>
        <v>#DIV/0!</v>
      </c>
      <c r="M86" s="256">
        <f>SUM(M80:M85)</f>
        <v>0</v>
      </c>
      <c r="N86" s="194" t="e">
        <f t="shared" si="75"/>
        <v>#DIV/0!</v>
      </c>
      <c r="O86" s="256">
        <f>SUM(O80:O85)</f>
        <v>0</v>
      </c>
      <c r="P86" s="194" t="e">
        <f t="shared" si="76"/>
        <v>#DIV/0!</v>
      </c>
      <c r="Q86" s="256">
        <f>SUM(Q80:Q85)</f>
        <v>0</v>
      </c>
      <c r="R86" s="194" t="e">
        <f t="shared" si="77"/>
        <v>#DIV/0!</v>
      </c>
      <c r="S86" s="256">
        <f>SUM(S80:S85)</f>
        <v>0</v>
      </c>
      <c r="T86" s="194" t="e">
        <f t="shared" si="78"/>
        <v>#DIV/0!</v>
      </c>
      <c r="U86" s="256">
        <f>SUM(U80:U85)</f>
        <v>0</v>
      </c>
      <c r="V86" s="194" t="e">
        <f t="shared" si="79"/>
        <v>#DIV/0!</v>
      </c>
      <c r="W86" s="256">
        <f>SUM(W80:W85)</f>
        <v>0</v>
      </c>
      <c r="X86" s="194" t="e">
        <f t="shared" si="80"/>
        <v>#DIV/0!</v>
      </c>
      <c r="Y86" s="256">
        <f>SUM(Y80:Y85)</f>
        <v>0</v>
      </c>
      <c r="Z86" s="194" t="e">
        <f t="shared" si="81"/>
        <v>#DIV/0!</v>
      </c>
      <c r="AA86" s="256">
        <f>SUM(AA80:AA85)</f>
        <v>0</v>
      </c>
      <c r="AB86" s="194" t="e">
        <f t="shared" si="82"/>
        <v>#DIV/0!</v>
      </c>
      <c r="AC86" s="256">
        <f>SUM(AC80:AC85)</f>
        <v>0</v>
      </c>
      <c r="AD86" s="230" t="e">
        <f t="shared" si="83"/>
        <v>#DIV/0!</v>
      </c>
    </row>
    <row r="87" spans="1:30" ht="13.15" x14ac:dyDescent="0.4">
      <c r="A87" s="327"/>
      <c r="B87" s="4"/>
      <c r="C87" s="243"/>
      <c r="D87" s="1"/>
      <c r="E87" s="248"/>
      <c r="F87" s="108"/>
      <c r="G87" s="248"/>
      <c r="H87" s="108"/>
      <c r="I87" s="248"/>
      <c r="J87" s="108"/>
      <c r="K87" s="248"/>
      <c r="L87" s="108"/>
      <c r="M87" s="248"/>
      <c r="N87" s="108"/>
      <c r="O87" s="248"/>
      <c r="P87" s="108"/>
      <c r="Q87" s="248"/>
      <c r="R87" s="108"/>
      <c r="S87" s="248"/>
      <c r="T87" s="108"/>
      <c r="U87" s="248"/>
      <c r="V87" s="108"/>
      <c r="W87" s="248"/>
      <c r="X87" s="108"/>
      <c r="Y87" s="248"/>
      <c r="Z87" s="108"/>
      <c r="AA87" s="248"/>
      <c r="AB87" s="108"/>
      <c r="AC87" s="248"/>
      <c r="AD87" s="319"/>
    </row>
    <row r="88" spans="1:30" ht="13.15" x14ac:dyDescent="0.4">
      <c r="A88" s="327"/>
      <c r="B88" s="410" t="s">
        <v>309</v>
      </c>
      <c r="C88" s="243"/>
      <c r="D88" s="1"/>
      <c r="E88" s="248"/>
      <c r="F88" s="108"/>
      <c r="G88" s="248"/>
      <c r="H88" s="108"/>
      <c r="I88" s="248"/>
      <c r="J88" s="108"/>
      <c r="K88" s="248"/>
      <c r="L88" s="108"/>
      <c r="M88" s="248"/>
      <c r="N88" s="108"/>
      <c r="O88" s="248"/>
      <c r="P88" s="108"/>
      <c r="Q88" s="248"/>
      <c r="R88" s="108"/>
      <c r="S88" s="248"/>
      <c r="T88" s="108"/>
      <c r="U88" s="248"/>
      <c r="V88" s="108"/>
      <c r="W88" s="248"/>
      <c r="X88" s="108"/>
      <c r="Y88" s="248"/>
      <c r="Z88" s="108"/>
      <c r="AA88" s="248"/>
      <c r="AB88" s="108"/>
      <c r="AC88" s="248"/>
      <c r="AD88" s="319"/>
    </row>
    <row r="89" spans="1:30" ht="13.15" x14ac:dyDescent="0.4">
      <c r="A89" s="327" t="s">
        <v>399</v>
      </c>
      <c r="B89" s="394" t="s">
        <v>310</v>
      </c>
      <c r="C89" s="243">
        <f t="shared" ref="C89:C111" si="84">+E89+G89+I89+K89+M89+O89+Q89+S89+U89+W89+Y89+AA89+AC89</f>
        <v>0</v>
      </c>
      <c r="D89" s="101">
        <f t="shared" ref="D89:D111" si="85">+C89/$C$7</f>
        <v>0</v>
      </c>
      <c r="E89" s="706">
        <f>'Next Years Budget - Set Goals'!E98/12</f>
        <v>0</v>
      </c>
      <c r="F89" s="108">
        <f t="shared" ref="F89:H104" si="86">+E89/E$7</f>
        <v>0</v>
      </c>
      <c r="G89" s="706">
        <f>'Next Years Budget - Set Goals'!G98/12</f>
        <v>0</v>
      </c>
      <c r="H89" s="108" t="e">
        <f t="shared" si="86"/>
        <v>#DIV/0!</v>
      </c>
      <c r="I89" s="706">
        <f>'Next Years Budget - Set Goals'!I98/12</f>
        <v>0</v>
      </c>
      <c r="J89" s="108" t="e">
        <f t="shared" ref="J89:J111" si="87">+I89/I$7</f>
        <v>#DIV/0!</v>
      </c>
      <c r="K89" s="706">
        <f>'Next Years Budget - Set Goals'!K98/12</f>
        <v>0</v>
      </c>
      <c r="L89" s="108" t="e">
        <f t="shared" ref="L89:L111" si="88">+K89/K$7</f>
        <v>#DIV/0!</v>
      </c>
      <c r="M89" s="706">
        <f>'Next Years Budget - Set Goals'!M98/12</f>
        <v>0</v>
      </c>
      <c r="N89" s="108" t="e">
        <f t="shared" ref="N89:N111" si="89">+M89/M$7</f>
        <v>#DIV/0!</v>
      </c>
      <c r="O89" s="706">
        <f>'Next Years Budget - Set Goals'!O98/12</f>
        <v>0</v>
      </c>
      <c r="P89" s="108" t="e">
        <f t="shared" ref="P89:P111" si="90">+O89/O$7</f>
        <v>#DIV/0!</v>
      </c>
      <c r="Q89" s="706">
        <f>'Next Years Budget - Set Goals'!Q98/12</f>
        <v>0</v>
      </c>
      <c r="R89" s="108" t="e">
        <f t="shared" ref="R89:R111" si="91">+Q89/Q$7</f>
        <v>#DIV/0!</v>
      </c>
      <c r="S89" s="706">
        <f>'Next Years Budget - Set Goals'!S98/12</f>
        <v>0</v>
      </c>
      <c r="T89" s="108" t="e">
        <f t="shared" ref="T89:T111" si="92">+S89/S$7</f>
        <v>#DIV/0!</v>
      </c>
      <c r="U89" s="706">
        <f>'Next Years Budget - Set Goals'!U98/12</f>
        <v>0</v>
      </c>
      <c r="V89" s="108" t="e">
        <f t="shared" ref="V89:V111" si="93">+U89/U$7</f>
        <v>#DIV/0!</v>
      </c>
      <c r="W89" s="706">
        <f>'Next Years Budget - Set Goals'!W98/12</f>
        <v>0</v>
      </c>
      <c r="X89" s="108" t="e">
        <f t="shared" ref="X89:X111" si="94">+W89/W$7</f>
        <v>#DIV/0!</v>
      </c>
      <c r="Y89" s="706">
        <f>'Next Years Budget - Set Goals'!Y98/12</f>
        <v>0</v>
      </c>
      <c r="Z89" s="108" t="e">
        <f t="shared" ref="Z89:Z111" si="95">+Y89/Y$7</f>
        <v>#DIV/0!</v>
      </c>
      <c r="AA89" s="706">
        <f>'Next Years Budget - Set Goals'!AA98/12</f>
        <v>0</v>
      </c>
      <c r="AB89" s="108" t="e">
        <f t="shared" ref="AB89:AB111" si="96">+AA89/AA$7</f>
        <v>#DIV/0!</v>
      </c>
      <c r="AC89" s="706">
        <f>'Next Years Budget - Set Goals'!AC98/12</f>
        <v>0</v>
      </c>
      <c r="AD89" s="319" t="e">
        <f t="shared" ref="AD89:AD111" si="97">+AC89/AC$7</f>
        <v>#DIV/0!</v>
      </c>
    </row>
    <row r="90" spans="1:30" ht="13.15" x14ac:dyDescent="0.4">
      <c r="A90" s="327" t="s">
        <v>399</v>
      </c>
      <c r="B90" s="394" t="s">
        <v>311</v>
      </c>
      <c r="C90" s="243">
        <f t="shared" si="84"/>
        <v>0</v>
      </c>
      <c r="D90" s="101">
        <f t="shared" si="85"/>
        <v>0</v>
      </c>
      <c r="E90" s="706">
        <f>'Next Years Budget - Set Goals'!E99/12</f>
        <v>0</v>
      </c>
      <c r="F90" s="108">
        <f t="shared" si="86"/>
        <v>0</v>
      </c>
      <c r="G90" s="706">
        <f>'Next Years Budget - Set Goals'!G99/12</f>
        <v>0</v>
      </c>
      <c r="H90" s="108" t="e">
        <f t="shared" si="86"/>
        <v>#DIV/0!</v>
      </c>
      <c r="I90" s="706">
        <f>'Next Years Budget - Set Goals'!I99/12</f>
        <v>0</v>
      </c>
      <c r="J90" s="108" t="e">
        <f t="shared" si="87"/>
        <v>#DIV/0!</v>
      </c>
      <c r="K90" s="706">
        <f>'Next Years Budget - Set Goals'!K99/12</f>
        <v>0</v>
      </c>
      <c r="L90" s="108" t="e">
        <f t="shared" si="88"/>
        <v>#DIV/0!</v>
      </c>
      <c r="M90" s="706">
        <f>'Next Years Budget - Set Goals'!M99/12</f>
        <v>0</v>
      </c>
      <c r="N90" s="108" t="e">
        <f t="shared" si="89"/>
        <v>#DIV/0!</v>
      </c>
      <c r="O90" s="706">
        <f>'Next Years Budget - Set Goals'!O99/12</f>
        <v>0</v>
      </c>
      <c r="P90" s="108" t="e">
        <f t="shared" si="90"/>
        <v>#DIV/0!</v>
      </c>
      <c r="Q90" s="706">
        <f>'Next Years Budget - Set Goals'!Q99/12</f>
        <v>0</v>
      </c>
      <c r="R90" s="108" t="e">
        <f t="shared" si="91"/>
        <v>#DIV/0!</v>
      </c>
      <c r="S90" s="706">
        <f>'Next Years Budget - Set Goals'!S99/12</f>
        <v>0</v>
      </c>
      <c r="T90" s="108" t="e">
        <f t="shared" si="92"/>
        <v>#DIV/0!</v>
      </c>
      <c r="U90" s="706">
        <f>'Next Years Budget - Set Goals'!U99/12</f>
        <v>0</v>
      </c>
      <c r="V90" s="108" t="e">
        <f t="shared" si="93"/>
        <v>#DIV/0!</v>
      </c>
      <c r="W90" s="706">
        <f>'Next Years Budget - Set Goals'!W99/12</f>
        <v>0</v>
      </c>
      <c r="X90" s="108" t="e">
        <f t="shared" si="94"/>
        <v>#DIV/0!</v>
      </c>
      <c r="Y90" s="706">
        <f>'Next Years Budget - Set Goals'!Y99/12</f>
        <v>0</v>
      </c>
      <c r="Z90" s="108" t="e">
        <f t="shared" si="95"/>
        <v>#DIV/0!</v>
      </c>
      <c r="AA90" s="706">
        <f>'Next Years Budget - Set Goals'!AA99/12</f>
        <v>0</v>
      </c>
      <c r="AB90" s="108" t="e">
        <f t="shared" si="96"/>
        <v>#DIV/0!</v>
      </c>
      <c r="AC90" s="706">
        <f>'Next Years Budget - Set Goals'!AC99/12</f>
        <v>0</v>
      </c>
      <c r="AD90" s="319" t="e">
        <f t="shared" si="97"/>
        <v>#DIV/0!</v>
      </c>
    </row>
    <row r="91" spans="1:30" ht="13.15" x14ac:dyDescent="0.4">
      <c r="A91" s="327" t="s">
        <v>398</v>
      </c>
      <c r="B91" s="394" t="s">
        <v>312</v>
      </c>
      <c r="C91" s="243">
        <f t="shared" si="84"/>
        <v>0</v>
      </c>
      <c r="D91" s="101">
        <f t="shared" si="85"/>
        <v>0</v>
      </c>
      <c r="E91" s="706">
        <f>'Next Years Budget - Set Goals'!E100/12</f>
        <v>0</v>
      </c>
      <c r="F91" s="108">
        <f t="shared" si="86"/>
        <v>0</v>
      </c>
      <c r="G91" s="706">
        <f>'Next Years Budget - Set Goals'!G100/12</f>
        <v>0</v>
      </c>
      <c r="H91" s="108" t="e">
        <f t="shared" si="86"/>
        <v>#DIV/0!</v>
      </c>
      <c r="I91" s="706">
        <f>'Next Years Budget - Set Goals'!I100/12</f>
        <v>0</v>
      </c>
      <c r="J91" s="108" t="e">
        <f t="shared" si="87"/>
        <v>#DIV/0!</v>
      </c>
      <c r="K91" s="706">
        <f>'Next Years Budget - Set Goals'!K100/12</f>
        <v>0</v>
      </c>
      <c r="L91" s="108" t="e">
        <f t="shared" si="88"/>
        <v>#DIV/0!</v>
      </c>
      <c r="M91" s="706">
        <f>'Next Years Budget - Set Goals'!M100/12</f>
        <v>0</v>
      </c>
      <c r="N91" s="108" t="e">
        <f t="shared" si="89"/>
        <v>#DIV/0!</v>
      </c>
      <c r="O91" s="706">
        <f>'Next Years Budget - Set Goals'!O100/12</f>
        <v>0</v>
      </c>
      <c r="P91" s="108" t="e">
        <f t="shared" si="90"/>
        <v>#DIV/0!</v>
      </c>
      <c r="Q91" s="706">
        <f>'Next Years Budget - Set Goals'!Q100/12</f>
        <v>0</v>
      </c>
      <c r="R91" s="108" t="e">
        <f t="shared" si="91"/>
        <v>#DIV/0!</v>
      </c>
      <c r="S91" s="706">
        <f>'Next Years Budget - Set Goals'!S100/12</f>
        <v>0</v>
      </c>
      <c r="T91" s="108" t="e">
        <f t="shared" si="92"/>
        <v>#DIV/0!</v>
      </c>
      <c r="U91" s="706">
        <f>'Next Years Budget - Set Goals'!U100/12</f>
        <v>0</v>
      </c>
      <c r="V91" s="108" t="e">
        <f t="shared" si="93"/>
        <v>#DIV/0!</v>
      </c>
      <c r="W91" s="706">
        <f>'Next Years Budget - Set Goals'!W100/12</f>
        <v>0</v>
      </c>
      <c r="X91" s="108" t="e">
        <f t="shared" si="94"/>
        <v>#DIV/0!</v>
      </c>
      <c r="Y91" s="706">
        <f>'Next Years Budget - Set Goals'!Y100/12</f>
        <v>0</v>
      </c>
      <c r="Z91" s="108" t="e">
        <f t="shared" si="95"/>
        <v>#DIV/0!</v>
      </c>
      <c r="AA91" s="706">
        <f>'Next Years Budget - Set Goals'!AA100/12</f>
        <v>0</v>
      </c>
      <c r="AB91" s="108" t="e">
        <f t="shared" si="96"/>
        <v>#DIV/0!</v>
      </c>
      <c r="AC91" s="706">
        <f>'Next Years Budget - Set Goals'!AC100/12</f>
        <v>0</v>
      </c>
      <c r="AD91" s="319" t="e">
        <f t="shared" si="97"/>
        <v>#DIV/0!</v>
      </c>
    </row>
    <row r="92" spans="1:30" ht="13.15" x14ac:dyDescent="0.4">
      <c r="A92" s="327" t="s">
        <v>399</v>
      </c>
      <c r="B92" s="394" t="s">
        <v>313</v>
      </c>
      <c r="C92" s="243">
        <f t="shared" si="84"/>
        <v>0</v>
      </c>
      <c r="D92" s="101">
        <f t="shared" si="85"/>
        <v>0</v>
      </c>
      <c r="E92" s="706">
        <f>'Next Years Budget - Set Goals'!E101/12</f>
        <v>0</v>
      </c>
      <c r="F92" s="108">
        <f t="shared" si="86"/>
        <v>0</v>
      </c>
      <c r="G92" s="706">
        <f>'Next Years Budget - Set Goals'!G101/12</f>
        <v>0</v>
      </c>
      <c r="H92" s="108" t="e">
        <f t="shared" si="86"/>
        <v>#DIV/0!</v>
      </c>
      <c r="I92" s="706">
        <f>'Next Years Budget - Set Goals'!I101/12</f>
        <v>0</v>
      </c>
      <c r="J92" s="108" t="e">
        <f t="shared" si="87"/>
        <v>#DIV/0!</v>
      </c>
      <c r="K92" s="706">
        <f>'Next Years Budget - Set Goals'!K101/12</f>
        <v>0</v>
      </c>
      <c r="L92" s="108" t="e">
        <f t="shared" si="88"/>
        <v>#DIV/0!</v>
      </c>
      <c r="M92" s="706">
        <f>'Next Years Budget - Set Goals'!M101/12</f>
        <v>0</v>
      </c>
      <c r="N92" s="108" t="e">
        <f t="shared" si="89"/>
        <v>#DIV/0!</v>
      </c>
      <c r="O92" s="706">
        <f>'Next Years Budget - Set Goals'!O101/12</f>
        <v>0</v>
      </c>
      <c r="P92" s="108" t="e">
        <f t="shared" si="90"/>
        <v>#DIV/0!</v>
      </c>
      <c r="Q92" s="706">
        <f>'Next Years Budget - Set Goals'!Q101/12</f>
        <v>0</v>
      </c>
      <c r="R92" s="108" t="e">
        <f t="shared" si="91"/>
        <v>#DIV/0!</v>
      </c>
      <c r="S92" s="706">
        <f>'Next Years Budget - Set Goals'!S101/12</f>
        <v>0</v>
      </c>
      <c r="T92" s="108" t="e">
        <f t="shared" si="92"/>
        <v>#DIV/0!</v>
      </c>
      <c r="U92" s="706">
        <f>'Next Years Budget - Set Goals'!U101/12</f>
        <v>0</v>
      </c>
      <c r="V92" s="108" t="e">
        <f t="shared" si="93"/>
        <v>#DIV/0!</v>
      </c>
      <c r="W92" s="706">
        <f>'Next Years Budget - Set Goals'!W101/12</f>
        <v>0</v>
      </c>
      <c r="X92" s="108" t="e">
        <f t="shared" si="94"/>
        <v>#DIV/0!</v>
      </c>
      <c r="Y92" s="706">
        <f>'Next Years Budget - Set Goals'!Y101/12</f>
        <v>0</v>
      </c>
      <c r="Z92" s="108" t="e">
        <f t="shared" si="95"/>
        <v>#DIV/0!</v>
      </c>
      <c r="AA92" s="706">
        <f>'Next Years Budget - Set Goals'!AA101/12</f>
        <v>0</v>
      </c>
      <c r="AB92" s="108" t="e">
        <f t="shared" si="96"/>
        <v>#DIV/0!</v>
      </c>
      <c r="AC92" s="706">
        <f>'Next Years Budget - Set Goals'!AC101/12</f>
        <v>0</v>
      </c>
      <c r="AD92" s="319" t="e">
        <f t="shared" si="97"/>
        <v>#DIV/0!</v>
      </c>
    </row>
    <row r="93" spans="1:30" ht="13.15" x14ac:dyDescent="0.4">
      <c r="A93" s="327" t="s">
        <v>398</v>
      </c>
      <c r="B93" s="394" t="s">
        <v>314</v>
      </c>
      <c r="C93" s="243">
        <f t="shared" si="84"/>
        <v>0</v>
      </c>
      <c r="D93" s="101">
        <f t="shared" si="85"/>
        <v>0</v>
      </c>
      <c r="E93" s="706">
        <f>'Next Years Budget - Set Goals'!E102/12</f>
        <v>0</v>
      </c>
      <c r="F93" s="108">
        <f t="shared" si="86"/>
        <v>0</v>
      </c>
      <c r="G93" s="706">
        <f>'Next Years Budget - Set Goals'!G102/12</f>
        <v>0</v>
      </c>
      <c r="H93" s="108" t="e">
        <f t="shared" si="86"/>
        <v>#DIV/0!</v>
      </c>
      <c r="I93" s="706">
        <f>'Next Years Budget - Set Goals'!I102/12</f>
        <v>0</v>
      </c>
      <c r="J93" s="108" t="e">
        <f t="shared" si="87"/>
        <v>#DIV/0!</v>
      </c>
      <c r="K93" s="706">
        <f>'Next Years Budget - Set Goals'!K102/12</f>
        <v>0</v>
      </c>
      <c r="L93" s="108" t="e">
        <f t="shared" si="88"/>
        <v>#DIV/0!</v>
      </c>
      <c r="M93" s="706">
        <f>'Next Years Budget - Set Goals'!M102/12</f>
        <v>0</v>
      </c>
      <c r="N93" s="108" t="e">
        <f t="shared" si="89"/>
        <v>#DIV/0!</v>
      </c>
      <c r="O93" s="706">
        <f>'Next Years Budget - Set Goals'!O102/12</f>
        <v>0</v>
      </c>
      <c r="P93" s="108" t="e">
        <f t="shared" si="90"/>
        <v>#DIV/0!</v>
      </c>
      <c r="Q93" s="706">
        <f>'Next Years Budget - Set Goals'!Q102/12</f>
        <v>0</v>
      </c>
      <c r="R93" s="108" t="e">
        <f t="shared" si="91"/>
        <v>#DIV/0!</v>
      </c>
      <c r="S93" s="706">
        <f>'Next Years Budget - Set Goals'!S102/12</f>
        <v>0</v>
      </c>
      <c r="T93" s="108" t="e">
        <f t="shared" si="92"/>
        <v>#DIV/0!</v>
      </c>
      <c r="U93" s="706">
        <f>'Next Years Budget - Set Goals'!U102/12</f>
        <v>0</v>
      </c>
      <c r="V93" s="108" t="e">
        <f t="shared" si="93"/>
        <v>#DIV/0!</v>
      </c>
      <c r="W93" s="706">
        <f>'Next Years Budget - Set Goals'!W102/12</f>
        <v>0</v>
      </c>
      <c r="X93" s="108" t="e">
        <f t="shared" si="94"/>
        <v>#DIV/0!</v>
      </c>
      <c r="Y93" s="706">
        <f>'Next Years Budget - Set Goals'!Y102/12</f>
        <v>0</v>
      </c>
      <c r="Z93" s="108" t="e">
        <f t="shared" si="95"/>
        <v>#DIV/0!</v>
      </c>
      <c r="AA93" s="706">
        <f>'Next Years Budget - Set Goals'!AA102/12</f>
        <v>0</v>
      </c>
      <c r="AB93" s="108" t="e">
        <f t="shared" si="96"/>
        <v>#DIV/0!</v>
      </c>
      <c r="AC93" s="706">
        <f>'Next Years Budget - Set Goals'!AC102/12</f>
        <v>0</v>
      </c>
      <c r="AD93" s="319" t="e">
        <f t="shared" si="97"/>
        <v>#DIV/0!</v>
      </c>
    </row>
    <row r="94" spans="1:30" ht="13.15" x14ac:dyDescent="0.4">
      <c r="A94" s="327" t="s">
        <v>399</v>
      </c>
      <c r="B94" s="394" t="s">
        <v>315</v>
      </c>
      <c r="C94" s="243">
        <f t="shared" si="84"/>
        <v>0</v>
      </c>
      <c r="D94" s="101">
        <f t="shared" si="85"/>
        <v>0</v>
      </c>
      <c r="E94" s="706">
        <f>'Next Years Budget - Set Goals'!E103/12</f>
        <v>0</v>
      </c>
      <c r="F94" s="108">
        <f t="shared" si="86"/>
        <v>0</v>
      </c>
      <c r="G94" s="706">
        <f>'Next Years Budget - Set Goals'!G103/12</f>
        <v>0</v>
      </c>
      <c r="H94" s="108" t="e">
        <f t="shared" si="86"/>
        <v>#DIV/0!</v>
      </c>
      <c r="I94" s="706">
        <f>'Next Years Budget - Set Goals'!I103/12</f>
        <v>0</v>
      </c>
      <c r="J94" s="108" t="e">
        <f t="shared" si="87"/>
        <v>#DIV/0!</v>
      </c>
      <c r="K94" s="706">
        <f>'Next Years Budget - Set Goals'!K103/12</f>
        <v>0</v>
      </c>
      <c r="L94" s="108" t="e">
        <f t="shared" si="88"/>
        <v>#DIV/0!</v>
      </c>
      <c r="M94" s="706">
        <f>'Next Years Budget - Set Goals'!M103/12</f>
        <v>0</v>
      </c>
      <c r="N94" s="108" t="e">
        <f t="shared" si="89"/>
        <v>#DIV/0!</v>
      </c>
      <c r="O94" s="706">
        <f>'Next Years Budget - Set Goals'!O103/12</f>
        <v>0</v>
      </c>
      <c r="P94" s="108" t="e">
        <f t="shared" si="90"/>
        <v>#DIV/0!</v>
      </c>
      <c r="Q94" s="706">
        <f>'Next Years Budget - Set Goals'!Q103/12</f>
        <v>0</v>
      </c>
      <c r="R94" s="108" t="e">
        <f t="shared" si="91"/>
        <v>#DIV/0!</v>
      </c>
      <c r="S94" s="706">
        <f>'Next Years Budget - Set Goals'!S103/12</f>
        <v>0</v>
      </c>
      <c r="T94" s="108" t="e">
        <f t="shared" si="92"/>
        <v>#DIV/0!</v>
      </c>
      <c r="U94" s="706">
        <f>'Next Years Budget - Set Goals'!U103/12</f>
        <v>0</v>
      </c>
      <c r="V94" s="108" t="e">
        <f t="shared" si="93"/>
        <v>#DIV/0!</v>
      </c>
      <c r="W94" s="706">
        <f>'Next Years Budget - Set Goals'!W103/12</f>
        <v>0</v>
      </c>
      <c r="X94" s="108" t="e">
        <f t="shared" si="94"/>
        <v>#DIV/0!</v>
      </c>
      <c r="Y94" s="706">
        <f>'Next Years Budget - Set Goals'!Y103/12</f>
        <v>0</v>
      </c>
      <c r="Z94" s="108" t="e">
        <f t="shared" si="95"/>
        <v>#DIV/0!</v>
      </c>
      <c r="AA94" s="706">
        <f>'Next Years Budget - Set Goals'!AA103/12</f>
        <v>0</v>
      </c>
      <c r="AB94" s="108" t="e">
        <f t="shared" si="96"/>
        <v>#DIV/0!</v>
      </c>
      <c r="AC94" s="706">
        <f>'Next Years Budget - Set Goals'!AC103/12</f>
        <v>0</v>
      </c>
      <c r="AD94" s="319" t="e">
        <f t="shared" si="97"/>
        <v>#DIV/0!</v>
      </c>
    </row>
    <row r="95" spans="1:30" ht="13.15" x14ac:dyDescent="0.4">
      <c r="A95" s="327" t="s">
        <v>399</v>
      </c>
      <c r="B95" s="394" t="s">
        <v>316</v>
      </c>
      <c r="C95" s="243">
        <f t="shared" si="84"/>
        <v>0</v>
      </c>
      <c r="D95" s="101">
        <f t="shared" si="85"/>
        <v>0</v>
      </c>
      <c r="E95" s="706">
        <f>'Next Years Budget - Set Goals'!E104/12</f>
        <v>0</v>
      </c>
      <c r="F95" s="108">
        <f t="shared" si="86"/>
        <v>0</v>
      </c>
      <c r="G95" s="706">
        <f>'Next Years Budget - Set Goals'!G104/12</f>
        <v>0</v>
      </c>
      <c r="H95" s="108" t="e">
        <f t="shared" si="86"/>
        <v>#DIV/0!</v>
      </c>
      <c r="I95" s="706">
        <f>'Next Years Budget - Set Goals'!I104/12</f>
        <v>0</v>
      </c>
      <c r="J95" s="108" t="e">
        <f t="shared" si="87"/>
        <v>#DIV/0!</v>
      </c>
      <c r="K95" s="706">
        <f>'Next Years Budget - Set Goals'!K104/12</f>
        <v>0</v>
      </c>
      <c r="L95" s="108" t="e">
        <f t="shared" si="88"/>
        <v>#DIV/0!</v>
      </c>
      <c r="M95" s="706">
        <f>'Next Years Budget - Set Goals'!M104/12</f>
        <v>0</v>
      </c>
      <c r="N95" s="108" t="e">
        <f t="shared" si="89"/>
        <v>#DIV/0!</v>
      </c>
      <c r="O95" s="706">
        <f>'Next Years Budget - Set Goals'!O104/12</f>
        <v>0</v>
      </c>
      <c r="P95" s="108" t="e">
        <f t="shared" si="90"/>
        <v>#DIV/0!</v>
      </c>
      <c r="Q95" s="706">
        <f>'Next Years Budget - Set Goals'!Q104/12</f>
        <v>0</v>
      </c>
      <c r="R95" s="108" t="e">
        <f t="shared" si="91"/>
        <v>#DIV/0!</v>
      </c>
      <c r="S95" s="706">
        <f>'Next Years Budget - Set Goals'!S104/12</f>
        <v>0</v>
      </c>
      <c r="T95" s="108" t="e">
        <f t="shared" si="92"/>
        <v>#DIV/0!</v>
      </c>
      <c r="U95" s="706">
        <f>'Next Years Budget - Set Goals'!U104/12</f>
        <v>0</v>
      </c>
      <c r="V95" s="108" t="e">
        <f t="shared" si="93"/>
        <v>#DIV/0!</v>
      </c>
      <c r="W95" s="706">
        <f>'Next Years Budget - Set Goals'!W104/12</f>
        <v>0</v>
      </c>
      <c r="X95" s="108" t="e">
        <f t="shared" si="94"/>
        <v>#DIV/0!</v>
      </c>
      <c r="Y95" s="706">
        <f>'Next Years Budget - Set Goals'!Y104/12</f>
        <v>0</v>
      </c>
      <c r="Z95" s="108" t="e">
        <f t="shared" si="95"/>
        <v>#DIV/0!</v>
      </c>
      <c r="AA95" s="706">
        <f>'Next Years Budget - Set Goals'!AA104/12</f>
        <v>0</v>
      </c>
      <c r="AB95" s="108" t="e">
        <f t="shared" si="96"/>
        <v>#DIV/0!</v>
      </c>
      <c r="AC95" s="706">
        <f>'Next Years Budget - Set Goals'!AC104/12</f>
        <v>0</v>
      </c>
      <c r="AD95" s="319" t="e">
        <f t="shared" si="97"/>
        <v>#DIV/0!</v>
      </c>
    </row>
    <row r="96" spans="1:30" ht="13.15" x14ac:dyDescent="0.4">
      <c r="A96" s="327" t="s">
        <v>399</v>
      </c>
      <c r="B96" s="394" t="s">
        <v>317</v>
      </c>
      <c r="C96" s="243">
        <f t="shared" si="84"/>
        <v>0</v>
      </c>
      <c r="D96" s="101">
        <f t="shared" si="85"/>
        <v>0</v>
      </c>
      <c r="E96" s="706">
        <f>'Next Years Budget - Set Goals'!E105/12</f>
        <v>0</v>
      </c>
      <c r="F96" s="108">
        <f t="shared" si="86"/>
        <v>0</v>
      </c>
      <c r="G96" s="706">
        <f>'Next Years Budget - Set Goals'!G105/12</f>
        <v>0</v>
      </c>
      <c r="H96" s="108" t="e">
        <f t="shared" si="86"/>
        <v>#DIV/0!</v>
      </c>
      <c r="I96" s="706">
        <f>'Next Years Budget - Set Goals'!I105/12</f>
        <v>0</v>
      </c>
      <c r="J96" s="108" t="e">
        <f t="shared" si="87"/>
        <v>#DIV/0!</v>
      </c>
      <c r="K96" s="706">
        <f>'Next Years Budget - Set Goals'!K105/12</f>
        <v>0</v>
      </c>
      <c r="L96" s="108" t="e">
        <f t="shared" si="88"/>
        <v>#DIV/0!</v>
      </c>
      <c r="M96" s="706">
        <f>'Next Years Budget - Set Goals'!M105/12</f>
        <v>0</v>
      </c>
      <c r="N96" s="108" t="e">
        <f t="shared" si="89"/>
        <v>#DIV/0!</v>
      </c>
      <c r="O96" s="706">
        <f>'Next Years Budget - Set Goals'!O105/12</f>
        <v>0</v>
      </c>
      <c r="P96" s="108" t="e">
        <f t="shared" si="90"/>
        <v>#DIV/0!</v>
      </c>
      <c r="Q96" s="706">
        <f>'Next Years Budget - Set Goals'!Q105/12</f>
        <v>0</v>
      </c>
      <c r="R96" s="108" t="e">
        <f t="shared" si="91"/>
        <v>#DIV/0!</v>
      </c>
      <c r="S96" s="706">
        <f>'Next Years Budget - Set Goals'!S105/12</f>
        <v>0</v>
      </c>
      <c r="T96" s="108" t="e">
        <f t="shared" si="92"/>
        <v>#DIV/0!</v>
      </c>
      <c r="U96" s="706">
        <f>'Next Years Budget - Set Goals'!U105/12</f>
        <v>0</v>
      </c>
      <c r="V96" s="108" t="e">
        <f t="shared" si="93"/>
        <v>#DIV/0!</v>
      </c>
      <c r="W96" s="706">
        <f>'Next Years Budget - Set Goals'!W105/12</f>
        <v>0</v>
      </c>
      <c r="X96" s="108" t="e">
        <f t="shared" si="94"/>
        <v>#DIV/0!</v>
      </c>
      <c r="Y96" s="706">
        <f>'Next Years Budget - Set Goals'!Y105/12</f>
        <v>0</v>
      </c>
      <c r="Z96" s="108" t="e">
        <f t="shared" si="95"/>
        <v>#DIV/0!</v>
      </c>
      <c r="AA96" s="706">
        <f>'Next Years Budget - Set Goals'!AA105/12</f>
        <v>0</v>
      </c>
      <c r="AB96" s="108" t="e">
        <f t="shared" si="96"/>
        <v>#DIV/0!</v>
      </c>
      <c r="AC96" s="706">
        <f>'Next Years Budget - Set Goals'!AC105/12</f>
        <v>0</v>
      </c>
      <c r="AD96" s="319" t="e">
        <f t="shared" si="97"/>
        <v>#DIV/0!</v>
      </c>
    </row>
    <row r="97" spans="1:30" ht="13.15" x14ac:dyDescent="0.4">
      <c r="A97" s="327" t="s">
        <v>399</v>
      </c>
      <c r="B97" s="394" t="s">
        <v>318</v>
      </c>
      <c r="C97" s="243">
        <f t="shared" si="84"/>
        <v>0</v>
      </c>
      <c r="D97" s="101">
        <f t="shared" si="85"/>
        <v>0</v>
      </c>
      <c r="E97" s="706">
        <f>'Next Years Budget - Set Goals'!E106/12</f>
        <v>0</v>
      </c>
      <c r="F97" s="108">
        <f t="shared" si="86"/>
        <v>0</v>
      </c>
      <c r="G97" s="706">
        <f>'Next Years Budget - Set Goals'!G106/12</f>
        <v>0</v>
      </c>
      <c r="H97" s="108" t="e">
        <f t="shared" si="86"/>
        <v>#DIV/0!</v>
      </c>
      <c r="I97" s="706">
        <f>'Next Years Budget - Set Goals'!I106/12</f>
        <v>0</v>
      </c>
      <c r="J97" s="108" t="e">
        <f t="shared" si="87"/>
        <v>#DIV/0!</v>
      </c>
      <c r="K97" s="706">
        <f>'Next Years Budget - Set Goals'!K106/12</f>
        <v>0</v>
      </c>
      <c r="L97" s="108" t="e">
        <f t="shared" si="88"/>
        <v>#DIV/0!</v>
      </c>
      <c r="M97" s="706">
        <f>'Next Years Budget - Set Goals'!M106/12</f>
        <v>0</v>
      </c>
      <c r="N97" s="108" t="e">
        <f t="shared" si="89"/>
        <v>#DIV/0!</v>
      </c>
      <c r="O97" s="706">
        <f>'Next Years Budget - Set Goals'!O106/12</f>
        <v>0</v>
      </c>
      <c r="P97" s="108" t="e">
        <f t="shared" si="90"/>
        <v>#DIV/0!</v>
      </c>
      <c r="Q97" s="706">
        <f>'Next Years Budget - Set Goals'!Q106/12</f>
        <v>0</v>
      </c>
      <c r="R97" s="108" t="e">
        <f t="shared" si="91"/>
        <v>#DIV/0!</v>
      </c>
      <c r="S97" s="706">
        <f>'Next Years Budget - Set Goals'!S106/12</f>
        <v>0</v>
      </c>
      <c r="T97" s="108" t="e">
        <f t="shared" si="92"/>
        <v>#DIV/0!</v>
      </c>
      <c r="U97" s="706">
        <f>'Next Years Budget - Set Goals'!U106/12</f>
        <v>0</v>
      </c>
      <c r="V97" s="108" t="e">
        <f t="shared" si="93"/>
        <v>#DIV/0!</v>
      </c>
      <c r="W97" s="706">
        <f>'Next Years Budget - Set Goals'!W106/12</f>
        <v>0</v>
      </c>
      <c r="X97" s="108" t="e">
        <f t="shared" si="94"/>
        <v>#DIV/0!</v>
      </c>
      <c r="Y97" s="706">
        <f>'Next Years Budget - Set Goals'!Y106/12</f>
        <v>0</v>
      </c>
      <c r="Z97" s="108" t="e">
        <f t="shared" si="95"/>
        <v>#DIV/0!</v>
      </c>
      <c r="AA97" s="706">
        <f>'Next Years Budget - Set Goals'!AA106/12</f>
        <v>0</v>
      </c>
      <c r="AB97" s="108" t="e">
        <f t="shared" si="96"/>
        <v>#DIV/0!</v>
      </c>
      <c r="AC97" s="706">
        <f>'Next Years Budget - Set Goals'!AC106/12</f>
        <v>0</v>
      </c>
      <c r="AD97" s="319" t="e">
        <f t="shared" si="97"/>
        <v>#DIV/0!</v>
      </c>
    </row>
    <row r="98" spans="1:30" ht="13.15" x14ac:dyDescent="0.4">
      <c r="A98" s="327" t="s">
        <v>398</v>
      </c>
      <c r="B98" s="394" t="s">
        <v>319</v>
      </c>
      <c r="C98" s="243">
        <f t="shared" si="84"/>
        <v>0</v>
      </c>
      <c r="D98" s="101">
        <f t="shared" si="85"/>
        <v>0</v>
      </c>
      <c r="E98" s="706">
        <f>'Next Years Budget - Set Goals'!E107/12</f>
        <v>0</v>
      </c>
      <c r="F98" s="108">
        <f t="shared" si="86"/>
        <v>0</v>
      </c>
      <c r="G98" s="706">
        <f>'Next Years Budget - Set Goals'!G107/12</f>
        <v>0</v>
      </c>
      <c r="H98" s="108" t="e">
        <f t="shared" si="86"/>
        <v>#DIV/0!</v>
      </c>
      <c r="I98" s="706">
        <f>'Next Years Budget - Set Goals'!I107/12</f>
        <v>0</v>
      </c>
      <c r="J98" s="108" t="e">
        <f t="shared" si="87"/>
        <v>#DIV/0!</v>
      </c>
      <c r="K98" s="706">
        <f>'Next Years Budget - Set Goals'!K107/12</f>
        <v>0</v>
      </c>
      <c r="L98" s="108" t="e">
        <f t="shared" si="88"/>
        <v>#DIV/0!</v>
      </c>
      <c r="M98" s="706">
        <f>'Next Years Budget - Set Goals'!M107/12</f>
        <v>0</v>
      </c>
      <c r="N98" s="108" t="e">
        <f t="shared" si="89"/>
        <v>#DIV/0!</v>
      </c>
      <c r="O98" s="706">
        <f>'Next Years Budget - Set Goals'!O107/12</f>
        <v>0</v>
      </c>
      <c r="P98" s="108" t="e">
        <f t="shared" si="90"/>
        <v>#DIV/0!</v>
      </c>
      <c r="Q98" s="706">
        <f>'Next Years Budget - Set Goals'!Q107/12</f>
        <v>0</v>
      </c>
      <c r="R98" s="108" t="e">
        <f t="shared" si="91"/>
        <v>#DIV/0!</v>
      </c>
      <c r="S98" s="706">
        <f>'Next Years Budget - Set Goals'!S107/12</f>
        <v>0</v>
      </c>
      <c r="T98" s="108" t="e">
        <f t="shared" si="92"/>
        <v>#DIV/0!</v>
      </c>
      <c r="U98" s="706">
        <f>'Next Years Budget - Set Goals'!U107/12</f>
        <v>0</v>
      </c>
      <c r="V98" s="108" t="e">
        <f t="shared" si="93"/>
        <v>#DIV/0!</v>
      </c>
      <c r="W98" s="706">
        <f>'Next Years Budget - Set Goals'!W107/12</f>
        <v>0</v>
      </c>
      <c r="X98" s="108" t="e">
        <f t="shared" si="94"/>
        <v>#DIV/0!</v>
      </c>
      <c r="Y98" s="706">
        <f>'Next Years Budget - Set Goals'!Y107/12</f>
        <v>0</v>
      </c>
      <c r="Z98" s="108" t="e">
        <f t="shared" si="95"/>
        <v>#DIV/0!</v>
      </c>
      <c r="AA98" s="706">
        <f>'Next Years Budget - Set Goals'!AA107/12</f>
        <v>0</v>
      </c>
      <c r="AB98" s="108" t="e">
        <f t="shared" si="96"/>
        <v>#DIV/0!</v>
      </c>
      <c r="AC98" s="706">
        <f>'Next Years Budget - Set Goals'!AC107/12</f>
        <v>0</v>
      </c>
      <c r="AD98" s="319" t="e">
        <f t="shared" si="97"/>
        <v>#DIV/0!</v>
      </c>
    </row>
    <row r="99" spans="1:30" ht="13.15" x14ac:dyDescent="0.4">
      <c r="A99" s="327" t="s">
        <v>398</v>
      </c>
      <c r="B99" s="394" t="s">
        <v>320</v>
      </c>
      <c r="C99" s="243">
        <f t="shared" si="84"/>
        <v>0</v>
      </c>
      <c r="D99" s="101">
        <f t="shared" si="85"/>
        <v>0</v>
      </c>
      <c r="E99" s="706">
        <f>'Next Years Budget - Set Goals'!E108/12</f>
        <v>0</v>
      </c>
      <c r="F99" s="108">
        <f t="shared" si="86"/>
        <v>0</v>
      </c>
      <c r="G99" s="706">
        <f>'Next Years Budget - Set Goals'!G108/12</f>
        <v>0</v>
      </c>
      <c r="H99" s="108" t="e">
        <f t="shared" si="86"/>
        <v>#DIV/0!</v>
      </c>
      <c r="I99" s="706">
        <f>'Next Years Budget - Set Goals'!I108/12</f>
        <v>0</v>
      </c>
      <c r="J99" s="108" t="e">
        <f t="shared" si="87"/>
        <v>#DIV/0!</v>
      </c>
      <c r="K99" s="706">
        <f>'Next Years Budget - Set Goals'!K108/12</f>
        <v>0</v>
      </c>
      <c r="L99" s="108" t="e">
        <f t="shared" si="88"/>
        <v>#DIV/0!</v>
      </c>
      <c r="M99" s="706">
        <f>'Next Years Budget - Set Goals'!M108/12</f>
        <v>0</v>
      </c>
      <c r="N99" s="108" t="e">
        <f t="shared" si="89"/>
        <v>#DIV/0!</v>
      </c>
      <c r="O99" s="706">
        <f>'Next Years Budget - Set Goals'!O108/12</f>
        <v>0</v>
      </c>
      <c r="P99" s="108" t="e">
        <f t="shared" si="90"/>
        <v>#DIV/0!</v>
      </c>
      <c r="Q99" s="706">
        <f>'Next Years Budget - Set Goals'!Q108/12</f>
        <v>0</v>
      </c>
      <c r="R99" s="108" t="e">
        <f t="shared" si="91"/>
        <v>#DIV/0!</v>
      </c>
      <c r="S99" s="706">
        <f>'Next Years Budget - Set Goals'!S108/12</f>
        <v>0</v>
      </c>
      <c r="T99" s="108" t="e">
        <f t="shared" si="92"/>
        <v>#DIV/0!</v>
      </c>
      <c r="U99" s="706">
        <f>'Next Years Budget - Set Goals'!U108/12</f>
        <v>0</v>
      </c>
      <c r="V99" s="108" t="e">
        <f t="shared" si="93"/>
        <v>#DIV/0!</v>
      </c>
      <c r="W99" s="706">
        <f>'Next Years Budget - Set Goals'!W108/12</f>
        <v>0</v>
      </c>
      <c r="X99" s="108" t="e">
        <f t="shared" si="94"/>
        <v>#DIV/0!</v>
      </c>
      <c r="Y99" s="706">
        <f>'Next Years Budget - Set Goals'!Y108/12</f>
        <v>0</v>
      </c>
      <c r="Z99" s="108" t="e">
        <f t="shared" si="95"/>
        <v>#DIV/0!</v>
      </c>
      <c r="AA99" s="706">
        <f>'Next Years Budget - Set Goals'!AA108/12</f>
        <v>0</v>
      </c>
      <c r="AB99" s="108" t="e">
        <f t="shared" si="96"/>
        <v>#DIV/0!</v>
      </c>
      <c r="AC99" s="706">
        <f>'Next Years Budget - Set Goals'!AC108/12</f>
        <v>0</v>
      </c>
      <c r="AD99" s="319" t="e">
        <f t="shared" si="97"/>
        <v>#DIV/0!</v>
      </c>
    </row>
    <row r="100" spans="1:30" ht="13.15" x14ac:dyDescent="0.4">
      <c r="A100" s="327" t="s">
        <v>399</v>
      </c>
      <c r="B100" s="394" t="s">
        <v>321</v>
      </c>
      <c r="C100" s="243">
        <f t="shared" si="84"/>
        <v>0</v>
      </c>
      <c r="D100" s="101">
        <f t="shared" si="85"/>
        <v>0</v>
      </c>
      <c r="E100" s="706">
        <f>'Next Years Budget - Set Goals'!E109/12</f>
        <v>0</v>
      </c>
      <c r="F100" s="108">
        <f t="shared" si="86"/>
        <v>0</v>
      </c>
      <c r="G100" s="706">
        <f>'Next Years Budget - Set Goals'!G109/12</f>
        <v>0</v>
      </c>
      <c r="H100" s="108" t="e">
        <f t="shared" si="86"/>
        <v>#DIV/0!</v>
      </c>
      <c r="I100" s="706">
        <f>'Next Years Budget - Set Goals'!I109/12</f>
        <v>0</v>
      </c>
      <c r="J100" s="108" t="e">
        <f t="shared" si="87"/>
        <v>#DIV/0!</v>
      </c>
      <c r="K100" s="706">
        <f>'Next Years Budget - Set Goals'!K109/12</f>
        <v>0</v>
      </c>
      <c r="L100" s="108" t="e">
        <f t="shared" si="88"/>
        <v>#DIV/0!</v>
      </c>
      <c r="M100" s="706">
        <f>'Next Years Budget - Set Goals'!M109/12</f>
        <v>0</v>
      </c>
      <c r="N100" s="108" t="e">
        <f t="shared" si="89"/>
        <v>#DIV/0!</v>
      </c>
      <c r="O100" s="706">
        <f>'Next Years Budget - Set Goals'!O109/12</f>
        <v>0</v>
      </c>
      <c r="P100" s="108" t="e">
        <f t="shared" si="90"/>
        <v>#DIV/0!</v>
      </c>
      <c r="Q100" s="706">
        <f>'Next Years Budget - Set Goals'!Q109/12</f>
        <v>0</v>
      </c>
      <c r="R100" s="108" t="e">
        <f t="shared" si="91"/>
        <v>#DIV/0!</v>
      </c>
      <c r="S100" s="706">
        <f>'Next Years Budget - Set Goals'!S109/12</f>
        <v>0</v>
      </c>
      <c r="T100" s="108" t="e">
        <f t="shared" si="92"/>
        <v>#DIV/0!</v>
      </c>
      <c r="U100" s="706">
        <f>'Next Years Budget - Set Goals'!U109/12</f>
        <v>0</v>
      </c>
      <c r="V100" s="108" t="e">
        <f t="shared" si="93"/>
        <v>#DIV/0!</v>
      </c>
      <c r="W100" s="706">
        <f>'Next Years Budget - Set Goals'!W109/12</f>
        <v>0</v>
      </c>
      <c r="X100" s="108" t="e">
        <f t="shared" si="94"/>
        <v>#DIV/0!</v>
      </c>
      <c r="Y100" s="706">
        <f>'Next Years Budget - Set Goals'!Y109/12</f>
        <v>0</v>
      </c>
      <c r="Z100" s="108" t="e">
        <f t="shared" si="95"/>
        <v>#DIV/0!</v>
      </c>
      <c r="AA100" s="706">
        <f>'Next Years Budget - Set Goals'!AA109/12</f>
        <v>0</v>
      </c>
      <c r="AB100" s="108" t="e">
        <f t="shared" si="96"/>
        <v>#DIV/0!</v>
      </c>
      <c r="AC100" s="706">
        <f>'Next Years Budget - Set Goals'!AC109/12</f>
        <v>0</v>
      </c>
      <c r="AD100" s="319" t="e">
        <f t="shared" si="97"/>
        <v>#DIV/0!</v>
      </c>
    </row>
    <row r="101" spans="1:30" ht="13.15" x14ac:dyDescent="0.4">
      <c r="A101" s="327" t="s">
        <v>399</v>
      </c>
      <c r="B101" s="394" t="s">
        <v>322</v>
      </c>
      <c r="C101" s="243">
        <f t="shared" si="84"/>
        <v>0</v>
      </c>
      <c r="D101" s="101">
        <f t="shared" si="85"/>
        <v>0</v>
      </c>
      <c r="E101" s="706">
        <f>'Next Years Budget - Set Goals'!E110/12</f>
        <v>0</v>
      </c>
      <c r="F101" s="108">
        <f t="shared" si="86"/>
        <v>0</v>
      </c>
      <c r="G101" s="706">
        <f>'Next Years Budget - Set Goals'!G110/12</f>
        <v>0</v>
      </c>
      <c r="H101" s="108" t="e">
        <f t="shared" si="86"/>
        <v>#DIV/0!</v>
      </c>
      <c r="I101" s="706">
        <f>'Next Years Budget - Set Goals'!I110/12</f>
        <v>0</v>
      </c>
      <c r="J101" s="108" t="e">
        <f t="shared" si="87"/>
        <v>#DIV/0!</v>
      </c>
      <c r="K101" s="706">
        <f>'Next Years Budget - Set Goals'!K110/12</f>
        <v>0</v>
      </c>
      <c r="L101" s="108" t="e">
        <f t="shared" si="88"/>
        <v>#DIV/0!</v>
      </c>
      <c r="M101" s="706">
        <f>'Next Years Budget - Set Goals'!M110/12</f>
        <v>0</v>
      </c>
      <c r="N101" s="108" t="e">
        <f t="shared" si="89"/>
        <v>#DIV/0!</v>
      </c>
      <c r="O101" s="706">
        <f>'Next Years Budget - Set Goals'!O110/12</f>
        <v>0</v>
      </c>
      <c r="P101" s="108" t="e">
        <f t="shared" si="90"/>
        <v>#DIV/0!</v>
      </c>
      <c r="Q101" s="706">
        <f>'Next Years Budget - Set Goals'!Q110/12</f>
        <v>0</v>
      </c>
      <c r="R101" s="108" t="e">
        <f t="shared" si="91"/>
        <v>#DIV/0!</v>
      </c>
      <c r="S101" s="706">
        <f>'Next Years Budget - Set Goals'!S110/12</f>
        <v>0</v>
      </c>
      <c r="T101" s="108" t="e">
        <f t="shared" si="92"/>
        <v>#DIV/0!</v>
      </c>
      <c r="U101" s="706">
        <f>'Next Years Budget - Set Goals'!U110/12</f>
        <v>0</v>
      </c>
      <c r="V101" s="108" t="e">
        <f t="shared" si="93"/>
        <v>#DIV/0!</v>
      </c>
      <c r="W101" s="706">
        <f>'Next Years Budget - Set Goals'!W110/12</f>
        <v>0</v>
      </c>
      <c r="X101" s="108" t="e">
        <f t="shared" si="94"/>
        <v>#DIV/0!</v>
      </c>
      <c r="Y101" s="706">
        <f>'Next Years Budget - Set Goals'!Y110/12</f>
        <v>0</v>
      </c>
      <c r="Z101" s="108" t="e">
        <f t="shared" si="95"/>
        <v>#DIV/0!</v>
      </c>
      <c r="AA101" s="706">
        <f>'Next Years Budget - Set Goals'!AA110/12</f>
        <v>0</v>
      </c>
      <c r="AB101" s="108" t="e">
        <f t="shared" si="96"/>
        <v>#DIV/0!</v>
      </c>
      <c r="AC101" s="706">
        <f>'Next Years Budget - Set Goals'!AC110/12</f>
        <v>0</v>
      </c>
      <c r="AD101" s="319" t="e">
        <f t="shared" si="97"/>
        <v>#DIV/0!</v>
      </c>
    </row>
    <row r="102" spans="1:30" ht="13.15" x14ac:dyDescent="0.4">
      <c r="A102" s="327" t="s">
        <v>399</v>
      </c>
      <c r="B102" s="394" t="s">
        <v>323</v>
      </c>
      <c r="C102" s="243">
        <f t="shared" si="84"/>
        <v>0</v>
      </c>
      <c r="D102" s="101">
        <f t="shared" si="85"/>
        <v>0</v>
      </c>
      <c r="E102" s="706">
        <f>'Next Years Budget - Set Goals'!E111/12</f>
        <v>0</v>
      </c>
      <c r="F102" s="108">
        <f t="shared" si="86"/>
        <v>0</v>
      </c>
      <c r="G102" s="706">
        <f>'Next Years Budget - Set Goals'!G111/12</f>
        <v>0</v>
      </c>
      <c r="H102" s="108" t="e">
        <f t="shared" si="86"/>
        <v>#DIV/0!</v>
      </c>
      <c r="I102" s="706">
        <f>'Next Years Budget - Set Goals'!I111/12</f>
        <v>0</v>
      </c>
      <c r="J102" s="108" t="e">
        <f t="shared" si="87"/>
        <v>#DIV/0!</v>
      </c>
      <c r="K102" s="706">
        <f>'Next Years Budget - Set Goals'!K111/12</f>
        <v>0</v>
      </c>
      <c r="L102" s="108" t="e">
        <f t="shared" si="88"/>
        <v>#DIV/0!</v>
      </c>
      <c r="M102" s="706">
        <f>'Next Years Budget - Set Goals'!M111/12</f>
        <v>0</v>
      </c>
      <c r="N102" s="108" t="e">
        <f t="shared" si="89"/>
        <v>#DIV/0!</v>
      </c>
      <c r="O102" s="706">
        <f>'Next Years Budget - Set Goals'!O111/12</f>
        <v>0</v>
      </c>
      <c r="P102" s="108" t="e">
        <f t="shared" si="90"/>
        <v>#DIV/0!</v>
      </c>
      <c r="Q102" s="706">
        <f>'Next Years Budget - Set Goals'!Q111/12</f>
        <v>0</v>
      </c>
      <c r="R102" s="108" t="e">
        <f t="shared" si="91"/>
        <v>#DIV/0!</v>
      </c>
      <c r="S102" s="706">
        <f>'Next Years Budget - Set Goals'!S111/12</f>
        <v>0</v>
      </c>
      <c r="T102" s="108" t="e">
        <f t="shared" si="92"/>
        <v>#DIV/0!</v>
      </c>
      <c r="U102" s="706">
        <f>'Next Years Budget - Set Goals'!U111/12</f>
        <v>0</v>
      </c>
      <c r="V102" s="108" t="e">
        <f t="shared" si="93"/>
        <v>#DIV/0!</v>
      </c>
      <c r="W102" s="706">
        <f>'Next Years Budget - Set Goals'!W111/12</f>
        <v>0</v>
      </c>
      <c r="X102" s="108" t="e">
        <f t="shared" si="94"/>
        <v>#DIV/0!</v>
      </c>
      <c r="Y102" s="706">
        <f>'Next Years Budget - Set Goals'!Y111/12</f>
        <v>0</v>
      </c>
      <c r="Z102" s="108" t="e">
        <f t="shared" si="95"/>
        <v>#DIV/0!</v>
      </c>
      <c r="AA102" s="706">
        <f>'Next Years Budget - Set Goals'!AA111/12</f>
        <v>0</v>
      </c>
      <c r="AB102" s="108" t="e">
        <f t="shared" si="96"/>
        <v>#DIV/0!</v>
      </c>
      <c r="AC102" s="706">
        <f>'Next Years Budget - Set Goals'!AC111/12</f>
        <v>0</v>
      </c>
      <c r="AD102" s="319" t="e">
        <f t="shared" si="97"/>
        <v>#DIV/0!</v>
      </c>
    </row>
    <row r="103" spans="1:30" ht="13.15" x14ac:dyDescent="0.4">
      <c r="A103" s="327" t="s">
        <v>399</v>
      </c>
      <c r="B103" s="394" t="s">
        <v>324</v>
      </c>
      <c r="C103" s="243">
        <f t="shared" si="84"/>
        <v>0</v>
      </c>
      <c r="D103" s="101">
        <f t="shared" si="85"/>
        <v>0</v>
      </c>
      <c r="E103" s="706">
        <f>'Next Years Budget - Set Goals'!E112/12</f>
        <v>0</v>
      </c>
      <c r="F103" s="108">
        <f t="shared" si="86"/>
        <v>0</v>
      </c>
      <c r="G103" s="706">
        <f>'Next Years Budget - Set Goals'!G112/12</f>
        <v>0</v>
      </c>
      <c r="H103" s="108" t="e">
        <f t="shared" si="86"/>
        <v>#DIV/0!</v>
      </c>
      <c r="I103" s="706">
        <f>'Next Years Budget - Set Goals'!I112/12</f>
        <v>0</v>
      </c>
      <c r="J103" s="108" t="e">
        <f t="shared" si="87"/>
        <v>#DIV/0!</v>
      </c>
      <c r="K103" s="706">
        <f>'Next Years Budget - Set Goals'!K112/12</f>
        <v>0</v>
      </c>
      <c r="L103" s="108" t="e">
        <f t="shared" si="88"/>
        <v>#DIV/0!</v>
      </c>
      <c r="M103" s="706">
        <f>'Next Years Budget - Set Goals'!M112/12</f>
        <v>0</v>
      </c>
      <c r="N103" s="108" t="e">
        <f t="shared" si="89"/>
        <v>#DIV/0!</v>
      </c>
      <c r="O103" s="706">
        <f>'Next Years Budget - Set Goals'!O112/12</f>
        <v>0</v>
      </c>
      <c r="P103" s="108" t="e">
        <f t="shared" si="90"/>
        <v>#DIV/0!</v>
      </c>
      <c r="Q103" s="706">
        <f>'Next Years Budget - Set Goals'!Q112/12</f>
        <v>0</v>
      </c>
      <c r="R103" s="108" t="e">
        <f t="shared" si="91"/>
        <v>#DIV/0!</v>
      </c>
      <c r="S103" s="706">
        <f>'Next Years Budget - Set Goals'!S112/12</f>
        <v>0</v>
      </c>
      <c r="T103" s="108" t="e">
        <f t="shared" si="92"/>
        <v>#DIV/0!</v>
      </c>
      <c r="U103" s="706">
        <f>'Next Years Budget - Set Goals'!U112/12</f>
        <v>0</v>
      </c>
      <c r="V103" s="108" t="e">
        <f t="shared" si="93"/>
        <v>#DIV/0!</v>
      </c>
      <c r="W103" s="706">
        <f>'Next Years Budget - Set Goals'!W112/12</f>
        <v>0</v>
      </c>
      <c r="X103" s="108" t="e">
        <f t="shared" si="94"/>
        <v>#DIV/0!</v>
      </c>
      <c r="Y103" s="706">
        <f>'Next Years Budget - Set Goals'!Y112/12</f>
        <v>0</v>
      </c>
      <c r="Z103" s="108" t="e">
        <f t="shared" si="95"/>
        <v>#DIV/0!</v>
      </c>
      <c r="AA103" s="706">
        <f>'Next Years Budget - Set Goals'!AA112/12</f>
        <v>0</v>
      </c>
      <c r="AB103" s="108" t="e">
        <f t="shared" si="96"/>
        <v>#DIV/0!</v>
      </c>
      <c r="AC103" s="706">
        <f>'Next Years Budget - Set Goals'!AC112/12</f>
        <v>0</v>
      </c>
      <c r="AD103" s="319" t="e">
        <f t="shared" si="97"/>
        <v>#DIV/0!</v>
      </c>
    </row>
    <row r="104" spans="1:30" ht="13.15" x14ac:dyDescent="0.4">
      <c r="A104" s="327" t="s">
        <v>398</v>
      </c>
      <c r="B104" s="394" t="s">
        <v>325</v>
      </c>
      <c r="C104" s="243">
        <f t="shared" si="84"/>
        <v>0</v>
      </c>
      <c r="D104" s="101">
        <f t="shared" si="85"/>
        <v>0</v>
      </c>
      <c r="E104" s="706">
        <f>'Next Years Budget - Set Goals'!E113/12</f>
        <v>0</v>
      </c>
      <c r="F104" s="108">
        <f t="shared" si="86"/>
        <v>0</v>
      </c>
      <c r="G104" s="706">
        <f>'Next Years Budget - Set Goals'!G113/12</f>
        <v>0</v>
      </c>
      <c r="H104" s="108" t="e">
        <f t="shared" si="86"/>
        <v>#DIV/0!</v>
      </c>
      <c r="I104" s="706">
        <f>'Next Years Budget - Set Goals'!I113/12</f>
        <v>0</v>
      </c>
      <c r="J104" s="108" t="e">
        <f t="shared" si="87"/>
        <v>#DIV/0!</v>
      </c>
      <c r="K104" s="706">
        <f>'Next Years Budget - Set Goals'!K113/12</f>
        <v>0</v>
      </c>
      <c r="L104" s="108" t="e">
        <f t="shared" si="88"/>
        <v>#DIV/0!</v>
      </c>
      <c r="M104" s="706">
        <f>'Next Years Budget - Set Goals'!M113/12</f>
        <v>0</v>
      </c>
      <c r="N104" s="108" t="e">
        <f t="shared" si="89"/>
        <v>#DIV/0!</v>
      </c>
      <c r="O104" s="706">
        <f>'Next Years Budget - Set Goals'!O113/12</f>
        <v>0</v>
      </c>
      <c r="P104" s="108" t="e">
        <f t="shared" si="90"/>
        <v>#DIV/0!</v>
      </c>
      <c r="Q104" s="706">
        <f>'Next Years Budget - Set Goals'!Q113/12</f>
        <v>0</v>
      </c>
      <c r="R104" s="108" t="e">
        <f t="shared" si="91"/>
        <v>#DIV/0!</v>
      </c>
      <c r="S104" s="706">
        <f>'Next Years Budget - Set Goals'!S113/12</f>
        <v>0</v>
      </c>
      <c r="T104" s="108" t="e">
        <f t="shared" si="92"/>
        <v>#DIV/0!</v>
      </c>
      <c r="U104" s="706">
        <f>'Next Years Budget - Set Goals'!U113/12</f>
        <v>0</v>
      </c>
      <c r="V104" s="108" t="e">
        <f t="shared" si="93"/>
        <v>#DIV/0!</v>
      </c>
      <c r="W104" s="706">
        <f>'Next Years Budget - Set Goals'!W113/12</f>
        <v>0</v>
      </c>
      <c r="X104" s="108" t="e">
        <f t="shared" si="94"/>
        <v>#DIV/0!</v>
      </c>
      <c r="Y104" s="706">
        <f>'Next Years Budget - Set Goals'!Y113/12</f>
        <v>0</v>
      </c>
      <c r="Z104" s="108" t="e">
        <f t="shared" si="95"/>
        <v>#DIV/0!</v>
      </c>
      <c r="AA104" s="706">
        <f>'Next Years Budget - Set Goals'!AA113/12</f>
        <v>0</v>
      </c>
      <c r="AB104" s="108" t="e">
        <f t="shared" si="96"/>
        <v>#DIV/0!</v>
      </c>
      <c r="AC104" s="706">
        <f>'Next Years Budget - Set Goals'!AC113/12</f>
        <v>0</v>
      </c>
      <c r="AD104" s="319" t="e">
        <f t="shared" si="97"/>
        <v>#DIV/0!</v>
      </c>
    </row>
    <row r="105" spans="1:30" ht="13.15" x14ac:dyDescent="0.4">
      <c r="A105" s="327" t="s">
        <v>398</v>
      </c>
      <c r="B105" s="394" t="s">
        <v>326</v>
      </c>
      <c r="C105" s="243">
        <f t="shared" si="84"/>
        <v>0</v>
      </c>
      <c r="D105" s="101">
        <f t="shared" si="85"/>
        <v>0</v>
      </c>
      <c r="E105" s="706">
        <f>'Next Years Budget - Set Goals'!E114/12</f>
        <v>0</v>
      </c>
      <c r="F105" s="108">
        <f t="shared" ref="F105:H111" si="98">+E105/E$7</f>
        <v>0</v>
      </c>
      <c r="G105" s="706">
        <f>'Next Years Budget - Set Goals'!G114/12</f>
        <v>0</v>
      </c>
      <c r="H105" s="108" t="e">
        <f t="shared" si="98"/>
        <v>#DIV/0!</v>
      </c>
      <c r="I105" s="706">
        <f>'Next Years Budget - Set Goals'!I114/12</f>
        <v>0</v>
      </c>
      <c r="J105" s="108" t="e">
        <f t="shared" si="87"/>
        <v>#DIV/0!</v>
      </c>
      <c r="K105" s="706">
        <f>'Next Years Budget - Set Goals'!K114/12</f>
        <v>0</v>
      </c>
      <c r="L105" s="108" t="e">
        <f t="shared" si="88"/>
        <v>#DIV/0!</v>
      </c>
      <c r="M105" s="706">
        <f>'Next Years Budget - Set Goals'!M114/12</f>
        <v>0</v>
      </c>
      <c r="N105" s="108" t="e">
        <f t="shared" si="89"/>
        <v>#DIV/0!</v>
      </c>
      <c r="O105" s="706">
        <f>'Next Years Budget - Set Goals'!O114/12</f>
        <v>0</v>
      </c>
      <c r="P105" s="108" t="e">
        <f t="shared" si="90"/>
        <v>#DIV/0!</v>
      </c>
      <c r="Q105" s="706">
        <f>'Next Years Budget - Set Goals'!Q114/12</f>
        <v>0</v>
      </c>
      <c r="R105" s="108" t="e">
        <f t="shared" si="91"/>
        <v>#DIV/0!</v>
      </c>
      <c r="S105" s="706">
        <f>'Next Years Budget - Set Goals'!S114/12</f>
        <v>0</v>
      </c>
      <c r="T105" s="108" t="e">
        <f t="shared" si="92"/>
        <v>#DIV/0!</v>
      </c>
      <c r="U105" s="706">
        <f>'Next Years Budget - Set Goals'!U114/12</f>
        <v>0</v>
      </c>
      <c r="V105" s="108" t="e">
        <f t="shared" si="93"/>
        <v>#DIV/0!</v>
      </c>
      <c r="W105" s="706">
        <f>'Next Years Budget - Set Goals'!W114/12</f>
        <v>0</v>
      </c>
      <c r="X105" s="108" t="e">
        <f t="shared" si="94"/>
        <v>#DIV/0!</v>
      </c>
      <c r="Y105" s="706">
        <f>'Next Years Budget - Set Goals'!Y114/12</f>
        <v>0</v>
      </c>
      <c r="Z105" s="108" t="e">
        <f t="shared" si="95"/>
        <v>#DIV/0!</v>
      </c>
      <c r="AA105" s="706">
        <f>'Next Years Budget - Set Goals'!AA114/12</f>
        <v>0</v>
      </c>
      <c r="AB105" s="108" t="e">
        <f t="shared" si="96"/>
        <v>#DIV/0!</v>
      </c>
      <c r="AC105" s="706">
        <f>'Next Years Budget - Set Goals'!AC114/12</f>
        <v>0</v>
      </c>
      <c r="AD105" s="319" t="e">
        <f t="shared" si="97"/>
        <v>#DIV/0!</v>
      </c>
    </row>
    <row r="106" spans="1:30" ht="13.15" x14ac:dyDescent="0.4">
      <c r="A106" s="327" t="s">
        <v>399</v>
      </c>
      <c r="B106" s="394" t="s">
        <v>327</v>
      </c>
      <c r="C106" s="243">
        <f t="shared" si="84"/>
        <v>0</v>
      </c>
      <c r="D106" s="101">
        <f t="shared" si="85"/>
        <v>0</v>
      </c>
      <c r="E106" s="706">
        <f>'Next Years Budget - Set Goals'!E115/12</f>
        <v>0</v>
      </c>
      <c r="F106" s="108">
        <f t="shared" si="98"/>
        <v>0</v>
      </c>
      <c r="G106" s="706">
        <f>'Next Years Budget - Set Goals'!G115/12</f>
        <v>0</v>
      </c>
      <c r="H106" s="108" t="e">
        <f t="shared" si="98"/>
        <v>#DIV/0!</v>
      </c>
      <c r="I106" s="706">
        <f>'Next Years Budget - Set Goals'!I115/12</f>
        <v>0</v>
      </c>
      <c r="J106" s="108" t="e">
        <f t="shared" si="87"/>
        <v>#DIV/0!</v>
      </c>
      <c r="K106" s="706">
        <f>'Next Years Budget - Set Goals'!K115/12</f>
        <v>0</v>
      </c>
      <c r="L106" s="108" t="e">
        <f t="shared" si="88"/>
        <v>#DIV/0!</v>
      </c>
      <c r="M106" s="706">
        <f>'Next Years Budget - Set Goals'!M115/12</f>
        <v>0</v>
      </c>
      <c r="N106" s="108" t="e">
        <f t="shared" si="89"/>
        <v>#DIV/0!</v>
      </c>
      <c r="O106" s="706">
        <f>'Next Years Budget - Set Goals'!O115/12</f>
        <v>0</v>
      </c>
      <c r="P106" s="108" t="e">
        <f t="shared" si="90"/>
        <v>#DIV/0!</v>
      </c>
      <c r="Q106" s="706">
        <f>'Next Years Budget - Set Goals'!Q115/12</f>
        <v>0</v>
      </c>
      <c r="R106" s="108" t="e">
        <f t="shared" si="91"/>
        <v>#DIV/0!</v>
      </c>
      <c r="S106" s="706">
        <f>'Next Years Budget - Set Goals'!S115/12</f>
        <v>0</v>
      </c>
      <c r="T106" s="108" t="e">
        <f t="shared" si="92"/>
        <v>#DIV/0!</v>
      </c>
      <c r="U106" s="706">
        <f>'Next Years Budget - Set Goals'!U115/12</f>
        <v>0</v>
      </c>
      <c r="V106" s="108" t="e">
        <f t="shared" si="93"/>
        <v>#DIV/0!</v>
      </c>
      <c r="W106" s="706">
        <f>'Next Years Budget - Set Goals'!W115/12</f>
        <v>0</v>
      </c>
      <c r="X106" s="108" t="e">
        <f t="shared" si="94"/>
        <v>#DIV/0!</v>
      </c>
      <c r="Y106" s="706">
        <f>'Next Years Budget - Set Goals'!Y115/12</f>
        <v>0</v>
      </c>
      <c r="Z106" s="108" t="e">
        <f t="shared" si="95"/>
        <v>#DIV/0!</v>
      </c>
      <c r="AA106" s="706">
        <f>'Next Years Budget - Set Goals'!AA115/12</f>
        <v>0</v>
      </c>
      <c r="AB106" s="108" t="e">
        <f t="shared" si="96"/>
        <v>#DIV/0!</v>
      </c>
      <c r="AC106" s="706">
        <f>'Next Years Budget - Set Goals'!AC115/12</f>
        <v>0</v>
      </c>
      <c r="AD106" s="319" t="e">
        <f t="shared" si="97"/>
        <v>#DIV/0!</v>
      </c>
    </row>
    <row r="107" spans="1:30" ht="13.15" x14ac:dyDescent="0.4">
      <c r="A107" s="327" t="s">
        <v>399</v>
      </c>
      <c r="B107" s="394" t="s">
        <v>328</v>
      </c>
      <c r="C107" s="243">
        <f t="shared" si="84"/>
        <v>0</v>
      </c>
      <c r="D107" s="101">
        <f t="shared" si="85"/>
        <v>0</v>
      </c>
      <c r="E107" s="706">
        <f>'Next Years Budget - Set Goals'!E116/12</f>
        <v>0</v>
      </c>
      <c r="F107" s="108">
        <f t="shared" si="98"/>
        <v>0</v>
      </c>
      <c r="G107" s="706">
        <f>'Next Years Budget - Set Goals'!G116/12</f>
        <v>0</v>
      </c>
      <c r="H107" s="108" t="e">
        <f t="shared" si="98"/>
        <v>#DIV/0!</v>
      </c>
      <c r="I107" s="706">
        <f>'Next Years Budget - Set Goals'!I116/12</f>
        <v>0</v>
      </c>
      <c r="J107" s="108" t="e">
        <f t="shared" si="87"/>
        <v>#DIV/0!</v>
      </c>
      <c r="K107" s="706">
        <f>'Next Years Budget - Set Goals'!K116/12</f>
        <v>0</v>
      </c>
      <c r="L107" s="108" t="e">
        <f t="shared" si="88"/>
        <v>#DIV/0!</v>
      </c>
      <c r="M107" s="706">
        <f>'Next Years Budget - Set Goals'!M116/12</f>
        <v>0</v>
      </c>
      <c r="N107" s="108" t="e">
        <f t="shared" si="89"/>
        <v>#DIV/0!</v>
      </c>
      <c r="O107" s="706">
        <f>'Next Years Budget - Set Goals'!O116/12</f>
        <v>0</v>
      </c>
      <c r="P107" s="108" t="e">
        <f t="shared" si="90"/>
        <v>#DIV/0!</v>
      </c>
      <c r="Q107" s="706">
        <f>'Next Years Budget - Set Goals'!Q116/12</f>
        <v>0</v>
      </c>
      <c r="R107" s="108" t="e">
        <f t="shared" si="91"/>
        <v>#DIV/0!</v>
      </c>
      <c r="S107" s="706">
        <f>'Next Years Budget - Set Goals'!S116/12</f>
        <v>0</v>
      </c>
      <c r="T107" s="108" t="e">
        <f t="shared" si="92"/>
        <v>#DIV/0!</v>
      </c>
      <c r="U107" s="706">
        <f>'Next Years Budget - Set Goals'!U116/12</f>
        <v>0</v>
      </c>
      <c r="V107" s="108" t="e">
        <f t="shared" si="93"/>
        <v>#DIV/0!</v>
      </c>
      <c r="W107" s="706">
        <f>'Next Years Budget - Set Goals'!W116/12</f>
        <v>0</v>
      </c>
      <c r="X107" s="108" t="e">
        <f t="shared" si="94"/>
        <v>#DIV/0!</v>
      </c>
      <c r="Y107" s="706">
        <f>'Next Years Budget - Set Goals'!Y116/12</f>
        <v>0</v>
      </c>
      <c r="Z107" s="108" t="e">
        <f t="shared" si="95"/>
        <v>#DIV/0!</v>
      </c>
      <c r="AA107" s="706">
        <f>'Next Years Budget - Set Goals'!AA116/12</f>
        <v>0</v>
      </c>
      <c r="AB107" s="108" t="e">
        <f t="shared" si="96"/>
        <v>#DIV/0!</v>
      </c>
      <c r="AC107" s="706">
        <f>'Next Years Budget - Set Goals'!AC116/12</f>
        <v>0</v>
      </c>
      <c r="AD107" s="319" t="e">
        <f t="shared" si="97"/>
        <v>#DIV/0!</v>
      </c>
    </row>
    <row r="108" spans="1:30" ht="13.15" x14ac:dyDescent="0.4">
      <c r="A108" s="327" t="s">
        <v>399</v>
      </c>
      <c r="B108" s="394" t="s">
        <v>329</v>
      </c>
      <c r="C108" s="243">
        <f t="shared" si="84"/>
        <v>0</v>
      </c>
      <c r="D108" s="101">
        <f t="shared" si="85"/>
        <v>0</v>
      </c>
      <c r="E108" s="706">
        <f>'Next Years Budget - Set Goals'!E117/12</f>
        <v>0</v>
      </c>
      <c r="F108" s="108">
        <f t="shared" si="98"/>
        <v>0</v>
      </c>
      <c r="G108" s="706">
        <f>'Next Years Budget - Set Goals'!G117/12</f>
        <v>0</v>
      </c>
      <c r="H108" s="108" t="e">
        <f t="shared" si="98"/>
        <v>#DIV/0!</v>
      </c>
      <c r="I108" s="706">
        <f>'Next Years Budget - Set Goals'!I117/12</f>
        <v>0</v>
      </c>
      <c r="J108" s="108" t="e">
        <f t="shared" si="87"/>
        <v>#DIV/0!</v>
      </c>
      <c r="K108" s="706">
        <f>'Next Years Budget - Set Goals'!K117/12</f>
        <v>0</v>
      </c>
      <c r="L108" s="108" t="e">
        <f t="shared" si="88"/>
        <v>#DIV/0!</v>
      </c>
      <c r="M108" s="706">
        <f>'Next Years Budget - Set Goals'!M117/12</f>
        <v>0</v>
      </c>
      <c r="N108" s="108" t="e">
        <f t="shared" si="89"/>
        <v>#DIV/0!</v>
      </c>
      <c r="O108" s="706">
        <f>'Next Years Budget - Set Goals'!O117/12</f>
        <v>0</v>
      </c>
      <c r="P108" s="108" t="e">
        <f t="shared" si="90"/>
        <v>#DIV/0!</v>
      </c>
      <c r="Q108" s="706">
        <f>'Next Years Budget - Set Goals'!Q117/12</f>
        <v>0</v>
      </c>
      <c r="R108" s="108" t="e">
        <f t="shared" si="91"/>
        <v>#DIV/0!</v>
      </c>
      <c r="S108" s="706">
        <f>'Next Years Budget - Set Goals'!S117/12</f>
        <v>0</v>
      </c>
      <c r="T108" s="108" t="e">
        <f t="shared" si="92"/>
        <v>#DIV/0!</v>
      </c>
      <c r="U108" s="706">
        <f>'Next Years Budget - Set Goals'!U117/12</f>
        <v>0</v>
      </c>
      <c r="V108" s="108" t="e">
        <f t="shared" si="93"/>
        <v>#DIV/0!</v>
      </c>
      <c r="W108" s="706">
        <f>'Next Years Budget - Set Goals'!W117/12</f>
        <v>0</v>
      </c>
      <c r="X108" s="108" t="e">
        <f t="shared" si="94"/>
        <v>#DIV/0!</v>
      </c>
      <c r="Y108" s="706">
        <f>'Next Years Budget - Set Goals'!Y117/12</f>
        <v>0</v>
      </c>
      <c r="Z108" s="108" t="e">
        <f t="shared" si="95"/>
        <v>#DIV/0!</v>
      </c>
      <c r="AA108" s="706">
        <f>'Next Years Budget - Set Goals'!AA117/12</f>
        <v>0</v>
      </c>
      <c r="AB108" s="108" t="e">
        <f t="shared" si="96"/>
        <v>#DIV/0!</v>
      </c>
      <c r="AC108" s="706">
        <f>'Next Years Budget - Set Goals'!AC117/12</f>
        <v>0</v>
      </c>
      <c r="AD108" s="319" t="e">
        <f t="shared" si="97"/>
        <v>#DIV/0!</v>
      </c>
    </row>
    <row r="109" spans="1:30" ht="13.15" x14ac:dyDescent="0.4">
      <c r="A109" s="327" t="s">
        <v>399</v>
      </c>
      <c r="B109" s="394" t="s">
        <v>330</v>
      </c>
      <c r="C109" s="243">
        <f t="shared" si="84"/>
        <v>0</v>
      </c>
      <c r="D109" s="101">
        <f t="shared" si="85"/>
        <v>0</v>
      </c>
      <c r="E109" s="706">
        <f>'Next Years Budget - Set Goals'!E118/12</f>
        <v>0</v>
      </c>
      <c r="F109" s="108">
        <f t="shared" si="98"/>
        <v>0</v>
      </c>
      <c r="G109" s="706">
        <f>'Next Years Budget - Set Goals'!G118/12</f>
        <v>0</v>
      </c>
      <c r="H109" s="108" t="e">
        <f t="shared" si="98"/>
        <v>#DIV/0!</v>
      </c>
      <c r="I109" s="706">
        <f>'Next Years Budget - Set Goals'!I118/12</f>
        <v>0</v>
      </c>
      <c r="J109" s="108" t="e">
        <f t="shared" si="87"/>
        <v>#DIV/0!</v>
      </c>
      <c r="K109" s="706">
        <f>'Next Years Budget - Set Goals'!K118/12</f>
        <v>0</v>
      </c>
      <c r="L109" s="108" t="e">
        <f t="shared" si="88"/>
        <v>#DIV/0!</v>
      </c>
      <c r="M109" s="706">
        <f>'Next Years Budget - Set Goals'!M118/12</f>
        <v>0</v>
      </c>
      <c r="N109" s="108" t="e">
        <f t="shared" si="89"/>
        <v>#DIV/0!</v>
      </c>
      <c r="O109" s="706">
        <f>'Next Years Budget - Set Goals'!O118/12</f>
        <v>0</v>
      </c>
      <c r="P109" s="108" t="e">
        <f t="shared" si="90"/>
        <v>#DIV/0!</v>
      </c>
      <c r="Q109" s="706">
        <f>'Next Years Budget - Set Goals'!Q118/12</f>
        <v>0</v>
      </c>
      <c r="R109" s="108" t="e">
        <f t="shared" si="91"/>
        <v>#DIV/0!</v>
      </c>
      <c r="S109" s="706">
        <f>'Next Years Budget - Set Goals'!S118/12</f>
        <v>0</v>
      </c>
      <c r="T109" s="108" t="e">
        <f t="shared" si="92"/>
        <v>#DIV/0!</v>
      </c>
      <c r="U109" s="706">
        <f>'Next Years Budget - Set Goals'!U118/12</f>
        <v>0</v>
      </c>
      <c r="V109" s="108" t="e">
        <f t="shared" si="93"/>
        <v>#DIV/0!</v>
      </c>
      <c r="W109" s="706">
        <f>'Next Years Budget - Set Goals'!W118/12</f>
        <v>0</v>
      </c>
      <c r="X109" s="108" t="e">
        <f t="shared" si="94"/>
        <v>#DIV/0!</v>
      </c>
      <c r="Y109" s="706">
        <f>'Next Years Budget - Set Goals'!Y118/12</f>
        <v>0</v>
      </c>
      <c r="Z109" s="108" t="e">
        <f t="shared" si="95"/>
        <v>#DIV/0!</v>
      </c>
      <c r="AA109" s="706">
        <f>'Next Years Budget - Set Goals'!AA118/12</f>
        <v>0</v>
      </c>
      <c r="AB109" s="108" t="e">
        <f t="shared" si="96"/>
        <v>#DIV/0!</v>
      </c>
      <c r="AC109" s="706">
        <f>'Next Years Budget - Set Goals'!AC118/12</f>
        <v>0</v>
      </c>
      <c r="AD109" s="319" t="e">
        <f t="shared" si="97"/>
        <v>#DIV/0!</v>
      </c>
    </row>
    <row r="110" spans="1:30" ht="13.15" x14ac:dyDescent="0.4">
      <c r="A110" s="327" t="s">
        <v>399</v>
      </c>
      <c r="B110" s="394" t="s">
        <v>331</v>
      </c>
      <c r="C110" s="243">
        <f t="shared" si="84"/>
        <v>0</v>
      </c>
      <c r="D110" s="101">
        <f t="shared" si="85"/>
        <v>0</v>
      </c>
      <c r="E110" s="706">
        <f>'Next Years Budget - Set Goals'!E119/12</f>
        <v>0</v>
      </c>
      <c r="F110" s="108">
        <f t="shared" si="98"/>
        <v>0</v>
      </c>
      <c r="G110" s="706">
        <f>'Next Years Budget - Set Goals'!G119/12</f>
        <v>0</v>
      </c>
      <c r="H110" s="108" t="e">
        <f t="shared" si="98"/>
        <v>#DIV/0!</v>
      </c>
      <c r="I110" s="706">
        <f>'Next Years Budget - Set Goals'!I119/12</f>
        <v>0</v>
      </c>
      <c r="J110" s="108" t="e">
        <f t="shared" si="87"/>
        <v>#DIV/0!</v>
      </c>
      <c r="K110" s="706">
        <f>'Next Years Budget - Set Goals'!K119/12</f>
        <v>0</v>
      </c>
      <c r="L110" s="108" t="e">
        <f t="shared" si="88"/>
        <v>#DIV/0!</v>
      </c>
      <c r="M110" s="706">
        <f>'Next Years Budget - Set Goals'!M119/12</f>
        <v>0</v>
      </c>
      <c r="N110" s="108" t="e">
        <f t="shared" si="89"/>
        <v>#DIV/0!</v>
      </c>
      <c r="O110" s="706">
        <f>'Next Years Budget - Set Goals'!O119/12</f>
        <v>0</v>
      </c>
      <c r="P110" s="108" t="e">
        <f t="shared" si="90"/>
        <v>#DIV/0!</v>
      </c>
      <c r="Q110" s="706">
        <f>'Next Years Budget - Set Goals'!Q119/12</f>
        <v>0</v>
      </c>
      <c r="R110" s="108" t="e">
        <f t="shared" si="91"/>
        <v>#DIV/0!</v>
      </c>
      <c r="S110" s="706">
        <f>'Next Years Budget - Set Goals'!S119/12</f>
        <v>0</v>
      </c>
      <c r="T110" s="108" t="e">
        <f t="shared" si="92"/>
        <v>#DIV/0!</v>
      </c>
      <c r="U110" s="706">
        <f>'Next Years Budget - Set Goals'!U119/12</f>
        <v>0</v>
      </c>
      <c r="V110" s="108" t="e">
        <f t="shared" si="93"/>
        <v>#DIV/0!</v>
      </c>
      <c r="W110" s="706">
        <f>'Next Years Budget - Set Goals'!W119/12</f>
        <v>0</v>
      </c>
      <c r="X110" s="108" t="e">
        <f t="shared" si="94"/>
        <v>#DIV/0!</v>
      </c>
      <c r="Y110" s="706">
        <f>'Next Years Budget - Set Goals'!Y119/12</f>
        <v>0</v>
      </c>
      <c r="Z110" s="108" t="e">
        <f t="shared" si="95"/>
        <v>#DIV/0!</v>
      </c>
      <c r="AA110" s="706">
        <f>'Next Years Budget - Set Goals'!AA119/12</f>
        <v>0</v>
      </c>
      <c r="AB110" s="108" t="e">
        <f t="shared" si="96"/>
        <v>#DIV/0!</v>
      </c>
      <c r="AC110" s="706">
        <f>'Next Years Budget - Set Goals'!AC119/12</f>
        <v>0</v>
      </c>
      <c r="AD110" s="319" t="e">
        <f t="shared" si="97"/>
        <v>#DIV/0!</v>
      </c>
    </row>
    <row r="111" spans="1:30" ht="13.15" x14ac:dyDescent="0.4">
      <c r="A111" s="327" t="s">
        <v>399</v>
      </c>
      <c r="B111" s="394" t="s">
        <v>332</v>
      </c>
      <c r="C111" s="243">
        <f t="shared" si="84"/>
        <v>0</v>
      </c>
      <c r="D111" s="101">
        <f t="shared" si="85"/>
        <v>0</v>
      </c>
      <c r="E111" s="706">
        <f>'Next Years Budget - Set Goals'!E120/12</f>
        <v>0</v>
      </c>
      <c r="F111" s="108">
        <f t="shared" si="98"/>
        <v>0</v>
      </c>
      <c r="G111" s="706">
        <f>'Next Years Budget - Set Goals'!G120/12</f>
        <v>0</v>
      </c>
      <c r="H111" s="108" t="e">
        <f t="shared" si="98"/>
        <v>#DIV/0!</v>
      </c>
      <c r="I111" s="706">
        <f>'Next Years Budget - Set Goals'!I120/12</f>
        <v>0</v>
      </c>
      <c r="J111" s="108" t="e">
        <f t="shared" si="87"/>
        <v>#DIV/0!</v>
      </c>
      <c r="K111" s="706">
        <f>'Next Years Budget - Set Goals'!K120/12</f>
        <v>0</v>
      </c>
      <c r="L111" s="108" t="e">
        <f t="shared" si="88"/>
        <v>#DIV/0!</v>
      </c>
      <c r="M111" s="706">
        <f>'Next Years Budget - Set Goals'!M120/12</f>
        <v>0</v>
      </c>
      <c r="N111" s="108" t="e">
        <f t="shared" si="89"/>
        <v>#DIV/0!</v>
      </c>
      <c r="O111" s="706">
        <f>'Next Years Budget - Set Goals'!O120/12</f>
        <v>0</v>
      </c>
      <c r="P111" s="108" t="e">
        <f t="shared" si="90"/>
        <v>#DIV/0!</v>
      </c>
      <c r="Q111" s="706">
        <f>'Next Years Budget - Set Goals'!Q120/12</f>
        <v>0</v>
      </c>
      <c r="R111" s="108" t="e">
        <f t="shared" si="91"/>
        <v>#DIV/0!</v>
      </c>
      <c r="S111" s="706">
        <f>'Next Years Budget - Set Goals'!S120/12</f>
        <v>0</v>
      </c>
      <c r="T111" s="108" t="e">
        <f t="shared" si="92"/>
        <v>#DIV/0!</v>
      </c>
      <c r="U111" s="706">
        <f>'Next Years Budget - Set Goals'!U120/12</f>
        <v>0</v>
      </c>
      <c r="V111" s="108" t="e">
        <f t="shared" si="93"/>
        <v>#DIV/0!</v>
      </c>
      <c r="W111" s="706">
        <f>'Next Years Budget - Set Goals'!W120/12</f>
        <v>0</v>
      </c>
      <c r="X111" s="108" t="e">
        <f t="shared" si="94"/>
        <v>#DIV/0!</v>
      </c>
      <c r="Y111" s="706">
        <f>'Next Years Budget - Set Goals'!Y120/12</f>
        <v>0</v>
      </c>
      <c r="Z111" s="108" t="e">
        <f t="shared" si="95"/>
        <v>#DIV/0!</v>
      </c>
      <c r="AA111" s="706">
        <f>'Next Years Budget - Set Goals'!AA120/12</f>
        <v>0</v>
      </c>
      <c r="AB111" s="108" t="e">
        <f t="shared" si="96"/>
        <v>#DIV/0!</v>
      </c>
      <c r="AC111" s="706">
        <f>'Next Years Budget - Set Goals'!AC120/12</f>
        <v>0</v>
      </c>
      <c r="AD111" s="319" t="e">
        <f t="shared" si="97"/>
        <v>#DIV/0!</v>
      </c>
    </row>
    <row r="112" spans="1:30" ht="13.15" x14ac:dyDescent="0.4">
      <c r="A112" s="327"/>
      <c r="B112" s="409" t="s">
        <v>333</v>
      </c>
      <c r="C112" s="265">
        <f>SUM(C89:C111)</f>
        <v>0</v>
      </c>
      <c r="D112" s="110">
        <f>+C112/$C$7</f>
        <v>0</v>
      </c>
      <c r="E112" s="256">
        <f>SUM(E89:E111)</f>
        <v>0</v>
      </c>
      <c r="F112" s="194">
        <f>+E112/E$7</f>
        <v>0</v>
      </c>
      <c r="G112" s="256">
        <f>SUM(G89:G111)</f>
        <v>0</v>
      </c>
      <c r="H112" s="194" t="e">
        <f>+G112/G$7</f>
        <v>#DIV/0!</v>
      </c>
      <c r="I112" s="256">
        <f>SUM(I89:I111)</f>
        <v>0</v>
      </c>
      <c r="J112" s="194" t="e">
        <f>+I112/I$7</f>
        <v>#DIV/0!</v>
      </c>
      <c r="K112" s="256">
        <f>SUM(K89:K111)</f>
        <v>0</v>
      </c>
      <c r="L112" s="194" t="e">
        <f>+K112/K$7</f>
        <v>#DIV/0!</v>
      </c>
      <c r="M112" s="256">
        <f>SUM(M89:M111)</f>
        <v>0</v>
      </c>
      <c r="N112" s="194" t="e">
        <f>+M112/M$7</f>
        <v>#DIV/0!</v>
      </c>
      <c r="O112" s="256">
        <f>SUM(O89:O111)</f>
        <v>0</v>
      </c>
      <c r="P112" s="194" t="e">
        <f>+O112/O$7</f>
        <v>#DIV/0!</v>
      </c>
      <c r="Q112" s="256">
        <f>SUM(Q89:Q111)</f>
        <v>0</v>
      </c>
      <c r="R112" s="194" t="e">
        <f>+Q112/Q$7</f>
        <v>#DIV/0!</v>
      </c>
      <c r="S112" s="256">
        <f>SUM(S89:S111)</f>
        <v>0</v>
      </c>
      <c r="T112" s="194" t="e">
        <f>+S112/S$7</f>
        <v>#DIV/0!</v>
      </c>
      <c r="U112" s="256">
        <f>SUM(U89:U111)</f>
        <v>0</v>
      </c>
      <c r="V112" s="194" t="e">
        <f>+U112/U$7</f>
        <v>#DIV/0!</v>
      </c>
      <c r="W112" s="256">
        <f>SUM(W89:W111)</f>
        <v>0</v>
      </c>
      <c r="X112" s="194" t="e">
        <f>+W112/W$7</f>
        <v>#DIV/0!</v>
      </c>
      <c r="Y112" s="256">
        <f>SUM(Y89:Y111)</f>
        <v>0</v>
      </c>
      <c r="Z112" s="194" t="e">
        <f>+Y112/Y$7</f>
        <v>#DIV/0!</v>
      </c>
      <c r="AA112" s="256">
        <f>SUM(AA89:AA111)</f>
        <v>0</v>
      </c>
      <c r="AB112" s="194" t="e">
        <f>+AA112/AA$7</f>
        <v>#DIV/0!</v>
      </c>
      <c r="AC112" s="256">
        <f>SUM(AC89:AC111)</f>
        <v>0</v>
      </c>
      <c r="AD112" s="230" t="e">
        <f>+AC112/AC$7</f>
        <v>#DIV/0!</v>
      </c>
    </row>
    <row r="113" spans="2:30" x14ac:dyDescent="0.35">
      <c r="B113" s="4"/>
      <c r="C113" s="243"/>
      <c r="D113" s="1"/>
      <c r="E113" s="248"/>
      <c r="F113" s="108"/>
      <c r="G113" s="248"/>
      <c r="H113" s="108"/>
      <c r="I113" s="248"/>
      <c r="J113" s="108"/>
      <c r="K113" s="248"/>
      <c r="L113" s="108"/>
      <c r="M113" s="248"/>
      <c r="N113" s="108"/>
      <c r="O113" s="248"/>
      <c r="P113" s="108"/>
      <c r="Q113" s="248"/>
      <c r="R113" s="108"/>
      <c r="S113" s="248"/>
      <c r="T113" s="108"/>
      <c r="U113" s="248"/>
      <c r="V113" s="108"/>
      <c r="W113" s="248"/>
      <c r="X113" s="108"/>
      <c r="Y113" s="248"/>
      <c r="Z113" s="108"/>
      <c r="AA113" s="248"/>
      <c r="AB113" s="108"/>
      <c r="AC113" s="248"/>
      <c r="AD113" s="319"/>
    </row>
    <row r="114" spans="2:30" ht="15" x14ac:dyDescent="0.4">
      <c r="B114" s="431" t="s">
        <v>334</v>
      </c>
      <c r="C114" s="243">
        <f>SUM(C38+C60+C77+C86+C112)</f>
        <v>0</v>
      </c>
      <c r="D114" s="101">
        <f>+C114/$C$7</f>
        <v>0</v>
      </c>
      <c r="E114" s="243">
        <f>SUM(E38+E60+E77+E86+E112)</f>
        <v>0</v>
      </c>
      <c r="F114" s="108">
        <f>+E114/E$7</f>
        <v>0</v>
      </c>
      <c r="G114" s="243">
        <f>SUM(G38+G60+G77+G86+G112)</f>
        <v>0</v>
      </c>
      <c r="H114" s="108" t="e">
        <f>+G114/G$7</f>
        <v>#DIV/0!</v>
      </c>
      <c r="I114" s="243">
        <f>SUM(I38+I60+I77+I86+I112)</f>
        <v>0</v>
      </c>
      <c r="J114" s="108" t="e">
        <f>+I114/I$7</f>
        <v>#DIV/0!</v>
      </c>
      <c r="K114" s="243">
        <f>SUM(K38+K60+K77+K86+K112)</f>
        <v>0</v>
      </c>
      <c r="L114" s="108" t="e">
        <f>+K114/K$7</f>
        <v>#DIV/0!</v>
      </c>
      <c r="M114" s="243">
        <f>SUM(M38+M60+M77+M86+M112)</f>
        <v>0</v>
      </c>
      <c r="N114" s="108" t="e">
        <f>+M114/M$7</f>
        <v>#DIV/0!</v>
      </c>
      <c r="O114" s="243">
        <f>SUM(O38+O60+O77+O86+O112)</f>
        <v>0</v>
      </c>
      <c r="P114" s="108" t="e">
        <f>+O114/O$7</f>
        <v>#DIV/0!</v>
      </c>
      <c r="Q114" s="243">
        <f>SUM(Q38+Q60+Q77+Q86+Q112)</f>
        <v>0</v>
      </c>
      <c r="R114" s="108" t="e">
        <f>+Q114/Q$7</f>
        <v>#DIV/0!</v>
      </c>
      <c r="S114" s="243">
        <f>SUM(S38+S60+S77+S86+S112)</f>
        <v>0</v>
      </c>
      <c r="T114" s="108" t="e">
        <f>+S114/S$7</f>
        <v>#DIV/0!</v>
      </c>
      <c r="U114" s="243">
        <f>SUM(U38+U60+U77+U86+U112)</f>
        <v>0</v>
      </c>
      <c r="V114" s="108" t="e">
        <f>+U114/U$7</f>
        <v>#DIV/0!</v>
      </c>
      <c r="W114" s="243">
        <f>SUM(W38+W60+W77+W86+W112)</f>
        <v>0</v>
      </c>
      <c r="X114" s="108" t="e">
        <f>+W114/W$7</f>
        <v>#DIV/0!</v>
      </c>
      <c r="Y114" s="243">
        <f>SUM(Y38+Y60+Y77+Y86+Y112)</f>
        <v>0</v>
      </c>
      <c r="Z114" s="108" t="e">
        <f>+Y114/Y$7</f>
        <v>#DIV/0!</v>
      </c>
      <c r="AA114" s="243">
        <f>SUM(AA38+AA60+AA77+AA86+AA112)</f>
        <v>0</v>
      </c>
      <c r="AB114" s="108" t="e">
        <f>+AA114/AA$7</f>
        <v>#DIV/0!</v>
      </c>
      <c r="AC114" s="243">
        <f>SUM(AC38+AC60+AC77+AC86+AC112)</f>
        <v>0</v>
      </c>
      <c r="AD114" s="319" t="e">
        <f>+AC114/AC$7</f>
        <v>#DIV/0!</v>
      </c>
    </row>
    <row r="115" spans="2:30" ht="13.15" thickBot="1" x14ac:dyDescent="0.4">
      <c r="B115" s="6"/>
      <c r="C115" s="257"/>
      <c r="D115" s="2"/>
      <c r="E115" s="257"/>
      <c r="F115" s="177"/>
      <c r="G115" s="260"/>
      <c r="H115" s="177"/>
      <c r="I115" s="202"/>
      <c r="J115" s="177"/>
      <c r="K115" s="200"/>
      <c r="L115" s="177"/>
      <c r="M115" s="200"/>
      <c r="N115" s="177"/>
      <c r="O115" s="200"/>
      <c r="P115" s="177"/>
      <c r="Q115" s="200"/>
      <c r="R115" s="190"/>
      <c r="S115" s="153"/>
      <c r="T115" s="195"/>
      <c r="U115" s="2"/>
      <c r="V115" s="190"/>
      <c r="W115" s="2"/>
      <c r="X115" s="190"/>
      <c r="Y115" s="2"/>
      <c r="Z115" s="190"/>
      <c r="AA115" s="2"/>
      <c r="AB115" s="190"/>
      <c r="AC115" s="2"/>
      <c r="AD115" s="321"/>
    </row>
    <row r="116" spans="2:30" x14ac:dyDescent="0.35">
      <c r="B116" s="4"/>
      <c r="C116" s="247"/>
      <c r="D116" s="1"/>
      <c r="E116" s="247"/>
      <c r="F116" s="113"/>
      <c r="G116" s="261"/>
      <c r="H116" s="113"/>
      <c r="I116" s="203"/>
      <c r="J116" s="113"/>
      <c r="K116" s="96"/>
      <c r="L116" s="113"/>
      <c r="M116" s="96"/>
      <c r="N116" s="113"/>
      <c r="O116" s="96"/>
      <c r="P116" s="113"/>
      <c r="Q116" s="96"/>
      <c r="R116" s="172"/>
      <c r="S116" s="154"/>
      <c r="T116" s="196"/>
      <c r="U116" s="193"/>
      <c r="V116" s="172"/>
      <c r="W116" s="193"/>
      <c r="X116" s="172"/>
      <c r="Y116" s="193"/>
      <c r="Z116" s="172"/>
      <c r="AA116" s="193"/>
      <c r="AB116" s="172"/>
      <c r="AC116" s="193"/>
      <c r="AD116" s="319"/>
    </row>
    <row r="117" spans="2:30" ht="15" x14ac:dyDescent="0.4">
      <c r="B117" s="28" t="s">
        <v>335</v>
      </c>
      <c r="C117" s="243">
        <f>+C24-C114</f>
        <v>210000</v>
      </c>
      <c r="D117" s="101">
        <f>+C117/$C$7</f>
        <v>1</v>
      </c>
      <c r="E117" s="243">
        <f>+E24-E114</f>
        <v>210000</v>
      </c>
      <c r="F117" s="108">
        <f>+E117/E$7</f>
        <v>1</v>
      </c>
      <c r="G117" s="259">
        <f>+G24-G114</f>
        <v>0</v>
      </c>
      <c r="H117" s="108" t="e">
        <f>+G117/$G$7</f>
        <v>#DIV/0!</v>
      </c>
      <c r="I117" s="184">
        <f>+I24-I114</f>
        <v>0</v>
      </c>
      <c r="J117" s="108" t="e">
        <f>+I117/$I$7</f>
        <v>#DIV/0!</v>
      </c>
      <c r="K117" s="94">
        <f>+K24-K114</f>
        <v>0</v>
      </c>
      <c r="L117" s="108" t="e">
        <f>+K117/$K$7</f>
        <v>#DIV/0!</v>
      </c>
      <c r="M117" s="94">
        <f>+M24-M114</f>
        <v>0</v>
      </c>
      <c r="N117" s="108" t="e">
        <f>+M117/$M$7</f>
        <v>#DIV/0!</v>
      </c>
      <c r="O117" s="94">
        <f>+O24-O114</f>
        <v>0</v>
      </c>
      <c r="P117" s="108" t="e">
        <f>+O117/$O$7</f>
        <v>#DIV/0!</v>
      </c>
      <c r="Q117" s="94">
        <f>+Q24-Q114</f>
        <v>0</v>
      </c>
      <c r="R117" s="172" t="e">
        <f>+Q117/$Q$7</f>
        <v>#DIV/0!</v>
      </c>
      <c r="S117" s="192">
        <f>+S24-S114</f>
        <v>0</v>
      </c>
      <c r="T117" s="172" t="e">
        <f>+S117/$S$7</f>
        <v>#DIV/0!</v>
      </c>
      <c r="U117" s="192">
        <f>+U24-U114</f>
        <v>0</v>
      </c>
      <c r="V117" s="172" t="e">
        <f>+U117/$U$7</f>
        <v>#DIV/0!</v>
      </c>
      <c r="W117" s="192">
        <f>+W24-W114</f>
        <v>0</v>
      </c>
      <c r="X117" s="172" t="e">
        <f>+W117/$W$7</f>
        <v>#DIV/0!</v>
      </c>
      <c r="Y117" s="192">
        <f>+Y24-Y114</f>
        <v>0</v>
      </c>
      <c r="Z117" s="172" t="e">
        <f>+Y117/$Y$7</f>
        <v>#DIV/0!</v>
      </c>
      <c r="AA117" s="192">
        <f>+AA24-AA114</f>
        <v>0</v>
      </c>
      <c r="AB117" s="172" t="e">
        <f>+AA117/$AA$7</f>
        <v>#DIV/0!</v>
      </c>
      <c r="AC117" s="192">
        <f>+AC24-AC114</f>
        <v>0</v>
      </c>
      <c r="AD117" s="319" t="e">
        <f>+AC117/$AC$7</f>
        <v>#DIV/0!</v>
      </c>
    </row>
    <row r="118" spans="2:30" ht="13.15" thickBot="1" x14ac:dyDescent="0.4">
      <c r="B118" s="6"/>
      <c r="C118" s="257"/>
      <c r="D118" s="2"/>
      <c r="E118" s="93"/>
      <c r="F118" s="113"/>
      <c r="G118" s="87"/>
      <c r="H118" s="113"/>
      <c r="I118" s="185"/>
      <c r="J118" s="113"/>
      <c r="K118" s="87"/>
      <c r="L118" s="113"/>
      <c r="M118" s="87"/>
      <c r="N118" s="113"/>
      <c r="O118" s="87"/>
      <c r="P118" s="113"/>
      <c r="Q118" s="87"/>
      <c r="R118" s="174"/>
      <c r="S118" s="155"/>
      <c r="T118" s="197"/>
      <c r="U118" s="192"/>
      <c r="V118" s="174"/>
      <c r="W118" s="192"/>
      <c r="X118" s="174"/>
      <c r="Y118" s="192"/>
      <c r="Z118" s="174"/>
      <c r="AA118" s="192"/>
      <c r="AB118" s="174"/>
      <c r="AC118" s="192"/>
      <c r="AD118" s="401"/>
    </row>
    <row r="119" spans="2:30" ht="13.15" thickTop="1" x14ac:dyDescent="0.35">
      <c r="B119" s="4"/>
      <c r="C119" s="247"/>
      <c r="D119" s="1"/>
      <c r="E119" s="126"/>
      <c r="F119" s="168"/>
      <c r="G119" s="57"/>
      <c r="H119" s="168"/>
      <c r="I119" s="187"/>
      <c r="J119" s="168"/>
      <c r="K119" s="57"/>
      <c r="L119" s="168"/>
      <c r="M119" s="57"/>
      <c r="N119" s="168"/>
      <c r="O119" s="57"/>
      <c r="P119" s="168"/>
      <c r="Q119" s="57"/>
      <c r="R119" s="168"/>
      <c r="S119" s="57"/>
      <c r="T119" s="168"/>
      <c r="U119" s="57"/>
      <c r="V119" s="168"/>
      <c r="W119" s="57"/>
      <c r="X119" s="168"/>
      <c r="Y119" s="57"/>
      <c r="Z119" s="168"/>
      <c r="AA119" s="57"/>
      <c r="AB119" s="168"/>
      <c r="AC119" s="57"/>
      <c r="AD119" s="413"/>
    </row>
    <row r="120" spans="2:30" ht="15" x14ac:dyDescent="0.4">
      <c r="B120" s="28" t="s">
        <v>341</v>
      </c>
      <c r="C120" s="243"/>
      <c r="D120" s="1"/>
      <c r="E120" s="79"/>
      <c r="F120" s="113"/>
      <c r="G120" s="1"/>
      <c r="H120" s="113"/>
      <c r="I120" s="312"/>
      <c r="J120" s="113"/>
      <c r="K120" s="1"/>
      <c r="L120" s="113"/>
      <c r="M120" s="1"/>
      <c r="N120" s="113"/>
      <c r="O120" s="1"/>
      <c r="P120" s="113"/>
      <c r="Q120" s="1"/>
      <c r="R120" s="113"/>
      <c r="S120" s="1"/>
      <c r="T120" s="113"/>
      <c r="U120" s="1"/>
      <c r="V120" s="113"/>
      <c r="W120" s="1"/>
      <c r="X120" s="113"/>
      <c r="Y120" s="1"/>
      <c r="Z120" s="113"/>
      <c r="AA120" s="1"/>
      <c r="AB120" s="113"/>
      <c r="AC120" s="1"/>
      <c r="AD120" s="322"/>
    </row>
    <row r="121" spans="2:30" x14ac:dyDescent="0.35">
      <c r="B121" s="394" t="s">
        <v>336</v>
      </c>
      <c r="C121" s="429">
        <v>0</v>
      </c>
      <c r="D121" s="108">
        <f t="shared" ref="D121:D126" si="99">+C121/$C$7</f>
        <v>0</v>
      </c>
      <c r="E121" s="79"/>
      <c r="F121" s="113"/>
      <c r="G121" s="1"/>
      <c r="H121" s="113"/>
      <c r="I121" s="312"/>
      <c r="J121" s="113"/>
      <c r="K121" s="1"/>
      <c r="L121" s="113"/>
      <c r="M121" s="1"/>
      <c r="N121" s="113"/>
      <c r="O121" s="1"/>
      <c r="P121" s="113"/>
      <c r="Q121" s="1"/>
      <c r="R121" s="113"/>
      <c r="S121" s="1"/>
      <c r="T121" s="113"/>
      <c r="U121" s="1"/>
      <c r="V121" s="113"/>
      <c r="W121" s="1"/>
      <c r="X121" s="113"/>
      <c r="Y121" s="1"/>
      <c r="Z121" s="113"/>
      <c r="AA121" s="1"/>
      <c r="AB121" s="113"/>
      <c r="AC121" s="1"/>
      <c r="AD121" s="322"/>
    </row>
    <row r="122" spans="2:30" x14ac:dyDescent="0.35">
      <c r="B122" s="394" t="s">
        <v>337</v>
      </c>
      <c r="C122" s="429">
        <v>0</v>
      </c>
      <c r="D122" s="108">
        <f t="shared" si="99"/>
        <v>0</v>
      </c>
      <c r="E122" s="79"/>
      <c r="F122" s="113"/>
      <c r="G122" s="1"/>
      <c r="H122" s="113"/>
      <c r="I122" s="312"/>
      <c r="J122" s="113"/>
      <c r="K122" s="1"/>
      <c r="L122" s="113"/>
      <c r="M122" s="1"/>
      <c r="N122" s="113"/>
      <c r="O122" s="1"/>
      <c r="P122" s="113"/>
      <c r="Q122" s="1"/>
      <c r="R122" s="113"/>
      <c r="S122" s="1"/>
      <c r="T122" s="113"/>
      <c r="U122" s="1"/>
      <c r="V122" s="113"/>
      <c r="W122" s="1"/>
      <c r="X122" s="113"/>
      <c r="Y122" s="1"/>
      <c r="Z122" s="113"/>
      <c r="AA122" s="1"/>
      <c r="AB122" s="113"/>
      <c r="AC122" s="1"/>
      <c r="AD122" s="322"/>
    </row>
    <row r="123" spans="2:30" x14ac:dyDescent="0.35">
      <c r="B123" s="394" t="s">
        <v>338</v>
      </c>
      <c r="C123" s="429">
        <v>0</v>
      </c>
      <c r="D123" s="108">
        <f t="shared" si="99"/>
        <v>0</v>
      </c>
      <c r="E123" s="79"/>
      <c r="F123" s="113"/>
      <c r="G123" s="1"/>
      <c r="H123" s="113"/>
      <c r="I123" s="312"/>
      <c r="J123" s="113"/>
      <c r="K123" s="1"/>
      <c r="L123" s="113"/>
      <c r="M123" s="1"/>
      <c r="N123" s="113"/>
      <c r="O123" s="1"/>
      <c r="P123" s="113"/>
      <c r="Q123" s="1"/>
      <c r="R123" s="113"/>
      <c r="S123" s="1"/>
      <c r="T123" s="113"/>
      <c r="U123" s="1"/>
      <c r="V123" s="113"/>
      <c r="W123" s="1"/>
      <c r="X123" s="113"/>
      <c r="Y123" s="1"/>
      <c r="Z123" s="113"/>
      <c r="AA123" s="1"/>
      <c r="AB123" s="113"/>
      <c r="AC123" s="1"/>
      <c r="AD123" s="322"/>
    </row>
    <row r="124" spans="2:30" x14ac:dyDescent="0.35">
      <c r="B124" s="394" t="s">
        <v>339</v>
      </c>
      <c r="C124" s="429">
        <v>0</v>
      </c>
      <c r="D124" s="108">
        <f t="shared" si="99"/>
        <v>0</v>
      </c>
      <c r="E124" s="79"/>
      <c r="F124" s="113"/>
      <c r="G124" s="1"/>
      <c r="H124" s="113"/>
      <c r="I124" s="312"/>
      <c r="J124" s="113"/>
      <c r="K124" s="1"/>
      <c r="L124" s="113"/>
      <c r="M124" s="1"/>
      <c r="N124" s="113"/>
      <c r="O124" s="1"/>
      <c r="P124" s="113"/>
      <c r="Q124" s="1"/>
      <c r="R124" s="113"/>
      <c r="S124" s="1"/>
      <c r="T124" s="113"/>
      <c r="U124" s="1"/>
      <c r="V124" s="113"/>
      <c r="W124" s="1"/>
      <c r="X124" s="113"/>
      <c r="Y124" s="1"/>
      <c r="Z124" s="113"/>
      <c r="AA124" s="1"/>
      <c r="AB124" s="113"/>
      <c r="AC124" s="1"/>
      <c r="AD124" s="322"/>
    </row>
    <row r="125" spans="2:30" ht="13.15" thickBot="1" x14ac:dyDescent="0.4">
      <c r="B125" s="394" t="s">
        <v>340</v>
      </c>
      <c r="C125" s="429">
        <v>0</v>
      </c>
      <c r="D125" s="108">
        <f t="shared" si="99"/>
        <v>0</v>
      </c>
      <c r="E125" s="79"/>
      <c r="F125" s="113"/>
      <c r="G125" s="1"/>
      <c r="H125" s="113"/>
      <c r="I125" s="312"/>
      <c r="J125" s="113"/>
      <c r="K125" s="1"/>
      <c r="L125" s="113"/>
      <c r="M125" s="1"/>
      <c r="N125" s="113"/>
      <c r="O125" s="1"/>
      <c r="P125" s="113"/>
      <c r="Q125" s="1"/>
      <c r="R125" s="113"/>
      <c r="S125" s="1"/>
      <c r="T125" s="113"/>
      <c r="U125" s="1"/>
      <c r="V125" s="113"/>
      <c r="W125" s="1"/>
      <c r="X125" s="113"/>
      <c r="Y125" s="1"/>
      <c r="Z125" s="113"/>
      <c r="AA125" s="1"/>
      <c r="AB125" s="113"/>
      <c r="AC125" s="1"/>
      <c r="AD125" s="322"/>
    </row>
    <row r="126" spans="2:30" ht="13.5" thickBot="1" x14ac:dyDescent="0.45">
      <c r="B126" s="414" t="s">
        <v>347</v>
      </c>
      <c r="C126" s="266">
        <f>SUM(C121:C125)</f>
        <v>0</v>
      </c>
      <c r="D126" s="204">
        <f t="shared" si="99"/>
        <v>0</v>
      </c>
      <c r="E126" s="79"/>
      <c r="F126" s="113"/>
      <c r="G126" s="1"/>
      <c r="H126" s="113"/>
      <c r="I126" s="312"/>
      <c r="J126" s="113"/>
      <c r="K126" s="1"/>
      <c r="L126" s="113"/>
      <c r="M126" s="1"/>
      <c r="N126" s="113"/>
      <c r="O126" s="1"/>
      <c r="P126" s="113"/>
      <c r="Q126" s="1"/>
      <c r="R126" s="113"/>
      <c r="S126" s="1"/>
      <c r="T126" s="113"/>
      <c r="U126" s="1"/>
      <c r="V126" s="113"/>
      <c r="W126" s="1"/>
      <c r="X126" s="113"/>
      <c r="Y126" s="1"/>
      <c r="Z126" s="113"/>
      <c r="AA126" s="1"/>
      <c r="AB126" s="113"/>
      <c r="AC126" s="1"/>
      <c r="AD126" s="322"/>
    </row>
    <row r="127" spans="2:30" x14ac:dyDescent="0.35">
      <c r="B127" s="4"/>
      <c r="C127" s="247"/>
      <c r="D127" s="113"/>
      <c r="E127" s="79"/>
      <c r="F127" s="113"/>
      <c r="G127" s="1"/>
      <c r="H127" s="113"/>
      <c r="I127" s="312"/>
      <c r="J127" s="113"/>
      <c r="K127" s="1"/>
      <c r="L127" s="113"/>
      <c r="M127" s="1"/>
      <c r="N127" s="113"/>
      <c r="O127" s="1"/>
      <c r="P127" s="113"/>
      <c r="Q127" s="1"/>
      <c r="R127" s="113"/>
      <c r="S127" s="1"/>
      <c r="T127" s="113"/>
      <c r="U127" s="1"/>
      <c r="V127" s="113"/>
      <c r="W127" s="1"/>
      <c r="X127" s="113"/>
      <c r="Y127" s="1"/>
      <c r="Z127" s="113"/>
      <c r="AA127" s="1"/>
      <c r="AB127" s="113"/>
      <c r="AC127" s="1"/>
      <c r="AD127" s="322"/>
    </row>
    <row r="128" spans="2:30" ht="15" x14ac:dyDescent="0.4">
      <c r="B128" s="412" t="s">
        <v>342</v>
      </c>
      <c r="C128" s="243"/>
      <c r="D128" s="1"/>
      <c r="E128" s="79"/>
      <c r="F128" s="113"/>
      <c r="G128" s="1"/>
      <c r="H128" s="113"/>
      <c r="I128" s="312"/>
      <c r="J128" s="113"/>
      <c r="K128" s="1"/>
      <c r="L128" s="113"/>
      <c r="M128" s="1"/>
      <c r="N128" s="113"/>
      <c r="O128" s="1"/>
      <c r="P128" s="113"/>
      <c r="Q128" s="1"/>
      <c r="R128" s="113"/>
      <c r="S128" s="1"/>
      <c r="T128" s="113"/>
      <c r="U128" s="1"/>
      <c r="V128" s="113"/>
      <c r="W128" s="1"/>
      <c r="X128" s="113"/>
      <c r="Y128" s="1"/>
      <c r="Z128" s="113"/>
      <c r="AA128" s="1"/>
      <c r="AB128" s="113"/>
      <c r="AC128" s="1"/>
      <c r="AD128" s="322"/>
    </row>
    <row r="129" spans="2:30" x14ac:dyDescent="0.35">
      <c r="B129" s="394" t="s">
        <v>343</v>
      </c>
      <c r="C129" s="429">
        <v>0</v>
      </c>
      <c r="D129" s="108">
        <f>+C129/$C$7</f>
        <v>0</v>
      </c>
      <c r="E129" s="79"/>
      <c r="F129" s="113"/>
      <c r="G129" s="1"/>
      <c r="H129" s="113"/>
      <c r="I129" s="312"/>
      <c r="J129" s="113"/>
      <c r="K129" s="1"/>
      <c r="L129" s="113"/>
      <c r="M129" s="1"/>
      <c r="N129" s="113"/>
      <c r="O129" s="1"/>
      <c r="P129" s="113"/>
      <c r="Q129" s="1"/>
      <c r="R129" s="113"/>
      <c r="S129" s="1"/>
      <c r="T129" s="113"/>
      <c r="U129" s="1"/>
      <c r="V129" s="113"/>
      <c r="W129" s="1"/>
      <c r="X129" s="113"/>
      <c r="Y129" s="1"/>
      <c r="Z129" s="113"/>
      <c r="AA129" s="1"/>
      <c r="AB129" s="113"/>
      <c r="AC129" s="1"/>
      <c r="AD129" s="322"/>
    </row>
    <row r="130" spans="2:30" ht="13.15" thickBot="1" x14ac:dyDescent="0.4">
      <c r="B130" s="394" t="s">
        <v>344</v>
      </c>
      <c r="C130" s="429">
        <v>0</v>
      </c>
      <c r="D130" s="108">
        <f>+C130/$C$7</f>
        <v>0</v>
      </c>
      <c r="E130" s="79"/>
      <c r="F130" s="113"/>
      <c r="G130" s="1"/>
      <c r="H130" s="113"/>
      <c r="I130" s="312"/>
      <c r="J130" s="113"/>
      <c r="K130" s="1"/>
      <c r="L130" s="113"/>
      <c r="M130" s="1"/>
      <c r="N130" s="113"/>
      <c r="O130" s="1"/>
      <c r="P130" s="113"/>
      <c r="Q130" s="1"/>
      <c r="R130" s="113"/>
      <c r="S130" s="1"/>
      <c r="T130" s="113"/>
      <c r="U130" s="1"/>
      <c r="V130" s="113"/>
      <c r="W130" s="1"/>
      <c r="X130" s="113"/>
      <c r="Y130" s="1"/>
      <c r="Z130" s="113"/>
      <c r="AA130" s="1"/>
      <c r="AB130" s="113"/>
      <c r="AC130" s="1"/>
      <c r="AD130" s="322"/>
    </row>
    <row r="131" spans="2:30" ht="13.5" thickBot="1" x14ac:dyDescent="0.45">
      <c r="B131" s="414" t="s">
        <v>346</v>
      </c>
      <c r="C131" s="267">
        <v>0</v>
      </c>
      <c r="D131" s="204">
        <f>+C131/$C$7</f>
        <v>0</v>
      </c>
      <c r="E131" s="79"/>
      <c r="F131" s="113"/>
      <c r="G131" s="1"/>
      <c r="H131" s="113"/>
      <c r="I131" s="312"/>
      <c r="J131" s="113"/>
      <c r="K131" s="1"/>
      <c r="L131" s="113"/>
      <c r="M131" s="1"/>
      <c r="N131" s="113"/>
      <c r="O131" s="1"/>
      <c r="P131" s="113"/>
      <c r="Q131" s="1"/>
      <c r="R131" s="113"/>
      <c r="S131" s="1"/>
      <c r="T131" s="113"/>
      <c r="U131" s="1"/>
      <c r="V131" s="113"/>
      <c r="W131" s="1"/>
      <c r="X131" s="113"/>
      <c r="Y131" s="1"/>
      <c r="Z131" s="113"/>
      <c r="AA131" s="1"/>
      <c r="AB131" s="113"/>
      <c r="AC131" s="1"/>
      <c r="AD131" s="322"/>
    </row>
    <row r="132" spans="2:30" x14ac:dyDescent="0.35">
      <c r="B132" s="4"/>
      <c r="C132" s="247"/>
      <c r="D132" s="1"/>
      <c r="E132" s="79"/>
      <c r="F132" s="113"/>
      <c r="G132" s="1"/>
      <c r="H132" s="113"/>
      <c r="I132" s="312"/>
      <c r="J132" s="113"/>
      <c r="K132" s="1"/>
      <c r="L132" s="113"/>
      <c r="M132" s="1"/>
      <c r="N132" s="113"/>
      <c r="O132" s="1"/>
      <c r="P132" s="113"/>
      <c r="Q132" s="1"/>
      <c r="R132" s="113"/>
      <c r="S132" s="1"/>
      <c r="T132" s="113"/>
      <c r="U132" s="1"/>
      <c r="V132" s="113"/>
      <c r="W132" s="1"/>
      <c r="X132" s="113"/>
      <c r="Y132" s="1"/>
      <c r="Z132" s="113"/>
      <c r="AA132" s="1"/>
      <c r="AB132" s="113"/>
      <c r="AC132" s="1"/>
      <c r="AD132" s="322"/>
    </row>
    <row r="133" spans="2:30" ht="15" x14ac:dyDescent="0.4">
      <c r="B133" s="412" t="s">
        <v>348</v>
      </c>
      <c r="C133" s="243">
        <f>+C117+C126-C131</f>
        <v>210000</v>
      </c>
      <c r="D133" s="108">
        <f>+C133/$C$7</f>
        <v>1</v>
      </c>
      <c r="E133" s="79"/>
      <c r="F133" s="113"/>
      <c r="G133" s="1"/>
      <c r="H133" s="113"/>
      <c r="I133" s="312"/>
      <c r="J133" s="113"/>
      <c r="K133" s="1"/>
      <c r="L133" s="113"/>
      <c r="M133" s="1"/>
      <c r="N133" s="113"/>
      <c r="O133" s="1"/>
      <c r="P133" s="113"/>
      <c r="Q133" s="1"/>
      <c r="R133" s="113"/>
      <c r="S133" s="1"/>
      <c r="T133" s="113"/>
      <c r="U133" s="1"/>
      <c r="V133" s="113"/>
      <c r="W133" s="1"/>
      <c r="X133" s="113"/>
      <c r="Y133" s="1"/>
      <c r="Z133" s="113"/>
      <c r="AA133" s="1"/>
      <c r="AB133" s="113"/>
      <c r="AC133" s="1"/>
      <c r="AD133" s="322"/>
    </row>
    <row r="134" spans="2:30" ht="13.15" thickBot="1" x14ac:dyDescent="0.4">
      <c r="B134" s="6"/>
      <c r="C134" s="415"/>
      <c r="D134" s="2"/>
      <c r="E134" s="416"/>
      <c r="F134" s="324"/>
      <c r="G134" s="2"/>
      <c r="H134" s="324"/>
      <c r="I134" s="417"/>
      <c r="J134" s="324"/>
      <c r="K134" s="2"/>
      <c r="L134" s="324"/>
      <c r="M134" s="2"/>
      <c r="N134" s="324"/>
      <c r="O134" s="2"/>
      <c r="P134" s="324"/>
      <c r="Q134" s="2"/>
      <c r="R134" s="324"/>
      <c r="S134" s="2"/>
      <c r="T134" s="324"/>
      <c r="U134" s="2"/>
      <c r="V134" s="324"/>
      <c r="W134" s="2"/>
      <c r="X134" s="324"/>
      <c r="Y134" s="2"/>
      <c r="Z134" s="324"/>
      <c r="AA134" s="2"/>
      <c r="AB134" s="324"/>
      <c r="AC134" s="2"/>
      <c r="AD134" s="418"/>
    </row>
    <row r="135" spans="2:30" x14ac:dyDescent="0.35">
      <c r="C135" s="178"/>
      <c r="F135" s="163"/>
      <c r="H135" s="163"/>
      <c r="I135" s="178"/>
      <c r="J135" s="163"/>
      <c r="L135" s="163"/>
      <c r="N135" s="163"/>
      <c r="P135" s="163"/>
      <c r="R135" s="163"/>
      <c r="T135" s="163"/>
      <c r="V135" s="163"/>
      <c r="X135" s="163"/>
      <c r="Z135" s="163"/>
      <c r="AB135" s="163"/>
      <c r="AD135" s="163"/>
    </row>
    <row r="136" spans="2:30" x14ac:dyDescent="0.35">
      <c r="C136" s="178"/>
      <c r="F136" s="163"/>
      <c r="H136" s="163"/>
      <c r="I136" s="178"/>
      <c r="J136" s="163"/>
      <c r="L136" s="163"/>
      <c r="N136" s="163"/>
      <c r="P136" s="163"/>
      <c r="R136" s="163"/>
      <c r="T136" s="163"/>
      <c r="V136" s="163"/>
      <c r="X136" s="163"/>
      <c r="Z136" s="163"/>
      <c r="AB136" s="163"/>
      <c r="AD136" s="163"/>
    </row>
  </sheetData>
  <mergeCells count="14">
    <mergeCell ref="M5:N5"/>
    <mergeCell ref="C5:D5"/>
    <mergeCell ref="E5:F5"/>
    <mergeCell ref="G5:H5"/>
    <mergeCell ref="I5:J5"/>
    <mergeCell ref="K5:L5"/>
    <mergeCell ref="O5:P5"/>
    <mergeCell ref="Q5:R5"/>
    <mergeCell ref="AA5:AB5"/>
    <mergeCell ref="AC5:AD5"/>
    <mergeCell ref="S5:T5"/>
    <mergeCell ref="U5:V5"/>
    <mergeCell ref="W5:X5"/>
    <mergeCell ref="Y5:Z5"/>
  </mergeCells>
  <phoneticPr fontId="0" type="noConversion"/>
  <pageMargins left="0.75" right="0.75" top="1" bottom="1" header="0.5" footer="0.5"/>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2:BH135"/>
  <sheetViews>
    <sheetView topLeftCell="AU7" zoomScale="115" workbookViewId="0">
      <selection activeCell="AZ10" sqref="AZ10"/>
    </sheetView>
  </sheetViews>
  <sheetFormatPr defaultRowHeight="12.75" x14ac:dyDescent="0.35"/>
  <cols>
    <col min="2" max="2" width="52.265625" customWidth="1"/>
    <col min="3" max="3" width="12.06640625" bestFit="1" customWidth="1"/>
    <col min="4" max="4" width="9.19921875" bestFit="1" customWidth="1"/>
    <col min="5" max="5" width="13.6640625" bestFit="1" customWidth="1"/>
    <col min="6" max="6" width="9.19921875" bestFit="1" customWidth="1"/>
    <col min="7" max="7" width="11.06640625" bestFit="1" customWidth="1"/>
    <col min="8" max="8" width="9.19921875" bestFit="1" customWidth="1"/>
    <col min="9" max="9" width="10" bestFit="1" customWidth="1"/>
    <col min="10" max="11" width="9.19921875" bestFit="1" customWidth="1"/>
    <col min="12" max="30" width="9.1328125" bestFit="1" customWidth="1"/>
    <col min="32" max="32" width="30.59765625" customWidth="1"/>
    <col min="33" max="33" width="15.265625" customWidth="1"/>
    <col min="34" max="34" width="14" customWidth="1"/>
    <col min="35" max="35" width="15.59765625" customWidth="1"/>
    <col min="36" max="36" width="14.265625" customWidth="1"/>
    <col min="37" max="37" width="12.73046875" customWidth="1"/>
    <col min="38" max="38" width="12.59765625" customWidth="1"/>
    <col min="39" max="39" width="14.59765625" customWidth="1"/>
    <col min="40" max="40" width="13.73046875" customWidth="1"/>
    <col min="41" max="41" width="14.3984375" customWidth="1"/>
    <col min="42" max="42" width="14.73046875" customWidth="1"/>
    <col min="43" max="43" width="11.73046875" customWidth="1"/>
    <col min="44" max="44" width="11" customWidth="1"/>
    <col min="45" max="45" width="10.86328125" customWidth="1"/>
    <col min="46" max="46" width="16.1328125" customWidth="1"/>
    <col min="51" max="51" width="47.265625" customWidth="1"/>
    <col min="52" max="52" width="18.1328125" customWidth="1"/>
    <col min="53" max="53" width="9.265625" bestFit="1" customWidth="1"/>
    <col min="57" max="57" width="61.3984375" bestFit="1" customWidth="1"/>
    <col min="59" max="59" width="15.46484375" bestFit="1" customWidth="1"/>
  </cols>
  <sheetData>
    <row r="2" spans="2:60" hidden="1" x14ac:dyDescent="0.35">
      <c r="C2" s="178"/>
      <c r="E2" s="241">
        <f>'Next Years Budget - Set Goals'!$E$15</f>
        <v>3500000</v>
      </c>
      <c r="F2" s="163"/>
      <c r="G2">
        <f>'Next Years Budget - Set Goals'!$G$15</f>
        <v>1200000</v>
      </c>
      <c r="H2" s="163"/>
      <c r="I2" s="178">
        <f>'Next Years Budget - Set Goals'!$I$15</f>
        <v>800000</v>
      </c>
      <c r="J2" s="163"/>
      <c r="K2">
        <f>'Next Years Budget - Set Goals'!$K$15</f>
        <v>0</v>
      </c>
      <c r="L2" s="163"/>
      <c r="M2">
        <f>'Next Years Budget - Set Goals'!$M$15</f>
        <v>2000000</v>
      </c>
      <c r="N2" s="163"/>
      <c r="O2">
        <f>'Next Years Budget - Set Goals'!$O$15</f>
        <v>400000</v>
      </c>
      <c r="P2" s="163"/>
      <c r="Q2">
        <f>'Next Years Budget - Set Goals'!$Q$15</f>
        <v>2500000</v>
      </c>
      <c r="R2" s="163"/>
      <c r="S2">
        <f>'Next Years Budget - Set Goals'!$S$15</f>
        <v>0</v>
      </c>
      <c r="T2" s="163"/>
      <c r="U2">
        <f>'Next Years Budget - Set Goals'!$U$15</f>
        <v>0</v>
      </c>
      <c r="V2" s="163"/>
      <c r="W2">
        <f>'Next Years Budget - Set Goals'!$W$15</f>
        <v>0</v>
      </c>
      <c r="X2" s="163"/>
      <c r="Y2">
        <f>'Next Years Budget - Set Goals'!$Y$15</f>
        <v>0</v>
      </c>
      <c r="Z2" s="163"/>
      <c r="AA2">
        <f>'Next Years Budget - Set Goals'!$AA$15</f>
        <v>0</v>
      </c>
      <c r="AB2" s="163"/>
      <c r="AC2">
        <f>'Next Years Budget - Set Goals'!$AC$15</f>
        <v>0</v>
      </c>
      <c r="AD2" s="163"/>
    </row>
    <row r="3" spans="2:60" hidden="1" x14ac:dyDescent="0.35">
      <c r="C3" s="178"/>
      <c r="E3" s="430">
        <f>'Set Seasonal Sales Curves'!$F$31</f>
        <v>0.08</v>
      </c>
      <c r="F3" s="163"/>
      <c r="G3" s="208">
        <f>'Set Seasonal Sales Curves'!$F$41</f>
        <v>0</v>
      </c>
      <c r="H3" s="163"/>
      <c r="I3" s="208">
        <f>'Set Seasonal Sales Curves'!$F$51</f>
        <v>0</v>
      </c>
      <c r="J3" s="163"/>
      <c r="K3" s="208">
        <f>'Set Seasonal Sales Curves'!$F$61</f>
        <v>0</v>
      </c>
      <c r="L3" s="163"/>
      <c r="M3" s="208">
        <f>'Set Seasonal Sales Curves'!$F$72</f>
        <v>0</v>
      </c>
      <c r="N3" s="163"/>
      <c r="O3" s="208">
        <f>'Set Seasonal Sales Curves'!$F$82</f>
        <v>0</v>
      </c>
      <c r="P3" s="163"/>
      <c r="Q3" s="208">
        <f>'Set Seasonal Sales Curves'!$F$92</f>
        <v>0</v>
      </c>
      <c r="R3" s="163"/>
      <c r="S3" s="208">
        <f>'Set Seasonal Sales Curves'!$F$102</f>
        <v>0</v>
      </c>
      <c r="T3" s="163"/>
      <c r="U3" s="208">
        <f>'Set Seasonal Sales Curves'!$F$112</f>
        <v>0</v>
      </c>
      <c r="V3" s="163"/>
      <c r="W3" s="208">
        <f>'Set Seasonal Sales Curves'!$F$122</f>
        <v>0</v>
      </c>
      <c r="X3" s="163"/>
      <c r="Y3" s="208">
        <f>'Set Seasonal Sales Curves'!$F$132</f>
        <v>0</v>
      </c>
      <c r="Z3" s="163"/>
      <c r="AA3" s="208">
        <f>'Set Seasonal Sales Curves'!$F$142</f>
        <v>0</v>
      </c>
      <c r="AB3" s="163"/>
      <c r="AC3" s="208">
        <f>'Set Seasonal Sales Curves'!$F$152</f>
        <v>0</v>
      </c>
      <c r="AD3" s="163"/>
    </row>
    <row r="4" spans="2:60" ht="30.4" thickBot="1" x14ac:dyDescent="0.85">
      <c r="B4" s="207" t="s">
        <v>407</v>
      </c>
      <c r="C4" s="178"/>
      <c r="F4" s="163"/>
      <c r="H4" s="163"/>
      <c r="I4" s="178"/>
      <c r="J4" s="163"/>
      <c r="L4" s="163"/>
      <c r="N4" s="163"/>
      <c r="P4" s="163"/>
      <c r="R4" s="163"/>
      <c r="T4" s="163"/>
      <c r="V4" s="163"/>
      <c r="X4" s="163"/>
      <c r="Z4" s="163"/>
      <c r="AB4" s="163"/>
      <c r="AD4" s="163"/>
      <c r="AF4" s="150" t="s">
        <v>369</v>
      </c>
    </row>
    <row r="5" spans="2:60" ht="42" customHeight="1" thickBot="1" x14ac:dyDescent="0.45">
      <c r="B5" s="26" t="s">
        <v>239</v>
      </c>
      <c r="C5" s="1442" t="s">
        <v>240</v>
      </c>
      <c r="D5" s="1443"/>
      <c r="E5" s="1442" t="s">
        <v>212</v>
      </c>
      <c r="F5" s="1439"/>
      <c r="G5" s="1438" t="s">
        <v>211</v>
      </c>
      <c r="H5" s="1441"/>
      <c r="I5" s="1438" t="s">
        <v>243</v>
      </c>
      <c r="J5" s="1441"/>
      <c r="K5" s="1438" t="s">
        <v>813</v>
      </c>
      <c r="L5" s="1441"/>
      <c r="M5" s="1438" t="s">
        <v>244</v>
      </c>
      <c r="N5" s="1439"/>
      <c r="O5" s="1438" t="s">
        <v>804</v>
      </c>
      <c r="P5" s="1439"/>
      <c r="Q5" s="1438" t="s">
        <v>246</v>
      </c>
      <c r="R5" s="1439"/>
      <c r="S5" s="1438" t="s">
        <v>350</v>
      </c>
      <c r="T5" s="1439"/>
      <c r="U5" s="1438" t="s">
        <v>247</v>
      </c>
      <c r="V5" s="1441"/>
      <c r="W5" s="1439" t="s">
        <v>815</v>
      </c>
      <c r="X5" s="1439"/>
      <c r="Y5" s="1438" t="s">
        <v>249</v>
      </c>
      <c r="Z5" s="1439"/>
      <c r="AA5" s="1438" t="s">
        <v>250</v>
      </c>
      <c r="AB5" s="1439"/>
      <c r="AC5" s="1438" t="s">
        <v>251</v>
      </c>
      <c r="AD5" s="1440"/>
      <c r="AF5" s="217" t="s">
        <v>213</v>
      </c>
      <c r="AG5" s="227" t="s">
        <v>212</v>
      </c>
      <c r="AH5" s="233" t="s">
        <v>211</v>
      </c>
      <c r="AI5" s="233" t="s">
        <v>243</v>
      </c>
      <c r="AJ5" s="233" t="s">
        <v>813</v>
      </c>
      <c r="AK5" s="233" t="s">
        <v>244</v>
      </c>
      <c r="AL5" s="233" t="s">
        <v>804</v>
      </c>
      <c r="AM5" s="233" t="s">
        <v>246</v>
      </c>
      <c r="AN5" s="233" t="s">
        <v>350</v>
      </c>
      <c r="AO5" s="228" t="s">
        <v>247</v>
      </c>
      <c r="AP5" s="228" t="s">
        <v>815</v>
      </c>
      <c r="AQ5" s="228" t="s">
        <v>1</v>
      </c>
      <c r="AR5" s="228" t="s">
        <v>1</v>
      </c>
      <c r="AS5" s="228" t="s">
        <v>1</v>
      </c>
      <c r="AT5" s="229" t="s">
        <v>208</v>
      </c>
      <c r="AV5" s="569"/>
      <c r="AW5" s="570"/>
      <c r="AX5" s="570"/>
      <c r="AY5" s="570"/>
      <c r="AZ5" s="570"/>
      <c r="BA5" s="570"/>
      <c r="BC5" s="569"/>
      <c r="BD5" s="570"/>
      <c r="BE5" s="570"/>
      <c r="BF5" s="570"/>
      <c r="BG5" s="570"/>
      <c r="BH5" s="570"/>
    </row>
    <row r="6" spans="2:60" ht="25.9" thickTop="1" thickBot="1" x14ac:dyDescent="0.75">
      <c r="B6" s="4"/>
      <c r="C6" s="205" t="s">
        <v>236</v>
      </c>
      <c r="D6" s="75" t="s">
        <v>237</v>
      </c>
      <c r="E6" s="70" t="s">
        <v>236</v>
      </c>
      <c r="F6" s="209" t="s">
        <v>237</v>
      </c>
      <c r="G6" s="78" t="s">
        <v>236</v>
      </c>
      <c r="H6" s="171" t="s">
        <v>237</v>
      </c>
      <c r="I6" s="179" t="s">
        <v>236</v>
      </c>
      <c r="J6" s="171" t="s">
        <v>237</v>
      </c>
      <c r="K6" s="78" t="s">
        <v>236</v>
      </c>
      <c r="L6" s="171" t="s">
        <v>237</v>
      </c>
      <c r="M6" s="78" t="s">
        <v>236</v>
      </c>
      <c r="N6" s="165" t="s">
        <v>237</v>
      </c>
      <c r="O6" s="78" t="s">
        <v>236</v>
      </c>
      <c r="P6" s="165" t="s">
        <v>237</v>
      </c>
      <c r="Q6" s="78" t="s">
        <v>236</v>
      </c>
      <c r="R6" s="209" t="s">
        <v>237</v>
      </c>
      <c r="S6" s="78" t="s">
        <v>236</v>
      </c>
      <c r="T6" s="209" t="s">
        <v>237</v>
      </c>
      <c r="U6" s="78" t="s">
        <v>236</v>
      </c>
      <c r="V6" s="171" t="s">
        <v>237</v>
      </c>
      <c r="W6" s="211" t="s">
        <v>236</v>
      </c>
      <c r="X6" s="165" t="s">
        <v>237</v>
      </c>
      <c r="Y6" s="78" t="s">
        <v>236</v>
      </c>
      <c r="Z6" s="165" t="s">
        <v>237</v>
      </c>
      <c r="AA6" s="78" t="s">
        <v>236</v>
      </c>
      <c r="AB6" s="209" t="s">
        <v>237</v>
      </c>
      <c r="AC6" s="78" t="s">
        <v>236</v>
      </c>
      <c r="AD6" s="391" t="s">
        <v>237</v>
      </c>
      <c r="AF6" s="218" t="s">
        <v>360</v>
      </c>
      <c r="AG6" s="239">
        <f>+(E7)</f>
        <v>280000</v>
      </c>
      <c r="AH6" s="370">
        <f>+(G7)</f>
        <v>0</v>
      </c>
      <c r="AI6" s="370">
        <f>+(I7)</f>
        <v>0</v>
      </c>
      <c r="AJ6" s="370">
        <f>+(K7)</f>
        <v>0</v>
      </c>
      <c r="AK6" s="370">
        <f>+(M7)</f>
        <v>0</v>
      </c>
      <c r="AL6" s="370">
        <f>+(O7)</f>
        <v>0</v>
      </c>
      <c r="AM6" s="370">
        <f>+(Q7)</f>
        <v>0</v>
      </c>
      <c r="AN6" s="370">
        <f>+(S7)</f>
        <v>0</v>
      </c>
      <c r="AO6" s="370">
        <f>+(U7)</f>
        <v>0</v>
      </c>
      <c r="AP6" s="370">
        <f>+(W7)</f>
        <v>0</v>
      </c>
      <c r="AQ6" s="370">
        <f>+(Y7)</f>
        <v>0</v>
      </c>
      <c r="AR6" s="370">
        <f>+(AA7)</f>
        <v>0</v>
      </c>
      <c r="AS6" s="371">
        <f>+(AC7)</f>
        <v>0</v>
      </c>
      <c r="AT6" s="372">
        <f>SUM(AG6:AS6)</f>
        <v>280000</v>
      </c>
      <c r="AV6" s="547" t="s">
        <v>461</v>
      </c>
      <c r="AW6" s="548"/>
      <c r="AX6" s="548"/>
      <c r="AY6" s="548"/>
      <c r="AZ6" s="548"/>
      <c r="BA6" s="548"/>
      <c r="BC6" s="547" t="s">
        <v>461</v>
      </c>
      <c r="BD6" s="548"/>
      <c r="BE6" s="548"/>
      <c r="BF6" s="548"/>
      <c r="BG6" s="548"/>
      <c r="BH6" s="548"/>
    </row>
    <row r="7" spans="2:60" ht="18.399999999999999" thickTop="1" thickBot="1" x14ac:dyDescent="0.55000000000000004">
      <c r="B7" s="392" t="s">
        <v>230</v>
      </c>
      <c r="C7" s="245">
        <f>+E7+G7+I7+K7+M7+O7+Q7+S7+U7+W7+Y7+AA7+AC7</f>
        <v>280000</v>
      </c>
      <c r="D7" s="101">
        <f>+C7/$C$7</f>
        <v>1</v>
      </c>
      <c r="E7" s="393">
        <f>+(E2*E3)</f>
        <v>280000</v>
      </c>
      <c r="F7" s="108">
        <f>+E7/$E$7</f>
        <v>1</v>
      </c>
      <c r="G7" s="242">
        <f>+(G2*G3)</f>
        <v>0</v>
      </c>
      <c r="H7" s="172" t="e">
        <f>+G7/$G$7</f>
        <v>#DIV/0!</v>
      </c>
      <c r="I7" s="242">
        <f>+(I2*I3)</f>
        <v>0</v>
      </c>
      <c r="J7" s="172" t="e">
        <f>+I7/$I$7</f>
        <v>#DIV/0!</v>
      </c>
      <c r="K7" s="242">
        <f>+(K2*K3)</f>
        <v>0</v>
      </c>
      <c r="L7" s="172" t="e">
        <f>+K7/$K$7</f>
        <v>#DIV/0!</v>
      </c>
      <c r="M7" s="242">
        <f>+(M2*M3)</f>
        <v>0</v>
      </c>
      <c r="N7" s="108" t="e">
        <f>+M7/$M$7</f>
        <v>#DIV/0!</v>
      </c>
      <c r="O7" s="242">
        <f>+(O2*O3)</f>
        <v>0</v>
      </c>
      <c r="P7" s="108" t="e">
        <f>+O7/$M$7</f>
        <v>#DIV/0!</v>
      </c>
      <c r="Q7" s="242">
        <f>+(Q2*Q3)</f>
        <v>0</v>
      </c>
      <c r="R7" s="108" t="e">
        <f>+Q7/$Q$7</f>
        <v>#DIV/0!</v>
      </c>
      <c r="S7" s="242">
        <f>+(S2*S3)</f>
        <v>0</v>
      </c>
      <c r="T7" s="108" t="e">
        <f>+S7/$S$7</f>
        <v>#DIV/0!</v>
      </c>
      <c r="U7" s="242">
        <f>+(U2*U3)</f>
        <v>0</v>
      </c>
      <c r="V7" s="172" t="e">
        <f>+U7/$U$7</f>
        <v>#DIV/0!</v>
      </c>
      <c r="W7" s="242">
        <f>+(W2*W3)</f>
        <v>0</v>
      </c>
      <c r="X7" s="108" t="e">
        <f>+W7/$W$7</f>
        <v>#DIV/0!</v>
      </c>
      <c r="Y7" s="242">
        <f>+(Y2*Y3)</f>
        <v>0</v>
      </c>
      <c r="Z7" s="108" t="e">
        <f>+Y7/$Y$7</f>
        <v>#DIV/0!</v>
      </c>
      <c r="AA7" s="242">
        <f>+(AA2*AA3)</f>
        <v>0</v>
      </c>
      <c r="AB7" s="108" t="e">
        <f>+AA7/$AA$7</f>
        <v>#DIV/0!</v>
      </c>
      <c r="AC7" s="242">
        <f>+(AC2*AC3)</f>
        <v>0</v>
      </c>
      <c r="AD7" s="319" t="e">
        <f>+AC7/$AC$7</f>
        <v>#DIV/0!</v>
      </c>
      <c r="AF7" s="376" t="s">
        <v>349</v>
      </c>
      <c r="AG7" s="374">
        <f>+(AG6/$AT$6)</f>
        <v>1</v>
      </c>
      <c r="AH7" s="421">
        <f t="shared" ref="AH7:AS7" si="0">+(AH6/$AT$6)</f>
        <v>0</v>
      </c>
      <c r="AI7" s="421">
        <f t="shared" si="0"/>
        <v>0</v>
      </c>
      <c r="AJ7" s="421">
        <f t="shared" si="0"/>
        <v>0</v>
      </c>
      <c r="AK7" s="421">
        <f t="shared" si="0"/>
        <v>0</v>
      </c>
      <c r="AL7" s="421">
        <f t="shared" si="0"/>
        <v>0</v>
      </c>
      <c r="AM7" s="421">
        <f t="shared" si="0"/>
        <v>0</v>
      </c>
      <c r="AN7" s="421">
        <f t="shared" si="0"/>
        <v>0</v>
      </c>
      <c r="AO7" s="421">
        <f t="shared" si="0"/>
        <v>0</v>
      </c>
      <c r="AP7" s="421">
        <f t="shared" si="0"/>
        <v>0</v>
      </c>
      <c r="AQ7" s="421">
        <f t="shared" si="0"/>
        <v>0</v>
      </c>
      <c r="AR7" s="421">
        <f t="shared" si="0"/>
        <v>0</v>
      </c>
      <c r="AS7" s="421">
        <f t="shared" si="0"/>
        <v>0</v>
      </c>
      <c r="AT7" s="230">
        <f>+AT6/$AT6</f>
        <v>1</v>
      </c>
      <c r="AV7" s="565" t="s">
        <v>486</v>
      </c>
      <c r="AW7" s="566"/>
      <c r="AX7" s="568" t="s">
        <v>487</v>
      </c>
      <c r="AY7" s="566"/>
      <c r="AZ7" s="566"/>
      <c r="BA7" s="567"/>
      <c r="BC7" s="565" t="s">
        <v>486</v>
      </c>
      <c r="BD7" s="566"/>
      <c r="BE7" s="568" t="s">
        <v>696</v>
      </c>
      <c r="BF7" s="566"/>
      <c r="BG7" s="566"/>
      <c r="BH7" s="567"/>
    </row>
    <row r="8" spans="2:60" ht="18.399999999999999" thickTop="1" thickBot="1" x14ac:dyDescent="0.55000000000000004">
      <c r="B8" s="4"/>
      <c r="C8" s="243"/>
      <c r="D8" s="76"/>
      <c r="E8" s="62"/>
      <c r="F8" s="108"/>
      <c r="G8" s="250"/>
      <c r="H8" s="172"/>
      <c r="I8" s="180"/>
      <c r="J8" s="172"/>
      <c r="K8" s="79"/>
      <c r="L8" s="172"/>
      <c r="M8" s="79"/>
      <c r="N8" s="89"/>
      <c r="O8" s="79"/>
      <c r="P8" s="108"/>
      <c r="Q8" s="94"/>
      <c r="R8" s="108"/>
      <c r="S8" s="94"/>
      <c r="T8" s="108"/>
      <c r="U8" s="94"/>
      <c r="V8" s="172"/>
      <c r="W8" s="1"/>
      <c r="X8" s="108"/>
      <c r="Y8" s="94"/>
      <c r="Z8" s="108"/>
      <c r="AA8" s="94"/>
      <c r="AB8" s="108"/>
      <c r="AC8" s="79"/>
      <c r="AD8" s="319"/>
      <c r="AF8" s="220" t="s">
        <v>361</v>
      </c>
      <c r="AG8" s="373">
        <f>+(F$24)</f>
        <v>1</v>
      </c>
      <c r="AH8" s="422" t="e">
        <f>+(H$24)</f>
        <v>#DIV/0!</v>
      </c>
      <c r="AI8" s="422" t="e">
        <f>+(J$24)</f>
        <v>#DIV/0!</v>
      </c>
      <c r="AJ8" s="422" t="e">
        <f>+(L$24)</f>
        <v>#DIV/0!</v>
      </c>
      <c r="AK8" s="422" t="e">
        <f>+(N$24)</f>
        <v>#DIV/0!</v>
      </c>
      <c r="AL8" s="422" t="e">
        <f>+(P$24)</f>
        <v>#DIV/0!</v>
      </c>
      <c r="AM8" s="422" t="e">
        <f>+(R$24)</f>
        <v>#DIV/0!</v>
      </c>
      <c r="AN8" s="422" t="e">
        <f>+(T$24)</f>
        <v>#DIV/0!</v>
      </c>
      <c r="AO8" s="422" t="e">
        <f>+(V$24)</f>
        <v>#DIV/0!</v>
      </c>
      <c r="AP8" s="422" t="e">
        <f>+(X$24)</f>
        <v>#DIV/0!</v>
      </c>
      <c r="AQ8" s="422" t="e">
        <f>+(Z$24)</f>
        <v>#DIV/0!</v>
      </c>
      <c r="AR8" s="422" t="e">
        <f>+(AB$24)</f>
        <v>#DIV/0!</v>
      </c>
      <c r="AS8" s="422" t="e">
        <f>+(AD$24)</f>
        <v>#DIV/0!</v>
      </c>
      <c r="AT8" s="231" t="e">
        <f>+AT9/AT6</f>
        <v>#DIV/0!</v>
      </c>
      <c r="AV8" s="4"/>
      <c r="AW8" s="549" t="s">
        <v>462</v>
      </c>
      <c r="AX8" s="550" t="s">
        <v>463</v>
      </c>
      <c r="AY8" s="1"/>
      <c r="AZ8" s="551">
        <f>+(E7)</f>
        <v>280000</v>
      </c>
      <c r="BA8" s="3"/>
      <c r="BC8" s="4"/>
      <c r="BD8" s="549" t="s">
        <v>462</v>
      </c>
      <c r="BE8" s="550" t="s">
        <v>696</v>
      </c>
      <c r="BF8" s="1"/>
      <c r="BG8" s="551">
        <f>+G7</f>
        <v>0</v>
      </c>
      <c r="BH8" s="3"/>
    </row>
    <row r="9" spans="2:60" ht="18" thickBot="1" x14ac:dyDescent="0.55000000000000004">
      <c r="B9" s="28" t="s">
        <v>232</v>
      </c>
      <c r="C9" s="243"/>
      <c r="D9" s="76"/>
      <c r="E9" s="62"/>
      <c r="F9" s="108"/>
      <c r="G9" s="250"/>
      <c r="H9" s="172"/>
      <c r="I9" s="180"/>
      <c r="J9" s="108"/>
      <c r="K9" s="79"/>
      <c r="L9" s="172"/>
      <c r="M9" s="79"/>
      <c r="N9" s="89"/>
      <c r="O9" s="79"/>
      <c r="P9" s="108"/>
      <c r="Q9" s="94"/>
      <c r="R9" s="108"/>
      <c r="S9" s="94"/>
      <c r="T9" s="108"/>
      <c r="U9" s="94"/>
      <c r="V9" s="172"/>
      <c r="W9" s="1"/>
      <c r="X9" s="108"/>
      <c r="Y9" s="94"/>
      <c r="Z9" s="108"/>
      <c r="AA9" s="94"/>
      <c r="AB9" s="108"/>
      <c r="AC9" s="79"/>
      <c r="AD9" s="319"/>
      <c r="AF9" s="219" t="s">
        <v>362</v>
      </c>
      <c r="AG9" s="290">
        <f t="shared" ref="AG9:AS9" si="1">+AG6*AG8</f>
        <v>280000</v>
      </c>
      <c r="AH9" s="291" t="e">
        <f t="shared" si="1"/>
        <v>#DIV/0!</v>
      </c>
      <c r="AI9" s="291" t="e">
        <f t="shared" si="1"/>
        <v>#DIV/0!</v>
      </c>
      <c r="AJ9" s="291" t="e">
        <f t="shared" si="1"/>
        <v>#DIV/0!</v>
      </c>
      <c r="AK9" s="291" t="e">
        <f t="shared" si="1"/>
        <v>#DIV/0!</v>
      </c>
      <c r="AL9" s="291" t="e">
        <f t="shared" si="1"/>
        <v>#DIV/0!</v>
      </c>
      <c r="AM9" s="291" t="e">
        <f t="shared" si="1"/>
        <v>#DIV/0!</v>
      </c>
      <c r="AN9" s="291" t="e">
        <f t="shared" si="1"/>
        <v>#DIV/0!</v>
      </c>
      <c r="AO9" s="291" t="e">
        <f t="shared" si="1"/>
        <v>#DIV/0!</v>
      </c>
      <c r="AP9" s="291" t="e">
        <f t="shared" si="1"/>
        <v>#DIV/0!</v>
      </c>
      <c r="AQ9" s="291" t="e">
        <f t="shared" si="1"/>
        <v>#DIV/0!</v>
      </c>
      <c r="AR9" s="291" t="e">
        <f t="shared" si="1"/>
        <v>#DIV/0!</v>
      </c>
      <c r="AS9" s="292" t="e">
        <f t="shared" si="1"/>
        <v>#DIV/0!</v>
      </c>
      <c r="AT9" s="293" t="e">
        <f>SUM(AG9:AS9)</f>
        <v>#DIV/0!</v>
      </c>
      <c r="AV9" s="552"/>
      <c r="AW9" s="549" t="s">
        <v>464</v>
      </c>
      <c r="AX9" s="550" t="s">
        <v>465</v>
      </c>
      <c r="AY9" s="1"/>
      <c r="AZ9" s="572">
        <v>4000</v>
      </c>
      <c r="BA9" s="3"/>
      <c r="BC9" s="552"/>
      <c r="BD9" s="549" t="s">
        <v>464</v>
      </c>
      <c r="BE9" s="550" t="s">
        <v>465</v>
      </c>
      <c r="BF9" s="1"/>
      <c r="BG9" s="572">
        <v>350</v>
      </c>
      <c r="BH9" s="3"/>
    </row>
    <row r="10" spans="2:60" ht="18" thickBot="1" x14ac:dyDescent="0.55000000000000004">
      <c r="B10" s="394" t="s">
        <v>220</v>
      </c>
      <c r="C10" s="243">
        <f t="shared" ref="C10:C21" si="2">+E10+G10+I10+K10+M10+O10+Q10+S10+U10+W10+Y10+AA10+AC10</f>
        <v>0</v>
      </c>
      <c r="D10" s="101">
        <f>+C10/$C$7</f>
        <v>0</v>
      </c>
      <c r="E10" s="249">
        <f>+F10*E$7</f>
        <v>0</v>
      </c>
      <c r="F10" s="237">
        <f>'Next Years Budget - Set Goals'!$F$18</f>
        <v>0</v>
      </c>
      <c r="G10" s="270">
        <f>+H10*$G$7</f>
        <v>0</v>
      </c>
      <c r="H10" s="236">
        <f>'Next Years Budget - Set Goals'!H18</f>
        <v>0</v>
      </c>
      <c r="I10" s="181">
        <f>+J10*$I$7</f>
        <v>0</v>
      </c>
      <c r="J10" s="237">
        <f>'Next Years Budget - Set Goals'!J18</f>
        <v>0</v>
      </c>
      <c r="K10" s="164">
        <f>+$K$7*L10</f>
        <v>0</v>
      </c>
      <c r="L10" s="236">
        <f>'Next Years Budget - Set Goals'!L18</f>
        <v>0</v>
      </c>
      <c r="M10" s="164">
        <f>+N10*$M$7</f>
        <v>0</v>
      </c>
      <c r="N10" s="238">
        <f>'Next Years Budget - Set Goals'!N18</f>
        <v>0</v>
      </c>
      <c r="O10" s="164">
        <f>+P10*$O$7</f>
        <v>0</v>
      </c>
      <c r="P10" s="237">
        <f>'Next Years Budget - Set Goals'!P18</f>
        <v>0</v>
      </c>
      <c r="Q10" s="170">
        <f>+R10*$Q$7</f>
        <v>0</v>
      </c>
      <c r="R10" s="237">
        <f>'Next Years Budget - Set Goals'!R18</f>
        <v>0</v>
      </c>
      <c r="S10" s="170">
        <f>+T10*$S$7</f>
        <v>0</v>
      </c>
      <c r="T10" s="237">
        <f>'Next Years Budget - Set Goals'!T18</f>
        <v>0</v>
      </c>
      <c r="U10" s="170">
        <f>+V10*$U$7</f>
        <v>0</v>
      </c>
      <c r="V10" s="236">
        <f>'Next Years Budget - Set Goals'!V18</f>
        <v>0</v>
      </c>
      <c r="W10" s="155">
        <f>+X10*$W$7</f>
        <v>0</v>
      </c>
      <c r="X10" s="237">
        <f>'Next Years Budget - Set Goals'!X18</f>
        <v>1E-4</v>
      </c>
      <c r="Y10" s="170">
        <f>+Z10*$Y$7</f>
        <v>0</v>
      </c>
      <c r="Z10" s="237">
        <f>'Next Years Budget - Set Goals'!Z18</f>
        <v>0</v>
      </c>
      <c r="AA10" s="170">
        <f>+AB10*$AA$7</f>
        <v>0</v>
      </c>
      <c r="AB10" s="237">
        <f>'Next Years Budget - Set Goals'!AB18</f>
        <v>0</v>
      </c>
      <c r="AC10" s="164">
        <f>+AD10*$AC$7</f>
        <v>0</v>
      </c>
      <c r="AD10" s="395">
        <f>'Next Years Budget - Set Goals'!AD18</f>
        <v>1E-4</v>
      </c>
      <c r="AF10" s="378" t="s">
        <v>363</v>
      </c>
      <c r="AG10" s="223">
        <f>+(AG11/AG6)</f>
        <v>0</v>
      </c>
      <c r="AH10" s="234" t="e">
        <f t="shared" ref="AH10:AS10" si="3">+(AH11/AH6)</f>
        <v>#DIV/0!</v>
      </c>
      <c r="AI10" s="234" t="e">
        <f t="shared" si="3"/>
        <v>#DIV/0!</v>
      </c>
      <c r="AJ10" s="234" t="e">
        <f t="shared" si="3"/>
        <v>#DIV/0!</v>
      </c>
      <c r="AK10" s="234" t="e">
        <f t="shared" si="3"/>
        <v>#DIV/0!</v>
      </c>
      <c r="AL10" s="234" t="e">
        <f t="shared" si="3"/>
        <v>#DIV/0!</v>
      </c>
      <c r="AM10" s="234" t="e">
        <f t="shared" si="3"/>
        <v>#DIV/0!</v>
      </c>
      <c r="AN10" s="234" t="e">
        <f t="shared" si="3"/>
        <v>#DIV/0!</v>
      </c>
      <c r="AO10" s="234" t="e">
        <f t="shared" si="3"/>
        <v>#DIV/0!</v>
      </c>
      <c r="AP10" s="234" t="e">
        <f t="shared" si="3"/>
        <v>#DIV/0!</v>
      </c>
      <c r="AQ10" s="234" t="e">
        <f t="shared" si="3"/>
        <v>#DIV/0!</v>
      </c>
      <c r="AR10" s="234" t="e">
        <f t="shared" si="3"/>
        <v>#DIV/0!</v>
      </c>
      <c r="AS10" s="234" t="e">
        <f t="shared" si="3"/>
        <v>#DIV/0!</v>
      </c>
      <c r="AT10" s="232">
        <f>+AT11/AT6</f>
        <v>0</v>
      </c>
      <c r="AV10" s="552"/>
      <c r="AW10" s="549" t="s">
        <v>466</v>
      </c>
      <c r="AX10" s="550" t="s">
        <v>467</v>
      </c>
      <c r="AY10" s="1"/>
      <c r="AZ10" s="553">
        <f>+(AZ8/AZ9)</f>
        <v>70</v>
      </c>
      <c r="BA10" s="3"/>
      <c r="BC10" s="552"/>
      <c r="BD10" s="549" t="s">
        <v>466</v>
      </c>
      <c r="BE10" s="550" t="s">
        <v>467</v>
      </c>
      <c r="BF10" s="1"/>
      <c r="BG10" s="553">
        <f>+(BG8/BG9)</f>
        <v>0</v>
      </c>
      <c r="BH10" s="3"/>
    </row>
    <row r="11" spans="2:60" ht="18.399999999999999" thickTop="1" thickBot="1" x14ac:dyDescent="0.55000000000000004">
      <c r="B11" s="394" t="s">
        <v>221</v>
      </c>
      <c r="C11" s="243">
        <f t="shared" si="2"/>
        <v>0</v>
      </c>
      <c r="D11" s="101">
        <f t="shared" ref="D11:D21" si="4">+C11/$C$7</f>
        <v>0</v>
      </c>
      <c r="E11" s="249">
        <f t="shared" ref="E11:E21" si="5">+F11*E$7</f>
        <v>0</v>
      </c>
      <c r="F11" s="237">
        <f>'Next Years Budget - Set Goals'!F19</f>
        <v>0</v>
      </c>
      <c r="G11" s="270">
        <f t="shared" ref="G11:G21" si="6">+H11*$G$7</f>
        <v>0</v>
      </c>
      <c r="H11" s="236">
        <f>'Next Years Budget - Set Goals'!H19</f>
        <v>0</v>
      </c>
      <c r="I11" s="181">
        <f t="shared" ref="I11:I21" si="7">+J11*$I$7</f>
        <v>0</v>
      </c>
      <c r="J11" s="237">
        <f>'Next Years Budget - Set Goals'!J19</f>
        <v>0</v>
      </c>
      <c r="K11" s="164">
        <f t="shared" ref="K11:K21" si="8">+L11*$K$7</f>
        <v>0</v>
      </c>
      <c r="L11" s="236">
        <f>'Next Years Budget - Set Goals'!L19</f>
        <v>0</v>
      </c>
      <c r="M11" s="170">
        <f t="shared" ref="M11:M21" si="9">+N11*$M$7</f>
        <v>0</v>
      </c>
      <c r="N11" s="238">
        <f>'Next Years Budget - Set Goals'!N19</f>
        <v>0</v>
      </c>
      <c r="O11" s="164">
        <f t="shared" ref="O11:O21" si="10">+P11*$O$7</f>
        <v>0</v>
      </c>
      <c r="P11" s="237">
        <f>'Next Years Budget - Set Goals'!P19</f>
        <v>0</v>
      </c>
      <c r="Q11" s="170">
        <f t="shared" ref="Q11:Q21" si="11">+R11*$Q$7</f>
        <v>0</v>
      </c>
      <c r="R11" s="237">
        <f>'Next Years Budget - Set Goals'!R19</f>
        <v>0</v>
      </c>
      <c r="S11" s="170">
        <f t="shared" ref="S11:S21" si="12">+T11*$S$7</f>
        <v>0</v>
      </c>
      <c r="T11" s="237">
        <f>'Next Years Budget - Set Goals'!T19</f>
        <v>0</v>
      </c>
      <c r="U11" s="170">
        <f t="shared" ref="U11:U21" si="13">+V11*$U$7</f>
        <v>0</v>
      </c>
      <c r="V11" s="236">
        <f>'Next Years Budget - Set Goals'!V19</f>
        <v>0</v>
      </c>
      <c r="W11" s="155">
        <f t="shared" ref="W11:W21" si="14">+X11*$W$7</f>
        <v>0</v>
      </c>
      <c r="X11" s="237">
        <f>'Next Years Budget - Set Goals'!X19</f>
        <v>0</v>
      </c>
      <c r="Y11" s="170">
        <f t="shared" ref="Y11:Y21" si="15">+Z11*$Y$7</f>
        <v>0</v>
      </c>
      <c r="Z11" s="237">
        <f>'Next Years Budget - Set Goals'!Z19</f>
        <v>0</v>
      </c>
      <c r="AA11" s="170">
        <f t="shared" ref="AA11:AA21" si="16">+AB11*$AA$7</f>
        <v>0</v>
      </c>
      <c r="AB11" s="237">
        <f>'Next Years Budget - Set Goals'!AB19</f>
        <v>0</v>
      </c>
      <c r="AC11" s="164">
        <f t="shared" ref="AC11:AC21" si="17">+AD11*$AC$7</f>
        <v>0</v>
      </c>
      <c r="AD11" s="395">
        <f>'Next Years Budget - Set Goals'!AD19</f>
        <v>0</v>
      </c>
      <c r="AF11" s="377" t="s">
        <v>364</v>
      </c>
      <c r="AG11" s="239">
        <f>+(E114)</f>
        <v>0</v>
      </c>
      <c r="AH11" s="379">
        <f>+(G114)</f>
        <v>0</v>
      </c>
      <c r="AI11" s="379">
        <f>+(I114)</f>
        <v>0</v>
      </c>
      <c r="AJ11" s="379">
        <f>+(K114)</f>
        <v>0</v>
      </c>
      <c r="AK11" s="379">
        <f>+(M114)</f>
        <v>0</v>
      </c>
      <c r="AL11" s="379">
        <f>+(O114)</f>
        <v>0</v>
      </c>
      <c r="AM11" s="379">
        <f>+(Q114)</f>
        <v>0</v>
      </c>
      <c r="AN11" s="379">
        <f>+(S114)</f>
        <v>0</v>
      </c>
      <c r="AO11" s="379">
        <f>+(U114)</f>
        <v>0</v>
      </c>
      <c r="AP11" s="379">
        <f>+(W114)</f>
        <v>0</v>
      </c>
      <c r="AQ11" s="379">
        <f>+(Y114)</f>
        <v>0</v>
      </c>
      <c r="AR11" s="379">
        <f>+(AA114)</f>
        <v>0</v>
      </c>
      <c r="AS11" s="380">
        <f>+(AC114)</f>
        <v>0</v>
      </c>
      <c r="AT11" s="381">
        <f>SUM(AG11:AS11)</f>
        <v>0</v>
      </c>
      <c r="AV11" s="552"/>
      <c r="AW11" s="549" t="s">
        <v>468</v>
      </c>
      <c r="AX11" s="550" t="s">
        <v>469</v>
      </c>
      <c r="AY11" s="1"/>
      <c r="AZ11" s="573">
        <v>0.05</v>
      </c>
      <c r="BA11" s="3"/>
      <c r="BC11" s="552"/>
      <c r="BD11" s="549" t="s">
        <v>468</v>
      </c>
      <c r="BE11" s="550" t="s">
        <v>469</v>
      </c>
      <c r="BF11" s="1"/>
      <c r="BG11" s="573">
        <v>0</v>
      </c>
      <c r="BH11" s="3"/>
    </row>
    <row r="12" spans="2:60" ht="18" thickBot="1" x14ac:dyDescent="0.55000000000000004">
      <c r="B12" s="394" t="s">
        <v>222</v>
      </c>
      <c r="C12" s="243">
        <f t="shared" si="2"/>
        <v>0</v>
      </c>
      <c r="D12" s="101">
        <f t="shared" si="4"/>
        <v>0</v>
      </c>
      <c r="E12" s="249">
        <f t="shared" si="5"/>
        <v>0</v>
      </c>
      <c r="F12" s="237">
        <f>'Next Years Budget - Set Goals'!F20</f>
        <v>0</v>
      </c>
      <c r="G12" s="270">
        <f t="shared" si="6"/>
        <v>0</v>
      </c>
      <c r="H12" s="236">
        <f>'Next Years Budget - Set Goals'!H20</f>
        <v>0</v>
      </c>
      <c r="I12" s="181">
        <f t="shared" si="7"/>
        <v>0</v>
      </c>
      <c r="J12" s="237">
        <f>'Next Years Budget - Set Goals'!J20</f>
        <v>0</v>
      </c>
      <c r="K12" s="164">
        <f t="shared" si="8"/>
        <v>0</v>
      </c>
      <c r="L12" s="236">
        <f>'Next Years Budget - Set Goals'!L20</f>
        <v>0</v>
      </c>
      <c r="M12" s="170">
        <f t="shared" si="9"/>
        <v>0</v>
      </c>
      <c r="N12" s="238">
        <f>'Next Years Budget - Set Goals'!N20</f>
        <v>0</v>
      </c>
      <c r="O12" s="164">
        <f t="shared" si="10"/>
        <v>0</v>
      </c>
      <c r="P12" s="237">
        <f>'Next Years Budget - Set Goals'!P20</f>
        <v>0</v>
      </c>
      <c r="Q12" s="170">
        <f t="shared" si="11"/>
        <v>0</v>
      </c>
      <c r="R12" s="237">
        <f>'Next Years Budget - Set Goals'!R20</f>
        <v>0</v>
      </c>
      <c r="S12" s="170">
        <f t="shared" si="12"/>
        <v>0</v>
      </c>
      <c r="T12" s="237">
        <f>'Next Years Budget - Set Goals'!T20</f>
        <v>0</v>
      </c>
      <c r="U12" s="170">
        <f t="shared" si="13"/>
        <v>0</v>
      </c>
      <c r="V12" s="236">
        <f>'Next Years Budget - Set Goals'!V20</f>
        <v>0</v>
      </c>
      <c r="W12" s="155">
        <f t="shared" si="14"/>
        <v>0</v>
      </c>
      <c r="X12" s="237">
        <f>'Next Years Budget - Set Goals'!X20</f>
        <v>0</v>
      </c>
      <c r="Y12" s="170">
        <f t="shared" si="15"/>
        <v>0</v>
      </c>
      <c r="Z12" s="237">
        <f>'Next Years Budget - Set Goals'!Z20</f>
        <v>0</v>
      </c>
      <c r="AA12" s="170">
        <f t="shared" si="16"/>
        <v>0</v>
      </c>
      <c r="AB12" s="237">
        <f>'Next Years Budget - Set Goals'!AB20</f>
        <v>0</v>
      </c>
      <c r="AC12" s="164">
        <f t="shared" si="17"/>
        <v>0</v>
      </c>
      <c r="AD12" s="395">
        <f>'Next Years Budget - Set Goals'!AD20</f>
        <v>0</v>
      </c>
      <c r="AF12" s="214" t="s">
        <v>370</v>
      </c>
      <c r="AG12" s="385">
        <f>+(E31+E32+E34+E35+E36+E41+E42+E46+E47+E54+E55+E56+E57+E59+E67+E68+E69+E73+E74+E81+E82+E83+E89+E90+E92+E94+E95+E96+E97+E100+E101+E102+E103+E106+E107+E108+E109+E110+E111)</f>
        <v>0</v>
      </c>
      <c r="AH12" s="386">
        <f>+(G31+G32+G34+G35+G36+G41+G42+G46+G47+G54+G55+G56+G57+G59+G67+G68+G69+G73+G74+G81+G82+G83+G89+G90+G92+G94+G95+G96+G97+G100+G101+G102+G103+G106+G107+G108+G109+G110+G111)</f>
        <v>0</v>
      </c>
      <c r="AI12" s="386">
        <f>+(I31+I32+I34+I35+I36+I41+I42+I46+I47+I54+I55+I56+I57+I59+I67+I68+I69+I73+I74+I81+I82+I83+I89+I90+I92+I94+I95+I96+I97+I100+I101+I102+I103+I106+I107+I108+I109+I110+I111)</f>
        <v>0</v>
      </c>
      <c r="AJ12" s="386">
        <f>+(K31+K32+K34+K35+K36+K41+K42+K46+K47+K54+K55+K56+K57+K59+K67+K68+K69+K73+K74+K81+K82+K83+K89+K90+K92+K94+K95+K96+K97+K100+K101+K102+K103+K106+K107+K108+K109+K110+K111)</f>
        <v>0</v>
      </c>
      <c r="AK12" s="386">
        <f>+(M31+M32+M34+M35+M36+M41+M42+M46+M47+M54+M55+M56+M57+M59+M67+M68+M69+M73+M74+M81+M82+M83+M89+M90+M92+M94+M95+M96+M97+M100+M101+M102+M103+M106+M107+M108+M109+M110+M111)</f>
        <v>0</v>
      </c>
      <c r="AL12" s="386">
        <f>+(O31+O32+O34+O35+O36+O41+O42+O46+O47+O54+O55+O56+O57+O59+O67+O68+O69+O73+O74+O81+O82+O83+O89+O90+O92+O94+O95+O96+O97+O100+O101+O102+O103+O106+O107+O108+O109+O110+O111)</f>
        <v>0</v>
      </c>
      <c r="AM12" s="386">
        <f>+(Q31+Q32+Q34+Q35+Q36+Q41+Q42+Q46+Q47+Q54+Q55+Q56+Q57+Q59+Q67+Q68+Q69+Q73+Q74+Q81+Q82+Q83+Q89+Q90+Q92+Q94+Q95+Q96+Q97+Q100+Q101+Q102+Q103+Q106+Q107+Q108+Q109+Q110+Q111)</f>
        <v>0</v>
      </c>
      <c r="AN12" s="386">
        <f>+(S31+S32+S34+S35+S36+S41+S42+S46+S47+S54+S55+S56+S57+S59+S67+S68+S69+S73+S74+S81+S82+S83+S89+S90+S92+S94+S95+S96+S97+S100+S101+S102+S103+S106+S107+S108+S109+S110+S111)</f>
        <v>0</v>
      </c>
      <c r="AO12" s="386">
        <f>+(U31+U32+U34+U35+U36+U41+U42+U46+U47+U54+U55+U56+U57+U59+U67+U68+U69+U73+U74+U81+U82+U83+U89+U90+U92+U94+U95+U96+U97+U100+U101+U102+U103+U106+U107+U108+U109+U110+U111)</f>
        <v>0</v>
      </c>
      <c r="AP12" s="386">
        <f>+(W31+W32+W34+W35+W36+W41+W42+W46+W47+W54+W55+W56+W57+W59+W67+W68+W69+W73+W74+W81+W82+W83+W89+W90+W92+W94+W95+W96+W97+W100+W101+W102+W103+W106+W107+W108+W109+W110+W111)</f>
        <v>0</v>
      </c>
      <c r="AQ12" s="386">
        <f>+(Y31+Y32+Y34+Y35+Y36+Y41+Y42+Y46+Y47+Y54+Y55+Y56+Y57+Y59+Y67+Y68+Y69+Y73+Y74+Y81+Y82+Y83+Y89+Y90+Y92+Y94+Y95+Y96+Y97+Y100+Y101+Y102+Y103+Y106+Y107+Y108+Y109+Y110+Y111)</f>
        <v>0</v>
      </c>
      <c r="AR12" s="386">
        <f>+(AA31+AA32+AA34+AA35+AA36+AA41+AA42+AA46+AA47+AA54+AA55+AA56+AA57+AA59+AA67+AA68+AA69+AA73+AA74+AA81+AA82+AA83+AA89+AA90+AA92+AA94+AA95+AA96+AA97+AA100+AA101+AA102+AA103+AA106+AA107+AA108+AA109+AA110+AA111)</f>
        <v>0</v>
      </c>
      <c r="AS12" s="386">
        <f>+(AC31+AC32+AC34+AC35+AC36+AC41+AC42+AC46+AC47+AC54+AC55+AC56+AC57+AC59+AC67+AC68+AC69+AC73+AC74+AC81+AC82+AC83+AC89+AC90+AC92+AC94+AC95+AC96+AC97+AC100+AC101+AC102+AC103+AC106+AC107+AC108+AC109+AC110+AC111)</f>
        <v>0</v>
      </c>
      <c r="AT12" s="387">
        <f>SUM(AG12:AS12)</f>
        <v>0</v>
      </c>
      <c r="AV12" s="554"/>
      <c r="AW12" s="555" t="s">
        <v>470</v>
      </c>
      <c r="AX12" s="556" t="s">
        <v>471</v>
      </c>
      <c r="AY12" s="2"/>
      <c r="AZ12" s="557">
        <f>+((AZ8/AZ9)/(1-AZ11))</f>
        <v>73.684210526315795</v>
      </c>
      <c r="BA12" s="7"/>
      <c r="BC12" s="554"/>
      <c r="BD12" s="555" t="s">
        <v>470</v>
      </c>
      <c r="BE12" s="556" t="s">
        <v>471</v>
      </c>
      <c r="BF12" s="2"/>
      <c r="BG12" s="557">
        <f>+((BG8/BG9)/(1-BG11))</f>
        <v>0</v>
      </c>
      <c r="BH12" s="7"/>
    </row>
    <row r="13" spans="2:60" ht="18" thickBot="1" x14ac:dyDescent="0.55000000000000004">
      <c r="B13" s="394" t="s">
        <v>233</v>
      </c>
      <c r="C13" s="243">
        <f t="shared" si="2"/>
        <v>0</v>
      </c>
      <c r="D13" s="101">
        <f t="shared" si="4"/>
        <v>0</v>
      </c>
      <c r="E13" s="249">
        <f t="shared" si="5"/>
        <v>0</v>
      </c>
      <c r="F13" s="237">
        <f>'Next Years Budget - Set Goals'!F21</f>
        <v>0</v>
      </c>
      <c r="G13" s="270">
        <f t="shared" si="6"/>
        <v>0</v>
      </c>
      <c r="H13" s="236">
        <f>'Next Years Budget - Set Goals'!H21</f>
        <v>0</v>
      </c>
      <c r="I13" s="181">
        <f t="shared" si="7"/>
        <v>0</v>
      </c>
      <c r="J13" s="237">
        <f>'Next Years Budget - Set Goals'!J21</f>
        <v>0</v>
      </c>
      <c r="K13" s="164">
        <f t="shared" si="8"/>
        <v>0</v>
      </c>
      <c r="L13" s="236">
        <f>'Next Years Budget - Set Goals'!L21</f>
        <v>0</v>
      </c>
      <c r="M13" s="170">
        <f t="shared" si="9"/>
        <v>0</v>
      </c>
      <c r="N13" s="238">
        <f>'Next Years Budget - Set Goals'!N21</f>
        <v>0</v>
      </c>
      <c r="O13" s="164">
        <f t="shared" si="10"/>
        <v>0</v>
      </c>
      <c r="P13" s="237">
        <f>'Next Years Budget - Set Goals'!P21</f>
        <v>0</v>
      </c>
      <c r="Q13" s="170">
        <f t="shared" si="11"/>
        <v>0</v>
      </c>
      <c r="R13" s="237">
        <f>'Next Years Budget - Set Goals'!R21</f>
        <v>0</v>
      </c>
      <c r="S13" s="170">
        <f t="shared" si="12"/>
        <v>0</v>
      </c>
      <c r="T13" s="237">
        <f>'Next Years Budget - Set Goals'!T21</f>
        <v>0</v>
      </c>
      <c r="U13" s="170">
        <f t="shared" si="13"/>
        <v>0</v>
      </c>
      <c r="V13" s="236">
        <f>'Next Years Budget - Set Goals'!V21</f>
        <v>0</v>
      </c>
      <c r="W13" s="155">
        <f t="shared" si="14"/>
        <v>0</v>
      </c>
      <c r="X13" s="237">
        <f>'Next Years Budget - Set Goals'!X21</f>
        <v>0</v>
      </c>
      <c r="Y13" s="170">
        <f t="shared" si="15"/>
        <v>0</v>
      </c>
      <c r="Z13" s="237">
        <f>'Next Years Budget - Set Goals'!Z21</f>
        <v>0</v>
      </c>
      <c r="AA13" s="170">
        <f t="shared" si="16"/>
        <v>0</v>
      </c>
      <c r="AB13" s="237">
        <f>'Next Years Budget - Set Goals'!AB21</f>
        <v>0</v>
      </c>
      <c r="AC13" s="164">
        <f t="shared" si="17"/>
        <v>0</v>
      </c>
      <c r="AD13" s="395">
        <f>'Next Years Budget - Set Goals'!AD21</f>
        <v>0</v>
      </c>
      <c r="AF13" s="215" t="s">
        <v>371</v>
      </c>
      <c r="AG13" s="375">
        <f>+(AG12/AG6)</f>
        <v>0</v>
      </c>
      <c r="AH13" s="427" t="e">
        <f t="shared" ref="AH13:AT13" si="18">+(AH12/AH6)</f>
        <v>#DIV/0!</v>
      </c>
      <c r="AI13" s="427" t="e">
        <f t="shared" si="18"/>
        <v>#DIV/0!</v>
      </c>
      <c r="AJ13" s="427" t="e">
        <f t="shared" si="18"/>
        <v>#DIV/0!</v>
      </c>
      <c r="AK13" s="427" t="e">
        <f t="shared" si="18"/>
        <v>#DIV/0!</v>
      </c>
      <c r="AL13" s="427" t="e">
        <f t="shared" si="18"/>
        <v>#DIV/0!</v>
      </c>
      <c r="AM13" s="427" t="e">
        <f t="shared" si="18"/>
        <v>#DIV/0!</v>
      </c>
      <c r="AN13" s="427" t="e">
        <f t="shared" si="18"/>
        <v>#DIV/0!</v>
      </c>
      <c r="AO13" s="427" t="e">
        <f t="shared" si="18"/>
        <v>#DIV/0!</v>
      </c>
      <c r="AP13" s="427" t="e">
        <f t="shared" si="18"/>
        <v>#DIV/0!</v>
      </c>
      <c r="AQ13" s="427" t="e">
        <f t="shared" si="18"/>
        <v>#DIV/0!</v>
      </c>
      <c r="AR13" s="427" t="e">
        <f t="shared" si="18"/>
        <v>#DIV/0!</v>
      </c>
      <c r="AS13" s="427" t="e">
        <f t="shared" si="18"/>
        <v>#DIV/0!</v>
      </c>
      <c r="AT13" s="388">
        <f t="shared" si="18"/>
        <v>0</v>
      </c>
      <c r="AV13" s="552"/>
      <c r="AW13" s="549" t="s">
        <v>472</v>
      </c>
      <c r="AX13" s="550" t="s">
        <v>473</v>
      </c>
      <c r="AY13" s="1"/>
      <c r="AZ13" s="574">
        <v>0.4</v>
      </c>
      <c r="BA13" s="3"/>
      <c r="BC13" s="552"/>
      <c r="BD13" s="549" t="s">
        <v>472</v>
      </c>
      <c r="BE13" s="550" t="s">
        <v>473</v>
      </c>
      <c r="BF13" s="1"/>
      <c r="BG13" s="574">
        <v>0.99</v>
      </c>
      <c r="BH13" s="3"/>
    </row>
    <row r="14" spans="2:60" ht="18" thickBot="1" x14ac:dyDescent="0.55000000000000004">
      <c r="B14" s="394" t="s">
        <v>223</v>
      </c>
      <c r="C14" s="243">
        <f t="shared" si="2"/>
        <v>0</v>
      </c>
      <c r="D14" s="101">
        <f t="shared" si="4"/>
        <v>0</v>
      </c>
      <c r="E14" s="249">
        <f t="shared" si="5"/>
        <v>0</v>
      </c>
      <c r="F14" s="237">
        <f>'Next Years Budget - Set Goals'!F22</f>
        <v>0</v>
      </c>
      <c r="G14" s="270">
        <f t="shared" si="6"/>
        <v>0</v>
      </c>
      <c r="H14" s="236">
        <f>'Next Years Budget - Set Goals'!H22</f>
        <v>0</v>
      </c>
      <c r="I14" s="181">
        <f t="shared" si="7"/>
        <v>0</v>
      </c>
      <c r="J14" s="237">
        <f>'Next Years Budget - Set Goals'!J22</f>
        <v>0</v>
      </c>
      <c r="K14" s="164">
        <f t="shared" si="8"/>
        <v>0</v>
      </c>
      <c r="L14" s="236">
        <f>'Next Years Budget - Set Goals'!L22</f>
        <v>0</v>
      </c>
      <c r="M14" s="170">
        <f t="shared" si="9"/>
        <v>0</v>
      </c>
      <c r="N14" s="238">
        <f>'Next Years Budget - Set Goals'!N22</f>
        <v>0</v>
      </c>
      <c r="O14" s="164">
        <f t="shared" si="10"/>
        <v>0</v>
      </c>
      <c r="P14" s="237">
        <f>'Next Years Budget - Set Goals'!P22</f>
        <v>0</v>
      </c>
      <c r="Q14" s="170">
        <f t="shared" si="11"/>
        <v>0</v>
      </c>
      <c r="R14" s="237">
        <f>'Next Years Budget - Set Goals'!R22</f>
        <v>0</v>
      </c>
      <c r="S14" s="170">
        <f t="shared" si="12"/>
        <v>0</v>
      </c>
      <c r="T14" s="237">
        <f>'Next Years Budget - Set Goals'!T22</f>
        <v>0</v>
      </c>
      <c r="U14" s="170">
        <f t="shared" si="13"/>
        <v>0</v>
      </c>
      <c r="V14" s="236">
        <f>'Next Years Budget - Set Goals'!V22</f>
        <v>0</v>
      </c>
      <c r="W14" s="155">
        <f t="shared" si="14"/>
        <v>0</v>
      </c>
      <c r="X14" s="237">
        <f>'Next Years Budget - Set Goals'!X22</f>
        <v>0</v>
      </c>
      <c r="Y14" s="170">
        <f t="shared" si="15"/>
        <v>0</v>
      </c>
      <c r="Z14" s="237">
        <f>'Next Years Budget - Set Goals'!Z22</f>
        <v>0</v>
      </c>
      <c r="AA14" s="170">
        <f t="shared" si="16"/>
        <v>0</v>
      </c>
      <c r="AB14" s="237">
        <f>'Next Years Budget - Set Goals'!AB22</f>
        <v>0</v>
      </c>
      <c r="AC14" s="164">
        <f t="shared" si="17"/>
        <v>0</v>
      </c>
      <c r="AD14" s="395">
        <f>'Next Years Budget - Set Goals'!AD22</f>
        <v>0</v>
      </c>
      <c r="AF14" s="215" t="s">
        <v>373</v>
      </c>
      <c r="AG14" s="290">
        <f>+(AG11-AG12)</f>
        <v>0</v>
      </c>
      <c r="AH14" s="291">
        <f t="shared" ref="AH14:AS14" si="19">+(AH11-AH12)</f>
        <v>0</v>
      </c>
      <c r="AI14" s="291">
        <f t="shared" si="19"/>
        <v>0</v>
      </c>
      <c r="AJ14" s="291">
        <f t="shared" si="19"/>
        <v>0</v>
      </c>
      <c r="AK14" s="291">
        <f t="shared" si="19"/>
        <v>0</v>
      </c>
      <c r="AL14" s="291">
        <f t="shared" si="19"/>
        <v>0</v>
      </c>
      <c r="AM14" s="291">
        <f t="shared" si="19"/>
        <v>0</v>
      </c>
      <c r="AN14" s="291">
        <f t="shared" si="19"/>
        <v>0</v>
      </c>
      <c r="AO14" s="291">
        <f t="shared" si="19"/>
        <v>0</v>
      </c>
      <c r="AP14" s="291">
        <f t="shared" si="19"/>
        <v>0</v>
      </c>
      <c r="AQ14" s="291">
        <f t="shared" si="19"/>
        <v>0</v>
      </c>
      <c r="AR14" s="291">
        <f t="shared" si="19"/>
        <v>0</v>
      </c>
      <c r="AS14" s="291">
        <f t="shared" si="19"/>
        <v>0</v>
      </c>
      <c r="AT14" s="293">
        <f>SUM(AG14:AS14)</f>
        <v>0</v>
      </c>
      <c r="AV14" s="552"/>
      <c r="AW14" s="549" t="s">
        <v>474</v>
      </c>
      <c r="AX14" s="550" t="s">
        <v>475</v>
      </c>
      <c r="AY14" s="1"/>
      <c r="AZ14" s="553">
        <f>SUM(AZ12/AZ13)</f>
        <v>184.21052631578948</v>
      </c>
      <c r="BA14" s="3"/>
      <c r="BC14" s="552"/>
      <c r="BD14" s="549" t="s">
        <v>474</v>
      </c>
      <c r="BE14" s="550" t="s">
        <v>475</v>
      </c>
      <c r="BF14" s="1"/>
      <c r="BG14" s="553">
        <f>SUM(BG12/BG13)</f>
        <v>0</v>
      </c>
      <c r="BH14" s="3"/>
    </row>
    <row r="15" spans="2:60" ht="18" thickBot="1" x14ac:dyDescent="0.55000000000000004">
      <c r="B15" s="394" t="s">
        <v>224</v>
      </c>
      <c r="C15" s="243">
        <f t="shared" si="2"/>
        <v>0</v>
      </c>
      <c r="D15" s="101">
        <f t="shared" si="4"/>
        <v>0</v>
      </c>
      <c r="E15" s="249">
        <f t="shared" si="5"/>
        <v>0</v>
      </c>
      <c r="F15" s="237">
        <f>'Next Years Budget - Set Goals'!F23</f>
        <v>0</v>
      </c>
      <c r="G15" s="270">
        <f t="shared" si="6"/>
        <v>0</v>
      </c>
      <c r="H15" s="236">
        <f>'Next Years Budget - Set Goals'!H23</f>
        <v>0</v>
      </c>
      <c r="I15" s="181">
        <f t="shared" si="7"/>
        <v>0</v>
      </c>
      <c r="J15" s="237">
        <f>'Next Years Budget - Set Goals'!J23</f>
        <v>0</v>
      </c>
      <c r="K15" s="164">
        <f t="shared" si="8"/>
        <v>0</v>
      </c>
      <c r="L15" s="236">
        <f>'Next Years Budget - Set Goals'!L23</f>
        <v>0</v>
      </c>
      <c r="M15" s="170">
        <f t="shared" si="9"/>
        <v>0</v>
      </c>
      <c r="N15" s="238">
        <f>'Next Years Budget - Set Goals'!N23</f>
        <v>0</v>
      </c>
      <c r="O15" s="164">
        <f t="shared" si="10"/>
        <v>0</v>
      </c>
      <c r="P15" s="237">
        <f>'Next Years Budget - Set Goals'!P23</f>
        <v>0</v>
      </c>
      <c r="Q15" s="170">
        <f t="shared" si="11"/>
        <v>0</v>
      </c>
      <c r="R15" s="237">
        <f>'Next Years Budget - Set Goals'!R23</f>
        <v>0</v>
      </c>
      <c r="S15" s="170">
        <f t="shared" si="12"/>
        <v>0</v>
      </c>
      <c r="T15" s="237">
        <f>'Next Years Budget - Set Goals'!T23</f>
        <v>0</v>
      </c>
      <c r="U15" s="170">
        <f t="shared" si="13"/>
        <v>0</v>
      </c>
      <c r="V15" s="236">
        <f>'Next Years Budget - Set Goals'!V23</f>
        <v>0</v>
      </c>
      <c r="W15" s="155">
        <f t="shared" si="14"/>
        <v>0</v>
      </c>
      <c r="X15" s="237">
        <f>'Next Years Budget - Set Goals'!X23</f>
        <v>0</v>
      </c>
      <c r="Y15" s="170">
        <f t="shared" si="15"/>
        <v>0</v>
      </c>
      <c r="Z15" s="237">
        <f>'Next Years Budget - Set Goals'!Z23</f>
        <v>3.0000000000000001E-3</v>
      </c>
      <c r="AA15" s="170">
        <f t="shared" si="16"/>
        <v>0</v>
      </c>
      <c r="AB15" s="237">
        <f>'Next Years Budget - Set Goals'!AB23</f>
        <v>0</v>
      </c>
      <c r="AC15" s="164">
        <f t="shared" si="17"/>
        <v>0</v>
      </c>
      <c r="AD15" s="395">
        <f>'Next Years Budget - Set Goals'!AD23</f>
        <v>0</v>
      </c>
      <c r="AF15" s="216" t="s">
        <v>372</v>
      </c>
      <c r="AG15" s="389">
        <f>+(AG14/AG6)</f>
        <v>0</v>
      </c>
      <c r="AH15" s="428" t="e">
        <f t="shared" ref="AH15:AT15" si="20">+(AH14/AH6)</f>
        <v>#DIV/0!</v>
      </c>
      <c r="AI15" s="428" t="e">
        <f t="shared" si="20"/>
        <v>#DIV/0!</v>
      </c>
      <c r="AJ15" s="428" t="e">
        <f t="shared" si="20"/>
        <v>#DIV/0!</v>
      </c>
      <c r="AK15" s="428" t="e">
        <f t="shared" si="20"/>
        <v>#DIV/0!</v>
      </c>
      <c r="AL15" s="453" t="e">
        <f t="shared" si="20"/>
        <v>#DIV/0!</v>
      </c>
      <c r="AM15" s="389" t="e">
        <f t="shared" si="20"/>
        <v>#DIV/0!</v>
      </c>
      <c r="AN15" s="428" t="e">
        <f t="shared" si="20"/>
        <v>#DIV/0!</v>
      </c>
      <c r="AO15" s="428" t="e">
        <f t="shared" si="20"/>
        <v>#DIV/0!</v>
      </c>
      <c r="AP15" s="428" t="e">
        <f t="shared" si="20"/>
        <v>#DIV/0!</v>
      </c>
      <c r="AQ15" s="428" t="e">
        <f t="shared" si="20"/>
        <v>#DIV/0!</v>
      </c>
      <c r="AR15" s="428" t="e">
        <f t="shared" si="20"/>
        <v>#DIV/0!</v>
      </c>
      <c r="AS15" s="428" t="e">
        <f t="shared" si="20"/>
        <v>#DIV/0!</v>
      </c>
      <c r="AT15" s="390">
        <f t="shared" si="20"/>
        <v>0</v>
      </c>
      <c r="AV15" s="552"/>
      <c r="AW15" s="549" t="s">
        <v>476</v>
      </c>
      <c r="AX15" s="550" t="s">
        <v>477</v>
      </c>
      <c r="AY15" s="1"/>
      <c r="AZ15" s="575">
        <v>22</v>
      </c>
      <c r="BA15" s="3"/>
      <c r="BC15" s="552"/>
      <c r="BD15" s="549" t="s">
        <v>476</v>
      </c>
      <c r="BE15" s="550" t="s">
        <v>477</v>
      </c>
      <c r="BF15" s="1"/>
      <c r="BG15" s="575">
        <v>21</v>
      </c>
      <c r="BH15" s="3"/>
    </row>
    <row r="16" spans="2:60" ht="18" thickBot="1" x14ac:dyDescent="0.55000000000000004">
      <c r="B16" s="394" t="s">
        <v>225</v>
      </c>
      <c r="C16" s="243">
        <f t="shared" si="2"/>
        <v>0</v>
      </c>
      <c r="D16" s="101">
        <f t="shared" si="4"/>
        <v>0</v>
      </c>
      <c r="E16" s="249">
        <f t="shared" si="5"/>
        <v>0</v>
      </c>
      <c r="F16" s="237">
        <f>'Next Years Budget - Set Goals'!F24</f>
        <v>0</v>
      </c>
      <c r="G16" s="270">
        <f t="shared" si="6"/>
        <v>0</v>
      </c>
      <c r="H16" s="236">
        <f>'Next Years Budget - Set Goals'!H24</f>
        <v>0</v>
      </c>
      <c r="I16" s="181">
        <f t="shared" si="7"/>
        <v>0</v>
      </c>
      <c r="J16" s="237">
        <f>'Next Years Budget - Set Goals'!J24</f>
        <v>0</v>
      </c>
      <c r="K16" s="164">
        <f t="shared" si="8"/>
        <v>0</v>
      </c>
      <c r="L16" s="236">
        <f>'Next Years Budget - Set Goals'!L24</f>
        <v>0</v>
      </c>
      <c r="M16" s="170">
        <f t="shared" si="9"/>
        <v>0</v>
      </c>
      <c r="N16" s="238">
        <f>'Next Years Budget - Set Goals'!N24</f>
        <v>0</v>
      </c>
      <c r="O16" s="164">
        <f t="shared" si="10"/>
        <v>0</v>
      </c>
      <c r="P16" s="237">
        <f>'Next Years Budget - Set Goals'!P24</f>
        <v>0</v>
      </c>
      <c r="Q16" s="170">
        <f t="shared" si="11"/>
        <v>0</v>
      </c>
      <c r="R16" s="237">
        <f>'Next Years Budget - Set Goals'!R24</f>
        <v>0</v>
      </c>
      <c r="S16" s="170">
        <f t="shared" si="12"/>
        <v>0</v>
      </c>
      <c r="T16" s="237">
        <f>'Next Years Budget - Set Goals'!T24</f>
        <v>0</v>
      </c>
      <c r="U16" s="170">
        <f t="shared" si="13"/>
        <v>0</v>
      </c>
      <c r="V16" s="236">
        <f>'Next Years Budget - Set Goals'!V24</f>
        <v>0</v>
      </c>
      <c r="W16" s="155">
        <f t="shared" si="14"/>
        <v>0</v>
      </c>
      <c r="X16" s="237">
        <f>'Next Years Budget - Set Goals'!X24</f>
        <v>0</v>
      </c>
      <c r="Y16" s="170">
        <f t="shared" si="15"/>
        <v>0</v>
      </c>
      <c r="Z16" s="237">
        <f>'Next Years Budget - Set Goals'!Z24</f>
        <v>0</v>
      </c>
      <c r="AA16" s="170">
        <f t="shared" si="16"/>
        <v>0</v>
      </c>
      <c r="AB16" s="237">
        <f>'Next Years Budget - Set Goals'!AB24</f>
        <v>0</v>
      </c>
      <c r="AC16" s="164">
        <f t="shared" si="17"/>
        <v>0</v>
      </c>
      <c r="AD16" s="395">
        <f>'Next Years Budget - Set Goals'!AD24</f>
        <v>0</v>
      </c>
      <c r="AF16" s="220" t="s">
        <v>354</v>
      </c>
      <c r="AG16" s="382">
        <f>+AG9-AG11</f>
        <v>280000</v>
      </c>
      <c r="AH16" s="458" t="e">
        <f t="shared" ref="AH16:AT16" si="21">+AH9-AH11</f>
        <v>#DIV/0!</v>
      </c>
      <c r="AI16" s="382" t="e">
        <f t="shared" si="21"/>
        <v>#DIV/0!</v>
      </c>
      <c r="AJ16" s="458" t="e">
        <f t="shared" si="21"/>
        <v>#DIV/0!</v>
      </c>
      <c r="AK16" s="382" t="e">
        <f t="shared" si="21"/>
        <v>#DIV/0!</v>
      </c>
      <c r="AL16" s="383" t="e">
        <f t="shared" si="21"/>
        <v>#DIV/0!</v>
      </c>
      <c r="AM16" s="382" t="e">
        <f t="shared" si="21"/>
        <v>#DIV/0!</v>
      </c>
      <c r="AN16" s="458" t="e">
        <f t="shared" si="21"/>
        <v>#DIV/0!</v>
      </c>
      <c r="AO16" s="382" t="e">
        <f t="shared" si="21"/>
        <v>#DIV/0!</v>
      </c>
      <c r="AP16" s="458" t="e">
        <f t="shared" si="21"/>
        <v>#DIV/0!</v>
      </c>
      <c r="AQ16" s="382" t="e">
        <f t="shared" si="21"/>
        <v>#DIV/0!</v>
      </c>
      <c r="AR16" s="458" t="e">
        <f t="shared" si="21"/>
        <v>#DIV/0!</v>
      </c>
      <c r="AS16" s="382" t="e">
        <f t="shared" si="21"/>
        <v>#DIV/0!</v>
      </c>
      <c r="AT16" s="459" t="e">
        <f t="shared" si="21"/>
        <v>#DIV/0!</v>
      </c>
      <c r="AV16" s="552"/>
      <c r="AW16" s="549" t="s">
        <v>478</v>
      </c>
      <c r="AX16" s="550" t="s">
        <v>479</v>
      </c>
      <c r="AY16" s="1"/>
      <c r="AZ16" s="571">
        <f>(AZ14/AZ15)</f>
        <v>8.3732057416267942</v>
      </c>
      <c r="BA16" s="558" t="s">
        <v>480</v>
      </c>
      <c r="BC16" s="552"/>
      <c r="BD16" s="549" t="s">
        <v>478</v>
      </c>
      <c r="BE16" s="550" t="s">
        <v>479</v>
      </c>
      <c r="BF16" s="1"/>
      <c r="BG16" s="571">
        <f>(BG14/BG15)</f>
        <v>0</v>
      </c>
      <c r="BH16" s="558" t="s">
        <v>480</v>
      </c>
    </row>
    <row r="17" spans="1:60" ht="18" thickBot="1" x14ac:dyDescent="0.55000000000000004">
      <c r="B17" s="394" t="s">
        <v>226</v>
      </c>
      <c r="C17" s="243">
        <f t="shared" si="2"/>
        <v>0</v>
      </c>
      <c r="D17" s="101">
        <f t="shared" si="4"/>
        <v>0</v>
      </c>
      <c r="E17" s="249">
        <f t="shared" si="5"/>
        <v>0</v>
      </c>
      <c r="F17" s="237">
        <f>'Next Years Budget - Set Goals'!F25</f>
        <v>0</v>
      </c>
      <c r="G17" s="270">
        <f t="shared" si="6"/>
        <v>0</v>
      </c>
      <c r="H17" s="236">
        <f>'Next Years Budget - Set Goals'!H25</f>
        <v>0</v>
      </c>
      <c r="I17" s="181">
        <f t="shared" si="7"/>
        <v>0</v>
      </c>
      <c r="J17" s="237">
        <f>'Next Years Budget - Set Goals'!J25</f>
        <v>0</v>
      </c>
      <c r="K17" s="164">
        <f t="shared" si="8"/>
        <v>0</v>
      </c>
      <c r="L17" s="236">
        <f>'Next Years Budget - Set Goals'!L25</f>
        <v>0</v>
      </c>
      <c r="M17" s="170">
        <f t="shared" si="9"/>
        <v>0</v>
      </c>
      <c r="N17" s="238">
        <f>'Next Years Budget - Set Goals'!N25</f>
        <v>0</v>
      </c>
      <c r="O17" s="164">
        <f t="shared" si="10"/>
        <v>0</v>
      </c>
      <c r="P17" s="237">
        <f>'Next Years Budget - Set Goals'!P25</f>
        <v>0</v>
      </c>
      <c r="Q17" s="170">
        <f t="shared" si="11"/>
        <v>0</v>
      </c>
      <c r="R17" s="237">
        <f>'Next Years Budget - Set Goals'!R25</f>
        <v>0</v>
      </c>
      <c r="S17" s="170">
        <f t="shared" si="12"/>
        <v>0</v>
      </c>
      <c r="T17" s="237">
        <f>'Next Years Budget - Set Goals'!T25</f>
        <v>0</v>
      </c>
      <c r="U17" s="170">
        <f t="shared" si="13"/>
        <v>0</v>
      </c>
      <c r="V17" s="236">
        <f>'Next Years Budget - Set Goals'!V25</f>
        <v>0</v>
      </c>
      <c r="W17" s="155">
        <f t="shared" si="14"/>
        <v>0</v>
      </c>
      <c r="X17" s="237">
        <f>'Next Years Budget - Set Goals'!X25</f>
        <v>0</v>
      </c>
      <c r="Y17" s="170">
        <f t="shared" si="15"/>
        <v>0</v>
      </c>
      <c r="Z17" s="237">
        <f>'Next Years Budget - Set Goals'!Z25</f>
        <v>0</v>
      </c>
      <c r="AA17" s="170">
        <f t="shared" si="16"/>
        <v>0</v>
      </c>
      <c r="AB17" s="237">
        <f>'Next Years Budget - Set Goals'!AB25</f>
        <v>0</v>
      </c>
      <c r="AC17" s="164">
        <f t="shared" si="17"/>
        <v>0</v>
      </c>
      <c r="AD17" s="395">
        <f>'Next Years Budget - Set Goals'!AD25</f>
        <v>0</v>
      </c>
      <c r="AF17" s="221" t="s">
        <v>355</v>
      </c>
      <c r="AG17" s="432">
        <f>+AG16/AG6</f>
        <v>1</v>
      </c>
      <c r="AH17" s="455" t="e">
        <f t="shared" ref="AH17:AT17" si="22">+AH16/AH6</f>
        <v>#DIV/0!</v>
      </c>
      <c r="AI17" s="432" t="e">
        <f t="shared" si="22"/>
        <v>#DIV/0!</v>
      </c>
      <c r="AJ17" s="455" t="e">
        <f t="shared" si="22"/>
        <v>#DIV/0!</v>
      </c>
      <c r="AK17" s="432" t="e">
        <f t="shared" si="22"/>
        <v>#DIV/0!</v>
      </c>
      <c r="AL17" s="455" t="e">
        <f t="shared" si="22"/>
        <v>#DIV/0!</v>
      </c>
      <c r="AM17" s="432" t="e">
        <f t="shared" si="22"/>
        <v>#DIV/0!</v>
      </c>
      <c r="AN17" s="455" t="e">
        <f t="shared" si="22"/>
        <v>#DIV/0!</v>
      </c>
      <c r="AO17" s="432" t="e">
        <f t="shared" si="22"/>
        <v>#DIV/0!</v>
      </c>
      <c r="AP17" s="455" t="e">
        <f t="shared" si="22"/>
        <v>#DIV/0!</v>
      </c>
      <c r="AQ17" s="432" t="e">
        <f t="shared" si="22"/>
        <v>#DIV/0!</v>
      </c>
      <c r="AR17" s="455" t="e">
        <f t="shared" si="22"/>
        <v>#DIV/0!</v>
      </c>
      <c r="AS17" s="432" t="e">
        <f t="shared" si="22"/>
        <v>#DIV/0!</v>
      </c>
      <c r="AT17" s="433" t="e">
        <f t="shared" si="22"/>
        <v>#DIV/0!</v>
      </c>
      <c r="AV17" s="6"/>
      <c r="AW17" s="555" t="s">
        <v>481</v>
      </c>
      <c r="AX17" s="556" t="s">
        <v>482</v>
      </c>
      <c r="AY17" s="2"/>
      <c r="AZ17" s="576">
        <f>+(AZ8/AZ15)</f>
        <v>12727.272727272728</v>
      </c>
      <c r="BA17" s="559" t="s">
        <v>480</v>
      </c>
      <c r="BC17" s="6"/>
      <c r="BD17" s="555" t="s">
        <v>481</v>
      </c>
      <c r="BE17" s="556" t="s">
        <v>482</v>
      </c>
      <c r="BF17" s="2"/>
      <c r="BG17" s="576">
        <f>+(BG8/BG15)</f>
        <v>0</v>
      </c>
      <c r="BH17" s="559" t="s">
        <v>480</v>
      </c>
    </row>
    <row r="18" spans="1:60" x14ac:dyDescent="0.35">
      <c r="B18" s="394" t="s">
        <v>227</v>
      </c>
      <c r="C18" s="243">
        <f t="shared" si="2"/>
        <v>0</v>
      </c>
      <c r="D18" s="101">
        <f t="shared" si="4"/>
        <v>0</v>
      </c>
      <c r="E18" s="249">
        <f t="shared" si="5"/>
        <v>0</v>
      </c>
      <c r="F18" s="237">
        <f>'Next Years Budget - Set Goals'!F26</f>
        <v>0</v>
      </c>
      <c r="G18" s="270">
        <f t="shared" si="6"/>
        <v>0</v>
      </c>
      <c r="H18" s="236">
        <f>'Next Years Budget - Set Goals'!H26</f>
        <v>0</v>
      </c>
      <c r="I18" s="181">
        <f t="shared" si="7"/>
        <v>0</v>
      </c>
      <c r="J18" s="237">
        <f>'Next Years Budget - Set Goals'!J26</f>
        <v>0</v>
      </c>
      <c r="K18" s="164">
        <f t="shared" si="8"/>
        <v>0</v>
      </c>
      <c r="L18" s="236">
        <f>'Next Years Budget - Set Goals'!L26</f>
        <v>0</v>
      </c>
      <c r="M18" s="170">
        <f t="shared" si="9"/>
        <v>0</v>
      </c>
      <c r="N18" s="238">
        <f>'Next Years Budget - Set Goals'!N26</f>
        <v>0</v>
      </c>
      <c r="O18" s="164">
        <f t="shared" si="10"/>
        <v>0</v>
      </c>
      <c r="P18" s="237">
        <f>'Next Years Budget - Set Goals'!P26</f>
        <v>0</v>
      </c>
      <c r="Q18" s="170">
        <f t="shared" si="11"/>
        <v>0</v>
      </c>
      <c r="R18" s="237">
        <f>'Next Years Budget - Set Goals'!R26</f>
        <v>0</v>
      </c>
      <c r="S18" s="170">
        <f t="shared" si="12"/>
        <v>0</v>
      </c>
      <c r="T18" s="237">
        <f>'Next Years Budget - Set Goals'!T26</f>
        <v>0</v>
      </c>
      <c r="U18" s="170">
        <f t="shared" si="13"/>
        <v>0</v>
      </c>
      <c r="V18" s="236">
        <f>'Next Years Budget - Set Goals'!V26</f>
        <v>0</v>
      </c>
      <c r="W18" s="155">
        <f t="shared" si="14"/>
        <v>0</v>
      </c>
      <c r="X18" s="237">
        <f>'Next Years Budget - Set Goals'!X26</f>
        <v>0</v>
      </c>
      <c r="Y18" s="170">
        <f t="shared" si="15"/>
        <v>0</v>
      </c>
      <c r="Z18" s="237">
        <f>'Next Years Budget - Set Goals'!Z26</f>
        <v>0</v>
      </c>
      <c r="AA18" s="170">
        <f t="shared" si="16"/>
        <v>0</v>
      </c>
      <c r="AB18" s="237">
        <f>'Next Years Budget - Set Goals'!AB26</f>
        <v>0</v>
      </c>
      <c r="AC18" s="164">
        <f t="shared" si="17"/>
        <v>0</v>
      </c>
      <c r="AD18" s="395">
        <f>'Next Years Budget - Set Goals'!AD26</f>
        <v>0</v>
      </c>
      <c r="AF18" s="1"/>
      <c r="AG18" s="1"/>
      <c r="AH18" s="1"/>
      <c r="AI18" s="1"/>
      <c r="AJ18" s="1"/>
      <c r="AK18" s="1"/>
      <c r="AL18" s="1"/>
      <c r="AM18" s="1"/>
      <c r="AN18" s="1"/>
      <c r="AO18" s="1"/>
      <c r="AP18" s="1"/>
      <c r="AQ18" s="419"/>
      <c r="AR18" s="438"/>
      <c r="AS18" s="9"/>
      <c r="AT18" s="226"/>
      <c r="AV18" s="8"/>
      <c r="AW18" s="9"/>
      <c r="AX18" s="9"/>
      <c r="AY18" s="9"/>
      <c r="AZ18" s="352"/>
      <c r="BA18" s="10"/>
    </row>
    <row r="19" spans="1:60" ht="17.649999999999999" x14ac:dyDescent="0.5">
      <c r="B19" s="394" t="s">
        <v>228</v>
      </c>
      <c r="C19" s="243">
        <f t="shared" si="2"/>
        <v>0</v>
      </c>
      <c r="D19" s="101">
        <f t="shared" si="4"/>
        <v>0</v>
      </c>
      <c r="E19" s="249">
        <f t="shared" si="5"/>
        <v>0</v>
      </c>
      <c r="F19" s="237">
        <f>'Next Years Budget - Set Goals'!F27</f>
        <v>0</v>
      </c>
      <c r="G19" s="270">
        <f t="shared" si="6"/>
        <v>0</v>
      </c>
      <c r="H19" s="236">
        <f>'Next Years Budget - Set Goals'!H27</f>
        <v>0</v>
      </c>
      <c r="I19" s="181">
        <f t="shared" si="7"/>
        <v>0</v>
      </c>
      <c r="J19" s="238">
        <f>'Next Years Budget - Set Goals'!J27</f>
        <v>0</v>
      </c>
      <c r="K19" s="164">
        <f t="shared" si="8"/>
        <v>0</v>
      </c>
      <c r="L19" s="237">
        <f>'Next Years Budget - Set Goals'!L27</f>
        <v>0</v>
      </c>
      <c r="M19" s="170">
        <f t="shared" si="9"/>
        <v>0</v>
      </c>
      <c r="N19" s="238">
        <f>'Next Years Budget - Set Goals'!N27</f>
        <v>0</v>
      </c>
      <c r="O19" s="164">
        <f t="shared" si="10"/>
        <v>0</v>
      </c>
      <c r="P19" s="237">
        <f>'Next Years Budget - Set Goals'!P27</f>
        <v>0</v>
      </c>
      <c r="Q19" s="170">
        <f t="shared" si="11"/>
        <v>0</v>
      </c>
      <c r="R19" s="237">
        <f>'Next Years Budget - Set Goals'!R27</f>
        <v>0</v>
      </c>
      <c r="S19" s="170">
        <f t="shared" si="12"/>
        <v>0</v>
      </c>
      <c r="T19" s="237">
        <f>'Next Years Budget - Set Goals'!T27</f>
        <v>0</v>
      </c>
      <c r="U19" s="170">
        <f t="shared" si="13"/>
        <v>0</v>
      </c>
      <c r="V19" s="236">
        <f>'Next Years Budget - Set Goals'!V27</f>
        <v>0</v>
      </c>
      <c r="W19" s="155">
        <f t="shared" si="14"/>
        <v>0</v>
      </c>
      <c r="X19" s="237">
        <f>'Next Years Budget - Set Goals'!X27</f>
        <v>0</v>
      </c>
      <c r="Y19" s="170">
        <f t="shared" si="15"/>
        <v>0</v>
      </c>
      <c r="Z19" s="237">
        <f>'Next Years Budget - Set Goals'!Z27</f>
        <v>0</v>
      </c>
      <c r="AA19" s="170">
        <f t="shared" si="16"/>
        <v>0</v>
      </c>
      <c r="AB19" s="237">
        <f>'Next Years Budget - Set Goals'!AB27</f>
        <v>0</v>
      </c>
      <c r="AC19" s="164">
        <f t="shared" si="17"/>
        <v>0</v>
      </c>
      <c r="AD19" s="395">
        <f>'Next Years Budget - Set Goals'!AD27</f>
        <v>0</v>
      </c>
      <c r="AF19" s="13" t="s">
        <v>374</v>
      </c>
      <c r="AG19" s="222">
        <f>+(AG11/AG8)</f>
        <v>0</v>
      </c>
      <c r="AH19" s="222" t="e">
        <f t="shared" ref="AH19:AT19" si="23">+(AH11/AH8)</f>
        <v>#DIV/0!</v>
      </c>
      <c r="AI19" s="222" t="e">
        <f t="shared" si="23"/>
        <v>#DIV/0!</v>
      </c>
      <c r="AJ19" s="222" t="e">
        <f t="shared" si="23"/>
        <v>#DIV/0!</v>
      </c>
      <c r="AK19" s="222" t="e">
        <f t="shared" si="23"/>
        <v>#DIV/0!</v>
      </c>
      <c r="AL19" s="222" t="e">
        <f t="shared" si="23"/>
        <v>#DIV/0!</v>
      </c>
      <c r="AM19" s="222" t="e">
        <f t="shared" si="23"/>
        <v>#DIV/0!</v>
      </c>
      <c r="AN19" s="222" t="e">
        <f t="shared" si="23"/>
        <v>#DIV/0!</v>
      </c>
      <c r="AO19" s="222" t="e">
        <f t="shared" si="23"/>
        <v>#DIV/0!</v>
      </c>
      <c r="AP19" s="222" t="e">
        <f t="shared" si="23"/>
        <v>#DIV/0!</v>
      </c>
      <c r="AQ19" s="222" t="e">
        <f t="shared" si="23"/>
        <v>#DIV/0!</v>
      </c>
      <c r="AR19" s="439" t="e">
        <f t="shared" si="23"/>
        <v>#DIV/0!</v>
      </c>
      <c r="AS19" s="437" t="e">
        <f t="shared" si="23"/>
        <v>#DIV/0!</v>
      </c>
      <c r="AT19" s="436" t="e">
        <f t="shared" si="23"/>
        <v>#DIV/0!</v>
      </c>
      <c r="AV19" s="4"/>
      <c r="AW19" s="1"/>
      <c r="AX19" s="560" t="s">
        <v>488</v>
      </c>
      <c r="AY19" s="1"/>
      <c r="AZ19" s="838">
        <f>+((I7/139)/15)</f>
        <v>0</v>
      </c>
      <c r="BA19" s="3"/>
    </row>
    <row r="20" spans="1:60" ht="17.649999999999999" x14ac:dyDescent="0.5">
      <c r="B20" s="394" t="s">
        <v>234</v>
      </c>
      <c r="C20" s="243">
        <f t="shared" si="2"/>
        <v>0</v>
      </c>
      <c r="D20" s="101">
        <f t="shared" si="4"/>
        <v>0</v>
      </c>
      <c r="E20" s="249">
        <f t="shared" si="5"/>
        <v>0</v>
      </c>
      <c r="F20" s="237">
        <f>'Next Years Budget - Set Goals'!F28</f>
        <v>0</v>
      </c>
      <c r="G20" s="270">
        <f t="shared" si="6"/>
        <v>0</v>
      </c>
      <c r="H20" s="236">
        <f>'Next Years Budget - Set Goals'!H28</f>
        <v>0</v>
      </c>
      <c r="I20" s="181">
        <f t="shared" si="7"/>
        <v>0</v>
      </c>
      <c r="J20" s="238">
        <f>'Next Years Budget - Set Goals'!J28</f>
        <v>0</v>
      </c>
      <c r="K20" s="164">
        <f t="shared" si="8"/>
        <v>0</v>
      </c>
      <c r="L20" s="237">
        <f>'Next Years Budget - Set Goals'!L28</f>
        <v>0</v>
      </c>
      <c r="M20" s="170">
        <f t="shared" si="9"/>
        <v>0</v>
      </c>
      <c r="N20" s="238">
        <f>'Next Years Budget - Set Goals'!N28</f>
        <v>0</v>
      </c>
      <c r="O20" s="164">
        <f t="shared" si="10"/>
        <v>0</v>
      </c>
      <c r="P20" s="237">
        <f>'Next Years Budget - Set Goals'!P28</f>
        <v>0</v>
      </c>
      <c r="Q20" s="170">
        <f t="shared" si="11"/>
        <v>0</v>
      </c>
      <c r="R20" s="237">
        <f>'Next Years Budget - Set Goals'!R28</f>
        <v>0</v>
      </c>
      <c r="S20" s="170">
        <f t="shared" si="12"/>
        <v>0</v>
      </c>
      <c r="T20" s="237">
        <f>'Next Years Budget - Set Goals'!T28</f>
        <v>0</v>
      </c>
      <c r="U20" s="170">
        <f t="shared" si="13"/>
        <v>0</v>
      </c>
      <c r="V20" s="236">
        <f>'Next Years Budget - Set Goals'!V28</f>
        <v>0</v>
      </c>
      <c r="W20" s="155">
        <f t="shared" si="14"/>
        <v>0</v>
      </c>
      <c r="X20" s="237">
        <f>'Next Years Budget - Set Goals'!X28</f>
        <v>0</v>
      </c>
      <c r="Y20" s="170">
        <f t="shared" si="15"/>
        <v>0</v>
      </c>
      <c r="Z20" s="237">
        <f>'Next Years Budget - Set Goals'!Z28</f>
        <v>0</v>
      </c>
      <c r="AA20" s="170">
        <f t="shared" si="16"/>
        <v>0</v>
      </c>
      <c r="AB20" s="237">
        <f>'Next Years Budget - Set Goals'!AB28</f>
        <v>0</v>
      </c>
      <c r="AC20" s="170">
        <f t="shared" si="17"/>
        <v>0</v>
      </c>
      <c r="AD20" s="395">
        <f>'Next Years Budget - Set Goals'!AD28</f>
        <v>0</v>
      </c>
      <c r="AF20" s="13" t="s">
        <v>401</v>
      </c>
      <c r="AG20" s="235">
        <v>0</v>
      </c>
      <c r="AH20" s="235"/>
      <c r="AI20" s="235"/>
      <c r="AJ20" s="235"/>
      <c r="AK20" s="235"/>
      <c r="AL20" s="235"/>
      <c r="AM20" s="235"/>
      <c r="AN20" s="235"/>
      <c r="AO20" s="235"/>
      <c r="AP20" s="235"/>
      <c r="AQ20" s="434"/>
      <c r="AR20" s="440"/>
      <c r="AS20" s="235"/>
      <c r="AT20" s="442"/>
      <c r="AV20" s="4"/>
      <c r="AW20" s="1"/>
      <c r="AX20" s="560" t="s">
        <v>680</v>
      </c>
      <c r="AY20" s="1"/>
      <c r="AZ20" s="838">
        <f>+((G7/250)/20)</f>
        <v>0</v>
      </c>
      <c r="BA20" s="561"/>
    </row>
    <row r="21" spans="1:60" ht="17.649999999999999" x14ac:dyDescent="0.5">
      <c r="B21" s="394" t="s">
        <v>235</v>
      </c>
      <c r="C21" s="243">
        <f t="shared" si="2"/>
        <v>0</v>
      </c>
      <c r="D21" s="101">
        <f t="shared" si="4"/>
        <v>0</v>
      </c>
      <c r="E21" s="249">
        <f t="shared" si="5"/>
        <v>0</v>
      </c>
      <c r="F21" s="237">
        <f>'Next Years Budget - Set Goals'!F29</f>
        <v>0</v>
      </c>
      <c r="G21" s="270">
        <f t="shared" si="6"/>
        <v>0</v>
      </c>
      <c r="H21" s="236">
        <f>'Next Years Budget - Set Goals'!H29</f>
        <v>0</v>
      </c>
      <c r="I21" s="181">
        <f t="shared" si="7"/>
        <v>0</v>
      </c>
      <c r="J21" s="238">
        <f>'Next Years Budget - Set Goals'!J29</f>
        <v>0</v>
      </c>
      <c r="K21" s="164">
        <f t="shared" si="8"/>
        <v>0</v>
      </c>
      <c r="L21" s="237">
        <f>'Next Years Budget - Set Goals'!L29</f>
        <v>0</v>
      </c>
      <c r="M21" s="170">
        <f t="shared" si="9"/>
        <v>0</v>
      </c>
      <c r="N21" s="238">
        <f>'Next Years Budget - Set Goals'!N29</f>
        <v>0</v>
      </c>
      <c r="O21" s="164">
        <f t="shared" si="10"/>
        <v>0</v>
      </c>
      <c r="P21" s="237">
        <f>'Next Years Budget - Set Goals'!P29</f>
        <v>0</v>
      </c>
      <c r="Q21" s="170">
        <f t="shared" si="11"/>
        <v>0</v>
      </c>
      <c r="R21" s="237">
        <f>'Next Years Budget - Set Goals'!R29</f>
        <v>0</v>
      </c>
      <c r="S21" s="170">
        <f t="shared" si="12"/>
        <v>0</v>
      </c>
      <c r="T21" s="237">
        <f>'Next Years Budget - Set Goals'!T29</f>
        <v>0</v>
      </c>
      <c r="U21" s="170">
        <f t="shared" si="13"/>
        <v>0</v>
      </c>
      <c r="V21" s="236">
        <f>'Next Years Budget - Set Goals'!V29</f>
        <v>0</v>
      </c>
      <c r="W21" s="155">
        <f t="shared" si="14"/>
        <v>0</v>
      </c>
      <c r="X21" s="237">
        <f>'Next Years Budget - Set Goals'!X29</f>
        <v>0</v>
      </c>
      <c r="Y21" s="170">
        <f t="shared" si="15"/>
        <v>0</v>
      </c>
      <c r="Z21" s="237">
        <f>'Next Years Budget - Set Goals'!Z29</f>
        <v>0</v>
      </c>
      <c r="AA21" s="170">
        <f t="shared" si="16"/>
        <v>0</v>
      </c>
      <c r="AB21" s="237">
        <f>'Next Years Budget - Set Goals'!AB29</f>
        <v>0</v>
      </c>
      <c r="AC21" s="213">
        <f t="shared" si="17"/>
        <v>0</v>
      </c>
      <c r="AD21" s="396">
        <f>'Next Years Budget - Set Goals'!AD29</f>
        <v>0</v>
      </c>
      <c r="AF21" s="13" t="s">
        <v>389</v>
      </c>
      <c r="AG21" s="222" t="e">
        <f>+(AG9/AG20)</f>
        <v>#DIV/0!</v>
      </c>
      <c r="AH21" s="222" t="e">
        <f t="shared" ref="AH21:AS21" si="24">+(AH9/AH20)</f>
        <v>#DIV/0!</v>
      </c>
      <c r="AI21" s="222" t="e">
        <f t="shared" si="24"/>
        <v>#DIV/0!</v>
      </c>
      <c r="AJ21" s="222" t="e">
        <f t="shared" si="24"/>
        <v>#DIV/0!</v>
      </c>
      <c r="AK21" s="222" t="e">
        <f t="shared" si="24"/>
        <v>#DIV/0!</v>
      </c>
      <c r="AL21" s="222" t="e">
        <f t="shared" si="24"/>
        <v>#DIV/0!</v>
      </c>
      <c r="AM21" s="222" t="e">
        <f t="shared" si="24"/>
        <v>#DIV/0!</v>
      </c>
      <c r="AN21" s="222" t="e">
        <f t="shared" si="24"/>
        <v>#DIV/0!</v>
      </c>
      <c r="AO21" s="222" t="e">
        <f t="shared" si="24"/>
        <v>#DIV/0!</v>
      </c>
      <c r="AP21" s="222" t="e">
        <f t="shared" si="24"/>
        <v>#DIV/0!</v>
      </c>
      <c r="AQ21" s="222" t="e">
        <f t="shared" si="24"/>
        <v>#DIV/0!</v>
      </c>
      <c r="AR21" s="435" t="e">
        <f t="shared" si="24"/>
        <v>#DIV/0!</v>
      </c>
      <c r="AS21" s="460" t="e">
        <f t="shared" si="24"/>
        <v>#DIV/0!</v>
      </c>
      <c r="AT21" s="443"/>
      <c r="AV21" s="4"/>
      <c r="AW21" s="1"/>
      <c r="AX21" s="560" t="s">
        <v>483</v>
      </c>
      <c r="AY21" s="1"/>
      <c r="AZ21" s="562">
        <f>SUM(AZ14-(AZ19+AZ20))</f>
        <v>184.21052631578948</v>
      </c>
      <c r="BA21" s="3"/>
    </row>
    <row r="22" spans="1:60" ht="18" thickBot="1" x14ac:dyDescent="0.55000000000000004">
      <c r="B22" s="397" t="s">
        <v>229</v>
      </c>
      <c r="C22" s="246">
        <f>SUM(C10:C21)</f>
        <v>0</v>
      </c>
      <c r="D22" s="133">
        <f>+C22/$C$7</f>
        <v>0</v>
      </c>
      <c r="E22" s="246">
        <f t="shared" ref="E22:AD22" si="25">SUM(E10:E21)</f>
        <v>0</v>
      </c>
      <c r="F22" s="169">
        <f t="shared" si="25"/>
        <v>0</v>
      </c>
      <c r="G22" s="271">
        <f t="shared" si="25"/>
        <v>0</v>
      </c>
      <c r="H22" s="189">
        <f t="shared" si="25"/>
        <v>0</v>
      </c>
      <c r="I22" s="182">
        <f t="shared" si="25"/>
        <v>0</v>
      </c>
      <c r="J22" s="90">
        <f t="shared" si="25"/>
        <v>0</v>
      </c>
      <c r="K22" s="95">
        <f t="shared" si="25"/>
        <v>0</v>
      </c>
      <c r="L22" s="169">
        <f t="shared" si="25"/>
        <v>0</v>
      </c>
      <c r="M22" s="95">
        <f t="shared" si="25"/>
        <v>0</v>
      </c>
      <c r="N22" s="90">
        <f t="shared" si="25"/>
        <v>0</v>
      </c>
      <c r="O22" s="95">
        <f t="shared" si="25"/>
        <v>0</v>
      </c>
      <c r="P22" s="169">
        <f t="shared" si="25"/>
        <v>0</v>
      </c>
      <c r="Q22" s="95">
        <f t="shared" si="25"/>
        <v>0</v>
      </c>
      <c r="R22" s="169">
        <f t="shared" si="25"/>
        <v>0</v>
      </c>
      <c r="S22" s="95">
        <f t="shared" si="25"/>
        <v>0</v>
      </c>
      <c r="T22" s="169">
        <f t="shared" si="25"/>
        <v>0</v>
      </c>
      <c r="U22" s="95">
        <f t="shared" si="25"/>
        <v>0</v>
      </c>
      <c r="V22" s="189">
        <f t="shared" si="25"/>
        <v>0</v>
      </c>
      <c r="W22" s="212">
        <f t="shared" si="25"/>
        <v>0</v>
      </c>
      <c r="X22" s="169">
        <f t="shared" si="25"/>
        <v>1E-4</v>
      </c>
      <c r="Y22" s="95">
        <f t="shared" si="25"/>
        <v>0</v>
      </c>
      <c r="Z22" s="169">
        <f t="shared" si="25"/>
        <v>3.0000000000000001E-3</v>
      </c>
      <c r="AA22" s="95">
        <f t="shared" si="25"/>
        <v>0</v>
      </c>
      <c r="AB22" s="90">
        <f t="shared" si="25"/>
        <v>0</v>
      </c>
      <c r="AC22" s="95">
        <f t="shared" si="25"/>
        <v>0</v>
      </c>
      <c r="AD22" s="398">
        <f t="shared" si="25"/>
        <v>1E-4</v>
      </c>
      <c r="AE22" s="1"/>
      <c r="AF22" s="294" t="s">
        <v>390</v>
      </c>
      <c r="AG22" s="235"/>
      <c r="AH22" s="235"/>
      <c r="AI22" s="235"/>
      <c r="AJ22" s="235"/>
      <c r="AK22" s="235"/>
      <c r="AL22" s="235"/>
      <c r="AM22" s="235"/>
      <c r="AN22" s="235"/>
      <c r="AO22" s="235"/>
      <c r="AP22" s="235"/>
      <c r="AQ22" s="434"/>
      <c r="AR22" s="440"/>
      <c r="AS22" s="235"/>
      <c r="AT22" s="442"/>
      <c r="AV22" s="4"/>
      <c r="AW22" s="1"/>
      <c r="AX22" s="560" t="s">
        <v>484</v>
      </c>
      <c r="AY22" s="1"/>
      <c r="AZ22" s="563">
        <v>300</v>
      </c>
      <c r="BA22" s="3"/>
    </row>
    <row r="23" spans="1:60" ht="13.9" x14ac:dyDescent="0.4">
      <c r="B23" s="399"/>
      <c r="C23" s="247"/>
      <c r="D23" s="77"/>
      <c r="E23" s="247"/>
      <c r="F23" s="210"/>
      <c r="G23" s="272"/>
      <c r="H23" s="173"/>
      <c r="I23" s="183"/>
      <c r="J23" s="166"/>
      <c r="K23" s="96"/>
      <c r="L23" s="210"/>
      <c r="M23" s="96"/>
      <c r="N23" s="166"/>
      <c r="O23" s="96"/>
      <c r="P23" s="210"/>
      <c r="Q23" s="96"/>
      <c r="R23" s="210"/>
      <c r="S23" s="96"/>
      <c r="T23" s="166"/>
      <c r="U23" s="96"/>
      <c r="V23" s="166"/>
      <c r="W23" s="96"/>
      <c r="X23" s="210"/>
      <c r="Y23" s="96"/>
      <c r="Z23" s="210"/>
      <c r="AA23" s="96"/>
      <c r="AB23" s="166"/>
      <c r="AC23" s="96"/>
      <c r="AD23" s="318"/>
      <c r="AR23" s="224" t="s">
        <v>356</v>
      </c>
      <c r="AS23" s="463"/>
      <c r="AT23" s="466">
        <f>+C125</f>
        <v>0</v>
      </c>
      <c r="AV23" s="4"/>
      <c r="AW23" s="1"/>
      <c r="AX23" s="1"/>
      <c r="AY23" s="1"/>
      <c r="AZ23" s="344"/>
      <c r="BA23" s="3"/>
    </row>
    <row r="24" spans="1:60" ht="18" thickBot="1" x14ac:dyDescent="0.55000000000000004">
      <c r="B24" s="400" t="s">
        <v>242</v>
      </c>
      <c r="C24" s="243">
        <f>+C7-C22</f>
        <v>280000</v>
      </c>
      <c r="D24" s="101">
        <f>+C24/$C$7</f>
        <v>1</v>
      </c>
      <c r="E24" s="243">
        <f>+E7-E22</f>
        <v>280000</v>
      </c>
      <c r="F24" s="244">
        <f>+E24/E7</f>
        <v>1</v>
      </c>
      <c r="G24" s="250">
        <f t="shared" ref="G24:AD24" si="26">+G7-G22</f>
        <v>0</v>
      </c>
      <c r="H24" s="89" t="e">
        <f t="shared" si="26"/>
        <v>#DIV/0!</v>
      </c>
      <c r="I24" s="184">
        <f t="shared" si="26"/>
        <v>0</v>
      </c>
      <c r="J24" s="89" t="e">
        <f t="shared" si="26"/>
        <v>#DIV/0!</v>
      </c>
      <c r="K24" s="94">
        <f t="shared" si="26"/>
        <v>0</v>
      </c>
      <c r="L24" s="108" t="e">
        <f t="shared" si="26"/>
        <v>#DIV/0!</v>
      </c>
      <c r="M24" s="94">
        <f t="shared" si="26"/>
        <v>0</v>
      </c>
      <c r="N24" s="89" t="e">
        <f t="shared" si="26"/>
        <v>#DIV/0!</v>
      </c>
      <c r="O24" s="94">
        <f t="shared" si="26"/>
        <v>0</v>
      </c>
      <c r="P24" s="108" t="e">
        <f t="shared" si="26"/>
        <v>#DIV/0!</v>
      </c>
      <c r="Q24" s="94">
        <f t="shared" si="26"/>
        <v>0</v>
      </c>
      <c r="R24" s="108" t="e">
        <f t="shared" si="26"/>
        <v>#DIV/0!</v>
      </c>
      <c r="S24" s="94">
        <f t="shared" si="26"/>
        <v>0</v>
      </c>
      <c r="T24" s="89" t="e">
        <f t="shared" si="26"/>
        <v>#DIV/0!</v>
      </c>
      <c r="U24" s="94">
        <f t="shared" si="26"/>
        <v>0</v>
      </c>
      <c r="V24" s="89" t="e">
        <f t="shared" si="26"/>
        <v>#DIV/0!</v>
      </c>
      <c r="W24" s="94">
        <f t="shared" si="26"/>
        <v>0</v>
      </c>
      <c r="X24" s="108" t="e">
        <f t="shared" si="26"/>
        <v>#DIV/0!</v>
      </c>
      <c r="Y24" s="94">
        <f t="shared" si="26"/>
        <v>0</v>
      </c>
      <c r="Z24" s="108" t="e">
        <f t="shared" si="26"/>
        <v>#DIV/0!</v>
      </c>
      <c r="AA24" s="94">
        <f t="shared" si="26"/>
        <v>0</v>
      </c>
      <c r="AB24" s="89" t="e">
        <f t="shared" si="26"/>
        <v>#DIV/0!</v>
      </c>
      <c r="AC24" s="94">
        <f t="shared" si="26"/>
        <v>0</v>
      </c>
      <c r="AD24" s="319" t="e">
        <f t="shared" si="26"/>
        <v>#DIV/0!</v>
      </c>
      <c r="AE24" s="1"/>
      <c r="AR24" s="462" t="s">
        <v>357</v>
      </c>
      <c r="AS24" s="143"/>
      <c r="AT24" s="464">
        <f>+C131</f>
        <v>0</v>
      </c>
      <c r="AV24" s="6"/>
      <c r="AW24" s="2"/>
      <c r="AX24" s="556" t="s">
        <v>485</v>
      </c>
      <c r="AY24" s="2"/>
      <c r="AZ24" s="564">
        <f>+($AZ$21*$AZ$22)</f>
        <v>55263.157894736847</v>
      </c>
      <c r="BA24" s="7"/>
    </row>
    <row r="25" spans="1:60" ht="14.65" thickTop="1" thickBot="1" x14ac:dyDescent="0.45">
      <c r="B25" s="402"/>
      <c r="C25" s="206"/>
      <c r="D25" s="118"/>
      <c r="E25" s="269"/>
      <c r="F25" s="175"/>
      <c r="G25" s="258"/>
      <c r="H25" s="175"/>
      <c r="I25" s="201"/>
      <c r="J25" s="175"/>
      <c r="K25" s="199"/>
      <c r="L25" s="175"/>
      <c r="M25" s="199"/>
      <c r="N25" s="175"/>
      <c r="O25" s="199"/>
      <c r="P25" s="175"/>
      <c r="Q25" s="199"/>
      <c r="R25" s="188"/>
      <c r="S25" s="198"/>
      <c r="T25" s="188"/>
      <c r="U25" s="191"/>
      <c r="V25" s="188"/>
      <c r="W25" s="191"/>
      <c r="X25" s="188"/>
      <c r="Y25" s="191"/>
      <c r="Z25" s="188"/>
      <c r="AA25" s="191"/>
      <c r="AB25" s="188"/>
      <c r="AC25" s="191"/>
      <c r="AD25" s="403"/>
      <c r="AR25" s="225" t="s">
        <v>359</v>
      </c>
      <c r="AS25" s="192"/>
      <c r="AT25" s="446" t="e">
        <f>+#REF!/AT6</f>
        <v>#REF!</v>
      </c>
    </row>
    <row r="26" spans="1:60" ht="15.4" thickBot="1" x14ac:dyDescent="0.45">
      <c r="A26" s="326" t="s">
        <v>397</v>
      </c>
      <c r="B26" s="28" t="s">
        <v>241</v>
      </c>
      <c r="C26" s="186"/>
      <c r="D26" s="76"/>
      <c r="E26" s="248"/>
      <c r="F26" s="108"/>
      <c r="G26" s="259"/>
      <c r="H26" s="108"/>
      <c r="I26" s="184"/>
      <c r="J26" s="108"/>
      <c r="K26" s="94"/>
      <c r="L26" s="108"/>
      <c r="M26" s="94"/>
      <c r="N26" s="108"/>
      <c r="O26" s="94"/>
      <c r="P26" s="108"/>
      <c r="Q26" s="94"/>
      <c r="R26" s="172"/>
      <c r="S26" s="192"/>
      <c r="T26" s="172"/>
      <c r="U26" s="1"/>
      <c r="V26" s="172"/>
      <c r="W26" s="1"/>
      <c r="X26" s="172"/>
      <c r="Y26" s="1"/>
      <c r="Z26" s="172"/>
      <c r="AA26" s="1"/>
      <c r="AB26" s="172"/>
      <c r="AC26" s="1"/>
      <c r="AD26" s="319"/>
      <c r="AR26" s="9"/>
      <c r="AS26" s="9"/>
      <c r="AT26" s="9"/>
      <c r="BC26" s="569"/>
      <c r="BD26" s="570"/>
      <c r="BE26" s="570"/>
      <c r="BF26" s="570"/>
      <c r="BG26" s="570"/>
      <c r="BH26" s="570"/>
    </row>
    <row r="27" spans="1:60" ht="25.5" thickBot="1" x14ac:dyDescent="0.75">
      <c r="B27" s="28"/>
      <c r="C27" s="243"/>
      <c r="D27" s="76"/>
      <c r="E27" s="248"/>
      <c r="F27" s="108"/>
      <c r="G27" s="259"/>
      <c r="H27" s="108"/>
      <c r="I27" s="184"/>
      <c r="J27" s="108"/>
      <c r="K27" s="94"/>
      <c r="L27" s="108"/>
      <c r="M27" s="94"/>
      <c r="N27" s="108"/>
      <c r="O27" s="94"/>
      <c r="P27" s="108"/>
      <c r="Q27" s="94"/>
      <c r="R27" s="172"/>
      <c r="S27" s="192"/>
      <c r="T27" s="172"/>
      <c r="U27" s="1"/>
      <c r="V27" s="172"/>
      <c r="W27" s="1"/>
      <c r="X27" s="172"/>
      <c r="Y27" s="1"/>
      <c r="Z27" s="172"/>
      <c r="AA27" s="1"/>
      <c r="AB27" s="172"/>
      <c r="AC27" s="1"/>
      <c r="AD27" s="319"/>
      <c r="BC27" s="547" t="s">
        <v>461</v>
      </c>
      <c r="BD27" s="548"/>
      <c r="BE27" s="548"/>
      <c r="BF27" s="548"/>
      <c r="BG27" s="548"/>
      <c r="BH27" s="548"/>
    </row>
    <row r="28" spans="1:60" ht="18" thickBot="1" x14ac:dyDescent="0.55000000000000004">
      <c r="B28" s="404" t="s">
        <v>261</v>
      </c>
      <c r="C28" s="243"/>
      <c r="D28" s="76"/>
      <c r="E28" s="248"/>
      <c r="F28" s="108"/>
      <c r="G28" s="259"/>
      <c r="H28" s="108"/>
      <c r="I28" s="184"/>
      <c r="J28" s="108"/>
      <c r="K28" s="94"/>
      <c r="L28" s="108"/>
      <c r="M28" s="94"/>
      <c r="N28" s="108"/>
      <c r="O28" s="94"/>
      <c r="P28" s="108"/>
      <c r="Q28" s="94"/>
      <c r="R28" s="172"/>
      <c r="S28" s="192"/>
      <c r="T28" s="172"/>
      <c r="U28" s="1"/>
      <c r="V28" s="172"/>
      <c r="W28" s="1"/>
      <c r="X28" s="172"/>
      <c r="Y28" s="1"/>
      <c r="Z28" s="172"/>
      <c r="AA28" s="1"/>
      <c r="AB28" s="172"/>
      <c r="AC28" s="1"/>
      <c r="AD28" s="319"/>
      <c r="AR28" s="448"/>
      <c r="AS28" s="1"/>
      <c r="AT28" s="1"/>
      <c r="BC28" s="565" t="s">
        <v>486</v>
      </c>
      <c r="BD28" s="566"/>
      <c r="BE28" s="568" t="s">
        <v>940</v>
      </c>
      <c r="BF28" s="566"/>
      <c r="BG28" s="566"/>
      <c r="BH28" s="567"/>
    </row>
    <row r="29" spans="1:60" ht="18" thickBot="1" x14ac:dyDescent="0.55000000000000004">
      <c r="A29" s="327" t="s">
        <v>398</v>
      </c>
      <c r="B29" s="394" t="s">
        <v>253</v>
      </c>
      <c r="C29" s="243">
        <f t="shared" ref="C29:C37" si="27">+E29+G29+I29+K29+M29+O29+Q29+S29+U29+W29+Y29+AA29+AC29</f>
        <v>0</v>
      </c>
      <c r="D29" s="101">
        <f t="shared" ref="D29:D37" si="28">+C29/$C$7</f>
        <v>0</v>
      </c>
      <c r="E29" s="706">
        <f>'Next Years Budget - Set Goals'!E38/12</f>
        <v>0</v>
      </c>
      <c r="F29" s="108">
        <f>+E29/E$7</f>
        <v>0</v>
      </c>
      <c r="G29" s="706">
        <f>'Next Years Budget - Set Goals'!G38/12</f>
        <v>0</v>
      </c>
      <c r="H29" s="108" t="e">
        <f>+G29/G$7</f>
        <v>#DIV/0!</v>
      </c>
      <c r="I29" s="706">
        <f>'Next Years Budget - Set Goals'!I38/12</f>
        <v>0</v>
      </c>
      <c r="J29" s="108" t="e">
        <f t="shared" ref="J29:J38" si="29">+I29/I$7</f>
        <v>#DIV/0!</v>
      </c>
      <c r="K29" s="706">
        <f>'Next Years Budget - Set Goals'!K38/12</f>
        <v>0</v>
      </c>
      <c r="L29" s="108" t="e">
        <f t="shared" ref="L29:L38" si="30">+K29/K$7</f>
        <v>#DIV/0!</v>
      </c>
      <c r="M29" s="706">
        <f>'Next Years Budget - Set Goals'!M38/12</f>
        <v>0</v>
      </c>
      <c r="N29" s="108" t="e">
        <f t="shared" ref="N29:N38" si="31">+M29/M$7</f>
        <v>#DIV/0!</v>
      </c>
      <c r="O29" s="706">
        <f>'Next Years Budget - Set Goals'!O38/12</f>
        <v>0</v>
      </c>
      <c r="P29" s="108" t="e">
        <f t="shared" ref="P29:P38" si="32">+O29/O$7</f>
        <v>#DIV/0!</v>
      </c>
      <c r="Q29" s="706">
        <f>'Next Years Budget - Set Goals'!Q38/12</f>
        <v>0</v>
      </c>
      <c r="R29" s="108" t="e">
        <f t="shared" ref="R29:R38" si="33">+Q29/Q$7</f>
        <v>#DIV/0!</v>
      </c>
      <c r="S29" s="706">
        <f>'Next Years Budget - Set Goals'!S38/12</f>
        <v>0</v>
      </c>
      <c r="T29" s="108" t="e">
        <f t="shared" ref="T29:T38" si="34">+S29/S$7</f>
        <v>#DIV/0!</v>
      </c>
      <c r="U29" s="706">
        <f>'Next Years Budget - Set Goals'!U38/12</f>
        <v>0</v>
      </c>
      <c r="V29" s="108" t="e">
        <f t="shared" ref="V29:V38" si="35">+U29/U$7</f>
        <v>#DIV/0!</v>
      </c>
      <c r="W29" s="706">
        <f>'Next Years Budget - Set Goals'!W38/12</f>
        <v>0</v>
      </c>
      <c r="X29" s="108" t="e">
        <f t="shared" ref="X29:X38" si="36">+W29/W$7</f>
        <v>#DIV/0!</v>
      </c>
      <c r="Y29" s="706">
        <f>'Next Years Budget - Set Goals'!Y38/12</f>
        <v>0</v>
      </c>
      <c r="Z29" s="108" t="e">
        <f t="shared" ref="Z29:Z38" si="37">+Y29/Y$7</f>
        <v>#DIV/0!</v>
      </c>
      <c r="AA29" s="706">
        <f>'Next Years Budget - Set Goals'!AA38/12</f>
        <v>0</v>
      </c>
      <c r="AB29" s="108" t="e">
        <f t="shared" ref="AB29:AB38" si="38">+AA29/AA$7</f>
        <v>#DIV/0!</v>
      </c>
      <c r="AC29" s="706">
        <f>'Next Years Budget - Set Goals'!AC38/12</f>
        <v>0</v>
      </c>
      <c r="AD29" s="319" t="e">
        <f t="shared" ref="AD29:AD38" si="39">+AC29/AC$7</f>
        <v>#DIV/0!</v>
      </c>
      <c r="AR29" s="448"/>
      <c r="AS29" s="1"/>
      <c r="AT29" s="1"/>
      <c r="BC29" s="4"/>
      <c r="BD29" s="549" t="s">
        <v>462</v>
      </c>
      <c r="BE29" s="550" t="s">
        <v>941</v>
      </c>
      <c r="BF29" s="1"/>
      <c r="BG29" s="551">
        <f>+M7</f>
        <v>0</v>
      </c>
      <c r="BH29" s="3"/>
    </row>
    <row r="30" spans="1:60" ht="18" thickBot="1" x14ac:dyDescent="0.55000000000000004">
      <c r="A30" s="327" t="s">
        <v>398</v>
      </c>
      <c r="B30" s="394" t="s">
        <v>254</v>
      </c>
      <c r="C30" s="243">
        <f t="shared" si="27"/>
        <v>0</v>
      </c>
      <c r="D30" s="101">
        <f t="shared" si="28"/>
        <v>0</v>
      </c>
      <c r="E30" s="706">
        <f>'Next Years Budget - Set Goals'!E39/12</f>
        <v>0</v>
      </c>
      <c r="F30" s="108">
        <f t="shared" ref="F30:H37" si="40">+E30/E$7</f>
        <v>0</v>
      </c>
      <c r="G30" s="706">
        <f>'Next Years Budget - Set Goals'!G39/12</f>
        <v>0</v>
      </c>
      <c r="H30" s="108" t="e">
        <f t="shared" si="40"/>
        <v>#DIV/0!</v>
      </c>
      <c r="I30" s="706">
        <f>'Next Years Budget - Set Goals'!I39/12</f>
        <v>0</v>
      </c>
      <c r="J30" s="108" t="e">
        <f t="shared" si="29"/>
        <v>#DIV/0!</v>
      </c>
      <c r="K30" s="706">
        <f>'Next Years Budget - Set Goals'!K39/12</f>
        <v>0</v>
      </c>
      <c r="L30" s="108" t="e">
        <f t="shared" si="30"/>
        <v>#DIV/0!</v>
      </c>
      <c r="M30" s="706">
        <f>'Next Years Budget - Set Goals'!M39/12</f>
        <v>0</v>
      </c>
      <c r="N30" s="108" t="e">
        <f t="shared" si="31"/>
        <v>#DIV/0!</v>
      </c>
      <c r="O30" s="706">
        <f>'Next Years Budget - Set Goals'!O39/12</f>
        <v>0</v>
      </c>
      <c r="P30" s="108" t="e">
        <f t="shared" si="32"/>
        <v>#DIV/0!</v>
      </c>
      <c r="Q30" s="706">
        <f>'Next Years Budget - Set Goals'!Q39/12</f>
        <v>0</v>
      </c>
      <c r="R30" s="108" t="e">
        <f t="shared" si="33"/>
        <v>#DIV/0!</v>
      </c>
      <c r="S30" s="706">
        <f>'Next Years Budget - Set Goals'!S39/12</f>
        <v>0</v>
      </c>
      <c r="T30" s="108" t="e">
        <f t="shared" si="34"/>
        <v>#DIV/0!</v>
      </c>
      <c r="U30" s="706">
        <f>'Next Years Budget - Set Goals'!U39/12</f>
        <v>0</v>
      </c>
      <c r="V30" s="108" t="e">
        <f t="shared" si="35"/>
        <v>#DIV/0!</v>
      </c>
      <c r="W30" s="706">
        <f>'Next Years Budget - Set Goals'!W39/12</f>
        <v>0</v>
      </c>
      <c r="X30" s="108" t="e">
        <f t="shared" si="36"/>
        <v>#DIV/0!</v>
      </c>
      <c r="Y30" s="706">
        <f>'Next Years Budget - Set Goals'!Y39/12</f>
        <v>0</v>
      </c>
      <c r="Z30" s="108" t="e">
        <f t="shared" si="37"/>
        <v>#DIV/0!</v>
      </c>
      <c r="AA30" s="706">
        <f>'Next Years Budget - Set Goals'!AA39/12</f>
        <v>0</v>
      </c>
      <c r="AB30" s="108" t="e">
        <f t="shared" si="38"/>
        <v>#DIV/0!</v>
      </c>
      <c r="AC30" s="706">
        <f>'Next Years Budget - Set Goals'!AC39/12</f>
        <v>0</v>
      </c>
      <c r="AD30" s="319" t="e">
        <f t="shared" si="39"/>
        <v>#DIV/0!</v>
      </c>
      <c r="BC30" s="552"/>
      <c r="BD30" s="549" t="s">
        <v>464</v>
      </c>
      <c r="BE30" s="550" t="s">
        <v>465</v>
      </c>
      <c r="BF30" s="1"/>
      <c r="BG30" s="572">
        <v>850</v>
      </c>
      <c r="BH30" s="3"/>
    </row>
    <row r="31" spans="1:60" ht="18" thickBot="1" x14ac:dyDescent="0.55000000000000004">
      <c r="A31" s="327" t="s">
        <v>399</v>
      </c>
      <c r="B31" s="394" t="s">
        <v>255</v>
      </c>
      <c r="C31" s="243">
        <f t="shared" si="27"/>
        <v>0</v>
      </c>
      <c r="D31" s="101">
        <f t="shared" si="28"/>
        <v>0</v>
      </c>
      <c r="E31" s="706">
        <f>'Next Years Budget - Set Goals'!E40/12</f>
        <v>0</v>
      </c>
      <c r="F31" s="108">
        <f t="shared" si="40"/>
        <v>0</v>
      </c>
      <c r="G31" s="706">
        <f>'Next Years Budget - Set Goals'!G40/12</f>
        <v>0</v>
      </c>
      <c r="H31" s="108" t="e">
        <f t="shared" si="40"/>
        <v>#DIV/0!</v>
      </c>
      <c r="I31" s="706">
        <f>'Next Years Budget - Set Goals'!I40/12</f>
        <v>0</v>
      </c>
      <c r="J31" s="108" t="e">
        <f t="shared" si="29"/>
        <v>#DIV/0!</v>
      </c>
      <c r="K31" s="706">
        <f>'Next Years Budget - Set Goals'!K40/12</f>
        <v>0</v>
      </c>
      <c r="L31" s="108" t="e">
        <f t="shared" si="30"/>
        <v>#DIV/0!</v>
      </c>
      <c r="M31" s="706">
        <f>'Next Years Budget - Set Goals'!M40/12</f>
        <v>0</v>
      </c>
      <c r="N31" s="108" t="e">
        <f t="shared" si="31"/>
        <v>#DIV/0!</v>
      </c>
      <c r="O31" s="706">
        <f>'Next Years Budget - Set Goals'!O40/12</f>
        <v>0</v>
      </c>
      <c r="P31" s="108" t="e">
        <f t="shared" si="32"/>
        <v>#DIV/0!</v>
      </c>
      <c r="Q31" s="706">
        <f>'Next Years Budget - Set Goals'!Q40/12</f>
        <v>0</v>
      </c>
      <c r="R31" s="108" t="e">
        <f t="shared" si="33"/>
        <v>#DIV/0!</v>
      </c>
      <c r="S31" s="706">
        <f>'Next Years Budget - Set Goals'!S40/12</f>
        <v>0</v>
      </c>
      <c r="T31" s="108" t="e">
        <f t="shared" si="34"/>
        <v>#DIV/0!</v>
      </c>
      <c r="U31" s="706">
        <f>'Next Years Budget - Set Goals'!U40/12</f>
        <v>0</v>
      </c>
      <c r="V31" s="108" t="e">
        <f t="shared" si="35"/>
        <v>#DIV/0!</v>
      </c>
      <c r="W31" s="706">
        <f>'Next Years Budget - Set Goals'!W40/12</f>
        <v>0</v>
      </c>
      <c r="X31" s="108" t="e">
        <f t="shared" si="36"/>
        <v>#DIV/0!</v>
      </c>
      <c r="Y31" s="706">
        <f>'Next Years Budget - Set Goals'!Y40/12</f>
        <v>0</v>
      </c>
      <c r="Z31" s="108" t="e">
        <f t="shared" si="37"/>
        <v>#DIV/0!</v>
      </c>
      <c r="AA31" s="706">
        <f>'Next Years Budget - Set Goals'!AA40/12</f>
        <v>0</v>
      </c>
      <c r="AB31" s="108" t="e">
        <f t="shared" si="38"/>
        <v>#DIV/0!</v>
      </c>
      <c r="AC31" s="706">
        <f>'Next Years Budget - Set Goals'!AC40/12</f>
        <v>0</v>
      </c>
      <c r="AD31" s="319" t="e">
        <f t="shared" si="39"/>
        <v>#DIV/0!</v>
      </c>
      <c r="BC31" s="552"/>
      <c r="BD31" s="549" t="s">
        <v>466</v>
      </c>
      <c r="BE31" s="550" t="s">
        <v>467</v>
      </c>
      <c r="BF31" s="1"/>
      <c r="BG31" s="553">
        <f>+(BG29/BG30)</f>
        <v>0</v>
      </c>
      <c r="BH31" s="3"/>
    </row>
    <row r="32" spans="1:60" ht="18" thickBot="1" x14ac:dyDescent="0.55000000000000004">
      <c r="A32" s="327" t="s">
        <v>399</v>
      </c>
      <c r="B32" s="394" t="s">
        <v>256</v>
      </c>
      <c r="C32" s="243">
        <f t="shared" si="27"/>
        <v>0</v>
      </c>
      <c r="D32" s="101">
        <f t="shared" si="28"/>
        <v>0</v>
      </c>
      <c r="E32" s="706">
        <f>'Next Years Budget - Set Goals'!E41/12</f>
        <v>0</v>
      </c>
      <c r="F32" s="108">
        <f t="shared" si="40"/>
        <v>0</v>
      </c>
      <c r="G32" s="706">
        <f>'Next Years Budget - Set Goals'!G41/12</f>
        <v>0</v>
      </c>
      <c r="H32" s="108" t="e">
        <f t="shared" si="40"/>
        <v>#DIV/0!</v>
      </c>
      <c r="I32" s="706">
        <f>'Next Years Budget - Set Goals'!I41/12</f>
        <v>0</v>
      </c>
      <c r="J32" s="108" t="e">
        <f t="shared" si="29"/>
        <v>#DIV/0!</v>
      </c>
      <c r="K32" s="706">
        <f>'Next Years Budget - Set Goals'!K41/12</f>
        <v>0</v>
      </c>
      <c r="L32" s="108" t="e">
        <f t="shared" si="30"/>
        <v>#DIV/0!</v>
      </c>
      <c r="M32" s="706">
        <f>'Next Years Budget - Set Goals'!M41/12</f>
        <v>0</v>
      </c>
      <c r="N32" s="108" t="e">
        <f t="shared" si="31"/>
        <v>#DIV/0!</v>
      </c>
      <c r="O32" s="706">
        <f>'Next Years Budget - Set Goals'!O41/12</f>
        <v>0</v>
      </c>
      <c r="P32" s="108" t="e">
        <f t="shared" si="32"/>
        <v>#DIV/0!</v>
      </c>
      <c r="Q32" s="706">
        <f>'Next Years Budget - Set Goals'!Q41/12</f>
        <v>0</v>
      </c>
      <c r="R32" s="108" t="e">
        <f t="shared" si="33"/>
        <v>#DIV/0!</v>
      </c>
      <c r="S32" s="706">
        <f>'Next Years Budget - Set Goals'!S41/12</f>
        <v>0</v>
      </c>
      <c r="T32" s="108" t="e">
        <f t="shared" si="34"/>
        <v>#DIV/0!</v>
      </c>
      <c r="U32" s="706">
        <f>'Next Years Budget - Set Goals'!U41/12</f>
        <v>0</v>
      </c>
      <c r="V32" s="108" t="e">
        <f t="shared" si="35"/>
        <v>#DIV/0!</v>
      </c>
      <c r="W32" s="706">
        <f>'Next Years Budget - Set Goals'!W41/12</f>
        <v>0</v>
      </c>
      <c r="X32" s="108" t="e">
        <f t="shared" si="36"/>
        <v>#DIV/0!</v>
      </c>
      <c r="Y32" s="706">
        <f>'Next Years Budget - Set Goals'!Y41/12</f>
        <v>0</v>
      </c>
      <c r="Z32" s="108" t="e">
        <f t="shared" si="37"/>
        <v>#DIV/0!</v>
      </c>
      <c r="AA32" s="706">
        <f>'Next Years Budget - Set Goals'!AA41/12</f>
        <v>0</v>
      </c>
      <c r="AB32" s="108" t="e">
        <f t="shared" si="38"/>
        <v>#DIV/0!</v>
      </c>
      <c r="AC32" s="706">
        <f>'Next Years Budget - Set Goals'!AC41/12</f>
        <v>0</v>
      </c>
      <c r="AD32" s="319" t="e">
        <f t="shared" si="39"/>
        <v>#DIV/0!</v>
      </c>
      <c r="BC32" s="552"/>
      <c r="BD32" s="549" t="s">
        <v>468</v>
      </c>
      <c r="BE32" s="550" t="s">
        <v>469</v>
      </c>
      <c r="BF32" s="1"/>
      <c r="BG32" s="573">
        <v>0.05</v>
      </c>
      <c r="BH32" s="3"/>
    </row>
    <row r="33" spans="1:60" ht="18" thickBot="1" x14ac:dyDescent="0.55000000000000004">
      <c r="A33" s="327" t="s">
        <v>398</v>
      </c>
      <c r="B33" s="394" t="s">
        <v>257</v>
      </c>
      <c r="C33" s="243">
        <f t="shared" si="27"/>
        <v>0</v>
      </c>
      <c r="D33" s="101">
        <f t="shared" si="28"/>
        <v>0</v>
      </c>
      <c r="E33" s="706">
        <f>'Next Years Budget - Set Goals'!E42/12</f>
        <v>0</v>
      </c>
      <c r="F33" s="108">
        <f t="shared" si="40"/>
        <v>0</v>
      </c>
      <c r="G33" s="706">
        <f>'Next Years Budget - Set Goals'!G42/12</f>
        <v>0</v>
      </c>
      <c r="H33" s="108" t="e">
        <f t="shared" si="40"/>
        <v>#DIV/0!</v>
      </c>
      <c r="I33" s="706">
        <f>'Next Years Budget - Set Goals'!I42/12</f>
        <v>0</v>
      </c>
      <c r="J33" s="108" t="e">
        <f t="shared" si="29"/>
        <v>#DIV/0!</v>
      </c>
      <c r="K33" s="706">
        <f>'Next Years Budget - Set Goals'!K42/12</f>
        <v>0</v>
      </c>
      <c r="L33" s="108" t="e">
        <f t="shared" si="30"/>
        <v>#DIV/0!</v>
      </c>
      <c r="M33" s="706">
        <f>'Next Years Budget - Set Goals'!M42/12</f>
        <v>0</v>
      </c>
      <c r="N33" s="108" t="e">
        <f t="shared" si="31"/>
        <v>#DIV/0!</v>
      </c>
      <c r="O33" s="706">
        <f>'Next Years Budget - Set Goals'!O42/12</f>
        <v>0</v>
      </c>
      <c r="P33" s="108" t="e">
        <f t="shared" si="32"/>
        <v>#DIV/0!</v>
      </c>
      <c r="Q33" s="706">
        <f>'Next Years Budget - Set Goals'!Q42/12</f>
        <v>0</v>
      </c>
      <c r="R33" s="108" t="e">
        <f t="shared" si="33"/>
        <v>#DIV/0!</v>
      </c>
      <c r="S33" s="706">
        <f>'Next Years Budget - Set Goals'!S42/12</f>
        <v>0</v>
      </c>
      <c r="T33" s="108" t="e">
        <f t="shared" si="34"/>
        <v>#DIV/0!</v>
      </c>
      <c r="U33" s="706">
        <f>'Next Years Budget - Set Goals'!U42/12</f>
        <v>0</v>
      </c>
      <c r="V33" s="108" t="e">
        <f t="shared" si="35"/>
        <v>#DIV/0!</v>
      </c>
      <c r="W33" s="706">
        <f>'Next Years Budget - Set Goals'!W42/12</f>
        <v>0</v>
      </c>
      <c r="X33" s="108" t="e">
        <f t="shared" si="36"/>
        <v>#DIV/0!</v>
      </c>
      <c r="Y33" s="706">
        <f>'Next Years Budget - Set Goals'!Y42/12</f>
        <v>0</v>
      </c>
      <c r="Z33" s="108" t="e">
        <f t="shared" si="37"/>
        <v>#DIV/0!</v>
      </c>
      <c r="AA33" s="706">
        <f>'Next Years Budget - Set Goals'!AA42/12</f>
        <v>0</v>
      </c>
      <c r="AB33" s="108" t="e">
        <f t="shared" si="38"/>
        <v>#DIV/0!</v>
      </c>
      <c r="AC33" s="706">
        <f>'Next Years Budget - Set Goals'!AC42/12</f>
        <v>0</v>
      </c>
      <c r="AD33" s="319" t="e">
        <f t="shared" si="39"/>
        <v>#DIV/0!</v>
      </c>
      <c r="BC33" s="554"/>
      <c r="BD33" s="555" t="s">
        <v>470</v>
      </c>
      <c r="BE33" s="556" t="s">
        <v>471</v>
      </c>
      <c r="BF33" s="2"/>
      <c r="BG33" s="557">
        <f>+((BG29/BG30)/(1-BG32))</f>
        <v>0</v>
      </c>
      <c r="BH33" s="7"/>
    </row>
    <row r="34" spans="1:60" ht="18" thickBot="1" x14ac:dyDescent="0.55000000000000004">
      <c r="A34" s="327" t="s">
        <v>399</v>
      </c>
      <c r="B34" s="394" t="s">
        <v>258</v>
      </c>
      <c r="C34" s="243">
        <f t="shared" si="27"/>
        <v>0</v>
      </c>
      <c r="D34" s="101">
        <f t="shared" si="28"/>
        <v>0</v>
      </c>
      <c r="E34" s="706">
        <f>'Next Years Budget - Set Goals'!E43/12</f>
        <v>0</v>
      </c>
      <c r="F34" s="108">
        <f t="shared" si="40"/>
        <v>0</v>
      </c>
      <c r="G34" s="706">
        <f>'Next Years Budget - Set Goals'!G43/12</f>
        <v>0</v>
      </c>
      <c r="H34" s="108" t="e">
        <f t="shared" si="40"/>
        <v>#DIV/0!</v>
      </c>
      <c r="I34" s="706">
        <f>'Next Years Budget - Set Goals'!I43/12</f>
        <v>0</v>
      </c>
      <c r="J34" s="108" t="e">
        <f t="shared" si="29"/>
        <v>#DIV/0!</v>
      </c>
      <c r="K34" s="706">
        <f>'Next Years Budget - Set Goals'!K43/12</f>
        <v>0</v>
      </c>
      <c r="L34" s="108" t="e">
        <f t="shared" si="30"/>
        <v>#DIV/0!</v>
      </c>
      <c r="M34" s="706">
        <f>'Next Years Budget - Set Goals'!M43/12</f>
        <v>0</v>
      </c>
      <c r="N34" s="108" t="e">
        <f t="shared" si="31"/>
        <v>#DIV/0!</v>
      </c>
      <c r="O34" s="706">
        <f>'Next Years Budget - Set Goals'!O43/12</f>
        <v>0</v>
      </c>
      <c r="P34" s="108" t="e">
        <f t="shared" si="32"/>
        <v>#DIV/0!</v>
      </c>
      <c r="Q34" s="706">
        <f>'Next Years Budget - Set Goals'!Q43/12</f>
        <v>0</v>
      </c>
      <c r="R34" s="108" t="e">
        <f t="shared" si="33"/>
        <v>#DIV/0!</v>
      </c>
      <c r="S34" s="706">
        <f>'Next Years Budget - Set Goals'!S43/12</f>
        <v>0</v>
      </c>
      <c r="T34" s="108" t="e">
        <f t="shared" si="34"/>
        <v>#DIV/0!</v>
      </c>
      <c r="U34" s="706">
        <f>'Next Years Budget - Set Goals'!U43/12</f>
        <v>0</v>
      </c>
      <c r="V34" s="108" t="e">
        <f t="shared" si="35"/>
        <v>#DIV/0!</v>
      </c>
      <c r="W34" s="706">
        <f>'Next Years Budget - Set Goals'!W43/12</f>
        <v>0</v>
      </c>
      <c r="X34" s="108" t="e">
        <f t="shared" si="36"/>
        <v>#DIV/0!</v>
      </c>
      <c r="Y34" s="706">
        <f>'Next Years Budget - Set Goals'!Y43/12</f>
        <v>0</v>
      </c>
      <c r="Z34" s="108" t="e">
        <f t="shared" si="37"/>
        <v>#DIV/0!</v>
      </c>
      <c r="AA34" s="706">
        <f>'Next Years Budget - Set Goals'!AA43/12</f>
        <v>0</v>
      </c>
      <c r="AB34" s="108" t="e">
        <f t="shared" si="38"/>
        <v>#DIV/0!</v>
      </c>
      <c r="AC34" s="706">
        <f>'Next Years Budget - Set Goals'!AC43/12</f>
        <v>0</v>
      </c>
      <c r="AD34" s="319" t="e">
        <f t="shared" si="39"/>
        <v>#DIV/0!</v>
      </c>
      <c r="BC34" s="552"/>
      <c r="BD34" s="549" t="s">
        <v>472</v>
      </c>
      <c r="BE34" s="550" t="s">
        <v>473</v>
      </c>
      <c r="BF34" s="1"/>
      <c r="BG34" s="574">
        <v>0.95</v>
      </c>
      <c r="BH34" s="3"/>
    </row>
    <row r="35" spans="1:60" ht="18" thickBot="1" x14ac:dyDescent="0.55000000000000004">
      <c r="A35" s="327" t="s">
        <v>399</v>
      </c>
      <c r="B35" s="394" t="s">
        <v>259</v>
      </c>
      <c r="C35" s="243">
        <f t="shared" si="27"/>
        <v>0</v>
      </c>
      <c r="D35" s="101">
        <f t="shared" si="28"/>
        <v>0</v>
      </c>
      <c r="E35" s="706">
        <f>'Next Years Budget - Set Goals'!E44/12</f>
        <v>0</v>
      </c>
      <c r="F35" s="108">
        <f t="shared" si="40"/>
        <v>0</v>
      </c>
      <c r="G35" s="706">
        <f>'Next Years Budget - Set Goals'!G44/12</f>
        <v>0</v>
      </c>
      <c r="H35" s="108" t="e">
        <f t="shared" si="40"/>
        <v>#DIV/0!</v>
      </c>
      <c r="I35" s="706">
        <f>'Next Years Budget - Set Goals'!I44/12</f>
        <v>0</v>
      </c>
      <c r="J35" s="108" t="e">
        <f t="shared" si="29"/>
        <v>#DIV/0!</v>
      </c>
      <c r="K35" s="706">
        <f>'Next Years Budget - Set Goals'!K44/12</f>
        <v>0</v>
      </c>
      <c r="L35" s="108" t="e">
        <f t="shared" si="30"/>
        <v>#DIV/0!</v>
      </c>
      <c r="M35" s="706">
        <f>'Next Years Budget - Set Goals'!M44/12</f>
        <v>0</v>
      </c>
      <c r="N35" s="108" t="e">
        <f t="shared" si="31"/>
        <v>#DIV/0!</v>
      </c>
      <c r="O35" s="706">
        <f>'Next Years Budget - Set Goals'!O44/12</f>
        <v>0</v>
      </c>
      <c r="P35" s="108" t="e">
        <f t="shared" si="32"/>
        <v>#DIV/0!</v>
      </c>
      <c r="Q35" s="706">
        <f>'Next Years Budget - Set Goals'!Q44/12</f>
        <v>0</v>
      </c>
      <c r="R35" s="108" t="e">
        <f t="shared" si="33"/>
        <v>#DIV/0!</v>
      </c>
      <c r="S35" s="706">
        <f>'Next Years Budget - Set Goals'!S44/12</f>
        <v>0</v>
      </c>
      <c r="T35" s="108" t="e">
        <f t="shared" si="34"/>
        <v>#DIV/0!</v>
      </c>
      <c r="U35" s="706">
        <f>'Next Years Budget - Set Goals'!U44/12</f>
        <v>0</v>
      </c>
      <c r="V35" s="108" t="e">
        <f t="shared" si="35"/>
        <v>#DIV/0!</v>
      </c>
      <c r="W35" s="706">
        <f>'Next Years Budget - Set Goals'!W44/12</f>
        <v>0</v>
      </c>
      <c r="X35" s="108" t="e">
        <f t="shared" si="36"/>
        <v>#DIV/0!</v>
      </c>
      <c r="Y35" s="706">
        <f>'Next Years Budget - Set Goals'!Y44/12</f>
        <v>0</v>
      </c>
      <c r="Z35" s="108" t="e">
        <f t="shared" si="37"/>
        <v>#DIV/0!</v>
      </c>
      <c r="AA35" s="706">
        <f>'Next Years Budget - Set Goals'!AA44/12</f>
        <v>0</v>
      </c>
      <c r="AB35" s="108" t="e">
        <f t="shared" si="38"/>
        <v>#DIV/0!</v>
      </c>
      <c r="AC35" s="706">
        <f>'Next Years Budget - Set Goals'!AC44/12</f>
        <v>0</v>
      </c>
      <c r="AD35" s="319" t="e">
        <f t="shared" si="39"/>
        <v>#DIV/0!</v>
      </c>
      <c r="BC35" s="552"/>
      <c r="BD35" s="549" t="s">
        <v>474</v>
      </c>
      <c r="BE35" s="550" t="s">
        <v>475</v>
      </c>
      <c r="BF35" s="1"/>
      <c r="BG35" s="553">
        <f>SUM(BG33/BG34)</f>
        <v>0</v>
      </c>
      <c r="BH35" s="3"/>
    </row>
    <row r="36" spans="1:60" ht="18" thickBot="1" x14ac:dyDescent="0.55000000000000004">
      <c r="A36" s="327" t="s">
        <v>399</v>
      </c>
      <c r="B36" s="394" t="s">
        <v>260</v>
      </c>
      <c r="C36" s="243">
        <f t="shared" si="27"/>
        <v>0</v>
      </c>
      <c r="D36" s="101">
        <f t="shared" si="28"/>
        <v>0</v>
      </c>
      <c r="E36" s="706">
        <f>'Next Years Budget - Set Goals'!E45/12</f>
        <v>0</v>
      </c>
      <c r="F36" s="108">
        <f t="shared" si="40"/>
        <v>0</v>
      </c>
      <c r="G36" s="706">
        <f>'Next Years Budget - Set Goals'!G45/12</f>
        <v>0</v>
      </c>
      <c r="H36" s="108" t="e">
        <f t="shared" si="40"/>
        <v>#DIV/0!</v>
      </c>
      <c r="I36" s="706">
        <f>'Next Years Budget - Set Goals'!I45/12</f>
        <v>0</v>
      </c>
      <c r="J36" s="108" t="e">
        <f t="shared" si="29"/>
        <v>#DIV/0!</v>
      </c>
      <c r="K36" s="706">
        <f>'Next Years Budget - Set Goals'!K45/12</f>
        <v>0</v>
      </c>
      <c r="L36" s="108" t="e">
        <f t="shared" si="30"/>
        <v>#DIV/0!</v>
      </c>
      <c r="M36" s="706">
        <f>'Next Years Budget - Set Goals'!M45/12</f>
        <v>0</v>
      </c>
      <c r="N36" s="108" t="e">
        <f t="shared" si="31"/>
        <v>#DIV/0!</v>
      </c>
      <c r="O36" s="706">
        <f>'Next Years Budget - Set Goals'!O45/12</f>
        <v>0</v>
      </c>
      <c r="P36" s="108" t="e">
        <f t="shared" si="32"/>
        <v>#DIV/0!</v>
      </c>
      <c r="Q36" s="706">
        <f>'Next Years Budget - Set Goals'!Q45/12</f>
        <v>0</v>
      </c>
      <c r="R36" s="108" t="e">
        <f t="shared" si="33"/>
        <v>#DIV/0!</v>
      </c>
      <c r="S36" s="706">
        <f>'Next Years Budget - Set Goals'!S45/12</f>
        <v>0</v>
      </c>
      <c r="T36" s="108" t="e">
        <f t="shared" si="34"/>
        <v>#DIV/0!</v>
      </c>
      <c r="U36" s="706">
        <f>'Next Years Budget - Set Goals'!U45/12</f>
        <v>0</v>
      </c>
      <c r="V36" s="108" t="e">
        <f t="shared" si="35"/>
        <v>#DIV/0!</v>
      </c>
      <c r="W36" s="706">
        <f>'Next Years Budget - Set Goals'!W45/12</f>
        <v>0</v>
      </c>
      <c r="X36" s="108" t="e">
        <f t="shared" si="36"/>
        <v>#DIV/0!</v>
      </c>
      <c r="Y36" s="706">
        <f>'Next Years Budget - Set Goals'!Y45/12</f>
        <v>0</v>
      </c>
      <c r="Z36" s="108" t="e">
        <f t="shared" si="37"/>
        <v>#DIV/0!</v>
      </c>
      <c r="AA36" s="706">
        <f>'Next Years Budget - Set Goals'!AA45/12</f>
        <v>0</v>
      </c>
      <c r="AB36" s="108" t="e">
        <f t="shared" si="38"/>
        <v>#DIV/0!</v>
      </c>
      <c r="AC36" s="706">
        <f>'Next Years Budget - Set Goals'!AC45/12</f>
        <v>0</v>
      </c>
      <c r="AD36" s="319" t="e">
        <f t="shared" si="39"/>
        <v>#DIV/0!</v>
      </c>
      <c r="BC36" s="552"/>
      <c r="BD36" s="549" t="s">
        <v>476</v>
      </c>
      <c r="BE36" s="550" t="s">
        <v>477</v>
      </c>
      <c r="BF36" s="1"/>
      <c r="BG36" s="575">
        <v>21</v>
      </c>
      <c r="BH36" s="3"/>
    </row>
    <row r="37" spans="1:60" ht="14.25" customHeight="1" thickBot="1" x14ac:dyDescent="0.55000000000000004">
      <c r="A37" s="327"/>
      <c r="B37" s="405" t="s">
        <v>262</v>
      </c>
      <c r="C37" s="243">
        <f t="shared" si="27"/>
        <v>0</v>
      </c>
      <c r="D37" s="101">
        <f t="shared" si="28"/>
        <v>0</v>
      </c>
      <c r="E37" s="706">
        <f>'Next Years Budget - Set Goals'!E46/12</f>
        <v>0</v>
      </c>
      <c r="F37" s="108">
        <f t="shared" si="40"/>
        <v>0</v>
      </c>
      <c r="G37" s="706">
        <f>'Next Years Budget - Set Goals'!G46/12</f>
        <v>0</v>
      </c>
      <c r="H37" s="108" t="e">
        <f t="shared" si="40"/>
        <v>#DIV/0!</v>
      </c>
      <c r="I37" s="706">
        <f>'Next Years Budget - Set Goals'!I46/12</f>
        <v>0</v>
      </c>
      <c r="J37" s="108" t="e">
        <f t="shared" si="29"/>
        <v>#DIV/0!</v>
      </c>
      <c r="K37" s="706">
        <f>'Next Years Budget - Set Goals'!K46/12</f>
        <v>0</v>
      </c>
      <c r="L37" s="108" t="e">
        <f t="shared" si="30"/>
        <v>#DIV/0!</v>
      </c>
      <c r="M37" s="706">
        <f>'Next Years Budget - Set Goals'!M46/12</f>
        <v>0</v>
      </c>
      <c r="N37" s="108" t="e">
        <f t="shared" si="31"/>
        <v>#DIV/0!</v>
      </c>
      <c r="O37" s="706">
        <f>'Next Years Budget - Set Goals'!O46/12</f>
        <v>0</v>
      </c>
      <c r="P37" s="108" t="e">
        <f t="shared" si="32"/>
        <v>#DIV/0!</v>
      </c>
      <c r="Q37" s="706">
        <f>'Next Years Budget - Set Goals'!Q46/12</f>
        <v>0</v>
      </c>
      <c r="R37" s="108" t="e">
        <f t="shared" si="33"/>
        <v>#DIV/0!</v>
      </c>
      <c r="S37" s="706">
        <f>'Next Years Budget - Set Goals'!S46/12</f>
        <v>0</v>
      </c>
      <c r="T37" s="108" t="e">
        <f t="shared" si="34"/>
        <v>#DIV/0!</v>
      </c>
      <c r="U37" s="706">
        <f>'Next Years Budget - Set Goals'!U46/12</f>
        <v>0</v>
      </c>
      <c r="V37" s="108" t="e">
        <f t="shared" si="35"/>
        <v>#DIV/0!</v>
      </c>
      <c r="W37" s="706">
        <f>'Next Years Budget - Set Goals'!W46/12</f>
        <v>0</v>
      </c>
      <c r="X37" s="108" t="e">
        <f t="shared" si="36"/>
        <v>#DIV/0!</v>
      </c>
      <c r="Y37" s="706">
        <f>'Next Years Budget - Set Goals'!Y46/12</f>
        <v>0</v>
      </c>
      <c r="Z37" s="108" t="e">
        <f t="shared" si="37"/>
        <v>#DIV/0!</v>
      </c>
      <c r="AA37" s="706">
        <f>'Next Years Budget - Set Goals'!AA46/12</f>
        <v>0</v>
      </c>
      <c r="AB37" s="108" t="e">
        <f t="shared" si="38"/>
        <v>#DIV/0!</v>
      </c>
      <c r="AC37" s="706">
        <f>'Next Years Budget - Set Goals'!AC46/12</f>
        <v>0</v>
      </c>
      <c r="AD37" s="319" t="e">
        <f t="shared" si="39"/>
        <v>#DIV/0!</v>
      </c>
      <c r="BC37" s="552"/>
      <c r="BD37" s="549" t="s">
        <v>478</v>
      </c>
      <c r="BE37" s="550" t="s">
        <v>479</v>
      </c>
      <c r="BF37" s="1"/>
      <c r="BG37" s="571">
        <f>(BG35/BG36)</f>
        <v>0</v>
      </c>
      <c r="BH37" s="558" t="s">
        <v>480</v>
      </c>
    </row>
    <row r="38" spans="1:60" ht="18" thickBot="1" x14ac:dyDescent="0.55000000000000004">
      <c r="A38" s="327"/>
      <c r="B38" s="406" t="s">
        <v>263</v>
      </c>
      <c r="C38" s="263">
        <f>SUM(C29:C37)</f>
        <v>0</v>
      </c>
      <c r="D38" s="167">
        <f>+C38/$C$7</f>
        <v>0</v>
      </c>
      <c r="E38" s="254">
        <f>SUM(E29:E37)</f>
        <v>0</v>
      </c>
      <c r="F38" s="176">
        <f>+E38/E$7</f>
        <v>0</v>
      </c>
      <c r="G38" s="254">
        <f>SUM(G29:G37)</f>
        <v>0</v>
      </c>
      <c r="H38" s="176" t="e">
        <f>+G38/G$7</f>
        <v>#DIV/0!</v>
      </c>
      <c r="I38" s="254">
        <f>SUM(I29:I37)</f>
        <v>0</v>
      </c>
      <c r="J38" s="176" t="e">
        <f t="shared" si="29"/>
        <v>#DIV/0!</v>
      </c>
      <c r="K38" s="254">
        <f>SUM(K29:K37)</f>
        <v>0</v>
      </c>
      <c r="L38" s="176" t="e">
        <f t="shared" si="30"/>
        <v>#DIV/0!</v>
      </c>
      <c r="M38" s="254">
        <f>SUM(M29:M37)</f>
        <v>0</v>
      </c>
      <c r="N38" s="176" t="e">
        <f t="shared" si="31"/>
        <v>#DIV/0!</v>
      </c>
      <c r="O38" s="254">
        <f>SUM(O29:O37)</f>
        <v>0</v>
      </c>
      <c r="P38" s="176" t="e">
        <f t="shared" si="32"/>
        <v>#DIV/0!</v>
      </c>
      <c r="Q38" s="254">
        <f>SUM(Q29:Q37)</f>
        <v>0</v>
      </c>
      <c r="R38" s="176" t="e">
        <f t="shared" si="33"/>
        <v>#DIV/0!</v>
      </c>
      <c r="S38" s="254">
        <f>SUM(S29:S37)</f>
        <v>0</v>
      </c>
      <c r="T38" s="176" t="e">
        <f t="shared" si="34"/>
        <v>#DIV/0!</v>
      </c>
      <c r="U38" s="254">
        <f>SUM(U29:U37)</f>
        <v>0</v>
      </c>
      <c r="V38" s="176" t="e">
        <f t="shared" si="35"/>
        <v>#DIV/0!</v>
      </c>
      <c r="W38" s="254">
        <f>SUM(W29:W37)</f>
        <v>0</v>
      </c>
      <c r="X38" s="176" t="e">
        <f t="shared" si="36"/>
        <v>#DIV/0!</v>
      </c>
      <c r="Y38" s="254">
        <f>SUM(Y29:Y37)</f>
        <v>0</v>
      </c>
      <c r="Z38" s="176" t="e">
        <f t="shared" si="37"/>
        <v>#DIV/0!</v>
      </c>
      <c r="AA38" s="254">
        <f>SUM(AA29:AA37)</f>
        <v>0</v>
      </c>
      <c r="AB38" s="176" t="e">
        <f t="shared" si="38"/>
        <v>#DIV/0!</v>
      </c>
      <c r="AC38" s="254">
        <f>SUM(AC29:AC37)</f>
        <v>0</v>
      </c>
      <c r="AD38" s="320" t="e">
        <f t="shared" si="39"/>
        <v>#DIV/0!</v>
      </c>
      <c r="BC38" s="6"/>
      <c r="BD38" s="555" t="s">
        <v>481</v>
      </c>
      <c r="BE38" s="556" t="s">
        <v>482</v>
      </c>
      <c r="BF38" s="2"/>
      <c r="BG38" s="576">
        <f>+(BG29/BG36)</f>
        <v>0</v>
      </c>
      <c r="BH38" s="559" t="s">
        <v>480</v>
      </c>
    </row>
    <row r="39" spans="1:60" ht="13.15" x14ac:dyDescent="0.4">
      <c r="A39" s="327"/>
      <c r="B39" s="407"/>
      <c r="C39" s="264"/>
      <c r="D39" s="107"/>
      <c r="E39" s="255"/>
      <c r="F39" s="176"/>
      <c r="G39" s="255"/>
      <c r="H39" s="176"/>
      <c r="I39" s="255"/>
      <c r="J39" s="176"/>
      <c r="K39" s="255"/>
      <c r="L39" s="176"/>
      <c r="M39" s="255"/>
      <c r="N39" s="176"/>
      <c r="O39" s="255"/>
      <c r="P39" s="176"/>
      <c r="Q39" s="255"/>
      <c r="R39" s="176"/>
      <c r="S39" s="255"/>
      <c r="T39" s="176"/>
      <c r="U39" s="255"/>
      <c r="V39" s="176"/>
      <c r="W39" s="255"/>
      <c r="X39" s="176"/>
      <c r="Y39" s="255"/>
      <c r="Z39" s="176"/>
      <c r="AA39" s="255"/>
      <c r="AB39" s="176"/>
      <c r="AC39" s="255"/>
      <c r="AD39" s="320"/>
      <c r="BC39" s="8"/>
      <c r="BD39" s="9"/>
      <c r="BE39" s="9"/>
      <c r="BF39" s="9"/>
      <c r="BG39" s="352"/>
      <c r="BH39" s="10"/>
    </row>
    <row r="40" spans="1:60" ht="17.649999999999999" x14ac:dyDescent="0.5">
      <c r="A40" s="327"/>
      <c r="B40" s="404" t="s">
        <v>283</v>
      </c>
      <c r="C40" s="243"/>
      <c r="D40" s="1"/>
      <c r="E40" s="248"/>
      <c r="F40" s="108"/>
      <c r="G40" s="248"/>
      <c r="H40" s="108"/>
      <c r="I40" s="248"/>
      <c r="J40" s="108"/>
      <c r="K40" s="248"/>
      <c r="L40" s="108"/>
      <c r="M40" s="248"/>
      <c r="N40" s="108"/>
      <c r="O40" s="248"/>
      <c r="P40" s="108"/>
      <c r="Q40" s="248"/>
      <c r="R40" s="108"/>
      <c r="S40" s="248"/>
      <c r="T40" s="108"/>
      <c r="U40" s="248"/>
      <c r="V40" s="108"/>
      <c r="W40" s="248"/>
      <c r="X40" s="108"/>
      <c r="Y40" s="248"/>
      <c r="Z40" s="108"/>
      <c r="AA40" s="248"/>
      <c r="AB40" s="108"/>
      <c r="AC40" s="248"/>
      <c r="AD40" s="319"/>
      <c r="BC40" s="4"/>
      <c r="BD40" s="1"/>
      <c r="BE40" s="560" t="s">
        <v>964</v>
      </c>
      <c r="BF40" s="1"/>
      <c r="BG40" s="838">
        <f>+((I7/139)/15)</f>
        <v>0</v>
      </c>
      <c r="BH40" s="3"/>
    </row>
    <row r="41" spans="1:60" ht="17.649999999999999" x14ac:dyDescent="0.5">
      <c r="A41" s="327" t="s">
        <v>399</v>
      </c>
      <c r="B41" s="394" t="s">
        <v>264</v>
      </c>
      <c r="C41" s="243">
        <f t="shared" ref="C41:C59" si="41">+E41+G41+I41+K41+M41+O41+Q41+S41+U41+W41+Y41+AA41+AC41</f>
        <v>0</v>
      </c>
      <c r="D41" s="101">
        <f t="shared" ref="D41:D59" si="42">+C41/$C$7</f>
        <v>0</v>
      </c>
      <c r="E41" s="706">
        <f>'Next Years Budget - Set Goals'!E50/12</f>
        <v>0</v>
      </c>
      <c r="F41" s="108">
        <f t="shared" ref="F41:H56" si="43">+E41/E$7</f>
        <v>0</v>
      </c>
      <c r="G41" s="706">
        <f>'Next Years Budget - Set Goals'!G50/12</f>
        <v>0</v>
      </c>
      <c r="H41" s="108" t="e">
        <f t="shared" si="43"/>
        <v>#DIV/0!</v>
      </c>
      <c r="I41" s="706">
        <f>'Next Years Budget - Set Goals'!I50/12</f>
        <v>0</v>
      </c>
      <c r="J41" s="108" t="e">
        <f t="shared" ref="J41:J60" si="44">+I41/I$7</f>
        <v>#DIV/0!</v>
      </c>
      <c r="K41" s="706">
        <f>'Next Years Budget - Set Goals'!K50/12</f>
        <v>0</v>
      </c>
      <c r="L41" s="108" t="e">
        <f t="shared" ref="L41:L60" si="45">+K41/K$7</f>
        <v>#DIV/0!</v>
      </c>
      <c r="M41" s="706">
        <f>'Next Years Budget - Set Goals'!M50/12</f>
        <v>0</v>
      </c>
      <c r="N41" s="108" t="e">
        <f t="shared" ref="N41:N60" si="46">+M41/M$7</f>
        <v>#DIV/0!</v>
      </c>
      <c r="O41" s="706">
        <f>'Next Years Budget - Set Goals'!O50/12</f>
        <v>0</v>
      </c>
      <c r="P41" s="108" t="e">
        <f t="shared" ref="P41:P60" si="47">+O41/O$7</f>
        <v>#DIV/0!</v>
      </c>
      <c r="Q41" s="706">
        <f>'Next Years Budget - Set Goals'!Q50/12</f>
        <v>0</v>
      </c>
      <c r="R41" s="108" t="e">
        <f t="shared" ref="R41:R60" si="48">+Q41/Q$7</f>
        <v>#DIV/0!</v>
      </c>
      <c r="S41" s="706">
        <f>'Next Years Budget - Set Goals'!S50/12</f>
        <v>0</v>
      </c>
      <c r="T41" s="108" t="e">
        <f t="shared" ref="T41:T60" si="49">+S41/S$7</f>
        <v>#DIV/0!</v>
      </c>
      <c r="U41" s="706">
        <f>'Next Years Budget - Set Goals'!U50/12</f>
        <v>0</v>
      </c>
      <c r="V41" s="108" t="e">
        <f t="shared" ref="V41:V60" si="50">+U41/U$7</f>
        <v>#DIV/0!</v>
      </c>
      <c r="W41" s="706">
        <f>'Next Years Budget - Set Goals'!W50/12</f>
        <v>0</v>
      </c>
      <c r="X41" s="108" t="e">
        <f t="shared" ref="X41:X60" si="51">+W41/W$7</f>
        <v>#DIV/0!</v>
      </c>
      <c r="Y41" s="706">
        <f>'Next Years Budget - Set Goals'!Y50/12</f>
        <v>0</v>
      </c>
      <c r="Z41" s="108" t="e">
        <f t="shared" ref="Z41:Z60" si="52">+Y41/Y$7</f>
        <v>#DIV/0!</v>
      </c>
      <c r="AA41" s="706">
        <f>'Next Years Budget - Set Goals'!AA50/12</f>
        <v>0</v>
      </c>
      <c r="AB41" s="108" t="e">
        <f t="shared" ref="AB41:AB60" si="53">+AA41/AA$7</f>
        <v>#DIV/0!</v>
      </c>
      <c r="AC41" s="706">
        <f>'Next Years Budget - Set Goals'!AC50/12</f>
        <v>0</v>
      </c>
      <c r="AD41" s="319" t="e">
        <f t="shared" ref="AD41:AD60" si="54">+AC41/AC$7</f>
        <v>#DIV/0!</v>
      </c>
      <c r="BC41" s="4"/>
      <c r="BD41" s="1"/>
      <c r="BE41" s="560" t="s">
        <v>963</v>
      </c>
      <c r="BF41" s="1"/>
      <c r="BG41" s="838">
        <f>+(($G7/350)/20)</f>
        <v>0</v>
      </c>
      <c r="BH41" s="561"/>
    </row>
    <row r="42" spans="1:60" ht="17.649999999999999" x14ac:dyDescent="0.5">
      <c r="A42" s="327" t="s">
        <v>399</v>
      </c>
      <c r="B42" s="394" t="s">
        <v>265</v>
      </c>
      <c r="C42" s="243">
        <f t="shared" si="41"/>
        <v>0</v>
      </c>
      <c r="D42" s="101">
        <f t="shared" si="42"/>
        <v>0</v>
      </c>
      <c r="E42" s="706">
        <f>'Next Years Budget - Set Goals'!E51/12</f>
        <v>0</v>
      </c>
      <c r="F42" s="108">
        <f t="shared" si="43"/>
        <v>0</v>
      </c>
      <c r="G42" s="706">
        <f>'Next Years Budget - Set Goals'!G51/12</f>
        <v>0</v>
      </c>
      <c r="H42" s="108" t="e">
        <f t="shared" si="43"/>
        <v>#DIV/0!</v>
      </c>
      <c r="I42" s="706">
        <f>'Next Years Budget - Set Goals'!I51/12</f>
        <v>0</v>
      </c>
      <c r="J42" s="108" t="e">
        <f t="shared" si="44"/>
        <v>#DIV/0!</v>
      </c>
      <c r="K42" s="706">
        <f>'Next Years Budget - Set Goals'!K51/12</f>
        <v>0</v>
      </c>
      <c r="L42" s="108" t="e">
        <f t="shared" si="45"/>
        <v>#DIV/0!</v>
      </c>
      <c r="M42" s="706">
        <f>'Next Years Budget - Set Goals'!M51/12</f>
        <v>0</v>
      </c>
      <c r="N42" s="108" t="e">
        <f t="shared" si="46"/>
        <v>#DIV/0!</v>
      </c>
      <c r="O42" s="706">
        <f>'Next Years Budget - Set Goals'!O51/12</f>
        <v>0</v>
      </c>
      <c r="P42" s="108" t="e">
        <f t="shared" si="47"/>
        <v>#DIV/0!</v>
      </c>
      <c r="Q42" s="706">
        <f>'Next Years Budget - Set Goals'!Q51/12</f>
        <v>0</v>
      </c>
      <c r="R42" s="108" t="e">
        <f t="shared" si="48"/>
        <v>#DIV/0!</v>
      </c>
      <c r="S42" s="706">
        <f>'Next Years Budget - Set Goals'!S51/12</f>
        <v>0</v>
      </c>
      <c r="T42" s="108" t="e">
        <f t="shared" si="49"/>
        <v>#DIV/0!</v>
      </c>
      <c r="U42" s="706">
        <f>'Next Years Budget - Set Goals'!U51/12</f>
        <v>0</v>
      </c>
      <c r="V42" s="108" t="e">
        <f t="shared" si="50"/>
        <v>#DIV/0!</v>
      </c>
      <c r="W42" s="706">
        <f>'Next Years Budget - Set Goals'!W51/12</f>
        <v>0</v>
      </c>
      <c r="X42" s="108" t="e">
        <f t="shared" si="51"/>
        <v>#DIV/0!</v>
      </c>
      <c r="Y42" s="706">
        <f>'Next Years Budget - Set Goals'!Y51/12</f>
        <v>0</v>
      </c>
      <c r="Z42" s="108" t="e">
        <f t="shared" si="52"/>
        <v>#DIV/0!</v>
      </c>
      <c r="AA42" s="706">
        <f>'Next Years Budget - Set Goals'!AA51/12</f>
        <v>0</v>
      </c>
      <c r="AB42" s="108" t="e">
        <f t="shared" si="53"/>
        <v>#DIV/0!</v>
      </c>
      <c r="AC42" s="706">
        <f>'Next Years Budget - Set Goals'!AC51/12</f>
        <v>0</v>
      </c>
      <c r="AD42" s="319" t="e">
        <f t="shared" si="54"/>
        <v>#DIV/0!</v>
      </c>
      <c r="BC42" s="4"/>
      <c r="BD42" s="1"/>
      <c r="BE42" s="560" t="s">
        <v>483</v>
      </c>
      <c r="BF42" s="1"/>
      <c r="BG42" s="562">
        <f>SUM(BG35-(BG40+BG41))</f>
        <v>0</v>
      </c>
      <c r="BH42" s="3"/>
    </row>
    <row r="43" spans="1:60" ht="17.649999999999999" x14ac:dyDescent="0.5">
      <c r="A43" s="327" t="s">
        <v>398</v>
      </c>
      <c r="B43" s="394" t="s">
        <v>266</v>
      </c>
      <c r="C43" s="243">
        <f t="shared" si="41"/>
        <v>0</v>
      </c>
      <c r="D43" s="101">
        <f t="shared" si="42"/>
        <v>0</v>
      </c>
      <c r="E43" s="706">
        <f>'Next Years Budget - Set Goals'!E52/12</f>
        <v>0</v>
      </c>
      <c r="F43" s="108">
        <f t="shared" si="43"/>
        <v>0</v>
      </c>
      <c r="G43" s="706">
        <f>'Next Years Budget - Set Goals'!G52/12</f>
        <v>0</v>
      </c>
      <c r="H43" s="108" t="e">
        <f t="shared" si="43"/>
        <v>#DIV/0!</v>
      </c>
      <c r="I43" s="706">
        <f>'Next Years Budget - Set Goals'!I52/12</f>
        <v>0</v>
      </c>
      <c r="J43" s="108" t="e">
        <f t="shared" si="44"/>
        <v>#DIV/0!</v>
      </c>
      <c r="K43" s="706">
        <f>'Next Years Budget - Set Goals'!K52/12</f>
        <v>0</v>
      </c>
      <c r="L43" s="108" t="e">
        <f t="shared" si="45"/>
        <v>#DIV/0!</v>
      </c>
      <c r="M43" s="706">
        <f>'Next Years Budget - Set Goals'!M52/12</f>
        <v>0</v>
      </c>
      <c r="N43" s="108" t="e">
        <f t="shared" si="46"/>
        <v>#DIV/0!</v>
      </c>
      <c r="O43" s="706">
        <f>'Next Years Budget - Set Goals'!O52/12</f>
        <v>0</v>
      </c>
      <c r="P43" s="108" t="e">
        <f t="shared" si="47"/>
        <v>#DIV/0!</v>
      </c>
      <c r="Q43" s="706">
        <f>'Next Years Budget - Set Goals'!Q52/12</f>
        <v>0</v>
      </c>
      <c r="R43" s="108" t="e">
        <f t="shared" si="48"/>
        <v>#DIV/0!</v>
      </c>
      <c r="S43" s="706">
        <f>'Next Years Budget - Set Goals'!S52/12</f>
        <v>0</v>
      </c>
      <c r="T43" s="108" t="e">
        <f t="shared" si="49"/>
        <v>#DIV/0!</v>
      </c>
      <c r="U43" s="706">
        <f>'Next Years Budget - Set Goals'!U52/12</f>
        <v>0</v>
      </c>
      <c r="V43" s="108" t="e">
        <f t="shared" si="50"/>
        <v>#DIV/0!</v>
      </c>
      <c r="W43" s="706">
        <f>'Next Years Budget - Set Goals'!W52/12</f>
        <v>0</v>
      </c>
      <c r="X43" s="108" t="e">
        <f t="shared" si="51"/>
        <v>#DIV/0!</v>
      </c>
      <c r="Y43" s="706">
        <f>'Next Years Budget - Set Goals'!Y52/12</f>
        <v>0</v>
      </c>
      <c r="Z43" s="108" t="e">
        <f t="shared" si="52"/>
        <v>#DIV/0!</v>
      </c>
      <c r="AA43" s="706">
        <f>'Next Years Budget - Set Goals'!AA52/12</f>
        <v>0</v>
      </c>
      <c r="AB43" s="108" t="e">
        <f t="shared" si="53"/>
        <v>#DIV/0!</v>
      </c>
      <c r="AC43" s="706">
        <f>'Next Years Budget - Set Goals'!AC52/12</f>
        <v>0</v>
      </c>
      <c r="AD43" s="319" t="e">
        <f t="shared" si="54"/>
        <v>#DIV/0!</v>
      </c>
      <c r="BC43" s="4"/>
      <c r="BD43" s="1"/>
      <c r="BE43" s="560" t="s">
        <v>484</v>
      </c>
      <c r="BF43" s="1"/>
      <c r="BG43" s="563">
        <v>80</v>
      </c>
      <c r="BH43" s="3"/>
    </row>
    <row r="44" spans="1:60" ht="13.15" x14ac:dyDescent="0.4">
      <c r="A44" s="327" t="s">
        <v>398</v>
      </c>
      <c r="B44" s="394" t="s">
        <v>267</v>
      </c>
      <c r="C44" s="243">
        <f t="shared" si="41"/>
        <v>0</v>
      </c>
      <c r="D44" s="101">
        <f t="shared" si="42"/>
        <v>0</v>
      </c>
      <c r="E44" s="706">
        <f>'Next Years Budget - Set Goals'!E53/12</f>
        <v>0</v>
      </c>
      <c r="F44" s="108">
        <f t="shared" si="43"/>
        <v>0</v>
      </c>
      <c r="G44" s="706">
        <f>'Next Years Budget - Set Goals'!G53/12</f>
        <v>0</v>
      </c>
      <c r="H44" s="108" t="e">
        <f t="shared" si="43"/>
        <v>#DIV/0!</v>
      </c>
      <c r="I44" s="706">
        <f>'Next Years Budget - Set Goals'!I53/12</f>
        <v>0</v>
      </c>
      <c r="J44" s="108" t="e">
        <f t="shared" si="44"/>
        <v>#DIV/0!</v>
      </c>
      <c r="K44" s="706">
        <f>'Next Years Budget - Set Goals'!K53/12</f>
        <v>0</v>
      </c>
      <c r="L44" s="108" t="e">
        <f t="shared" si="45"/>
        <v>#DIV/0!</v>
      </c>
      <c r="M44" s="706">
        <f>'Next Years Budget - Set Goals'!M53/12</f>
        <v>0</v>
      </c>
      <c r="N44" s="108" t="e">
        <f t="shared" si="46"/>
        <v>#DIV/0!</v>
      </c>
      <c r="O44" s="706">
        <f>'Next Years Budget - Set Goals'!O53/12</f>
        <v>0</v>
      </c>
      <c r="P44" s="108" t="e">
        <f t="shared" si="47"/>
        <v>#DIV/0!</v>
      </c>
      <c r="Q44" s="706">
        <f>'Next Years Budget - Set Goals'!Q53/12</f>
        <v>0</v>
      </c>
      <c r="R44" s="108" t="e">
        <f t="shared" si="48"/>
        <v>#DIV/0!</v>
      </c>
      <c r="S44" s="706">
        <f>'Next Years Budget - Set Goals'!S53/12</f>
        <v>0</v>
      </c>
      <c r="T44" s="108" t="e">
        <f t="shared" si="49"/>
        <v>#DIV/0!</v>
      </c>
      <c r="U44" s="706">
        <f>'Next Years Budget - Set Goals'!U53/12</f>
        <v>0</v>
      </c>
      <c r="V44" s="108" t="e">
        <f t="shared" si="50"/>
        <v>#DIV/0!</v>
      </c>
      <c r="W44" s="706">
        <f>'Next Years Budget - Set Goals'!W53/12</f>
        <v>0</v>
      </c>
      <c r="X44" s="108" t="e">
        <f t="shared" si="51"/>
        <v>#DIV/0!</v>
      </c>
      <c r="Y44" s="706">
        <f>'Next Years Budget - Set Goals'!Y53/12</f>
        <v>0</v>
      </c>
      <c r="Z44" s="108" t="e">
        <f t="shared" si="52"/>
        <v>#DIV/0!</v>
      </c>
      <c r="AA44" s="706">
        <f>'Next Years Budget - Set Goals'!AA53/12</f>
        <v>0</v>
      </c>
      <c r="AB44" s="108" t="e">
        <f t="shared" si="53"/>
        <v>#DIV/0!</v>
      </c>
      <c r="AC44" s="706">
        <f>'Next Years Budget - Set Goals'!AC53/12</f>
        <v>0</v>
      </c>
      <c r="AD44" s="319" t="e">
        <f t="shared" si="54"/>
        <v>#DIV/0!</v>
      </c>
      <c r="BC44" s="4"/>
      <c r="BD44" s="1"/>
      <c r="BE44" s="1"/>
      <c r="BF44" s="1"/>
      <c r="BG44" s="344"/>
      <c r="BH44" s="3"/>
    </row>
    <row r="45" spans="1:60" ht="18" thickBot="1" x14ac:dyDescent="0.55000000000000004">
      <c r="A45" s="327" t="s">
        <v>398</v>
      </c>
      <c r="B45" s="394" t="s">
        <v>268</v>
      </c>
      <c r="C45" s="243">
        <f t="shared" si="41"/>
        <v>0</v>
      </c>
      <c r="D45" s="101">
        <f t="shared" si="42"/>
        <v>0</v>
      </c>
      <c r="E45" s="706">
        <f>'Next Years Budget - Set Goals'!E54/12</f>
        <v>0</v>
      </c>
      <c r="F45" s="108">
        <f t="shared" si="43"/>
        <v>0</v>
      </c>
      <c r="G45" s="706">
        <f>'Next Years Budget - Set Goals'!G54/12</f>
        <v>0</v>
      </c>
      <c r="H45" s="108" t="e">
        <f t="shared" si="43"/>
        <v>#DIV/0!</v>
      </c>
      <c r="I45" s="706">
        <f>'Next Years Budget - Set Goals'!I54/12</f>
        <v>0</v>
      </c>
      <c r="J45" s="108" t="e">
        <f t="shared" si="44"/>
        <v>#DIV/0!</v>
      </c>
      <c r="K45" s="706">
        <f>'Next Years Budget - Set Goals'!K54/12</f>
        <v>0</v>
      </c>
      <c r="L45" s="108" t="e">
        <f t="shared" si="45"/>
        <v>#DIV/0!</v>
      </c>
      <c r="M45" s="706">
        <f>'Next Years Budget - Set Goals'!M54/12</f>
        <v>0</v>
      </c>
      <c r="N45" s="108" t="e">
        <f t="shared" si="46"/>
        <v>#DIV/0!</v>
      </c>
      <c r="O45" s="706">
        <f>'Next Years Budget - Set Goals'!O54/12</f>
        <v>0</v>
      </c>
      <c r="P45" s="108" t="e">
        <f t="shared" si="47"/>
        <v>#DIV/0!</v>
      </c>
      <c r="Q45" s="706">
        <f>'Next Years Budget - Set Goals'!Q54/12</f>
        <v>0</v>
      </c>
      <c r="R45" s="108" t="e">
        <f t="shared" si="48"/>
        <v>#DIV/0!</v>
      </c>
      <c r="S45" s="706">
        <f>'Next Years Budget - Set Goals'!S54/12</f>
        <v>0</v>
      </c>
      <c r="T45" s="108" t="e">
        <f t="shared" si="49"/>
        <v>#DIV/0!</v>
      </c>
      <c r="U45" s="706">
        <f>'Next Years Budget - Set Goals'!U54/12</f>
        <v>0</v>
      </c>
      <c r="V45" s="108" t="e">
        <f t="shared" si="50"/>
        <v>#DIV/0!</v>
      </c>
      <c r="W45" s="706">
        <f>'Next Years Budget - Set Goals'!W54/12</f>
        <v>0</v>
      </c>
      <c r="X45" s="108" t="e">
        <f t="shared" si="51"/>
        <v>#DIV/0!</v>
      </c>
      <c r="Y45" s="706">
        <f>'Next Years Budget - Set Goals'!Y54/12</f>
        <v>0</v>
      </c>
      <c r="Z45" s="108" t="e">
        <f t="shared" si="52"/>
        <v>#DIV/0!</v>
      </c>
      <c r="AA45" s="706">
        <f>'Next Years Budget - Set Goals'!AA54/12</f>
        <v>0</v>
      </c>
      <c r="AB45" s="108" t="e">
        <f t="shared" si="53"/>
        <v>#DIV/0!</v>
      </c>
      <c r="AC45" s="706">
        <f>'Next Years Budget - Set Goals'!AC54/12</f>
        <v>0</v>
      </c>
      <c r="AD45" s="319" t="e">
        <f t="shared" si="54"/>
        <v>#DIV/0!</v>
      </c>
      <c r="BC45" s="6"/>
      <c r="BD45" s="2"/>
      <c r="BE45" s="556" t="s">
        <v>485</v>
      </c>
      <c r="BF45" s="2"/>
      <c r="BG45" s="564">
        <f>+($BG$42*$BG$43)</f>
        <v>0</v>
      </c>
      <c r="BH45" s="7"/>
    </row>
    <row r="46" spans="1:60" ht="13.15" x14ac:dyDescent="0.4">
      <c r="A46" s="327" t="s">
        <v>399</v>
      </c>
      <c r="B46" s="394" t="s">
        <v>269</v>
      </c>
      <c r="C46" s="243">
        <f t="shared" si="41"/>
        <v>0</v>
      </c>
      <c r="D46" s="101">
        <f t="shared" si="42"/>
        <v>0</v>
      </c>
      <c r="E46" s="706">
        <f>'Next Years Budget - Set Goals'!E55/12</f>
        <v>0</v>
      </c>
      <c r="F46" s="108">
        <f t="shared" si="43"/>
        <v>0</v>
      </c>
      <c r="G46" s="706">
        <f>'Next Years Budget - Set Goals'!G55/12</f>
        <v>0</v>
      </c>
      <c r="H46" s="108" t="e">
        <f t="shared" si="43"/>
        <v>#DIV/0!</v>
      </c>
      <c r="I46" s="706">
        <f>'Next Years Budget - Set Goals'!I55/12</f>
        <v>0</v>
      </c>
      <c r="J46" s="108" t="e">
        <f t="shared" si="44"/>
        <v>#DIV/0!</v>
      </c>
      <c r="K46" s="706">
        <f>'Next Years Budget - Set Goals'!K55/12</f>
        <v>0</v>
      </c>
      <c r="L46" s="108" t="e">
        <f t="shared" si="45"/>
        <v>#DIV/0!</v>
      </c>
      <c r="M46" s="706">
        <f>'Next Years Budget - Set Goals'!M55/12</f>
        <v>0</v>
      </c>
      <c r="N46" s="108" t="e">
        <f t="shared" si="46"/>
        <v>#DIV/0!</v>
      </c>
      <c r="O46" s="706">
        <f>'Next Years Budget - Set Goals'!O55/12</f>
        <v>0</v>
      </c>
      <c r="P46" s="108" t="e">
        <f t="shared" si="47"/>
        <v>#DIV/0!</v>
      </c>
      <c r="Q46" s="706">
        <f>'Next Years Budget - Set Goals'!Q55/12</f>
        <v>0</v>
      </c>
      <c r="R46" s="108" t="e">
        <f t="shared" si="48"/>
        <v>#DIV/0!</v>
      </c>
      <c r="S46" s="706">
        <f>'Next Years Budget - Set Goals'!S55/12</f>
        <v>0</v>
      </c>
      <c r="T46" s="108" t="e">
        <f t="shared" si="49"/>
        <v>#DIV/0!</v>
      </c>
      <c r="U46" s="706">
        <f>'Next Years Budget - Set Goals'!U55/12</f>
        <v>0</v>
      </c>
      <c r="V46" s="108" t="e">
        <f t="shared" si="50"/>
        <v>#DIV/0!</v>
      </c>
      <c r="W46" s="706">
        <f>'Next Years Budget - Set Goals'!W55/12</f>
        <v>0</v>
      </c>
      <c r="X46" s="108" t="e">
        <f t="shared" si="51"/>
        <v>#DIV/0!</v>
      </c>
      <c r="Y46" s="706">
        <f>'Next Years Budget - Set Goals'!Y55/12</f>
        <v>0</v>
      </c>
      <c r="Z46" s="108" t="e">
        <f t="shared" si="52"/>
        <v>#DIV/0!</v>
      </c>
      <c r="AA46" s="706">
        <f>'Next Years Budget - Set Goals'!AA55/12</f>
        <v>0</v>
      </c>
      <c r="AB46" s="108" t="e">
        <f t="shared" si="53"/>
        <v>#DIV/0!</v>
      </c>
      <c r="AC46" s="706">
        <f>'Next Years Budget - Set Goals'!AC55/12</f>
        <v>0</v>
      </c>
      <c r="AD46" s="319" t="e">
        <f t="shared" si="54"/>
        <v>#DIV/0!</v>
      </c>
    </row>
    <row r="47" spans="1:60" ht="13.15" x14ac:dyDescent="0.4">
      <c r="A47" s="327" t="s">
        <v>399</v>
      </c>
      <c r="B47" s="408" t="s">
        <v>270</v>
      </c>
      <c r="C47" s="243">
        <f t="shared" si="41"/>
        <v>0</v>
      </c>
      <c r="D47" s="101">
        <f t="shared" si="42"/>
        <v>0</v>
      </c>
      <c r="E47" s="706">
        <f>'Next Years Budget - Set Goals'!E56/12</f>
        <v>0</v>
      </c>
      <c r="F47" s="108">
        <f t="shared" si="43"/>
        <v>0</v>
      </c>
      <c r="G47" s="706">
        <f>'Next Years Budget - Set Goals'!G56/12</f>
        <v>0</v>
      </c>
      <c r="H47" s="108" t="e">
        <f t="shared" si="43"/>
        <v>#DIV/0!</v>
      </c>
      <c r="I47" s="706">
        <f>'Next Years Budget - Set Goals'!I56/12</f>
        <v>0</v>
      </c>
      <c r="J47" s="108" t="e">
        <f t="shared" si="44"/>
        <v>#DIV/0!</v>
      </c>
      <c r="K47" s="706">
        <f>'Next Years Budget - Set Goals'!K56/12</f>
        <v>0</v>
      </c>
      <c r="L47" s="108" t="e">
        <f t="shared" si="45"/>
        <v>#DIV/0!</v>
      </c>
      <c r="M47" s="706">
        <f>'Next Years Budget - Set Goals'!M56/12</f>
        <v>0</v>
      </c>
      <c r="N47" s="108" t="e">
        <f t="shared" si="46"/>
        <v>#DIV/0!</v>
      </c>
      <c r="O47" s="706">
        <f>'Next Years Budget - Set Goals'!O56/12</f>
        <v>0</v>
      </c>
      <c r="P47" s="108" t="e">
        <f t="shared" si="47"/>
        <v>#DIV/0!</v>
      </c>
      <c r="Q47" s="706">
        <f>'Next Years Budget - Set Goals'!Q56/12</f>
        <v>0</v>
      </c>
      <c r="R47" s="108" t="e">
        <f t="shared" si="48"/>
        <v>#DIV/0!</v>
      </c>
      <c r="S47" s="706">
        <f>'Next Years Budget - Set Goals'!S56/12</f>
        <v>0</v>
      </c>
      <c r="T47" s="108" t="e">
        <f t="shared" si="49"/>
        <v>#DIV/0!</v>
      </c>
      <c r="U47" s="706">
        <f>'Next Years Budget - Set Goals'!U56/12</f>
        <v>0</v>
      </c>
      <c r="V47" s="108" t="e">
        <f t="shared" si="50"/>
        <v>#DIV/0!</v>
      </c>
      <c r="W47" s="706">
        <f>'Next Years Budget - Set Goals'!W56/12</f>
        <v>0</v>
      </c>
      <c r="X47" s="108" t="e">
        <f t="shared" si="51"/>
        <v>#DIV/0!</v>
      </c>
      <c r="Y47" s="706">
        <f>'Next Years Budget - Set Goals'!Y56/12</f>
        <v>0</v>
      </c>
      <c r="Z47" s="108" t="e">
        <f t="shared" si="52"/>
        <v>#DIV/0!</v>
      </c>
      <c r="AA47" s="706">
        <f>'Next Years Budget - Set Goals'!AA56/12</f>
        <v>0</v>
      </c>
      <c r="AB47" s="108" t="e">
        <f t="shared" si="53"/>
        <v>#DIV/0!</v>
      </c>
      <c r="AC47" s="706">
        <f>'Next Years Budget - Set Goals'!AC56/12</f>
        <v>0</v>
      </c>
      <c r="AD47" s="319" t="e">
        <f t="shared" si="54"/>
        <v>#DIV/0!</v>
      </c>
    </row>
    <row r="48" spans="1:60" ht="13.15" x14ac:dyDescent="0.4">
      <c r="A48" s="327" t="s">
        <v>398</v>
      </c>
      <c r="B48" s="394" t="s">
        <v>271</v>
      </c>
      <c r="C48" s="243">
        <f t="shared" si="41"/>
        <v>0</v>
      </c>
      <c r="D48" s="101">
        <f t="shared" si="42"/>
        <v>0</v>
      </c>
      <c r="E48" s="706">
        <f>'Next Years Budget - Set Goals'!E57/12</f>
        <v>0</v>
      </c>
      <c r="F48" s="108">
        <f t="shared" si="43"/>
        <v>0</v>
      </c>
      <c r="G48" s="706">
        <f>'Next Years Budget - Set Goals'!G57/12</f>
        <v>0</v>
      </c>
      <c r="H48" s="108" t="e">
        <f t="shared" si="43"/>
        <v>#DIV/0!</v>
      </c>
      <c r="I48" s="706">
        <f>'Next Years Budget - Set Goals'!I57/12</f>
        <v>0</v>
      </c>
      <c r="J48" s="108" t="e">
        <f t="shared" si="44"/>
        <v>#DIV/0!</v>
      </c>
      <c r="K48" s="706">
        <f>'Next Years Budget - Set Goals'!K57/12</f>
        <v>0</v>
      </c>
      <c r="L48" s="108" t="e">
        <f t="shared" si="45"/>
        <v>#DIV/0!</v>
      </c>
      <c r="M48" s="706">
        <f>'Next Years Budget - Set Goals'!M57/12</f>
        <v>0</v>
      </c>
      <c r="N48" s="108" t="e">
        <f t="shared" si="46"/>
        <v>#DIV/0!</v>
      </c>
      <c r="O48" s="706">
        <f>'Next Years Budget - Set Goals'!O57/12</f>
        <v>0</v>
      </c>
      <c r="P48" s="108" t="e">
        <f t="shared" si="47"/>
        <v>#DIV/0!</v>
      </c>
      <c r="Q48" s="706">
        <f>'Next Years Budget - Set Goals'!Q57/12</f>
        <v>0</v>
      </c>
      <c r="R48" s="108" t="e">
        <f t="shared" si="48"/>
        <v>#DIV/0!</v>
      </c>
      <c r="S48" s="706">
        <f>'Next Years Budget - Set Goals'!S57/12</f>
        <v>0</v>
      </c>
      <c r="T48" s="108" t="e">
        <f t="shared" si="49"/>
        <v>#DIV/0!</v>
      </c>
      <c r="U48" s="706">
        <f>'Next Years Budget - Set Goals'!U57/12</f>
        <v>0</v>
      </c>
      <c r="V48" s="108" t="e">
        <f t="shared" si="50"/>
        <v>#DIV/0!</v>
      </c>
      <c r="W48" s="706">
        <f>'Next Years Budget - Set Goals'!W57/12</f>
        <v>0</v>
      </c>
      <c r="X48" s="108" t="e">
        <f t="shared" si="51"/>
        <v>#DIV/0!</v>
      </c>
      <c r="Y48" s="706">
        <f>'Next Years Budget - Set Goals'!Y57/12</f>
        <v>0</v>
      </c>
      <c r="Z48" s="108" t="e">
        <f t="shared" si="52"/>
        <v>#DIV/0!</v>
      </c>
      <c r="AA48" s="706">
        <f>'Next Years Budget - Set Goals'!AA57/12</f>
        <v>0</v>
      </c>
      <c r="AB48" s="108" t="e">
        <f t="shared" si="53"/>
        <v>#DIV/0!</v>
      </c>
      <c r="AC48" s="706">
        <f>'Next Years Budget - Set Goals'!AC57/12</f>
        <v>0</v>
      </c>
      <c r="AD48" s="319" t="e">
        <f t="shared" si="54"/>
        <v>#DIV/0!</v>
      </c>
    </row>
    <row r="49" spans="1:30" ht="13.15" x14ac:dyDescent="0.4">
      <c r="A49" s="327" t="s">
        <v>398</v>
      </c>
      <c r="B49" s="394" t="s">
        <v>272</v>
      </c>
      <c r="C49" s="243">
        <f t="shared" si="41"/>
        <v>0</v>
      </c>
      <c r="D49" s="101">
        <f t="shared" si="42"/>
        <v>0</v>
      </c>
      <c r="E49" s="706">
        <f>'Next Years Budget - Set Goals'!E58/12</f>
        <v>0</v>
      </c>
      <c r="F49" s="108">
        <f t="shared" si="43"/>
        <v>0</v>
      </c>
      <c r="G49" s="706">
        <f>'Next Years Budget - Set Goals'!G58/12</f>
        <v>0</v>
      </c>
      <c r="H49" s="108" t="e">
        <f t="shared" si="43"/>
        <v>#DIV/0!</v>
      </c>
      <c r="I49" s="706">
        <f>'Next Years Budget - Set Goals'!I58/12</f>
        <v>0</v>
      </c>
      <c r="J49" s="108" t="e">
        <f t="shared" si="44"/>
        <v>#DIV/0!</v>
      </c>
      <c r="K49" s="706">
        <f>'Next Years Budget - Set Goals'!K58/12</f>
        <v>0</v>
      </c>
      <c r="L49" s="108" t="e">
        <f t="shared" si="45"/>
        <v>#DIV/0!</v>
      </c>
      <c r="M49" s="706">
        <f>'Next Years Budget - Set Goals'!M58/12</f>
        <v>0</v>
      </c>
      <c r="N49" s="108" t="e">
        <f t="shared" si="46"/>
        <v>#DIV/0!</v>
      </c>
      <c r="O49" s="706">
        <f>'Next Years Budget - Set Goals'!O58/12</f>
        <v>0</v>
      </c>
      <c r="P49" s="108" t="e">
        <f t="shared" si="47"/>
        <v>#DIV/0!</v>
      </c>
      <c r="Q49" s="706">
        <f>'Next Years Budget - Set Goals'!Q58/12</f>
        <v>0</v>
      </c>
      <c r="R49" s="108" t="e">
        <f t="shared" si="48"/>
        <v>#DIV/0!</v>
      </c>
      <c r="S49" s="706">
        <f>'Next Years Budget - Set Goals'!S58/12</f>
        <v>0</v>
      </c>
      <c r="T49" s="108" t="e">
        <f t="shared" si="49"/>
        <v>#DIV/0!</v>
      </c>
      <c r="U49" s="706">
        <f>'Next Years Budget - Set Goals'!U58/12</f>
        <v>0</v>
      </c>
      <c r="V49" s="108" t="e">
        <f t="shared" si="50"/>
        <v>#DIV/0!</v>
      </c>
      <c r="W49" s="706">
        <f>'Next Years Budget - Set Goals'!W58/12</f>
        <v>0</v>
      </c>
      <c r="X49" s="108" t="e">
        <f t="shared" si="51"/>
        <v>#DIV/0!</v>
      </c>
      <c r="Y49" s="706">
        <f>'Next Years Budget - Set Goals'!Y58/12</f>
        <v>0</v>
      </c>
      <c r="Z49" s="108" t="e">
        <f t="shared" si="52"/>
        <v>#DIV/0!</v>
      </c>
      <c r="AA49" s="706">
        <f>'Next Years Budget - Set Goals'!AA58/12</f>
        <v>0</v>
      </c>
      <c r="AB49" s="108" t="e">
        <f t="shared" si="53"/>
        <v>#DIV/0!</v>
      </c>
      <c r="AC49" s="706">
        <f>'Next Years Budget - Set Goals'!AC58/12</f>
        <v>0</v>
      </c>
      <c r="AD49" s="319" t="e">
        <f t="shared" si="54"/>
        <v>#DIV/0!</v>
      </c>
    </row>
    <row r="50" spans="1:30" ht="13.15" x14ac:dyDescent="0.4">
      <c r="A50" s="327" t="s">
        <v>398</v>
      </c>
      <c r="B50" s="394" t="s">
        <v>273</v>
      </c>
      <c r="C50" s="243">
        <f t="shared" si="41"/>
        <v>0</v>
      </c>
      <c r="D50" s="101">
        <f t="shared" si="42"/>
        <v>0</v>
      </c>
      <c r="E50" s="706">
        <f>'Next Years Budget - Set Goals'!E59/12</f>
        <v>0</v>
      </c>
      <c r="F50" s="108">
        <f t="shared" si="43"/>
        <v>0</v>
      </c>
      <c r="G50" s="706">
        <f>'Next Years Budget - Set Goals'!G59/12</f>
        <v>0</v>
      </c>
      <c r="H50" s="108" t="e">
        <f t="shared" si="43"/>
        <v>#DIV/0!</v>
      </c>
      <c r="I50" s="706">
        <f>'Next Years Budget - Set Goals'!I59/12</f>
        <v>0</v>
      </c>
      <c r="J50" s="108" t="e">
        <f t="shared" si="44"/>
        <v>#DIV/0!</v>
      </c>
      <c r="K50" s="706">
        <f>'Next Years Budget - Set Goals'!K59/12</f>
        <v>0</v>
      </c>
      <c r="L50" s="108" t="e">
        <f t="shared" si="45"/>
        <v>#DIV/0!</v>
      </c>
      <c r="M50" s="706">
        <f>'Next Years Budget - Set Goals'!M59/12</f>
        <v>0</v>
      </c>
      <c r="N50" s="108" t="e">
        <f t="shared" si="46"/>
        <v>#DIV/0!</v>
      </c>
      <c r="O50" s="706">
        <f>'Next Years Budget - Set Goals'!O59/12</f>
        <v>0</v>
      </c>
      <c r="P50" s="108" t="e">
        <f t="shared" si="47"/>
        <v>#DIV/0!</v>
      </c>
      <c r="Q50" s="706">
        <f>'Next Years Budget - Set Goals'!Q59/12</f>
        <v>0</v>
      </c>
      <c r="R50" s="108" t="e">
        <f t="shared" si="48"/>
        <v>#DIV/0!</v>
      </c>
      <c r="S50" s="706">
        <f>'Next Years Budget - Set Goals'!S59/12</f>
        <v>0</v>
      </c>
      <c r="T50" s="108" t="e">
        <f t="shared" si="49"/>
        <v>#DIV/0!</v>
      </c>
      <c r="U50" s="706">
        <f>'Next Years Budget - Set Goals'!U59/12</f>
        <v>0</v>
      </c>
      <c r="V50" s="108" t="e">
        <f t="shared" si="50"/>
        <v>#DIV/0!</v>
      </c>
      <c r="W50" s="706">
        <f>'Next Years Budget - Set Goals'!W59/12</f>
        <v>0</v>
      </c>
      <c r="X50" s="108" t="e">
        <f t="shared" si="51"/>
        <v>#DIV/0!</v>
      </c>
      <c r="Y50" s="706">
        <f>'Next Years Budget - Set Goals'!Y59/12</f>
        <v>0</v>
      </c>
      <c r="Z50" s="108" t="e">
        <f t="shared" si="52"/>
        <v>#DIV/0!</v>
      </c>
      <c r="AA50" s="706">
        <f>'Next Years Budget - Set Goals'!AA59/12</f>
        <v>0</v>
      </c>
      <c r="AB50" s="108" t="e">
        <f t="shared" si="53"/>
        <v>#DIV/0!</v>
      </c>
      <c r="AC50" s="706">
        <f>'Next Years Budget - Set Goals'!AC59/12</f>
        <v>0</v>
      </c>
      <c r="AD50" s="319" t="e">
        <f t="shared" si="54"/>
        <v>#DIV/0!</v>
      </c>
    </row>
    <row r="51" spans="1:30" ht="13.15" x14ac:dyDescent="0.4">
      <c r="A51" s="327" t="s">
        <v>398</v>
      </c>
      <c r="B51" s="394" t="s">
        <v>274</v>
      </c>
      <c r="C51" s="243">
        <f t="shared" si="41"/>
        <v>0</v>
      </c>
      <c r="D51" s="101">
        <f t="shared" si="42"/>
        <v>0</v>
      </c>
      <c r="E51" s="706">
        <f>'Next Years Budget - Set Goals'!E60/12</f>
        <v>0</v>
      </c>
      <c r="F51" s="108">
        <f t="shared" si="43"/>
        <v>0</v>
      </c>
      <c r="G51" s="706">
        <f>'Next Years Budget - Set Goals'!G60/12</f>
        <v>0</v>
      </c>
      <c r="H51" s="108" t="e">
        <f t="shared" si="43"/>
        <v>#DIV/0!</v>
      </c>
      <c r="I51" s="706">
        <f>'Next Years Budget - Set Goals'!I60/12</f>
        <v>0</v>
      </c>
      <c r="J51" s="108" t="e">
        <f t="shared" si="44"/>
        <v>#DIV/0!</v>
      </c>
      <c r="K51" s="706">
        <f>'Next Years Budget - Set Goals'!K60/12</f>
        <v>0</v>
      </c>
      <c r="L51" s="108" t="e">
        <f t="shared" si="45"/>
        <v>#DIV/0!</v>
      </c>
      <c r="M51" s="706">
        <f>'Next Years Budget - Set Goals'!M60/12</f>
        <v>0</v>
      </c>
      <c r="N51" s="108" t="e">
        <f t="shared" si="46"/>
        <v>#DIV/0!</v>
      </c>
      <c r="O51" s="706">
        <f>'Next Years Budget - Set Goals'!O60/12</f>
        <v>0</v>
      </c>
      <c r="P51" s="108" t="e">
        <f t="shared" si="47"/>
        <v>#DIV/0!</v>
      </c>
      <c r="Q51" s="706">
        <f>'Next Years Budget - Set Goals'!Q60/12</f>
        <v>0</v>
      </c>
      <c r="R51" s="108" t="e">
        <f t="shared" si="48"/>
        <v>#DIV/0!</v>
      </c>
      <c r="S51" s="706">
        <f>'Next Years Budget - Set Goals'!S60/12</f>
        <v>0</v>
      </c>
      <c r="T51" s="108" t="e">
        <f t="shared" si="49"/>
        <v>#DIV/0!</v>
      </c>
      <c r="U51" s="706">
        <f>'Next Years Budget - Set Goals'!U60/12</f>
        <v>0</v>
      </c>
      <c r="V51" s="108" t="e">
        <f t="shared" si="50"/>
        <v>#DIV/0!</v>
      </c>
      <c r="W51" s="706">
        <f>'Next Years Budget - Set Goals'!W60/12</f>
        <v>0</v>
      </c>
      <c r="X51" s="108" t="e">
        <f t="shared" si="51"/>
        <v>#DIV/0!</v>
      </c>
      <c r="Y51" s="706">
        <f>'Next Years Budget - Set Goals'!Y60/12</f>
        <v>0</v>
      </c>
      <c r="Z51" s="108" t="e">
        <f t="shared" si="52"/>
        <v>#DIV/0!</v>
      </c>
      <c r="AA51" s="706">
        <f>'Next Years Budget - Set Goals'!AA60/12</f>
        <v>0</v>
      </c>
      <c r="AB51" s="108" t="e">
        <f t="shared" si="53"/>
        <v>#DIV/0!</v>
      </c>
      <c r="AC51" s="706">
        <f>'Next Years Budget - Set Goals'!AC60/12</f>
        <v>0</v>
      </c>
      <c r="AD51" s="319" t="e">
        <f t="shared" si="54"/>
        <v>#DIV/0!</v>
      </c>
    </row>
    <row r="52" spans="1:30" ht="13.15" x14ac:dyDescent="0.4">
      <c r="A52" s="327" t="s">
        <v>398</v>
      </c>
      <c r="B52" s="394" t="s">
        <v>275</v>
      </c>
      <c r="C52" s="243">
        <f t="shared" si="41"/>
        <v>0</v>
      </c>
      <c r="D52" s="101">
        <f t="shared" si="42"/>
        <v>0</v>
      </c>
      <c r="E52" s="706">
        <f>'Next Years Budget - Set Goals'!E61/12</f>
        <v>0</v>
      </c>
      <c r="F52" s="108">
        <f t="shared" si="43"/>
        <v>0</v>
      </c>
      <c r="G52" s="706">
        <f>'Next Years Budget - Set Goals'!G61/12</f>
        <v>0</v>
      </c>
      <c r="H52" s="108" t="e">
        <f t="shared" si="43"/>
        <v>#DIV/0!</v>
      </c>
      <c r="I52" s="706">
        <f>'Next Years Budget - Set Goals'!I61/12</f>
        <v>0</v>
      </c>
      <c r="J52" s="108" t="e">
        <f t="shared" si="44"/>
        <v>#DIV/0!</v>
      </c>
      <c r="K52" s="706">
        <f>'Next Years Budget - Set Goals'!K61/12</f>
        <v>0</v>
      </c>
      <c r="L52" s="108" t="e">
        <f t="shared" si="45"/>
        <v>#DIV/0!</v>
      </c>
      <c r="M52" s="706">
        <f>'Next Years Budget - Set Goals'!M61/12</f>
        <v>0</v>
      </c>
      <c r="N52" s="108" t="e">
        <f t="shared" si="46"/>
        <v>#DIV/0!</v>
      </c>
      <c r="O52" s="706">
        <f>'Next Years Budget - Set Goals'!O61/12</f>
        <v>0</v>
      </c>
      <c r="P52" s="108" t="e">
        <f t="shared" si="47"/>
        <v>#DIV/0!</v>
      </c>
      <c r="Q52" s="706">
        <f>'Next Years Budget - Set Goals'!Q61/12</f>
        <v>0</v>
      </c>
      <c r="R52" s="108" t="e">
        <f t="shared" si="48"/>
        <v>#DIV/0!</v>
      </c>
      <c r="S52" s="706">
        <f>'Next Years Budget - Set Goals'!S61/12</f>
        <v>0</v>
      </c>
      <c r="T52" s="108" t="e">
        <f t="shared" si="49"/>
        <v>#DIV/0!</v>
      </c>
      <c r="U52" s="706">
        <f>'Next Years Budget - Set Goals'!U61/12</f>
        <v>0</v>
      </c>
      <c r="V52" s="108" t="e">
        <f t="shared" si="50"/>
        <v>#DIV/0!</v>
      </c>
      <c r="W52" s="706">
        <f>'Next Years Budget - Set Goals'!W61/12</f>
        <v>0</v>
      </c>
      <c r="X52" s="108" t="e">
        <f t="shared" si="51"/>
        <v>#DIV/0!</v>
      </c>
      <c r="Y52" s="706">
        <f>'Next Years Budget - Set Goals'!Y61/12</f>
        <v>0</v>
      </c>
      <c r="Z52" s="108" t="e">
        <f t="shared" si="52"/>
        <v>#DIV/0!</v>
      </c>
      <c r="AA52" s="706">
        <f>'Next Years Budget - Set Goals'!AA61/12</f>
        <v>0</v>
      </c>
      <c r="AB52" s="108" t="e">
        <f t="shared" si="53"/>
        <v>#DIV/0!</v>
      </c>
      <c r="AC52" s="706">
        <f>'Next Years Budget - Set Goals'!AC61/12</f>
        <v>0</v>
      </c>
      <c r="AD52" s="319" t="e">
        <f t="shared" si="54"/>
        <v>#DIV/0!</v>
      </c>
    </row>
    <row r="53" spans="1:30" ht="13.15" x14ac:dyDescent="0.4">
      <c r="A53" s="327" t="s">
        <v>398</v>
      </c>
      <c r="B53" s="394" t="s">
        <v>276</v>
      </c>
      <c r="C53" s="243">
        <f t="shared" si="41"/>
        <v>0</v>
      </c>
      <c r="D53" s="101">
        <f t="shared" si="42"/>
        <v>0</v>
      </c>
      <c r="E53" s="706">
        <f>'Next Years Budget - Set Goals'!E62/12</f>
        <v>0</v>
      </c>
      <c r="F53" s="108">
        <f t="shared" si="43"/>
        <v>0</v>
      </c>
      <c r="G53" s="706">
        <f>'Next Years Budget - Set Goals'!G62/12</f>
        <v>0</v>
      </c>
      <c r="H53" s="108" t="e">
        <f t="shared" si="43"/>
        <v>#DIV/0!</v>
      </c>
      <c r="I53" s="706">
        <f>'Next Years Budget - Set Goals'!I62/12</f>
        <v>0</v>
      </c>
      <c r="J53" s="108" t="e">
        <f t="shared" si="44"/>
        <v>#DIV/0!</v>
      </c>
      <c r="K53" s="706">
        <f>'Next Years Budget - Set Goals'!K62/12</f>
        <v>0</v>
      </c>
      <c r="L53" s="108" t="e">
        <f t="shared" si="45"/>
        <v>#DIV/0!</v>
      </c>
      <c r="M53" s="706">
        <f>'Next Years Budget - Set Goals'!M62/12</f>
        <v>0</v>
      </c>
      <c r="N53" s="108" t="e">
        <f t="shared" si="46"/>
        <v>#DIV/0!</v>
      </c>
      <c r="O53" s="706">
        <f>'Next Years Budget - Set Goals'!O62/12</f>
        <v>0</v>
      </c>
      <c r="P53" s="108" t="e">
        <f t="shared" si="47"/>
        <v>#DIV/0!</v>
      </c>
      <c r="Q53" s="706">
        <f>'Next Years Budget - Set Goals'!Q62/12</f>
        <v>0</v>
      </c>
      <c r="R53" s="108" t="e">
        <f t="shared" si="48"/>
        <v>#DIV/0!</v>
      </c>
      <c r="S53" s="706">
        <f>'Next Years Budget - Set Goals'!S62/12</f>
        <v>0</v>
      </c>
      <c r="T53" s="108" t="e">
        <f t="shared" si="49"/>
        <v>#DIV/0!</v>
      </c>
      <c r="U53" s="706">
        <f>'Next Years Budget - Set Goals'!U62/12</f>
        <v>0</v>
      </c>
      <c r="V53" s="108" t="e">
        <f t="shared" si="50"/>
        <v>#DIV/0!</v>
      </c>
      <c r="W53" s="706">
        <f>'Next Years Budget - Set Goals'!W62/12</f>
        <v>0</v>
      </c>
      <c r="X53" s="108" t="e">
        <f t="shared" si="51"/>
        <v>#DIV/0!</v>
      </c>
      <c r="Y53" s="706">
        <f>'Next Years Budget - Set Goals'!Y62/12</f>
        <v>0</v>
      </c>
      <c r="Z53" s="108" t="e">
        <f t="shared" si="52"/>
        <v>#DIV/0!</v>
      </c>
      <c r="AA53" s="706">
        <f>'Next Years Budget - Set Goals'!AA62/12</f>
        <v>0</v>
      </c>
      <c r="AB53" s="108" t="e">
        <f t="shared" si="53"/>
        <v>#DIV/0!</v>
      </c>
      <c r="AC53" s="706">
        <f>'Next Years Budget - Set Goals'!AC62/12</f>
        <v>0</v>
      </c>
      <c r="AD53" s="319" t="e">
        <f t="shared" si="54"/>
        <v>#DIV/0!</v>
      </c>
    </row>
    <row r="54" spans="1:30" ht="13.15" x14ac:dyDescent="0.4">
      <c r="A54" s="327" t="s">
        <v>399</v>
      </c>
      <c r="B54" s="394" t="s">
        <v>277</v>
      </c>
      <c r="C54" s="243">
        <f t="shared" si="41"/>
        <v>0</v>
      </c>
      <c r="D54" s="101">
        <f t="shared" si="42"/>
        <v>0</v>
      </c>
      <c r="E54" s="706">
        <f>'Next Years Budget - Set Goals'!E63/12</f>
        <v>0</v>
      </c>
      <c r="F54" s="108">
        <f t="shared" si="43"/>
        <v>0</v>
      </c>
      <c r="G54" s="706">
        <f>'Next Years Budget - Set Goals'!G63/12</f>
        <v>0</v>
      </c>
      <c r="H54" s="108" t="e">
        <f t="shared" si="43"/>
        <v>#DIV/0!</v>
      </c>
      <c r="I54" s="706">
        <f>'Next Years Budget - Set Goals'!I63/12</f>
        <v>0</v>
      </c>
      <c r="J54" s="108" t="e">
        <f t="shared" si="44"/>
        <v>#DIV/0!</v>
      </c>
      <c r="K54" s="706">
        <f>'Next Years Budget - Set Goals'!K63/12</f>
        <v>0</v>
      </c>
      <c r="L54" s="108" t="e">
        <f t="shared" si="45"/>
        <v>#DIV/0!</v>
      </c>
      <c r="M54" s="706">
        <f>'Next Years Budget - Set Goals'!M63/12</f>
        <v>0</v>
      </c>
      <c r="N54" s="108" t="e">
        <f t="shared" si="46"/>
        <v>#DIV/0!</v>
      </c>
      <c r="O54" s="706">
        <f>'Next Years Budget - Set Goals'!O63/12</f>
        <v>0</v>
      </c>
      <c r="P54" s="108" t="e">
        <f t="shared" si="47"/>
        <v>#DIV/0!</v>
      </c>
      <c r="Q54" s="706">
        <f>'Next Years Budget - Set Goals'!Q63/12</f>
        <v>0</v>
      </c>
      <c r="R54" s="108" t="e">
        <f t="shared" si="48"/>
        <v>#DIV/0!</v>
      </c>
      <c r="S54" s="706">
        <f>'Next Years Budget - Set Goals'!S63/12</f>
        <v>0</v>
      </c>
      <c r="T54" s="108" t="e">
        <f t="shared" si="49"/>
        <v>#DIV/0!</v>
      </c>
      <c r="U54" s="706">
        <f>'Next Years Budget - Set Goals'!U63/12</f>
        <v>0</v>
      </c>
      <c r="V54" s="108" t="e">
        <f t="shared" si="50"/>
        <v>#DIV/0!</v>
      </c>
      <c r="W54" s="706">
        <f>'Next Years Budget - Set Goals'!W63/12</f>
        <v>0</v>
      </c>
      <c r="X54" s="108" t="e">
        <f t="shared" si="51"/>
        <v>#DIV/0!</v>
      </c>
      <c r="Y54" s="706">
        <f>'Next Years Budget - Set Goals'!Y63/12</f>
        <v>0</v>
      </c>
      <c r="Z54" s="108" t="e">
        <f t="shared" si="52"/>
        <v>#DIV/0!</v>
      </c>
      <c r="AA54" s="706">
        <f>'Next Years Budget - Set Goals'!AA63/12</f>
        <v>0</v>
      </c>
      <c r="AB54" s="108" t="e">
        <f t="shared" si="53"/>
        <v>#DIV/0!</v>
      </c>
      <c r="AC54" s="706">
        <f>'Next Years Budget - Set Goals'!AC63/12</f>
        <v>0</v>
      </c>
      <c r="AD54" s="319" t="e">
        <f t="shared" si="54"/>
        <v>#DIV/0!</v>
      </c>
    </row>
    <row r="55" spans="1:30" ht="13.15" x14ac:dyDescent="0.4">
      <c r="A55" s="327" t="s">
        <v>399</v>
      </c>
      <c r="B55" s="394" t="s">
        <v>278</v>
      </c>
      <c r="C55" s="243">
        <f t="shared" si="41"/>
        <v>0</v>
      </c>
      <c r="D55" s="101">
        <f t="shared" si="42"/>
        <v>0</v>
      </c>
      <c r="E55" s="706">
        <f>'Next Years Budget - Set Goals'!E64/12</f>
        <v>0</v>
      </c>
      <c r="F55" s="108">
        <f t="shared" si="43"/>
        <v>0</v>
      </c>
      <c r="G55" s="706">
        <f>'Next Years Budget - Set Goals'!G64/12</f>
        <v>0</v>
      </c>
      <c r="H55" s="108" t="e">
        <f t="shared" si="43"/>
        <v>#DIV/0!</v>
      </c>
      <c r="I55" s="706">
        <f>'Next Years Budget - Set Goals'!I64/12</f>
        <v>0</v>
      </c>
      <c r="J55" s="108" t="e">
        <f t="shared" si="44"/>
        <v>#DIV/0!</v>
      </c>
      <c r="K55" s="706">
        <f>'Next Years Budget - Set Goals'!K64/12</f>
        <v>0</v>
      </c>
      <c r="L55" s="108" t="e">
        <f t="shared" si="45"/>
        <v>#DIV/0!</v>
      </c>
      <c r="M55" s="706">
        <f>'Next Years Budget - Set Goals'!M64/12</f>
        <v>0</v>
      </c>
      <c r="N55" s="108" t="e">
        <f t="shared" si="46"/>
        <v>#DIV/0!</v>
      </c>
      <c r="O55" s="706">
        <f>'Next Years Budget - Set Goals'!O64/12</f>
        <v>0</v>
      </c>
      <c r="P55" s="108" t="e">
        <f t="shared" si="47"/>
        <v>#DIV/0!</v>
      </c>
      <c r="Q55" s="706">
        <f>'Next Years Budget - Set Goals'!Q64/12</f>
        <v>0</v>
      </c>
      <c r="R55" s="108" t="e">
        <f t="shared" si="48"/>
        <v>#DIV/0!</v>
      </c>
      <c r="S55" s="706">
        <f>'Next Years Budget - Set Goals'!S64/12</f>
        <v>0</v>
      </c>
      <c r="T55" s="108" t="e">
        <f t="shared" si="49"/>
        <v>#DIV/0!</v>
      </c>
      <c r="U55" s="706">
        <f>'Next Years Budget - Set Goals'!U64/12</f>
        <v>0</v>
      </c>
      <c r="V55" s="108" t="e">
        <f t="shared" si="50"/>
        <v>#DIV/0!</v>
      </c>
      <c r="W55" s="706">
        <f>'Next Years Budget - Set Goals'!W64/12</f>
        <v>0</v>
      </c>
      <c r="X55" s="108" t="e">
        <f t="shared" si="51"/>
        <v>#DIV/0!</v>
      </c>
      <c r="Y55" s="706">
        <f>'Next Years Budget - Set Goals'!Y64/12</f>
        <v>0</v>
      </c>
      <c r="Z55" s="108" t="e">
        <f t="shared" si="52"/>
        <v>#DIV/0!</v>
      </c>
      <c r="AA55" s="706">
        <f>'Next Years Budget - Set Goals'!AA64/12</f>
        <v>0</v>
      </c>
      <c r="AB55" s="108" t="e">
        <f t="shared" si="53"/>
        <v>#DIV/0!</v>
      </c>
      <c r="AC55" s="706">
        <f>'Next Years Budget - Set Goals'!AC64/12</f>
        <v>0</v>
      </c>
      <c r="AD55" s="319" t="e">
        <f t="shared" si="54"/>
        <v>#DIV/0!</v>
      </c>
    </row>
    <row r="56" spans="1:30" ht="13.15" x14ac:dyDescent="0.4">
      <c r="A56" s="327" t="s">
        <v>399</v>
      </c>
      <c r="B56" s="394" t="s">
        <v>279</v>
      </c>
      <c r="C56" s="243">
        <f t="shared" si="41"/>
        <v>0</v>
      </c>
      <c r="D56" s="101">
        <f t="shared" si="42"/>
        <v>0</v>
      </c>
      <c r="E56" s="706">
        <f>'Next Years Budget - Set Goals'!E65/12</f>
        <v>0</v>
      </c>
      <c r="F56" s="108">
        <f t="shared" si="43"/>
        <v>0</v>
      </c>
      <c r="G56" s="706">
        <f>'Next Years Budget - Set Goals'!G65/12</f>
        <v>0</v>
      </c>
      <c r="H56" s="108" t="e">
        <f t="shared" si="43"/>
        <v>#DIV/0!</v>
      </c>
      <c r="I56" s="706">
        <f>'Next Years Budget - Set Goals'!I65/12</f>
        <v>0</v>
      </c>
      <c r="J56" s="108" t="e">
        <f t="shared" si="44"/>
        <v>#DIV/0!</v>
      </c>
      <c r="K56" s="706">
        <f>'Next Years Budget - Set Goals'!K65/12</f>
        <v>0</v>
      </c>
      <c r="L56" s="108" t="e">
        <f t="shared" si="45"/>
        <v>#DIV/0!</v>
      </c>
      <c r="M56" s="706">
        <f>'Next Years Budget - Set Goals'!M65/12</f>
        <v>0</v>
      </c>
      <c r="N56" s="108" t="e">
        <f t="shared" si="46"/>
        <v>#DIV/0!</v>
      </c>
      <c r="O56" s="706">
        <f>'Next Years Budget - Set Goals'!O65/12</f>
        <v>0</v>
      </c>
      <c r="P56" s="108" t="e">
        <f t="shared" si="47"/>
        <v>#DIV/0!</v>
      </c>
      <c r="Q56" s="706">
        <f>'Next Years Budget - Set Goals'!Q65/12</f>
        <v>0</v>
      </c>
      <c r="R56" s="108" t="e">
        <f t="shared" si="48"/>
        <v>#DIV/0!</v>
      </c>
      <c r="S56" s="706">
        <f>'Next Years Budget - Set Goals'!S65/12</f>
        <v>0</v>
      </c>
      <c r="T56" s="108" t="e">
        <f t="shared" si="49"/>
        <v>#DIV/0!</v>
      </c>
      <c r="U56" s="706">
        <f>'Next Years Budget - Set Goals'!U65/12</f>
        <v>0</v>
      </c>
      <c r="V56" s="108" t="e">
        <f t="shared" si="50"/>
        <v>#DIV/0!</v>
      </c>
      <c r="W56" s="706">
        <f>'Next Years Budget - Set Goals'!W65/12</f>
        <v>0</v>
      </c>
      <c r="X56" s="108" t="e">
        <f t="shared" si="51"/>
        <v>#DIV/0!</v>
      </c>
      <c r="Y56" s="706">
        <f>'Next Years Budget - Set Goals'!Y65/12</f>
        <v>0</v>
      </c>
      <c r="Z56" s="108" t="e">
        <f t="shared" si="52"/>
        <v>#DIV/0!</v>
      </c>
      <c r="AA56" s="706">
        <f>'Next Years Budget - Set Goals'!AA65/12</f>
        <v>0</v>
      </c>
      <c r="AB56" s="108" t="e">
        <f t="shared" si="53"/>
        <v>#DIV/0!</v>
      </c>
      <c r="AC56" s="706">
        <f>'Next Years Budget - Set Goals'!AC65/12</f>
        <v>0</v>
      </c>
      <c r="AD56" s="319" t="e">
        <f t="shared" si="54"/>
        <v>#DIV/0!</v>
      </c>
    </row>
    <row r="57" spans="1:30" ht="13.15" x14ac:dyDescent="0.4">
      <c r="A57" s="327" t="s">
        <v>399</v>
      </c>
      <c r="B57" s="394" t="s">
        <v>280</v>
      </c>
      <c r="C57" s="243">
        <f t="shared" si="41"/>
        <v>0</v>
      </c>
      <c r="D57" s="101">
        <f t="shared" si="42"/>
        <v>0</v>
      </c>
      <c r="E57" s="706">
        <f>'Next Years Budget - Set Goals'!E66/12</f>
        <v>0</v>
      </c>
      <c r="F57" s="108">
        <f t="shared" ref="F57:H60" si="55">+E57/E$7</f>
        <v>0</v>
      </c>
      <c r="G57" s="706">
        <f>'Next Years Budget - Set Goals'!G66/12</f>
        <v>0</v>
      </c>
      <c r="H57" s="108" t="e">
        <f t="shared" si="55"/>
        <v>#DIV/0!</v>
      </c>
      <c r="I57" s="706">
        <f>'Next Years Budget - Set Goals'!I66/12</f>
        <v>0</v>
      </c>
      <c r="J57" s="108" t="e">
        <f t="shared" si="44"/>
        <v>#DIV/0!</v>
      </c>
      <c r="K57" s="706">
        <f>'Next Years Budget - Set Goals'!K66/12</f>
        <v>0</v>
      </c>
      <c r="L57" s="108" t="e">
        <f t="shared" si="45"/>
        <v>#DIV/0!</v>
      </c>
      <c r="M57" s="706">
        <f>'Next Years Budget - Set Goals'!M66/12</f>
        <v>0</v>
      </c>
      <c r="N57" s="108" t="e">
        <f t="shared" si="46"/>
        <v>#DIV/0!</v>
      </c>
      <c r="O57" s="706">
        <f>'Next Years Budget - Set Goals'!O66/12</f>
        <v>0</v>
      </c>
      <c r="P57" s="108" t="e">
        <f t="shared" si="47"/>
        <v>#DIV/0!</v>
      </c>
      <c r="Q57" s="706">
        <f>'Next Years Budget - Set Goals'!Q66/12</f>
        <v>0</v>
      </c>
      <c r="R57" s="108" t="e">
        <f t="shared" si="48"/>
        <v>#DIV/0!</v>
      </c>
      <c r="S57" s="706">
        <f>'Next Years Budget - Set Goals'!S66/12</f>
        <v>0</v>
      </c>
      <c r="T57" s="108" t="e">
        <f t="shared" si="49"/>
        <v>#DIV/0!</v>
      </c>
      <c r="U57" s="706">
        <f>'Next Years Budget - Set Goals'!U66/12</f>
        <v>0</v>
      </c>
      <c r="V57" s="108" t="e">
        <f t="shared" si="50"/>
        <v>#DIV/0!</v>
      </c>
      <c r="W57" s="706">
        <f>'Next Years Budget - Set Goals'!W66/12</f>
        <v>0</v>
      </c>
      <c r="X57" s="108" t="e">
        <f t="shared" si="51"/>
        <v>#DIV/0!</v>
      </c>
      <c r="Y57" s="706">
        <f>'Next Years Budget - Set Goals'!Y66/12</f>
        <v>0</v>
      </c>
      <c r="Z57" s="108" t="e">
        <f t="shared" si="52"/>
        <v>#DIV/0!</v>
      </c>
      <c r="AA57" s="706">
        <f>'Next Years Budget - Set Goals'!AA66/12</f>
        <v>0</v>
      </c>
      <c r="AB57" s="108" t="e">
        <f t="shared" si="53"/>
        <v>#DIV/0!</v>
      </c>
      <c r="AC57" s="706">
        <f>'Next Years Budget - Set Goals'!AC66/12</f>
        <v>0</v>
      </c>
      <c r="AD57" s="319" t="e">
        <f t="shared" si="54"/>
        <v>#DIV/0!</v>
      </c>
    </row>
    <row r="58" spans="1:30" ht="13.15" x14ac:dyDescent="0.4">
      <c r="A58" s="327" t="s">
        <v>398</v>
      </c>
      <c r="B58" s="394" t="s">
        <v>281</v>
      </c>
      <c r="C58" s="243">
        <f t="shared" si="41"/>
        <v>0</v>
      </c>
      <c r="D58" s="101">
        <f t="shared" si="42"/>
        <v>0</v>
      </c>
      <c r="E58" s="706">
        <f>'Next Years Budget - Set Goals'!E67/12</f>
        <v>0</v>
      </c>
      <c r="F58" s="108">
        <f t="shared" si="55"/>
        <v>0</v>
      </c>
      <c r="G58" s="706">
        <f>'Next Years Budget - Set Goals'!G67/12</f>
        <v>0</v>
      </c>
      <c r="H58" s="108" t="e">
        <f t="shared" si="55"/>
        <v>#DIV/0!</v>
      </c>
      <c r="I58" s="706">
        <f>'Next Years Budget - Set Goals'!I67/12</f>
        <v>0</v>
      </c>
      <c r="J58" s="108" t="e">
        <f t="shared" si="44"/>
        <v>#DIV/0!</v>
      </c>
      <c r="K58" s="706">
        <f>'Next Years Budget - Set Goals'!K67/12</f>
        <v>0</v>
      </c>
      <c r="L58" s="108" t="e">
        <f t="shared" si="45"/>
        <v>#DIV/0!</v>
      </c>
      <c r="M58" s="706">
        <f>'Next Years Budget - Set Goals'!M67/12</f>
        <v>0</v>
      </c>
      <c r="N58" s="108" t="e">
        <f t="shared" si="46"/>
        <v>#DIV/0!</v>
      </c>
      <c r="O58" s="706">
        <f>'Next Years Budget - Set Goals'!O67/12</f>
        <v>0</v>
      </c>
      <c r="P58" s="108" t="e">
        <f t="shared" si="47"/>
        <v>#DIV/0!</v>
      </c>
      <c r="Q58" s="706">
        <f>'Next Years Budget - Set Goals'!Q67/12</f>
        <v>0</v>
      </c>
      <c r="R58" s="108" t="e">
        <f t="shared" si="48"/>
        <v>#DIV/0!</v>
      </c>
      <c r="S58" s="706">
        <f>'Next Years Budget - Set Goals'!S67/12</f>
        <v>0</v>
      </c>
      <c r="T58" s="108" t="e">
        <f t="shared" si="49"/>
        <v>#DIV/0!</v>
      </c>
      <c r="U58" s="706">
        <f>'Next Years Budget - Set Goals'!U67/12</f>
        <v>0</v>
      </c>
      <c r="V58" s="108" t="e">
        <f t="shared" si="50"/>
        <v>#DIV/0!</v>
      </c>
      <c r="W58" s="706">
        <f>'Next Years Budget - Set Goals'!W67/12</f>
        <v>0</v>
      </c>
      <c r="X58" s="108" t="e">
        <f t="shared" si="51"/>
        <v>#DIV/0!</v>
      </c>
      <c r="Y58" s="706">
        <f>'Next Years Budget - Set Goals'!Y67/12</f>
        <v>0</v>
      </c>
      <c r="Z58" s="108" t="e">
        <f t="shared" si="52"/>
        <v>#DIV/0!</v>
      </c>
      <c r="AA58" s="706">
        <f>'Next Years Budget - Set Goals'!AA67/12</f>
        <v>0</v>
      </c>
      <c r="AB58" s="108" t="e">
        <f t="shared" si="53"/>
        <v>#DIV/0!</v>
      </c>
      <c r="AC58" s="706">
        <f>'Next Years Budget - Set Goals'!AC67/12</f>
        <v>0</v>
      </c>
      <c r="AD58" s="319" t="e">
        <f t="shared" si="54"/>
        <v>#DIV/0!</v>
      </c>
    </row>
    <row r="59" spans="1:30" ht="13.15" x14ac:dyDescent="0.4">
      <c r="A59" s="327" t="s">
        <v>399</v>
      </c>
      <c r="B59" s="394" t="s">
        <v>282</v>
      </c>
      <c r="C59" s="243">
        <f t="shared" si="41"/>
        <v>0</v>
      </c>
      <c r="D59" s="101">
        <f t="shared" si="42"/>
        <v>0</v>
      </c>
      <c r="E59" s="706">
        <f>'Next Years Budget - Set Goals'!E68/12</f>
        <v>0</v>
      </c>
      <c r="F59" s="108">
        <f t="shared" si="55"/>
        <v>0</v>
      </c>
      <c r="G59" s="706">
        <f>'Next Years Budget - Set Goals'!G68/12</f>
        <v>0</v>
      </c>
      <c r="H59" s="108" t="e">
        <f t="shared" si="55"/>
        <v>#DIV/0!</v>
      </c>
      <c r="I59" s="706">
        <f>'Next Years Budget - Set Goals'!I68/12</f>
        <v>0</v>
      </c>
      <c r="J59" s="108" t="e">
        <f t="shared" si="44"/>
        <v>#DIV/0!</v>
      </c>
      <c r="K59" s="706">
        <f>'Next Years Budget - Set Goals'!K68/12</f>
        <v>0</v>
      </c>
      <c r="L59" s="108" t="e">
        <f t="shared" si="45"/>
        <v>#DIV/0!</v>
      </c>
      <c r="M59" s="706">
        <f>'Next Years Budget - Set Goals'!M68/12</f>
        <v>0</v>
      </c>
      <c r="N59" s="108" t="e">
        <f t="shared" si="46"/>
        <v>#DIV/0!</v>
      </c>
      <c r="O59" s="706">
        <f>'Next Years Budget - Set Goals'!O68/12</f>
        <v>0</v>
      </c>
      <c r="P59" s="108" t="e">
        <f t="shared" si="47"/>
        <v>#DIV/0!</v>
      </c>
      <c r="Q59" s="706">
        <f>'Next Years Budget - Set Goals'!Q68/12</f>
        <v>0</v>
      </c>
      <c r="R59" s="108" t="e">
        <f t="shared" si="48"/>
        <v>#DIV/0!</v>
      </c>
      <c r="S59" s="706">
        <f>'Next Years Budget - Set Goals'!S68/12</f>
        <v>0</v>
      </c>
      <c r="T59" s="108" t="e">
        <f t="shared" si="49"/>
        <v>#DIV/0!</v>
      </c>
      <c r="U59" s="706">
        <f>'Next Years Budget - Set Goals'!U68/12</f>
        <v>0</v>
      </c>
      <c r="V59" s="108" t="e">
        <f t="shared" si="50"/>
        <v>#DIV/0!</v>
      </c>
      <c r="W59" s="706">
        <f>'Next Years Budget - Set Goals'!W68/12</f>
        <v>0</v>
      </c>
      <c r="X59" s="108" t="e">
        <f t="shared" si="51"/>
        <v>#DIV/0!</v>
      </c>
      <c r="Y59" s="706">
        <f>'Next Years Budget - Set Goals'!Y68/12</f>
        <v>0</v>
      </c>
      <c r="Z59" s="108" t="e">
        <f t="shared" si="52"/>
        <v>#DIV/0!</v>
      </c>
      <c r="AA59" s="706">
        <f>'Next Years Budget - Set Goals'!AA68/12</f>
        <v>0</v>
      </c>
      <c r="AB59" s="108" t="e">
        <f t="shared" si="53"/>
        <v>#DIV/0!</v>
      </c>
      <c r="AC59" s="706">
        <f>'Next Years Budget - Set Goals'!AC68/12</f>
        <v>0</v>
      </c>
      <c r="AD59" s="319" t="e">
        <f t="shared" si="54"/>
        <v>#DIV/0!</v>
      </c>
    </row>
    <row r="60" spans="1:30" ht="13.15" x14ac:dyDescent="0.4">
      <c r="A60" s="327"/>
      <c r="B60" s="409" t="s">
        <v>284</v>
      </c>
      <c r="C60" s="265">
        <f>SUM(C41:C59)</f>
        <v>0</v>
      </c>
      <c r="D60" s="110">
        <f>+C60/$C$7</f>
        <v>0</v>
      </c>
      <c r="E60" s="256">
        <f>SUM(E41:E59)</f>
        <v>0</v>
      </c>
      <c r="F60" s="194">
        <f t="shared" si="55"/>
        <v>0</v>
      </c>
      <c r="G60" s="256">
        <f>SUM(G41:G59)</f>
        <v>0</v>
      </c>
      <c r="H60" s="194" t="e">
        <f t="shared" si="55"/>
        <v>#DIV/0!</v>
      </c>
      <c r="I60" s="256">
        <f>SUM(I41:I59)</f>
        <v>0</v>
      </c>
      <c r="J60" s="194" t="e">
        <f t="shared" si="44"/>
        <v>#DIV/0!</v>
      </c>
      <c r="K60" s="256">
        <f>SUM(K41:K59)</f>
        <v>0</v>
      </c>
      <c r="L60" s="194" t="e">
        <f t="shared" si="45"/>
        <v>#DIV/0!</v>
      </c>
      <c r="M60" s="256">
        <f>SUM(M41:M59)</f>
        <v>0</v>
      </c>
      <c r="N60" s="194" t="e">
        <f t="shared" si="46"/>
        <v>#DIV/0!</v>
      </c>
      <c r="O60" s="256">
        <f>SUM(O41:O59)</f>
        <v>0</v>
      </c>
      <c r="P60" s="194" t="e">
        <f t="shared" si="47"/>
        <v>#DIV/0!</v>
      </c>
      <c r="Q60" s="256">
        <f>SUM(Q41:Q59)</f>
        <v>0</v>
      </c>
      <c r="R60" s="194" t="e">
        <f t="shared" si="48"/>
        <v>#DIV/0!</v>
      </c>
      <c r="S60" s="256">
        <f>SUM(S41:S59)</f>
        <v>0</v>
      </c>
      <c r="T60" s="194" t="e">
        <f t="shared" si="49"/>
        <v>#DIV/0!</v>
      </c>
      <c r="U60" s="256">
        <f>SUM(U41:U59)</f>
        <v>0</v>
      </c>
      <c r="V60" s="194" t="e">
        <f t="shared" si="50"/>
        <v>#DIV/0!</v>
      </c>
      <c r="W60" s="256">
        <f>SUM(W41:W59)</f>
        <v>0</v>
      </c>
      <c r="X60" s="194" t="e">
        <f t="shared" si="51"/>
        <v>#DIV/0!</v>
      </c>
      <c r="Y60" s="256">
        <f>SUM(Y41:Y59)</f>
        <v>0</v>
      </c>
      <c r="Z60" s="194" t="e">
        <f t="shared" si="52"/>
        <v>#DIV/0!</v>
      </c>
      <c r="AA60" s="256">
        <f>SUM(AA41:AA59)</f>
        <v>0</v>
      </c>
      <c r="AB60" s="194" t="e">
        <f t="shared" si="53"/>
        <v>#DIV/0!</v>
      </c>
      <c r="AC60" s="256">
        <f>SUM(AC41:AC59)</f>
        <v>0</v>
      </c>
      <c r="AD60" s="230" t="e">
        <f t="shared" si="54"/>
        <v>#DIV/0!</v>
      </c>
    </row>
    <row r="61" spans="1:30" ht="13.15" x14ac:dyDescent="0.4">
      <c r="A61" s="327"/>
      <c r="B61" s="4"/>
      <c r="C61" s="243"/>
      <c r="D61" s="1"/>
      <c r="E61" s="248"/>
      <c r="F61" s="108"/>
      <c r="G61" s="248"/>
      <c r="H61" s="108"/>
      <c r="I61" s="248"/>
      <c r="J61" s="108"/>
      <c r="K61" s="248"/>
      <c r="L61" s="108"/>
      <c r="M61" s="248"/>
      <c r="N61" s="108"/>
      <c r="O61" s="248"/>
      <c r="P61" s="108"/>
      <c r="Q61" s="248"/>
      <c r="R61" s="108"/>
      <c r="S61" s="248"/>
      <c r="T61" s="108"/>
      <c r="U61" s="248"/>
      <c r="V61" s="108"/>
      <c r="W61" s="248"/>
      <c r="X61" s="108"/>
      <c r="Y61" s="248"/>
      <c r="Z61" s="108"/>
      <c r="AA61" s="248"/>
      <c r="AB61" s="108"/>
      <c r="AC61" s="248"/>
      <c r="AD61" s="319"/>
    </row>
    <row r="62" spans="1:30" ht="13.15" x14ac:dyDescent="0.4">
      <c r="A62" s="327"/>
      <c r="B62" s="410" t="s">
        <v>299</v>
      </c>
      <c r="C62" s="243"/>
      <c r="D62" s="1"/>
      <c r="E62" s="248"/>
      <c r="F62" s="108"/>
      <c r="G62" s="248"/>
      <c r="H62" s="108"/>
      <c r="I62" s="248"/>
      <c r="J62" s="108"/>
      <c r="K62" s="248"/>
      <c r="L62" s="108"/>
      <c r="M62" s="248"/>
      <c r="N62" s="108"/>
      <c r="O62" s="248"/>
      <c r="P62" s="108"/>
      <c r="Q62" s="248"/>
      <c r="R62" s="108"/>
      <c r="S62" s="248"/>
      <c r="T62" s="108"/>
      <c r="U62" s="248"/>
      <c r="V62" s="108"/>
      <c r="W62" s="248"/>
      <c r="X62" s="108"/>
      <c r="Y62" s="248"/>
      <c r="Z62" s="108"/>
      <c r="AA62" s="248"/>
      <c r="AB62" s="108"/>
      <c r="AC62" s="248"/>
      <c r="AD62" s="319"/>
    </row>
    <row r="63" spans="1:30" ht="13.15" x14ac:dyDescent="0.4">
      <c r="A63" s="327" t="s">
        <v>398</v>
      </c>
      <c r="B63" s="394" t="s">
        <v>285</v>
      </c>
      <c r="C63" s="243">
        <f t="shared" ref="C63:C76" si="56">+E63+G63+I63+K63+M63+O63+Q63+S63+U63+W63+Y63+AA63+AC63</f>
        <v>0</v>
      </c>
      <c r="D63" s="101">
        <f t="shared" ref="D63:D76" si="57">+C63/$C$7</f>
        <v>0</v>
      </c>
      <c r="E63" s="706">
        <f>'Next Years Budget - Set Goals'!E72/12</f>
        <v>0</v>
      </c>
      <c r="F63" s="108">
        <f t="shared" ref="F63:H77" si="58">+E63/E$7</f>
        <v>0</v>
      </c>
      <c r="G63" s="706">
        <f>'Next Years Budget - Set Goals'!G72/12</f>
        <v>0</v>
      </c>
      <c r="H63" s="108" t="e">
        <f t="shared" si="58"/>
        <v>#DIV/0!</v>
      </c>
      <c r="I63" s="706">
        <f>'Next Years Budget - Set Goals'!I72/12</f>
        <v>0</v>
      </c>
      <c r="J63" s="108" t="e">
        <f t="shared" ref="J63:J77" si="59">+I63/I$7</f>
        <v>#DIV/0!</v>
      </c>
      <c r="K63" s="706">
        <f>'Next Years Budget - Set Goals'!K72/12</f>
        <v>0</v>
      </c>
      <c r="L63" s="108" t="e">
        <f t="shared" ref="L63:L77" si="60">+K63/K$7</f>
        <v>#DIV/0!</v>
      </c>
      <c r="M63" s="706">
        <f>'Next Years Budget - Set Goals'!M72/12</f>
        <v>0</v>
      </c>
      <c r="N63" s="108" t="e">
        <f t="shared" ref="N63:N77" si="61">+M63/M$7</f>
        <v>#DIV/0!</v>
      </c>
      <c r="O63" s="706">
        <f>'Next Years Budget - Set Goals'!O72/12</f>
        <v>0</v>
      </c>
      <c r="P63" s="108" t="e">
        <f t="shared" ref="P63:P77" si="62">+O63/O$7</f>
        <v>#DIV/0!</v>
      </c>
      <c r="Q63" s="706">
        <f>'Next Years Budget - Set Goals'!Q72/12</f>
        <v>0</v>
      </c>
      <c r="R63" s="108" t="e">
        <f t="shared" ref="R63:R77" si="63">+Q63/Q$7</f>
        <v>#DIV/0!</v>
      </c>
      <c r="S63" s="706">
        <f>'Next Years Budget - Set Goals'!S72/12</f>
        <v>0</v>
      </c>
      <c r="T63" s="108" t="e">
        <f t="shared" ref="T63:T77" si="64">+S63/S$7</f>
        <v>#DIV/0!</v>
      </c>
      <c r="U63" s="706">
        <f>'Next Years Budget - Set Goals'!U72/12</f>
        <v>0</v>
      </c>
      <c r="V63" s="108" t="e">
        <f t="shared" ref="V63:V77" si="65">+U63/U$7</f>
        <v>#DIV/0!</v>
      </c>
      <c r="W63" s="706">
        <f>'Next Years Budget - Set Goals'!W72/12</f>
        <v>0</v>
      </c>
      <c r="X63" s="108" t="e">
        <f t="shared" ref="X63:X77" si="66">+W63/W$7</f>
        <v>#DIV/0!</v>
      </c>
      <c r="Y63" s="706">
        <f>'Next Years Budget - Set Goals'!Y72/12</f>
        <v>0</v>
      </c>
      <c r="Z63" s="108" t="e">
        <f t="shared" ref="Z63:Z77" si="67">+Y63/Y$7</f>
        <v>#DIV/0!</v>
      </c>
      <c r="AA63" s="706">
        <f>'Next Years Budget - Set Goals'!AA72/12</f>
        <v>0</v>
      </c>
      <c r="AB63" s="108" t="e">
        <f t="shared" ref="AB63:AB77" si="68">+AA63/AA$7</f>
        <v>#DIV/0!</v>
      </c>
      <c r="AC63" s="706">
        <f>'Next Years Budget - Set Goals'!AC72/12</f>
        <v>0</v>
      </c>
      <c r="AD63" s="319" t="e">
        <f t="shared" ref="AD63:AD77" si="69">+AC63/AC$7</f>
        <v>#DIV/0!</v>
      </c>
    </row>
    <row r="64" spans="1:30" ht="13.15" x14ac:dyDescent="0.4">
      <c r="A64" s="327" t="s">
        <v>398</v>
      </c>
      <c r="B64" s="394" t="s">
        <v>286</v>
      </c>
      <c r="C64" s="243">
        <f t="shared" si="56"/>
        <v>0</v>
      </c>
      <c r="D64" s="101">
        <f t="shared" si="57"/>
        <v>0</v>
      </c>
      <c r="E64" s="706">
        <f>'Next Years Budget - Set Goals'!E73/12</f>
        <v>0</v>
      </c>
      <c r="F64" s="108">
        <f t="shared" si="58"/>
        <v>0</v>
      </c>
      <c r="G64" s="706">
        <f>'Next Years Budget - Set Goals'!G73/12</f>
        <v>0</v>
      </c>
      <c r="H64" s="108" t="e">
        <f t="shared" si="58"/>
        <v>#DIV/0!</v>
      </c>
      <c r="I64" s="706">
        <f>'Next Years Budget - Set Goals'!I73/12</f>
        <v>0</v>
      </c>
      <c r="J64" s="108" t="e">
        <f t="shared" si="59"/>
        <v>#DIV/0!</v>
      </c>
      <c r="K64" s="706">
        <f>'Next Years Budget - Set Goals'!K73/12</f>
        <v>0</v>
      </c>
      <c r="L64" s="108" t="e">
        <f t="shared" si="60"/>
        <v>#DIV/0!</v>
      </c>
      <c r="M64" s="706">
        <f>'Next Years Budget - Set Goals'!M73/12</f>
        <v>0</v>
      </c>
      <c r="N64" s="108" t="e">
        <f t="shared" si="61"/>
        <v>#DIV/0!</v>
      </c>
      <c r="O64" s="706">
        <f>'Next Years Budget - Set Goals'!O73/12</f>
        <v>0</v>
      </c>
      <c r="P64" s="108" t="e">
        <f t="shared" si="62"/>
        <v>#DIV/0!</v>
      </c>
      <c r="Q64" s="706">
        <f>'Next Years Budget - Set Goals'!Q73/12</f>
        <v>0</v>
      </c>
      <c r="R64" s="108" t="e">
        <f t="shared" si="63"/>
        <v>#DIV/0!</v>
      </c>
      <c r="S64" s="706">
        <f>'Next Years Budget - Set Goals'!S73/12</f>
        <v>0</v>
      </c>
      <c r="T64" s="108" t="e">
        <f t="shared" si="64"/>
        <v>#DIV/0!</v>
      </c>
      <c r="U64" s="706">
        <f>'Next Years Budget - Set Goals'!U73/12</f>
        <v>0</v>
      </c>
      <c r="V64" s="108" t="e">
        <f t="shared" si="65"/>
        <v>#DIV/0!</v>
      </c>
      <c r="W64" s="706">
        <f>'Next Years Budget - Set Goals'!W73/12</f>
        <v>0</v>
      </c>
      <c r="X64" s="108" t="e">
        <f t="shared" si="66"/>
        <v>#DIV/0!</v>
      </c>
      <c r="Y64" s="706">
        <f>'Next Years Budget - Set Goals'!Y73/12</f>
        <v>0</v>
      </c>
      <c r="Z64" s="108" t="e">
        <f t="shared" si="67"/>
        <v>#DIV/0!</v>
      </c>
      <c r="AA64" s="706">
        <f>'Next Years Budget - Set Goals'!AA73/12</f>
        <v>0</v>
      </c>
      <c r="AB64" s="108" t="e">
        <f t="shared" si="68"/>
        <v>#DIV/0!</v>
      </c>
      <c r="AC64" s="706">
        <f>'Next Years Budget - Set Goals'!AC73/12</f>
        <v>0</v>
      </c>
      <c r="AD64" s="319" t="e">
        <f t="shared" si="69"/>
        <v>#DIV/0!</v>
      </c>
    </row>
    <row r="65" spans="1:30" ht="13.15" x14ac:dyDescent="0.4">
      <c r="A65" s="327" t="s">
        <v>398</v>
      </c>
      <c r="B65" s="394" t="s">
        <v>287</v>
      </c>
      <c r="C65" s="243">
        <f t="shared" si="56"/>
        <v>0</v>
      </c>
      <c r="D65" s="101">
        <f t="shared" si="57"/>
        <v>0</v>
      </c>
      <c r="E65" s="706">
        <f>'Next Years Budget - Set Goals'!E74/12</f>
        <v>0</v>
      </c>
      <c r="F65" s="108">
        <f t="shared" si="58"/>
        <v>0</v>
      </c>
      <c r="G65" s="706">
        <f>'Next Years Budget - Set Goals'!G74/12</f>
        <v>0</v>
      </c>
      <c r="H65" s="108" t="e">
        <f t="shared" si="58"/>
        <v>#DIV/0!</v>
      </c>
      <c r="I65" s="706">
        <f>'Next Years Budget - Set Goals'!I74/12</f>
        <v>0</v>
      </c>
      <c r="J65" s="108" t="e">
        <f t="shared" si="59"/>
        <v>#DIV/0!</v>
      </c>
      <c r="K65" s="706">
        <f>'Next Years Budget - Set Goals'!K74/12</f>
        <v>0</v>
      </c>
      <c r="L65" s="108" t="e">
        <f t="shared" si="60"/>
        <v>#DIV/0!</v>
      </c>
      <c r="M65" s="706">
        <f>'Next Years Budget - Set Goals'!M74/12</f>
        <v>0</v>
      </c>
      <c r="N65" s="108" t="e">
        <f t="shared" si="61"/>
        <v>#DIV/0!</v>
      </c>
      <c r="O65" s="706">
        <f>'Next Years Budget - Set Goals'!O74/12</f>
        <v>0</v>
      </c>
      <c r="P65" s="108" t="e">
        <f t="shared" si="62"/>
        <v>#DIV/0!</v>
      </c>
      <c r="Q65" s="706">
        <f>'Next Years Budget - Set Goals'!Q74/12</f>
        <v>0</v>
      </c>
      <c r="R65" s="108" t="e">
        <f t="shared" si="63"/>
        <v>#DIV/0!</v>
      </c>
      <c r="S65" s="706">
        <f>'Next Years Budget - Set Goals'!S74/12</f>
        <v>0</v>
      </c>
      <c r="T65" s="108" t="e">
        <f t="shared" si="64"/>
        <v>#DIV/0!</v>
      </c>
      <c r="U65" s="706">
        <f>'Next Years Budget - Set Goals'!U74/12</f>
        <v>0</v>
      </c>
      <c r="V65" s="108" t="e">
        <f t="shared" si="65"/>
        <v>#DIV/0!</v>
      </c>
      <c r="W65" s="706">
        <f>'Next Years Budget - Set Goals'!W74/12</f>
        <v>0</v>
      </c>
      <c r="X65" s="108" t="e">
        <f t="shared" si="66"/>
        <v>#DIV/0!</v>
      </c>
      <c r="Y65" s="706">
        <f>'Next Years Budget - Set Goals'!Y74/12</f>
        <v>0</v>
      </c>
      <c r="Z65" s="108" t="e">
        <f t="shared" si="67"/>
        <v>#DIV/0!</v>
      </c>
      <c r="AA65" s="706">
        <f>'Next Years Budget - Set Goals'!AA74/12</f>
        <v>0</v>
      </c>
      <c r="AB65" s="108" t="e">
        <f t="shared" si="68"/>
        <v>#DIV/0!</v>
      </c>
      <c r="AC65" s="706">
        <f>'Next Years Budget - Set Goals'!AC74/12</f>
        <v>0</v>
      </c>
      <c r="AD65" s="319" t="e">
        <f t="shared" si="69"/>
        <v>#DIV/0!</v>
      </c>
    </row>
    <row r="66" spans="1:30" ht="13.15" x14ac:dyDescent="0.4">
      <c r="A66" s="327" t="s">
        <v>398</v>
      </c>
      <c r="B66" s="394" t="s">
        <v>288</v>
      </c>
      <c r="C66" s="243">
        <f t="shared" si="56"/>
        <v>0</v>
      </c>
      <c r="D66" s="101">
        <f t="shared" si="57"/>
        <v>0</v>
      </c>
      <c r="E66" s="706">
        <f>'Next Years Budget - Set Goals'!E75/12</f>
        <v>0</v>
      </c>
      <c r="F66" s="108">
        <f t="shared" si="58"/>
        <v>0</v>
      </c>
      <c r="G66" s="706">
        <f>'Next Years Budget - Set Goals'!G75/12</f>
        <v>0</v>
      </c>
      <c r="H66" s="108" t="e">
        <f t="shared" si="58"/>
        <v>#DIV/0!</v>
      </c>
      <c r="I66" s="706">
        <f>'Next Years Budget - Set Goals'!I75/12</f>
        <v>0</v>
      </c>
      <c r="J66" s="108" t="e">
        <f t="shared" si="59"/>
        <v>#DIV/0!</v>
      </c>
      <c r="K66" s="706">
        <f>'Next Years Budget - Set Goals'!K75/12</f>
        <v>0</v>
      </c>
      <c r="L66" s="108" t="e">
        <f t="shared" si="60"/>
        <v>#DIV/0!</v>
      </c>
      <c r="M66" s="706">
        <f>'Next Years Budget - Set Goals'!M75/12</f>
        <v>0</v>
      </c>
      <c r="N66" s="108" t="e">
        <f t="shared" si="61"/>
        <v>#DIV/0!</v>
      </c>
      <c r="O66" s="706">
        <f>'Next Years Budget - Set Goals'!O75/12</f>
        <v>0</v>
      </c>
      <c r="P66" s="108" t="e">
        <f t="shared" si="62"/>
        <v>#DIV/0!</v>
      </c>
      <c r="Q66" s="706">
        <f>'Next Years Budget - Set Goals'!Q75/12</f>
        <v>0</v>
      </c>
      <c r="R66" s="108" t="e">
        <f t="shared" si="63"/>
        <v>#DIV/0!</v>
      </c>
      <c r="S66" s="706">
        <f>'Next Years Budget - Set Goals'!S75/12</f>
        <v>0</v>
      </c>
      <c r="T66" s="108" t="e">
        <f t="shared" si="64"/>
        <v>#DIV/0!</v>
      </c>
      <c r="U66" s="706">
        <f>'Next Years Budget - Set Goals'!U75/12</f>
        <v>0</v>
      </c>
      <c r="V66" s="108" t="e">
        <f t="shared" si="65"/>
        <v>#DIV/0!</v>
      </c>
      <c r="W66" s="706">
        <f>'Next Years Budget - Set Goals'!W75/12</f>
        <v>0</v>
      </c>
      <c r="X66" s="108" t="e">
        <f t="shared" si="66"/>
        <v>#DIV/0!</v>
      </c>
      <c r="Y66" s="706">
        <f>'Next Years Budget - Set Goals'!Y75/12</f>
        <v>0</v>
      </c>
      <c r="Z66" s="108" t="e">
        <f t="shared" si="67"/>
        <v>#DIV/0!</v>
      </c>
      <c r="AA66" s="706">
        <f>'Next Years Budget - Set Goals'!AA75/12</f>
        <v>0</v>
      </c>
      <c r="AB66" s="108" t="e">
        <f t="shared" si="68"/>
        <v>#DIV/0!</v>
      </c>
      <c r="AC66" s="706">
        <f>'Next Years Budget - Set Goals'!AC75/12</f>
        <v>0</v>
      </c>
      <c r="AD66" s="319" t="e">
        <f t="shared" si="69"/>
        <v>#DIV/0!</v>
      </c>
    </row>
    <row r="67" spans="1:30" ht="13.15" x14ac:dyDescent="0.4">
      <c r="A67" s="327" t="s">
        <v>399</v>
      </c>
      <c r="B67" s="394" t="s">
        <v>289</v>
      </c>
      <c r="C67" s="243">
        <f t="shared" si="56"/>
        <v>0</v>
      </c>
      <c r="D67" s="101">
        <f t="shared" si="57"/>
        <v>0</v>
      </c>
      <c r="E67" s="706">
        <f>'Next Years Budget - Set Goals'!E76/12</f>
        <v>0</v>
      </c>
      <c r="F67" s="108">
        <f t="shared" si="58"/>
        <v>0</v>
      </c>
      <c r="G67" s="706">
        <f>'Next Years Budget - Set Goals'!G76/12</f>
        <v>0</v>
      </c>
      <c r="H67" s="108" t="e">
        <f t="shared" si="58"/>
        <v>#DIV/0!</v>
      </c>
      <c r="I67" s="706">
        <f>'Next Years Budget - Set Goals'!I76/12</f>
        <v>0</v>
      </c>
      <c r="J67" s="108" t="e">
        <f t="shared" si="59"/>
        <v>#DIV/0!</v>
      </c>
      <c r="K67" s="706">
        <f>'Next Years Budget - Set Goals'!K76/12</f>
        <v>0</v>
      </c>
      <c r="L67" s="108" t="e">
        <f t="shared" si="60"/>
        <v>#DIV/0!</v>
      </c>
      <c r="M67" s="706">
        <f>'Next Years Budget - Set Goals'!M76/12</f>
        <v>0</v>
      </c>
      <c r="N67" s="108" t="e">
        <f t="shared" si="61"/>
        <v>#DIV/0!</v>
      </c>
      <c r="O67" s="706">
        <f>'Next Years Budget - Set Goals'!O76/12</f>
        <v>0</v>
      </c>
      <c r="P67" s="108" t="e">
        <f t="shared" si="62"/>
        <v>#DIV/0!</v>
      </c>
      <c r="Q67" s="706">
        <f>'Next Years Budget - Set Goals'!Q76/12</f>
        <v>0</v>
      </c>
      <c r="R67" s="108" t="e">
        <f t="shared" si="63"/>
        <v>#DIV/0!</v>
      </c>
      <c r="S67" s="706">
        <f>'Next Years Budget - Set Goals'!S76/12</f>
        <v>0</v>
      </c>
      <c r="T67" s="108" t="e">
        <f t="shared" si="64"/>
        <v>#DIV/0!</v>
      </c>
      <c r="U67" s="706">
        <f>'Next Years Budget - Set Goals'!U76/12</f>
        <v>0</v>
      </c>
      <c r="V67" s="108" t="e">
        <f t="shared" si="65"/>
        <v>#DIV/0!</v>
      </c>
      <c r="W67" s="706">
        <f>'Next Years Budget - Set Goals'!W76/12</f>
        <v>0</v>
      </c>
      <c r="X67" s="108" t="e">
        <f t="shared" si="66"/>
        <v>#DIV/0!</v>
      </c>
      <c r="Y67" s="706">
        <f>'Next Years Budget - Set Goals'!Y76/12</f>
        <v>0</v>
      </c>
      <c r="Z67" s="108" t="e">
        <f t="shared" si="67"/>
        <v>#DIV/0!</v>
      </c>
      <c r="AA67" s="706">
        <f>'Next Years Budget - Set Goals'!AA76/12</f>
        <v>0</v>
      </c>
      <c r="AB67" s="108" t="e">
        <f t="shared" si="68"/>
        <v>#DIV/0!</v>
      </c>
      <c r="AC67" s="706">
        <f>'Next Years Budget - Set Goals'!AC76/12</f>
        <v>0</v>
      </c>
      <c r="AD67" s="319" t="e">
        <f t="shared" si="69"/>
        <v>#DIV/0!</v>
      </c>
    </row>
    <row r="68" spans="1:30" ht="13.15" x14ac:dyDescent="0.4">
      <c r="A68" s="327" t="s">
        <v>399</v>
      </c>
      <c r="B68" s="394" t="s">
        <v>290</v>
      </c>
      <c r="C68" s="243">
        <f t="shared" si="56"/>
        <v>0</v>
      </c>
      <c r="D68" s="101">
        <f t="shared" si="57"/>
        <v>0</v>
      </c>
      <c r="E68" s="706">
        <f>'Next Years Budget - Set Goals'!E77/12</f>
        <v>0</v>
      </c>
      <c r="F68" s="108">
        <f t="shared" si="58"/>
        <v>0</v>
      </c>
      <c r="G68" s="706">
        <f>'Next Years Budget - Set Goals'!G77/12</f>
        <v>0</v>
      </c>
      <c r="H68" s="108" t="e">
        <f t="shared" si="58"/>
        <v>#DIV/0!</v>
      </c>
      <c r="I68" s="706">
        <f>'Next Years Budget - Set Goals'!I77/12</f>
        <v>0</v>
      </c>
      <c r="J68" s="108" t="e">
        <f t="shared" si="59"/>
        <v>#DIV/0!</v>
      </c>
      <c r="K68" s="706">
        <f>'Next Years Budget - Set Goals'!K77/12</f>
        <v>0</v>
      </c>
      <c r="L68" s="108" t="e">
        <f t="shared" si="60"/>
        <v>#DIV/0!</v>
      </c>
      <c r="M68" s="706">
        <f>'Next Years Budget - Set Goals'!M77/12</f>
        <v>0</v>
      </c>
      <c r="N68" s="108" t="e">
        <f t="shared" si="61"/>
        <v>#DIV/0!</v>
      </c>
      <c r="O68" s="706">
        <f>'Next Years Budget - Set Goals'!O77/12</f>
        <v>0</v>
      </c>
      <c r="P68" s="108" t="e">
        <f t="shared" si="62"/>
        <v>#DIV/0!</v>
      </c>
      <c r="Q68" s="706">
        <f>'Next Years Budget - Set Goals'!Q77/12</f>
        <v>0</v>
      </c>
      <c r="R68" s="108" t="e">
        <f t="shared" si="63"/>
        <v>#DIV/0!</v>
      </c>
      <c r="S68" s="706">
        <f>'Next Years Budget - Set Goals'!S77/12</f>
        <v>0</v>
      </c>
      <c r="T68" s="108" t="e">
        <f t="shared" si="64"/>
        <v>#DIV/0!</v>
      </c>
      <c r="U68" s="706">
        <f>'Next Years Budget - Set Goals'!U77/12</f>
        <v>0</v>
      </c>
      <c r="V68" s="108" t="e">
        <f t="shared" si="65"/>
        <v>#DIV/0!</v>
      </c>
      <c r="W68" s="706">
        <f>'Next Years Budget - Set Goals'!W77/12</f>
        <v>0</v>
      </c>
      <c r="X68" s="108" t="e">
        <f t="shared" si="66"/>
        <v>#DIV/0!</v>
      </c>
      <c r="Y68" s="706">
        <f>'Next Years Budget - Set Goals'!Y77/12</f>
        <v>0</v>
      </c>
      <c r="Z68" s="108" t="e">
        <f t="shared" si="67"/>
        <v>#DIV/0!</v>
      </c>
      <c r="AA68" s="706">
        <f>'Next Years Budget - Set Goals'!AA77/12</f>
        <v>0</v>
      </c>
      <c r="AB68" s="108" t="e">
        <f t="shared" si="68"/>
        <v>#DIV/0!</v>
      </c>
      <c r="AC68" s="706">
        <f>'Next Years Budget - Set Goals'!AC77/12</f>
        <v>0</v>
      </c>
      <c r="AD68" s="319" t="e">
        <f t="shared" si="69"/>
        <v>#DIV/0!</v>
      </c>
    </row>
    <row r="69" spans="1:30" ht="13.15" x14ac:dyDescent="0.4">
      <c r="A69" s="327" t="s">
        <v>399</v>
      </c>
      <c r="B69" s="394" t="s">
        <v>291</v>
      </c>
      <c r="C69" s="243">
        <f t="shared" si="56"/>
        <v>0</v>
      </c>
      <c r="D69" s="101">
        <f t="shared" si="57"/>
        <v>0</v>
      </c>
      <c r="E69" s="706">
        <f>'Next Years Budget - Set Goals'!E78/12</f>
        <v>0</v>
      </c>
      <c r="F69" s="108">
        <f t="shared" si="58"/>
        <v>0</v>
      </c>
      <c r="G69" s="706">
        <f>'Next Years Budget - Set Goals'!G78/12</f>
        <v>0</v>
      </c>
      <c r="H69" s="108" t="e">
        <f t="shared" si="58"/>
        <v>#DIV/0!</v>
      </c>
      <c r="I69" s="706">
        <f>'Next Years Budget - Set Goals'!I78/12</f>
        <v>0</v>
      </c>
      <c r="J69" s="108" t="e">
        <f t="shared" si="59"/>
        <v>#DIV/0!</v>
      </c>
      <c r="K69" s="706">
        <f>'Next Years Budget - Set Goals'!K78/12</f>
        <v>0</v>
      </c>
      <c r="L69" s="108" t="e">
        <f t="shared" si="60"/>
        <v>#DIV/0!</v>
      </c>
      <c r="M69" s="706">
        <f>'Next Years Budget - Set Goals'!M78/12</f>
        <v>0</v>
      </c>
      <c r="N69" s="108" t="e">
        <f t="shared" si="61"/>
        <v>#DIV/0!</v>
      </c>
      <c r="O69" s="706">
        <f>'Next Years Budget - Set Goals'!O78/12</f>
        <v>0</v>
      </c>
      <c r="P69" s="108" t="e">
        <f t="shared" si="62"/>
        <v>#DIV/0!</v>
      </c>
      <c r="Q69" s="706">
        <f>'Next Years Budget - Set Goals'!Q78/12</f>
        <v>0</v>
      </c>
      <c r="R69" s="108" t="e">
        <f t="shared" si="63"/>
        <v>#DIV/0!</v>
      </c>
      <c r="S69" s="706">
        <f>'Next Years Budget - Set Goals'!S78/12</f>
        <v>0</v>
      </c>
      <c r="T69" s="108" t="e">
        <f t="shared" si="64"/>
        <v>#DIV/0!</v>
      </c>
      <c r="U69" s="706">
        <f>'Next Years Budget - Set Goals'!U78/12</f>
        <v>0</v>
      </c>
      <c r="V69" s="108" t="e">
        <f t="shared" si="65"/>
        <v>#DIV/0!</v>
      </c>
      <c r="W69" s="706">
        <f>'Next Years Budget - Set Goals'!W78/12</f>
        <v>0</v>
      </c>
      <c r="X69" s="108" t="e">
        <f t="shared" si="66"/>
        <v>#DIV/0!</v>
      </c>
      <c r="Y69" s="706">
        <f>'Next Years Budget - Set Goals'!Y78/12</f>
        <v>0</v>
      </c>
      <c r="Z69" s="108" t="e">
        <f t="shared" si="67"/>
        <v>#DIV/0!</v>
      </c>
      <c r="AA69" s="706">
        <f>'Next Years Budget - Set Goals'!AA78/12</f>
        <v>0</v>
      </c>
      <c r="AB69" s="108" t="e">
        <f t="shared" si="68"/>
        <v>#DIV/0!</v>
      </c>
      <c r="AC69" s="706">
        <f>'Next Years Budget - Set Goals'!AC78/12</f>
        <v>0</v>
      </c>
      <c r="AD69" s="319" t="e">
        <f t="shared" si="69"/>
        <v>#DIV/0!</v>
      </c>
    </row>
    <row r="70" spans="1:30" ht="13.15" x14ac:dyDescent="0.4">
      <c r="A70" s="327" t="s">
        <v>398</v>
      </c>
      <c r="B70" s="394" t="s">
        <v>292</v>
      </c>
      <c r="C70" s="243">
        <f t="shared" si="56"/>
        <v>0</v>
      </c>
      <c r="D70" s="101">
        <f t="shared" si="57"/>
        <v>0</v>
      </c>
      <c r="E70" s="706">
        <f>'Next Years Budget - Set Goals'!E79/12</f>
        <v>0</v>
      </c>
      <c r="F70" s="108">
        <f t="shared" si="58"/>
        <v>0</v>
      </c>
      <c r="G70" s="706">
        <f>'Next Years Budget - Set Goals'!G79/12</f>
        <v>0</v>
      </c>
      <c r="H70" s="108" t="e">
        <f t="shared" si="58"/>
        <v>#DIV/0!</v>
      </c>
      <c r="I70" s="706">
        <f>'Next Years Budget - Set Goals'!I79/12</f>
        <v>0</v>
      </c>
      <c r="J70" s="108" t="e">
        <f t="shared" si="59"/>
        <v>#DIV/0!</v>
      </c>
      <c r="K70" s="706">
        <f>'Next Years Budget - Set Goals'!K79/12</f>
        <v>0</v>
      </c>
      <c r="L70" s="108" t="e">
        <f t="shared" si="60"/>
        <v>#DIV/0!</v>
      </c>
      <c r="M70" s="706">
        <f>'Next Years Budget - Set Goals'!M79/12</f>
        <v>0</v>
      </c>
      <c r="N70" s="108" t="e">
        <f t="shared" si="61"/>
        <v>#DIV/0!</v>
      </c>
      <c r="O70" s="706">
        <f>'Next Years Budget - Set Goals'!O79/12</f>
        <v>0</v>
      </c>
      <c r="P70" s="108" t="e">
        <f t="shared" si="62"/>
        <v>#DIV/0!</v>
      </c>
      <c r="Q70" s="706">
        <f>'Next Years Budget - Set Goals'!Q79/12</f>
        <v>0</v>
      </c>
      <c r="R70" s="108" t="e">
        <f t="shared" si="63"/>
        <v>#DIV/0!</v>
      </c>
      <c r="S70" s="706">
        <f>'Next Years Budget - Set Goals'!S79/12</f>
        <v>0</v>
      </c>
      <c r="T70" s="108" t="e">
        <f t="shared" si="64"/>
        <v>#DIV/0!</v>
      </c>
      <c r="U70" s="706">
        <f>'Next Years Budget - Set Goals'!U79/12</f>
        <v>0</v>
      </c>
      <c r="V70" s="108" t="e">
        <f t="shared" si="65"/>
        <v>#DIV/0!</v>
      </c>
      <c r="W70" s="706">
        <f>'Next Years Budget - Set Goals'!W79/12</f>
        <v>0</v>
      </c>
      <c r="X70" s="108" t="e">
        <f t="shared" si="66"/>
        <v>#DIV/0!</v>
      </c>
      <c r="Y70" s="706">
        <f>'Next Years Budget - Set Goals'!Y79/12</f>
        <v>0</v>
      </c>
      <c r="Z70" s="108" t="e">
        <f t="shared" si="67"/>
        <v>#DIV/0!</v>
      </c>
      <c r="AA70" s="706">
        <f>'Next Years Budget - Set Goals'!AA79/12</f>
        <v>0</v>
      </c>
      <c r="AB70" s="108" t="e">
        <f t="shared" si="68"/>
        <v>#DIV/0!</v>
      </c>
      <c r="AC70" s="706">
        <f>'Next Years Budget - Set Goals'!AC79/12</f>
        <v>0</v>
      </c>
      <c r="AD70" s="319" t="e">
        <f t="shared" si="69"/>
        <v>#DIV/0!</v>
      </c>
    </row>
    <row r="71" spans="1:30" ht="13.15" x14ac:dyDescent="0.4">
      <c r="A71" s="327" t="s">
        <v>398</v>
      </c>
      <c r="B71" s="394" t="s">
        <v>293</v>
      </c>
      <c r="C71" s="243">
        <f t="shared" si="56"/>
        <v>0</v>
      </c>
      <c r="D71" s="101">
        <f t="shared" si="57"/>
        <v>0</v>
      </c>
      <c r="E71" s="706">
        <f>'Next Years Budget - Set Goals'!E80/12</f>
        <v>0</v>
      </c>
      <c r="F71" s="108">
        <f t="shared" si="58"/>
        <v>0</v>
      </c>
      <c r="G71" s="706">
        <f>'Next Years Budget - Set Goals'!G80/12</f>
        <v>0</v>
      </c>
      <c r="H71" s="108" t="e">
        <f t="shared" si="58"/>
        <v>#DIV/0!</v>
      </c>
      <c r="I71" s="706">
        <f>'Next Years Budget - Set Goals'!I80/12</f>
        <v>0</v>
      </c>
      <c r="J71" s="108" t="e">
        <f t="shared" si="59"/>
        <v>#DIV/0!</v>
      </c>
      <c r="K71" s="706">
        <f>'Next Years Budget - Set Goals'!K80/12</f>
        <v>0</v>
      </c>
      <c r="L71" s="108" t="e">
        <f t="shared" si="60"/>
        <v>#DIV/0!</v>
      </c>
      <c r="M71" s="706">
        <f>'Next Years Budget - Set Goals'!M80/12</f>
        <v>0</v>
      </c>
      <c r="N71" s="108" t="e">
        <f t="shared" si="61"/>
        <v>#DIV/0!</v>
      </c>
      <c r="O71" s="706">
        <f>'Next Years Budget - Set Goals'!O80/12</f>
        <v>0</v>
      </c>
      <c r="P71" s="108" t="e">
        <f t="shared" si="62"/>
        <v>#DIV/0!</v>
      </c>
      <c r="Q71" s="706">
        <f>'Next Years Budget - Set Goals'!Q80/12</f>
        <v>0</v>
      </c>
      <c r="R71" s="108" t="e">
        <f t="shared" si="63"/>
        <v>#DIV/0!</v>
      </c>
      <c r="S71" s="706">
        <f>'Next Years Budget - Set Goals'!S80/12</f>
        <v>0</v>
      </c>
      <c r="T71" s="108" t="e">
        <f t="shared" si="64"/>
        <v>#DIV/0!</v>
      </c>
      <c r="U71" s="706">
        <f>'Next Years Budget - Set Goals'!U80/12</f>
        <v>0</v>
      </c>
      <c r="V71" s="108" t="e">
        <f t="shared" si="65"/>
        <v>#DIV/0!</v>
      </c>
      <c r="W71" s="706">
        <f>'Next Years Budget - Set Goals'!W80/12</f>
        <v>0</v>
      </c>
      <c r="X71" s="108" t="e">
        <f t="shared" si="66"/>
        <v>#DIV/0!</v>
      </c>
      <c r="Y71" s="706">
        <f>'Next Years Budget - Set Goals'!Y80/12</f>
        <v>0</v>
      </c>
      <c r="Z71" s="108" t="e">
        <f t="shared" si="67"/>
        <v>#DIV/0!</v>
      </c>
      <c r="AA71" s="706">
        <f>'Next Years Budget - Set Goals'!AA80/12</f>
        <v>0</v>
      </c>
      <c r="AB71" s="108" t="e">
        <f t="shared" si="68"/>
        <v>#DIV/0!</v>
      </c>
      <c r="AC71" s="706">
        <f>'Next Years Budget - Set Goals'!AC80/12</f>
        <v>0</v>
      </c>
      <c r="AD71" s="319" t="e">
        <f t="shared" si="69"/>
        <v>#DIV/0!</v>
      </c>
    </row>
    <row r="72" spans="1:30" ht="13.15" x14ac:dyDescent="0.4">
      <c r="A72" s="327" t="s">
        <v>398</v>
      </c>
      <c r="B72" s="394" t="s">
        <v>294</v>
      </c>
      <c r="C72" s="243">
        <f t="shared" si="56"/>
        <v>0</v>
      </c>
      <c r="D72" s="101">
        <f t="shared" si="57"/>
        <v>0</v>
      </c>
      <c r="E72" s="706">
        <f>'Next Years Budget - Set Goals'!E81/12</f>
        <v>0</v>
      </c>
      <c r="F72" s="108">
        <f t="shared" si="58"/>
        <v>0</v>
      </c>
      <c r="G72" s="706">
        <f>'Next Years Budget - Set Goals'!G81/12</f>
        <v>0</v>
      </c>
      <c r="H72" s="108" t="e">
        <f t="shared" si="58"/>
        <v>#DIV/0!</v>
      </c>
      <c r="I72" s="706">
        <f>'Next Years Budget - Set Goals'!I81/12</f>
        <v>0</v>
      </c>
      <c r="J72" s="108" t="e">
        <f t="shared" si="59"/>
        <v>#DIV/0!</v>
      </c>
      <c r="K72" s="706">
        <f>'Next Years Budget - Set Goals'!K81/12</f>
        <v>0</v>
      </c>
      <c r="L72" s="108" t="e">
        <f t="shared" si="60"/>
        <v>#DIV/0!</v>
      </c>
      <c r="M72" s="706">
        <f>'Next Years Budget - Set Goals'!M81/12</f>
        <v>0</v>
      </c>
      <c r="N72" s="108" t="e">
        <f t="shared" si="61"/>
        <v>#DIV/0!</v>
      </c>
      <c r="O72" s="706">
        <f>'Next Years Budget - Set Goals'!O81/12</f>
        <v>0</v>
      </c>
      <c r="P72" s="108" t="e">
        <f t="shared" si="62"/>
        <v>#DIV/0!</v>
      </c>
      <c r="Q72" s="706">
        <f>'Next Years Budget - Set Goals'!Q81/12</f>
        <v>0</v>
      </c>
      <c r="R72" s="108" t="e">
        <f t="shared" si="63"/>
        <v>#DIV/0!</v>
      </c>
      <c r="S72" s="706">
        <f>'Next Years Budget - Set Goals'!S81/12</f>
        <v>0</v>
      </c>
      <c r="T72" s="108" t="e">
        <f t="shared" si="64"/>
        <v>#DIV/0!</v>
      </c>
      <c r="U72" s="706">
        <f>'Next Years Budget - Set Goals'!U81/12</f>
        <v>0</v>
      </c>
      <c r="V72" s="108" t="e">
        <f t="shared" si="65"/>
        <v>#DIV/0!</v>
      </c>
      <c r="W72" s="706">
        <f>'Next Years Budget - Set Goals'!W81/12</f>
        <v>0</v>
      </c>
      <c r="X72" s="108" t="e">
        <f t="shared" si="66"/>
        <v>#DIV/0!</v>
      </c>
      <c r="Y72" s="706">
        <f>'Next Years Budget - Set Goals'!Y81/12</f>
        <v>0</v>
      </c>
      <c r="Z72" s="108" t="e">
        <f t="shared" si="67"/>
        <v>#DIV/0!</v>
      </c>
      <c r="AA72" s="706">
        <f>'Next Years Budget - Set Goals'!AA81/12</f>
        <v>0</v>
      </c>
      <c r="AB72" s="108" t="e">
        <f t="shared" si="68"/>
        <v>#DIV/0!</v>
      </c>
      <c r="AC72" s="706">
        <f>'Next Years Budget - Set Goals'!AC81/12</f>
        <v>0</v>
      </c>
      <c r="AD72" s="319" t="e">
        <f t="shared" si="69"/>
        <v>#DIV/0!</v>
      </c>
    </row>
    <row r="73" spans="1:30" ht="13.15" x14ac:dyDescent="0.4">
      <c r="A73" s="327" t="s">
        <v>399</v>
      </c>
      <c r="B73" s="394" t="s">
        <v>295</v>
      </c>
      <c r="C73" s="243">
        <f t="shared" si="56"/>
        <v>0</v>
      </c>
      <c r="D73" s="101">
        <f t="shared" si="57"/>
        <v>0</v>
      </c>
      <c r="E73" s="706">
        <f>'Next Years Budget - Set Goals'!E82/12</f>
        <v>0</v>
      </c>
      <c r="F73" s="108">
        <f t="shared" si="58"/>
        <v>0</v>
      </c>
      <c r="G73" s="706">
        <f>'Next Years Budget - Set Goals'!G82/12</f>
        <v>0</v>
      </c>
      <c r="H73" s="108" t="e">
        <f t="shared" si="58"/>
        <v>#DIV/0!</v>
      </c>
      <c r="I73" s="706">
        <f>'Next Years Budget - Set Goals'!I82/12</f>
        <v>0</v>
      </c>
      <c r="J73" s="108" t="e">
        <f t="shared" si="59"/>
        <v>#DIV/0!</v>
      </c>
      <c r="K73" s="706">
        <f>'Next Years Budget - Set Goals'!K82/12</f>
        <v>0</v>
      </c>
      <c r="L73" s="108" t="e">
        <f t="shared" si="60"/>
        <v>#DIV/0!</v>
      </c>
      <c r="M73" s="706">
        <f>'Next Years Budget - Set Goals'!M82/12</f>
        <v>0</v>
      </c>
      <c r="N73" s="108" t="e">
        <f t="shared" si="61"/>
        <v>#DIV/0!</v>
      </c>
      <c r="O73" s="706">
        <f>'Next Years Budget - Set Goals'!O82/12</f>
        <v>0</v>
      </c>
      <c r="P73" s="108" t="e">
        <f t="shared" si="62"/>
        <v>#DIV/0!</v>
      </c>
      <c r="Q73" s="706">
        <f>'Next Years Budget - Set Goals'!Q82/12</f>
        <v>0</v>
      </c>
      <c r="R73" s="108" t="e">
        <f t="shared" si="63"/>
        <v>#DIV/0!</v>
      </c>
      <c r="S73" s="706">
        <f>'Next Years Budget - Set Goals'!S82/12</f>
        <v>0</v>
      </c>
      <c r="T73" s="108" t="e">
        <f t="shared" si="64"/>
        <v>#DIV/0!</v>
      </c>
      <c r="U73" s="706">
        <f>'Next Years Budget - Set Goals'!U82/12</f>
        <v>0</v>
      </c>
      <c r="V73" s="108" t="e">
        <f t="shared" si="65"/>
        <v>#DIV/0!</v>
      </c>
      <c r="W73" s="706">
        <f>'Next Years Budget - Set Goals'!W82/12</f>
        <v>0</v>
      </c>
      <c r="X73" s="108" t="e">
        <f t="shared" si="66"/>
        <v>#DIV/0!</v>
      </c>
      <c r="Y73" s="706">
        <f>'Next Years Budget - Set Goals'!Y82/12</f>
        <v>0</v>
      </c>
      <c r="Z73" s="108" t="e">
        <f t="shared" si="67"/>
        <v>#DIV/0!</v>
      </c>
      <c r="AA73" s="706">
        <f>'Next Years Budget - Set Goals'!AA82/12</f>
        <v>0</v>
      </c>
      <c r="AB73" s="108" t="e">
        <f t="shared" si="68"/>
        <v>#DIV/0!</v>
      </c>
      <c r="AC73" s="706">
        <f>'Next Years Budget - Set Goals'!AC82/12</f>
        <v>0</v>
      </c>
      <c r="AD73" s="319" t="e">
        <f t="shared" si="69"/>
        <v>#DIV/0!</v>
      </c>
    </row>
    <row r="74" spans="1:30" ht="13.15" x14ac:dyDescent="0.4">
      <c r="A74" s="327" t="s">
        <v>399</v>
      </c>
      <c r="B74" s="394" t="s">
        <v>296</v>
      </c>
      <c r="C74" s="243">
        <f t="shared" si="56"/>
        <v>0</v>
      </c>
      <c r="D74" s="101">
        <f t="shared" si="57"/>
        <v>0</v>
      </c>
      <c r="E74" s="706">
        <f>'Next Years Budget - Set Goals'!E83/12</f>
        <v>0</v>
      </c>
      <c r="F74" s="108">
        <f t="shared" si="58"/>
        <v>0</v>
      </c>
      <c r="G74" s="706">
        <f>'Next Years Budget - Set Goals'!G83/12</f>
        <v>0</v>
      </c>
      <c r="H74" s="108" t="e">
        <f t="shared" si="58"/>
        <v>#DIV/0!</v>
      </c>
      <c r="I74" s="706">
        <f>'Next Years Budget - Set Goals'!I83/12</f>
        <v>0</v>
      </c>
      <c r="J74" s="108" t="e">
        <f t="shared" si="59"/>
        <v>#DIV/0!</v>
      </c>
      <c r="K74" s="706">
        <f>'Next Years Budget - Set Goals'!K83/12</f>
        <v>0</v>
      </c>
      <c r="L74" s="108" t="e">
        <f t="shared" si="60"/>
        <v>#DIV/0!</v>
      </c>
      <c r="M74" s="706">
        <f>'Next Years Budget - Set Goals'!M83/12</f>
        <v>0</v>
      </c>
      <c r="N74" s="108" t="e">
        <f t="shared" si="61"/>
        <v>#DIV/0!</v>
      </c>
      <c r="O74" s="706">
        <f>'Next Years Budget - Set Goals'!O83/12</f>
        <v>0</v>
      </c>
      <c r="P74" s="108" t="e">
        <f t="shared" si="62"/>
        <v>#DIV/0!</v>
      </c>
      <c r="Q74" s="706">
        <f>'Next Years Budget - Set Goals'!Q83/12</f>
        <v>0</v>
      </c>
      <c r="R74" s="108" t="e">
        <f t="shared" si="63"/>
        <v>#DIV/0!</v>
      </c>
      <c r="S74" s="706">
        <f>'Next Years Budget - Set Goals'!S83/12</f>
        <v>0</v>
      </c>
      <c r="T74" s="108" t="e">
        <f t="shared" si="64"/>
        <v>#DIV/0!</v>
      </c>
      <c r="U74" s="706">
        <f>'Next Years Budget - Set Goals'!U83/12</f>
        <v>0</v>
      </c>
      <c r="V74" s="108" t="e">
        <f t="shared" si="65"/>
        <v>#DIV/0!</v>
      </c>
      <c r="W74" s="706">
        <f>'Next Years Budget - Set Goals'!W83/12</f>
        <v>0</v>
      </c>
      <c r="X74" s="108" t="e">
        <f t="shared" si="66"/>
        <v>#DIV/0!</v>
      </c>
      <c r="Y74" s="706">
        <f>'Next Years Budget - Set Goals'!Y83/12</f>
        <v>0</v>
      </c>
      <c r="Z74" s="108" t="e">
        <f t="shared" si="67"/>
        <v>#DIV/0!</v>
      </c>
      <c r="AA74" s="706">
        <f>'Next Years Budget - Set Goals'!AA83/12</f>
        <v>0</v>
      </c>
      <c r="AB74" s="108" t="e">
        <f t="shared" si="68"/>
        <v>#DIV/0!</v>
      </c>
      <c r="AC74" s="706">
        <f>'Next Years Budget - Set Goals'!AC83/12</f>
        <v>0</v>
      </c>
      <c r="AD74" s="319" t="e">
        <f t="shared" si="69"/>
        <v>#DIV/0!</v>
      </c>
    </row>
    <row r="75" spans="1:30" ht="13.15" x14ac:dyDescent="0.4">
      <c r="A75" s="327" t="s">
        <v>398</v>
      </c>
      <c r="B75" s="394" t="s">
        <v>297</v>
      </c>
      <c r="C75" s="243">
        <f t="shared" si="56"/>
        <v>0</v>
      </c>
      <c r="D75" s="101">
        <f t="shared" si="57"/>
        <v>0</v>
      </c>
      <c r="E75" s="706">
        <f>'Next Years Budget - Set Goals'!E84/12</f>
        <v>0</v>
      </c>
      <c r="F75" s="108">
        <f t="shared" si="58"/>
        <v>0</v>
      </c>
      <c r="G75" s="706">
        <f>'Next Years Budget - Set Goals'!G84/12</f>
        <v>0</v>
      </c>
      <c r="H75" s="108" t="e">
        <f t="shared" si="58"/>
        <v>#DIV/0!</v>
      </c>
      <c r="I75" s="706">
        <f>'Next Years Budget - Set Goals'!I84/12</f>
        <v>0</v>
      </c>
      <c r="J75" s="108" t="e">
        <f t="shared" si="59"/>
        <v>#DIV/0!</v>
      </c>
      <c r="K75" s="706">
        <f>'Next Years Budget - Set Goals'!K84/12</f>
        <v>0</v>
      </c>
      <c r="L75" s="108" t="e">
        <f t="shared" si="60"/>
        <v>#DIV/0!</v>
      </c>
      <c r="M75" s="706">
        <f>'Next Years Budget - Set Goals'!M84/12</f>
        <v>0</v>
      </c>
      <c r="N75" s="108" t="e">
        <f t="shared" si="61"/>
        <v>#DIV/0!</v>
      </c>
      <c r="O75" s="706">
        <f>'Next Years Budget - Set Goals'!O84/12</f>
        <v>0</v>
      </c>
      <c r="P75" s="108" t="e">
        <f t="shared" si="62"/>
        <v>#DIV/0!</v>
      </c>
      <c r="Q75" s="706">
        <f>'Next Years Budget - Set Goals'!Q84/12</f>
        <v>0</v>
      </c>
      <c r="R75" s="108" t="e">
        <f t="shared" si="63"/>
        <v>#DIV/0!</v>
      </c>
      <c r="S75" s="706">
        <f>'Next Years Budget - Set Goals'!S84/12</f>
        <v>0</v>
      </c>
      <c r="T75" s="108" t="e">
        <f t="shared" si="64"/>
        <v>#DIV/0!</v>
      </c>
      <c r="U75" s="706">
        <f>'Next Years Budget - Set Goals'!U84/12</f>
        <v>0</v>
      </c>
      <c r="V75" s="108" t="e">
        <f t="shared" si="65"/>
        <v>#DIV/0!</v>
      </c>
      <c r="W75" s="706">
        <f>'Next Years Budget - Set Goals'!W84/12</f>
        <v>0</v>
      </c>
      <c r="X75" s="108" t="e">
        <f t="shared" si="66"/>
        <v>#DIV/0!</v>
      </c>
      <c r="Y75" s="706">
        <f>'Next Years Budget - Set Goals'!Y84/12</f>
        <v>0</v>
      </c>
      <c r="Z75" s="108" t="e">
        <f t="shared" si="67"/>
        <v>#DIV/0!</v>
      </c>
      <c r="AA75" s="706">
        <f>'Next Years Budget - Set Goals'!AA84/12</f>
        <v>0</v>
      </c>
      <c r="AB75" s="108" t="e">
        <f t="shared" si="68"/>
        <v>#DIV/0!</v>
      </c>
      <c r="AC75" s="706">
        <f>'Next Years Budget - Set Goals'!AC84/12</f>
        <v>0</v>
      </c>
      <c r="AD75" s="319" t="e">
        <f t="shared" si="69"/>
        <v>#DIV/0!</v>
      </c>
    </row>
    <row r="76" spans="1:30" ht="13.15" x14ac:dyDescent="0.4">
      <c r="A76" s="327" t="s">
        <v>398</v>
      </c>
      <c r="B76" s="394" t="s">
        <v>298</v>
      </c>
      <c r="C76" s="243">
        <f t="shared" si="56"/>
        <v>0</v>
      </c>
      <c r="D76" s="101">
        <f t="shared" si="57"/>
        <v>0</v>
      </c>
      <c r="E76" s="706">
        <f>'Next Years Budget - Set Goals'!E85/12</f>
        <v>0</v>
      </c>
      <c r="F76" s="108">
        <f t="shared" si="58"/>
        <v>0</v>
      </c>
      <c r="G76" s="706">
        <f>'Next Years Budget - Set Goals'!G85/12</f>
        <v>0</v>
      </c>
      <c r="H76" s="108" t="e">
        <f t="shared" si="58"/>
        <v>#DIV/0!</v>
      </c>
      <c r="I76" s="706">
        <f>'Next Years Budget - Set Goals'!I85/12</f>
        <v>0</v>
      </c>
      <c r="J76" s="108" t="e">
        <f t="shared" si="59"/>
        <v>#DIV/0!</v>
      </c>
      <c r="K76" s="706">
        <f>'Next Years Budget - Set Goals'!K85/12</f>
        <v>0</v>
      </c>
      <c r="L76" s="108" t="e">
        <f t="shared" si="60"/>
        <v>#DIV/0!</v>
      </c>
      <c r="M76" s="706">
        <f>'Next Years Budget - Set Goals'!M85/12</f>
        <v>0</v>
      </c>
      <c r="N76" s="108" t="e">
        <f t="shared" si="61"/>
        <v>#DIV/0!</v>
      </c>
      <c r="O76" s="706">
        <f>'Next Years Budget - Set Goals'!O85/12</f>
        <v>0</v>
      </c>
      <c r="P76" s="108" t="e">
        <f t="shared" si="62"/>
        <v>#DIV/0!</v>
      </c>
      <c r="Q76" s="706">
        <f>'Next Years Budget - Set Goals'!Q85/12</f>
        <v>0</v>
      </c>
      <c r="R76" s="108" t="e">
        <f t="shared" si="63"/>
        <v>#DIV/0!</v>
      </c>
      <c r="S76" s="706">
        <f>'Next Years Budget - Set Goals'!S85/12</f>
        <v>0</v>
      </c>
      <c r="T76" s="108" t="e">
        <f t="shared" si="64"/>
        <v>#DIV/0!</v>
      </c>
      <c r="U76" s="706">
        <f>'Next Years Budget - Set Goals'!U85/12</f>
        <v>0</v>
      </c>
      <c r="V76" s="108" t="e">
        <f t="shared" si="65"/>
        <v>#DIV/0!</v>
      </c>
      <c r="W76" s="706">
        <f>'Next Years Budget - Set Goals'!W85/12</f>
        <v>0</v>
      </c>
      <c r="X76" s="108" t="e">
        <f t="shared" si="66"/>
        <v>#DIV/0!</v>
      </c>
      <c r="Y76" s="706">
        <f>'Next Years Budget - Set Goals'!Y85/12</f>
        <v>0</v>
      </c>
      <c r="Z76" s="108" t="e">
        <f t="shared" si="67"/>
        <v>#DIV/0!</v>
      </c>
      <c r="AA76" s="706">
        <f>'Next Years Budget - Set Goals'!AA85/12</f>
        <v>0</v>
      </c>
      <c r="AB76" s="108" t="e">
        <f t="shared" si="68"/>
        <v>#DIV/0!</v>
      </c>
      <c r="AC76" s="706">
        <f>'Next Years Budget - Set Goals'!AC85/12</f>
        <v>0</v>
      </c>
      <c r="AD76" s="319" t="e">
        <f t="shared" si="69"/>
        <v>#DIV/0!</v>
      </c>
    </row>
    <row r="77" spans="1:30" ht="13.15" x14ac:dyDescent="0.4">
      <c r="A77" s="327"/>
      <c r="B77" s="409" t="s">
        <v>300</v>
      </c>
      <c r="C77" s="265">
        <f>SUM(C63:C76)</f>
        <v>0</v>
      </c>
      <c r="D77" s="110">
        <f>+C77/$C$7</f>
        <v>0</v>
      </c>
      <c r="E77" s="256">
        <f>SUM(E63:E76)</f>
        <v>0</v>
      </c>
      <c r="F77" s="194">
        <f t="shared" si="58"/>
        <v>0</v>
      </c>
      <c r="G77" s="256">
        <f>SUM(G63:G76)</f>
        <v>0</v>
      </c>
      <c r="H77" s="194" t="e">
        <f t="shared" si="58"/>
        <v>#DIV/0!</v>
      </c>
      <c r="I77" s="256">
        <f>SUM(I63:I76)</f>
        <v>0</v>
      </c>
      <c r="J77" s="194" t="e">
        <f t="shared" si="59"/>
        <v>#DIV/0!</v>
      </c>
      <c r="K77" s="256">
        <f>SUM(K63:K76)</f>
        <v>0</v>
      </c>
      <c r="L77" s="194" t="e">
        <f t="shared" si="60"/>
        <v>#DIV/0!</v>
      </c>
      <c r="M77" s="256">
        <f>SUM(M63:M76)</f>
        <v>0</v>
      </c>
      <c r="N77" s="194" t="e">
        <f t="shared" si="61"/>
        <v>#DIV/0!</v>
      </c>
      <c r="O77" s="256">
        <f>SUM(O63:O76)</f>
        <v>0</v>
      </c>
      <c r="P77" s="194" t="e">
        <f t="shared" si="62"/>
        <v>#DIV/0!</v>
      </c>
      <c r="Q77" s="256">
        <f>SUM(Q63:Q76)</f>
        <v>0</v>
      </c>
      <c r="R77" s="194" t="e">
        <f t="shared" si="63"/>
        <v>#DIV/0!</v>
      </c>
      <c r="S77" s="256">
        <f>SUM(S63:S76)</f>
        <v>0</v>
      </c>
      <c r="T77" s="194" t="e">
        <f t="shared" si="64"/>
        <v>#DIV/0!</v>
      </c>
      <c r="U77" s="256">
        <f>SUM(U63:U76)</f>
        <v>0</v>
      </c>
      <c r="V77" s="194" t="e">
        <f t="shared" si="65"/>
        <v>#DIV/0!</v>
      </c>
      <c r="W77" s="256">
        <f>SUM(W63:W76)</f>
        <v>0</v>
      </c>
      <c r="X77" s="194" t="e">
        <f t="shared" si="66"/>
        <v>#DIV/0!</v>
      </c>
      <c r="Y77" s="256">
        <f>SUM(Y63:Y76)</f>
        <v>0</v>
      </c>
      <c r="Z77" s="194" t="e">
        <f t="shared" si="67"/>
        <v>#DIV/0!</v>
      </c>
      <c r="AA77" s="256">
        <f>SUM(AA63:AA76)</f>
        <v>0</v>
      </c>
      <c r="AB77" s="194" t="e">
        <f t="shared" si="68"/>
        <v>#DIV/0!</v>
      </c>
      <c r="AC77" s="256">
        <f>SUM(AC63:AC76)</f>
        <v>0</v>
      </c>
      <c r="AD77" s="230" t="e">
        <f t="shared" si="69"/>
        <v>#DIV/0!</v>
      </c>
    </row>
    <row r="78" spans="1:30" ht="13.15" x14ac:dyDescent="0.4">
      <c r="A78" s="327"/>
      <c r="B78" s="4"/>
      <c r="C78" s="243"/>
      <c r="D78" s="1"/>
      <c r="E78" s="248"/>
      <c r="F78" s="108"/>
      <c r="G78" s="248"/>
      <c r="H78" s="108"/>
      <c r="I78" s="248"/>
      <c r="J78" s="108"/>
      <c r="K78" s="248"/>
      <c r="L78" s="108"/>
      <c r="M78" s="248"/>
      <c r="N78" s="108"/>
      <c r="O78" s="248"/>
      <c r="P78" s="108"/>
      <c r="Q78" s="248"/>
      <c r="R78" s="108"/>
      <c r="S78" s="248"/>
      <c r="T78" s="108"/>
      <c r="U78" s="248"/>
      <c r="V78" s="108"/>
      <c r="W78" s="248"/>
      <c r="X78" s="108"/>
      <c r="Y78" s="248"/>
      <c r="Z78" s="108"/>
      <c r="AA78" s="248"/>
      <c r="AB78" s="108"/>
      <c r="AC78" s="248"/>
      <c r="AD78" s="319"/>
    </row>
    <row r="79" spans="1:30" ht="13.15" x14ac:dyDescent="0.4">
      <c r="A79" s="327"/>
      <c r="B79" s="410" t="s">
        <v>307</v>
      </c>
      <c r="C79" s="243"/>
      <c r="D79" s="1"/>
      <c r="E79" s="248"/>
      <c r="F79" s="108"/>
      <c r="G79" s="248"/>
      <c r="H79" s="108"/>
      <c r="I79" s="248"/>
      <c r="J79" s="108"/>
      <c r="K79" s="248"/>
      <c r="L79" s="108"/>
      <c r="M79" s="248"/>
      <c r="N79" s="108"/>
      <c r="O79" s="248"/>
      <c r="P79" s="108"/>
      <c r="Q79" s="248"/>
      <c r="R79" s="108"/>
      <c r="S79" s="248"/>
      <c r="T79" s="108"/>
      <c r="U79" s="248"/>
      <c r="V79" s="108"/>
      <c r="W79" s="248"/>
      <c r="X79" s="108"/>
      <c r="Y79" s="248"/>
      <c r="Z79" s="108"/>
      <c r="AA79" s="248"/>
      <c r="AB79" s="108"/>
      <c r="AC79" s="248"/>
      <c r="AD79" s="319"/>
    </row>
    <row r="80" spans="1:30" ht="13.15" x14ac:dyDescent="0.4">
      <c r="A80" s="327" t="s">
        <v>398</v>
      </c>
      <c r="B80" s="411" t="s">
        <v>301</v>
      </c>
      <c r="C80" s="243">
        <f t="shared" ref="C80:C85" si="70">+E80+G80+I80+K80+M80+O80+Q80+S80+U80+W80+Y80+AA80+AC80</f>
        <v>0</v>
      </c>
      <c r="D80" s="101">
        <f t="shared" ref="D80:D85" si="71">+C80/$C$7</f>
        <v>0</v>
      </c>
      <c r="E80" s="706">
        <f>'Next Years Budget - Set Goals'!E89/12</f>
        <v>0</v>
      </c>
      <c r="F80" s="108">
        <f t="shared" ref="F80:H86" si="72">+E80/E$7</f>
        <v>0</v>
      </c>
      <c r="G80" s="706">
        <f>'Next Years Budget - Set Goals'!G89/12</f>
        <v>0</v>
      </c>
      <c r="H80" s="108" t="e">
        <f t="shared" si="72"/>
        <v>#DIV/0!</v>
      </c>
      <c r="I80" s="706">
        <f>'Next Years Budget - Set Goals'!I89/12</f>
        <v>0</v>
      </c>
      <c r="J80" s="108" t="e">
        <f t="shared" ref="J80:J86" si="73">+I80/I$7</f>
        <v>#DIV/0!</v>
      </c>
      <c r="K80" s="706">
        <f>'Next Years Budget - Set Goals'!K89/12</f>
        <v>0</v>
      </c>
      <c r="L80" s="108" t="e">
        <f t="shared" ref="L80:L86" si="74">+K80/K$7</f>
        <v>#DIV/0!</v>
      </c>
      <c r="M80" s="706">
        <f>'Next Years Budget - Set Goals'!M89/12</f>
        <v>0</v>
      </c>
      <c r="N80" s="108" t="e">
        <f t="shared" ref="N80:N86" si="75">+M80/M$7</f>
        <v>#DIV/0!</v>
      </c>
      <c r="O80" s="706">
        <f>'Next Years Budget - Set Goals'!O89/12</f>
        <v>0</v>
      </c>
      <c r="P80" s="108" t="e">
        <f t="shared" ref="P80:P86" si="76">+O80/O$7</f>
        <v>#DIV/0!</v>
      </c>
      <c r="Q80" s="706">
        <f>'Next Years Budget - Set Goals'!Q89/12</f>
        <v>0</v>
      </c>
      <c r="R80" s="108" t="e">
        <f t="shared" ref="R80:R86" si="77">+Q80/Q$7</f>
        <v>#DIV/0!</v>
      </c>
      <c r="S80" s="706">
        <f>'Next Years Budget - Set Goals'!S89/12</f>
        <v>0</v>
      </c>
      <c r="T80" s="108" t="e">
        <f t="shared" ref="T80:T86" si="78">+S80/S$7</f>
        <v>#DIV/0!</v>
      </c>
      <c r="U80" s="706">
        <f>'Next Years Budget - Set Goals'!U89/12</f>
        <v>0</v>
      </c>
      <c r="V80" s="108" t="e">
        <f t="shared" ref="V80:V86" si="79">+U80/U$7</f>
        <v>#DIV/0!</v>
      </c>
      <c r="W80" s="706">
        <f>'Next Years Budget - Set Goals'!W89/12</f>
        <v>0</v>
      </c>
      <c r="X80" s="108" t="e">
        <f t="shared" ref="X80:X86" si="80">+W80/W$7</f>
        <v>#DIV/0!</v>
      </c>
      <c r="Y80" s="706">
        <f>'Next Years Budget - Set Goals'!Y89/12</f>
        <v>0</v>
      </c>
      <c r="Z80" s="108" t="e">
        <f t="shared" ref="Z80:Z86" si="81">+Y80/Y$7</f>
        <v>#DIV/0!</v>
      </c>
      <c r="AA80" s="706">
        <f>'Next Years Budget - Set Goals'!AA89/12</f>
        <v>0</v>
      </c>
      <c r="AB80" s="108" t="e">
        <f t="shared" ref="AB80:AB86" si="82">+AA80/AA$7</f>
        <v>#DIV/0!</v>
      </c>
      <c r="AC80" s="706">
        <f>'Next Years Budget - Set Goals'!AC89/12</f>
        <v>0</v>
      </c>
      <c r="AD80" s="319" t="e">
        <f t="shared" ref="AD80:AD86" si="83">+AC80/AC$7</f>
        <v>#DIV/0!</v>
      </c>
    </row>
    <row r="81" spans="1:30" ht="13.15" x14ac:dyDescent="0.4">
      <c r="A81" s="327" t="s">
        <v>399</v>
      </c>
      <c r="B81" s="394" t="s">
        <v>302</v>
      </c>
      <c r="C81" s="243">
        <f t="shared" si="70"/>
        <v>0</v>
      </c>
      <c r="D81" s="101">
        <f t="shared" si="71"/>
        <v>0</v>
      </c>
      <c r="E81" s="706">
        <f>'Next Years Budget - Set Goals'!E90/12</f>
        <v>0</v>
      </c>
      <c r="F81" s="108">
        <f t="shared" si="72"/>
        <v>0</v>
      </c>
      <c r="G81" s="706">
        <f>'Next Years Budget - Set Goals'!G90/12</f>
        <v>0</v>
      </c>
      <c r="H81" s="108" t="e">
        <f t="shared" si="72"/>
        <v>#DIV/0!</v>
      </c>
      <c r="I81" s="706">
        <f>'Next Years Budget - Set Goals'!I90/12</f>
        <v>0</v>
      </c>
      <c r="J81" s="108" t="e">
        <f t="shared" si="73"/>
        <v>#DIV/0!</v>
      </c>
      <c r="K81" s="706">
        <f>'Next Years Budget - Set Goals'!K90/12</f>
        <v>0</v>
      </c>
      <c r="L81" s="108" t="e">
        <f t="shared" si="74"/>
        <v>#DIV/0!</v>
      </c>
      <c r="M81" s="706">
        <f>'Next Years Budget - Set Goals'!M90/12</f>
        <v>0</v>
      </c>
      <c r="N81" s="108" t="e">
        <f t="shared" si="75"/>
        <v>#DIV/0!</v>
      </c>
      <c r="O81" s="706">
        <f>'Next Years Budget - Set Goals'!O90/12</f>
        <v>0</v>
      </c>
      <c r="P81" s="108" t="e">
        <f t="shared" si="76"/>
        <v>#DIV/0!</v>
      </c>
      <c r="Q81" s="706">
        <f>'Next Years Budget - Set Goals'!Q90/12</f>
        <v>0</v>
      </c>
      <c r="R81" s="108" t="e">
        <f t="shared" si="77"/>
        <v>#DIV/0!</v>
      </c>
      <c r="S81" s="706">
        <f>'Next Years Budget - Set Goals'!S90/12</f>
        <v>0</v>
      </c>
      <c r="T81" s="108" t="e">
        <f t="shared" si="78"/>
        <v>#DIV/0!</v>
      </c>
      <c r="U81" s="706">
        <f>'Next Years Budget - Set Goals'!U90/12</f>
        <v>0</v>
      </c>
      <c r="V81" s="108" t="e">
        <f t="shared" si="79"/>
        <v>#DIV/0!</v>
      </c>
      <c r="W81" s="706">
        <f>'Next Years Budget - Set Goals'!W90/12</f>
        <v>0</v>
      </c>
      <c r="X81" s="108" t="e">
        <f t="shared" si="80"/>
        <v>#DIV/0!</v>
      </c>
      <c r="Y81" s="706">
        <f>'Next Years Budget - Set Goals'!Y90/12</f>
        <v>0</v>
      </c>
      <c r="Z81" s="108" t="e">
        <f t="shared" si="81"/>
        <v>#DIV/0!</v>
      </c>
      <c r="AA81" s="706">
        <f>'Next Years Budget - Set Goals'!AA90/12</f>
        <v>0</v>
      </c>
      <c r="AB81" s="108" t="e">
        <f t="shared" si="82"/>
        <v>#DIV/0!</v>
      </c>
      <c r="AC81" s="706">
        <f>'Next Years Budget - Set Goals'!AC90/12</f>
        <v>0</v>
      </c>
      <c r="AD81" s="319" t="e">
        <f t="shared" si="83"/>
        <v>#DIV/0!</v>
      </c>
    </row>
    <row r="82" spans="1:30" ht="13.15" x14ac:dyDescent="0.4">
      <c r="A82" s="327" t="s">
        <v>399</v>
      </c>
      <c r="B82" s="394" t="s">
        <v>303</v>
      </c>
      <c r="C82" s="243">
        <f t="shared" si="70"/>
        <v>0</v>
      </c>
      <c r="D82" s="101">
        <f t="shared" si="71"/>
        <v>0</v>
      </c>
      <c r="E82" s="706">
        <f>'Next Years Budget - Set Goals'!E91/12</f>
        <v>0</v>
      </c>
      <c r="F82" s="108">
        <f t="shared" si="72"/>
        <v>0</v>
      </c>
      <c r="G82" s="706">
        <f>'Next Years Budget - Set Goals'!G91/12</f>
        <v>0</v>
      </c>
      <c r="H82" s="108" t="e">
        <f t="shared" si="72"/>
        <v>#DIV/0!</v>
      </c>
      <c r="I82" s="706">
        <f>'Next Years Budget - Set Goals'!I91/12</f>
        <v>0</v>
      </c>
      <c r="J82" s="108" t="e">
        <f t="shared" si="73"/>
        <v>#DIV/0!</v>
      </c>
      <c r="K82" s="706">
        <f>'Next Years Budget - Set Goals'!K91/12</f>
        <v>0</v>
      </c>
      <c r="L82" s="108" t="e">
        <f t="shared" si="74"/>
        <v>#DIV/0!</v>
      </c>
      <c r="M82" s="706">
        <f>'Next Years Budget - Set Goals'!M91/12</f>
        <v>0</v>
      </c>
      <c r="N82" s="108" t="e">
        <f t="shared" si="75"/>
        <v>#DIV/0!</v>
      </c>
      <c r="O82" s="706">
        <f>'Next Years Budget - Set Goals'!O91/12</f>
        <v>0</v>
      </c>
      <c r="P82" s="108" t="e">
        <f t="shared" si="76"/>
        <v>#DIV/0!</v>
      </c>
      <c r="Q82" s="706">
        <f>'Next Years Budget - Set Goals'!Q91/12</f>
        <v>0</v>
      </c>
      <c r="R82" s="108" t="e">
        <f t="shared" si="77"/>
        <v>#DIV/0!</v>
      </c>
      <c r="S82" s="706">
        <f>'Next Years Budget - Set Goals'!S91/12</f>
        <v>0</v>
      </c>
      <c r="T82" s="108" t="e">
        <f t="shared" si="78"/>
        <v>#DIV/0!</v>
      </c>
      <c r="U82" s="706">
        <f>'Next Years Budget - Set Goals'!U91/12</f>
        <v>0</v>
      </c>
      <c r="V82" s="108" t="e">
        <f t="shared" si="79"/>
        <v>#DIV/0!</v>
      </c>
      <c r="W82" s="706">
        <f>'Next Years Budget - Set Goals'!W91/12</f>
        <v>0</v>
      </c>
      <c r="X82" s="108" t="e">
        <f t="shared" si="80"/>
        <v>#DIV/0!</v>
      </c>
      <c r="Y82" s="706">
        <f>'Next Years Budget - Set Goals'!Y91/12</f>
        <v>0</v>
      </c>
      <c r="Z82" s="108" t="e">
        <f t="shared" si="81"/>
        <v>#DIV/0!</v>
      </c>
      <c r="AA82" s="706">
        <f>'Next Years Budget - Set Goals'!AA91/12</f>
        <v>0</v>
      </c>
      <c r="AB82" s="108" t="e">
        <f t="shared" si="82"/>
        <v>#DIV/0!</v>
      </c>
      <c r="AC82" s="706">
        <f>'Next Years Budget - Set Goals'!AC91/12</f>
        <v>0</v>
      </c>
      <c r="AD82" s="319" t="e">
        <f t="shared" si="83"/>
        <v>#DIV/0!</v>
      </c>
    </row>
    <row r="83" spans="1:30" ht="13.15" x14ac:dyDescent="0.4">
      <c r="A83" s="327" t="s">
        <v>399</v>
      </c>
      <c r="B83" s="394" t="s">
        <v>304</v>
      </c>
      <c r="C83" s="243">
        <f t="shared" si="70"/>
        <v>0</v>
      </c>
      <c r="D83" s="101">
        <f t="shared" si="71"/>
        <v>0</v>
      </c>
      <c r="E83" s="706">
        <f>'Next Years Budget - Set Goals'!E92/12</f>
        <v>0</v>
      </c>
      <c r="F83" s="108">
        <f t="shared" si="72"/>
        <v>0</v>
      </c>
      <c r="G83" s="706">
        <f>'Next Years Budget - Set Goals'!G92/12</f>
        <v>0</v>
      </c>
      <c r="H83" s="108" t="e">
        <f t="shared" si="72"/>
        <v>#DIV/0!</v>
      </c>
      <c r="I83" s="706">
        <f>'Next Years Budget - Set Goals'!I92/12</f>
        <v>0</v>
      </c>
      <c r="J83" s="108" t="e">
        <f t="shared" si="73"/>
        <v>#DIV/0!</v>
      </c>
      <c r="K83" s="706">
        <f>'Next Years Budget - Set Goals'!K92/12</f>
        <v>0</v>
      </c>
      <c r="L83" s="108" t="e">
        <f t="shared" si="74"/>
        <v>#DIV/0!</v>
      </c>
      <c r="M83" s="706">
        <f>'Next Years Budget - Set Goals'!M92/12</f>
        <v>0</v>
      </c>
      <c r="N83" s="108" t="e">
        <f t="shared" si="75"/>
        <v>#DIV/0!</v>
      </c>
      <c r="O83" s="706">
        <f>'Next Years Budget - Set Goals'!O92/12</f>
        <v>0</v>
      </c>
      <c r="P83" s="108" t="e">
        <f t="shared" si="76"/>
        <v>#DIV/0!</v>
      </c>
      <c r="Q83" s="706">
        <f>'Next Years Budget - Set Goals'!Q92/12</f>
        <v>0</v>
      </c>
      <c r="R83" s="108" t="e">
        <f t="shared" si="77"/>
        <v>#DIV/0!</v>
      </c>
      <c r="S83" s="706">
        <f>'Next Years Budget - Set Goals'!S92/12</f>
        <v>0</v>
      </c>
      <c r="T83" s="108" t="e">
        <f t="shared" si="78"/>
        <v>#DIV/0!</v>
      </c>
      <c r="U83" s="706">
        <f>'Next Years Budget - Set Goals'!U92/12</f>
        <v>0</v>
      </c>
      <c r="V83" s="108" t="e">
        <f t="shared" si="79"/>
        <v>#DIV/0!</v>
      </c>
      <c r="W83" s="706">
        <f>'Next Years Budget - Set Goals'!W92/12</f>
        <v>0</v>
      </c>
      <c r="X83" s="108" t="e">
        <f t="shared" si="80"/>
        <v>#DIV/0!</v>
      </c>
      <c r="Y83" s="706">
        <f>'Next Years Budget - Set Goals'!Y92/12</f>
        <v>0</v>
      </c>
      <c r="Z83" s="108" t="e">
        <f t="shared" si="81"/>
        <v>#DIV/0!</v>
      </c>
      <c r="AA83" s="706">
        <f>'Next Years Budget - Set Goals'!AA92/12</f>
        <v>0</v>
      </c>
      <c r="AB83" s="108" t="e">
        <f t="shared" si="82"/>
        <v>#DIV/0!</v>
      </c>
      <c r="AC83" s="706">
        <f>'Next Years Budget - Set Goals'!AC92/12</f>
        <v>0</v>
      </c>
      <c r="AD83" s="319" t="e">
        <f t="shared" si="83"/>
        <v>#DIV/0!</v>
      </c>
    </row>
    <row r="84" spans="1:30" ht="13.15" x14ac:dyDescent="0.4">
      <c r="A84" s="327" t="s">
        <v>398</v>
      </c>
      <c r="B84" s="394" t="s">
        <v>305</v>
      </c>
      <c r="C84" s="243">
        <f t="shared" si="70"/>
        <v>0</v>
      </c>
      <c r="D84" s="101">
        <f t="shared" si="71"/>
        <v>0</v>
      </c>
      <c r="E84" s="706">
        <f>'Next Years Budget - Set Goals'!E93/12</f>
        <v>0</v>
      </c>
      <c r="F84" s="108">
        <f t="shared" si="72"/>
        <v>0</v>
      </c>
      <c r="G84" s="706">
        <f>'Next Years Budget - Set Goals'!G93/12</f>
        <v>0</v>
      </c>
      <c r="H84" s="108" t="e">
        <f t="shared" si="72"/>
        <v>#DIV/0!</v>
      </c>
      <c r="I84" s="706">
        <f>'Next Years Budget - Set Goals'!I93/12</f>
        <v>0</v>
      </c>
      <c r="J84" s="108" t="e">
        <f t="shared" si="73"/>
        <v>#DIV/0!</v>
      </c>
      <c r="K84" s="706">
        <f>'Next Years Budget - Set Goals'!K93/12</f>
        <v>0</v>
      </c>
      <c r="L84" s="108" t="e">
        <f t="shared" si="74"/>
        <v>#DIV/0!</v>
      </c>
      <c r="M84" s="706">
        <f>'Next Years Budget - Set Goals'!M93/12</f>
        <v>0</v>
      </c>
      <c r="N84" s="108" t="e">
        <f t="shared" si="75"/>
        <v>#DIV/0!</v>
      </c>
      <c r="O84" s="706">
        <f>'Next Years Budget - Set Goals'!O93/12</f>
        <v>0</v>
      </c>
      <c r="P84" s="108" t="e">
        <f t="shared" si="76"/>
        <v>#DIV/0!</v>
      </c>
      <c r="Q84" s="706">
        <f>'Next Years Budget - Set Goals'!Q93/12</f>
        <v>0</v>
      </c>
      <c r="R84" s="108" t="e">
        <f t="shared" si="77"/>
        <v>#DIV/0!</v>
      </c>
      <c r="S84" s="706">
        <f>'Next Years Budget - Set Goals'!S93/12</f>
        <v>0</v>
      </c>
      <c r="T84" s="108" t="e">
        <f t="shared" si="78"/>
        <v>#DIV/0!</v>
      </c>
      <c r="U84" s="706">
        <f>'Next Years Budget - Set Goals'!U93/12</f>
        <v>0</v>
      </c>
      <c r="V84" s="108" t="e">
        <f t="shared" si="79"/>
        <v>#DIV/0!</v>
      </c>
      <c r="W84" s="706">
        <f>'Next Years Budget - Set Goals'!W93/12</f>
        <v>0</v>
      </c>
      <c r="X84" s="108" t="e">
        <f t="shared" si="80"/>
        <v>#DIV/0!</v>
      </c>
      <c r="Y84" s="706">
        <f>'Next Years Budget - Set Goals'!Y93/12</f>
        <v>0</v>
      </c>
      <c r="Z84" s="108" t="e">
        <f t="shared" si="81"/>
        <v>#DIV/0!</v>
      </c>
      <c r="AA84" s="706">
        <f>'Next Years Budget - Set Goals'!AA93/12</f>
        <v>0</v>
      </c>
      <c r="AB84" s="108" t="e">
        <f t="shared" si="82"/>
        <v>#DIV/0!</v>
      </c>
      <c r="AC84" s="706">
        <f>'Next Years Budget - Set Goals'!AC93/12</f>
        <v>0</v>
      </c>
      <c r="AD84" s="319" t="e">
        <f t="shared" si="83"/>
        <v>#DIV/0!</v>
      </c>
    </row>
    <row r="85" spans="1:30" ht="13.15" x14ac:dyDescent="0.4">
      <c r="A85" s="327" t="s">
        <v>398</v>
      </c>
      <c r="B85" s="394" t="s">
        <v>306</v>
      </c>
      <c r="C85" s="243">
        <f t="shared" si="70"/>
        <v>0</v>
      </c>
      <c r="D85" s="101">
        <f t="shared" si="71"/>
        <v>0</v>
      </c>
      <c r="E85" s="706">
        <f>'Next Years Budget - Set Goals'!E94/12</f>
        <v>0</v>
      </c>
      <c r="F85" s="108">
        <f t="shared" si="72"/>
        <v>0</v>
      </c>
      <c r="G85" s="706">
        <f>'Next Years Budget - Set Goals'!G94/12</f>
        <v>0</v>
      </c>
      <c r="H85" s="108" t="e">
        <f t="shared" si="72"/>
        <v>#DIV/0!</v>
      </c>
      <c r="I85" s="706">
        <f>'Next Years Budget - Set Goals'!I94/12</f>
        <v>0</v>
      </c>
      <c r="J85" s="108" t="e">
        <f t="shared" si="73"/>
        <v>#DIV/0!</v>
      </c>
      <c r="K85" s="706">
        <f>'Next Years Budget - Set Goals'!K94/12</f>
        <v>0</v>
      </c>
      <c r="L85" s="108" t="e">
        <f t="shared" si="74"/>
        <v>#DIV/0!</v>
      </c>
      <c r="M85" s="706">
        <f>'Next Years Budget - Set Goals'!M94/12</f>
        <v>0</v>
      </c>
      <c r="N85" s="108" t="e">
        <f t="shared" si="75"/>
        <v>#DIV/0!</v>
      </c>
      <c r="O85" s="706">
        <f>'Next Years Budget - Set Goals'!O94/12</f>
        <v>0</v>
      </c>
      <c r="P85" s="108" t="e">
        <f t="shared" si="76"/>
        <v>#DIV/0!</v>
      </c>
      <c r="Q85" s="706">
        <f>'Next Years Budget - Set Goals'!Q94/12</f>
        <v>0</v>
      </c>
      <c r="R85" s="108" t="e">
        <f t="shared" si="77"/>
        <v>#DIV/0!</v>
      </c>
      <c r="S85" s="706">
        <f>'Next Years Budget - Set Goals'!S94/12</f>
        <v>0</v>
      </c>
      <c r="T85" s="108" t="e">
        <f t="shared" si="78"/>
        <v>#DIV/0!</v>
      </c>
      <c r="U85" s="706">
        <f>'Next Years Budget - Set Goals'!U94/12</f>
        <v>0</v>
      </c>
      <c r="V85" s="108" t="e">
        <f t="shared" si="79"/>
        <v>#DIV/0!</v>
      </c>
      <c r="W85" s="706">
        <f>'Next Years Budget - Set Goals'!W94/12</f>
        <v>0</v>
      </c>
      <c r="X85" s="108" t="e">
        <f t="shared" si="80"/>
        <v>#DIV/0!</v>
      </c>
      <c r="Y85" s="706">
        <f>'Next Years Budget - Set Goals'!Y94/12</f>
        <v>0</v>
      </c>
      <c r="Z85" s="108" t="e">
        <f t="shared" si="81"/>
        <v>#DIV/0!</v>
      </c>
      <c r="AA85" s="706">
        <f>'Next Years Budget - Set Goals'!AA94/12</f>
        <v>0</v>
      </c>
      <c r="AB85" s="108" t="e">
        <f t="shared" si="82"/>
        <v>#DIV/0!</v>
      </c>
      <c r="AC85" s="706">
        <f>'Next Years Budget - Set Goals'!AC94/12</f>
        <v>0</v>
      </c>
      <c r="AD85" s="319" t="e">
        <f t="shared" si="83"/>
        <v>#DIV/0!</v>
      </c>
    </row>
    <row r="86" spans="1:30" ht="13.15" x14ac:dyDescent="0.4">
      <c r="A86" s="327"/>
      <c r="B86" s="409" t="s">
        <v>308</v>
      </c>
      <c r="C86" s="265">
        <f>SUM(C80:C85)</f>
        <v>0</v>
      </c>
      <c r="D86" s="110">
        <f>+C86/$C$7</f>
        <v>0</v>
      </c>
      <c r="E86" s="256">
        <f>SUM(E80:E85)</f>
        <v>0</v>
      </c>
      <c r="F86" s="194">
        <f t="shared" si="72"/>
        <v>0</v>
      </c>
      <c r="G86" s="256">
        <f>SUM(G80:G85)</f>
        <v>0</v>
      </c>
      <c r="H86" s="194" t="e">
        <f t="shared" si="72"/>
        <v>#DIV/0!</v>
      </c>
      <c r="I86" s="256">
        <f>SUM(I80:I85)</f>
        <v>0</v>
      </c>
      <c r="J86" s="194" t="e">
        <f t="shared" si="73"/>
        <v>#DIV/0!</v>
      </c>
      <c r="K86" s="256">
        <f>SUM(K80:K85)</f>
        <v>0</v>
      </c>
      <c r="L86" s="194" t="e">
        <f t="shared" si="74"/>
        <v>#DIV/0!</v>
      </c>
      <c r="M86" s="256">
        <f>SUM(M80:M85)</f>
        <v>0</v>
      </c>
      <c r="N86" s="194" t="e">
        <f t="shared" si="75"/>
        <v>#DIV/0!</v>
      </c>
      <c r="O86" s="256">
        <f>SUM(O80:O85)</f>
        <v>0</v>
      </c>
      <c r="P86" s="194" t="e">
        <f t="shared" si="76"/>
        <v>#DIV/0!</v>
      </c>
      <c r="Q86" s="256">
        <f>SUM(Q80:Q85)</f>
        <v>0</v>
      </c>
      <c r="R86" s="194" t="e">
        <f t="shared" si="77"/>
        <v>#DIV/0!</v>
      </c>
      <c r="S86" s="256">
        <f>SUM(S80:S85)</f>
        <v>0</v>
      </c>
      <c r="T86" s="194" t="e">
        <f t="shared" si="78"/>
        <v>#DIV/0!</v>
      </c>
      <c r="U86" s="256">
        <f>SUM(U80:U85)</f>
        <v>0</v>
      </c>
      <c r="V86" s="194" t="e">
        <f t="shared" si="79"/>
        <v>#DIV/0!</v>
      </c>
      <c r="W86" s="256">
        <f>SUM(W80:W85)</f>
        <v>0</v>
      </c>
      <c r="X86" s="194" t="e">
        <f t="shared" si="80"/>
        <v>#DIV/0!</v>
      </c>
      <c r="Y86" s="256">
        <f>SUM(Y80:Y85)</f>
        <v>0</v>
      </c>
      <c r="Z86" s="194" t="e">
        <f t="shared" si="81"/>
        <v>#DIV/0!</v>
      </c>
      <c r="AA86" s="256">
        <f>SUM(AA80:AA85)</f>
        <v>0</v>
      </c>
      <c r="AB86" s="194" t="e">
        <f t="shared" si="82"/>
        <v>#DIV/0!</v>
      </c>
      <c r="AC86" s="256">
        <f>SUM(AC80:AC85)</f>
        <v>0</v>
      </c>
      <c r="AD86" s="230" t="e">
        <f t="shared" si="83"/>
        <v>#DIV/0!</v>
      </c>
    </row>
    <row r="87" spans="1:30" ht="13.15" x14ac:dyDescent="0.4">
      <c r="A87" s="327"/>
      <c r="B87" s="4"/>
      <c r="C87" s="243"/>
      <c r="D87" s="1"/>
      <c r="E87" s="248"/>
      <c r="F87" s="108"/>
      <c r="G87" s="248"/>
      <c r="H87" s="108"/>
      <c r="I87" s="248"/>
      <c r="J87" s="108"/>
      <c r="K87" s="248"/>
      <c r="L87" s="108"/>
      <c r="M87" s="248"/>
      <c r="N87" s="108"/>
      <c r="O87" s="248"/>
      <c r="P87" s="108"/>
      <c r="Q87" s="248"/>
      <c r="R87" s="108"/>
      <c r="S87" s="248"/>
      <c r="T87" s="108"/>
      <c r="U87" s="248"/>
      <c r="V87" s="108"/>
      <c r="W87" s="248"/>
      <c r="X87" s="108"/>
      <c r="Y87" s="248"/>
      <c r="Z87" s="108"/>
      <c r="AA87" s="248"/>
      <c r="AB87" s="108"/>
      <c r="AC87" s="248"/>
      <c r="AD87" s="319"/>
    </row>
    <row r="88" spans="1:30" ht="13.15" x14ac:dyDescent="0.4">
      <c r="A88" s="327"/>
      <c r="B88" s="410" t="s">
        <v>309</v>
      </c>
      <c r="C88" s="243"/>
      <c r="D88" s="1"/>
      <c r="E88" s="248"/>
      <c r="F88" s="108"/>
      <c r="G88" s="248"/>
      <c r="H88" s="108"/>
      <c r="I88" s="248"/>
      <c r="J88" s="108"/>
      <c r="K88" s="248"/>
      <c r="L88" s="108"/>
      <c r="M88" s="248"/>
      <c r="N88" s="108"/>
      <c r="O88" s="248"/>
      <c r="P88" s="108"/>
      <c r="Q88" s="248"/>
      <c r="R88" s="108"/>
      <c r="S88" s="248"/>
      <c r="T88" s="108"/>
      <c r="U88" s="248"/>
      <c r="V88" s="108"/>
      <c r="W88" s="248"/>
      <c r="X88" s="108"/>
      <c r="Y88" s="248"/>
      <c r="Z88" s="108"/>
      <c r="AA88" s="248"/>
      <c r="AB88" s="108"/>
      <c r="AC88" s="248"/>
      <c r="AD88" s="319"/>
    </row>
    <row r="89" spans="1:30" ht="13.15" x14ac:dyDescent="0.4">
      <c r="A89" s="327" t="s">
        <v>399</v>
      </c>
      <c r="B89" s="394" t="s">
        <v>310</v>
      </c>
      <c r="C89" s="243">
        <f t="shared" ref="C89:C111" si="84">+E89+G89+I89+K89+M89+O89+Q89+S89+U89+W89+Y89+AA89+AC89</f>
        <v>0</v>
      </c>
      <c r="D89" s="101">
        <f t="shared" ref="D89:D111" si="85">+C89/$C$7</f>
        <v>0</v>
      </c>
      <c r="E89" s="706">
        <f>'Next Years Budget - Set Goals'!E98/12</f>
        <v>0</v>
      </c>
      <c r="F89" s="108">
        <f t="shared" ref="F89:H104" si="86">+E89/E$7</f>
        <v>0</v>
      </c>
      <c r="G89" s="706">
        <f>'Next Years Budget - Set Goals'!G98/12</f>
        <v>0</v>
      </c>
      <c r="H89" s="108" t="e">
        <f t="shared" si="86"/>
        <v>#DIV/0!</v>
      </c>
      <c r="I89" s="706">
        <f>'Next Years Budget - Set Goals'!I98/12</f>
        <v>0</v>
      </c>
      <c r="J89" s="108" t="e">
        <f t="shared" ref="J89:J111" si="87">+I89/I$7</f>
        <v>#DIV/0!</v>
      </c>
      <c r="K89" s="706">
        <f>'Next Years Budget - Set Goals'!K98/12</f>
        <v>0</v>
      </c>
      <c r="L89" s="108" t="e">
        <f t="shared" ref="L89:L111" si="88">+K89/K$7</f>
        <v>#DIV/0!</v>
      </c>
      <c r="M89" s="706">
        <f>'Next Years Budget - Set Goals'!M98/12</f>
        <v>0</v>
      </c>
      <c r="N89" s="108" t="e">
        <f t="shared" ref="N89:N111" si="89">+M89/M$7</f>
        <v>#DIV/0!</v>
      </c>
      <c r="O89" s="706">
        <f>'Next Years Budget - Set Goals'!O98/12</f>
        <v>0</v>
      </c>
      <c r="P89" s="108" t="e">
        <f t="shared" ref="P89:P111" si="90">+O89/O$7</f>
        <v>#DIV/0!</v>
      </c>
      <c r="Q89" s="706">
        <f>'Next Years Budget - Set Goals'!Q98/12</f>
        <v>0</v>
      </c>
      <c r="R89" s="108" t="e">
        <f t="shared" ref="R89:R111" si="91">+Q89/Q$7</f>
        <v>#DIV/0!</v>
      </c>
      <c r="S89" s="706">
        <f>'Next Years Budget - Set Goals'!S98/12</f>
        <v>0</v>
      </c>
      <c r="T89" s="108" t="e">
        <f t="shared" ref="T89:T111" si="92">+S89/S$7</f>
        <v>#DIV/0!</v>
      </c>
      <c r="U89" s="706">
        <f>'Next Years Budget - Set Goals'!U98/12</f>
        <v>0</v>
      </c>
      <c r="V89" s="108" t="e">
        <f t="shared" ref="V89:V111" si="93">+U89/U$7</f>
        <v>#DIV/0!</v>
      </c>
      <c r="W89" s="706">
        <f>'Next Years Budget - Set Goals'!W98/12</f>
        <v>0</v>
      </c>
      <c r="X89" s="108" t="e">
        <f t="shared" ref="X89:X111" si="94">+W89/W$7</f>
        <v>#DIV/0!</v>
      </c>
      <c r="Y89" s="706">
        <f>'Next Years Budget - Set Goals'!Y98/12</f>
        <v>0</v>
      </c>
      <c r="Z89" s="108" t="e">
        <f t="shared" ref="Z89:Z111" si="95">+Y89/Y$7</f>
        <v>#DIV/0!</v>
      </c>
      <c r="AA89" s="706">
        <f>'Next Years Budget - Set Goals'!AA98/12</f>
        <v>0</v>
      </c>
      <c r="AB89" s="108" t="e">
        <f t="shared" ref="AB89:AB111" si="96">+AA89/AA$7</f>
        <v>#DIV/0!</v>
      </c>
      <c r="AC89" s="706">
        <f>'Next Years Budget - Set Goals'!AC98/12</f>
        <v>0</v>
      </c>
      <c r="AD89" s="319" t="e">
        <f t="shared" ref="AD89:AD111" si="97">+AC89/AC$7</f>
        <v>#DIV/0!</v>
      </c>
    </row>
    <row r="90" spans="1:30" ht="13.15" x14ac:dyDescent="0.4">
      <c r="A90" s="327" t="s">
        <v>399</v>
      </c>
      <c r="B90" s="394" t="s">
        <v>311</v>
      </c>
      <c r="C90" s="243">
        <f t="shared" si="84"/>
        <v>0</v>
      </c>
      <c r="D90" s="101">
        <f t="shared" si="85"/>
        <v>0</v>
      </c>
      <c r="E90" s="706">
        <f>'Next Years Budget - Set Goals'!E99/12</f>
        <v>0</v>
      </c>
      <c r="F90" s="108">
        <f t="shared" si="86"/>
        <v>0</v>
      </c>
      <c r="G90" s="706">
        <f>'Next Years Budget - Set Goals'!G99/12</f>
        <v>0</v>
      </c>
      <c r="H90" s="108" t="e">
        <f t="shared" si="86"/>
        <v>#DIV/0!</v>
      </c>
      <c r="I90" s="706">
        <f>'Next Years Budget - Set Goals'!I99/12</f>
        <v>0</v>
      </c>
      <c r="J90" s="108" t="e">
        <f t="shared" si="87"/>
        <v>#DIV/0!</v>
      </c>
      <c r="K90" s="706">
        <f>'Next Years Budget - Set Goals'!K99/12</f>
        <v>0</v>
      </c>
      <c r="L90" s="108" t="e">
        <f t="shared" si="88"/>
        <v>#DIV/0!</v>
      </c>
      <c r="M90" s="706">
        <f>'Next Years Budget - Set Goals'!M99/12</f>
        <v>0</v>
      </c>
      <c r="N90" s="108" t="e">
        <f t="shared" si="89"/>
        <v>#DIV/0!</v>
      </c>
      <c r="O90" s="706">
        <f>'Next Years Budget - Set Goals'!O99/12</f>
        <v>0</v>
      </c>
      <c r="P90" s="108" t="e">
        <f t="shared" si="90"/>
        <v>#DIV/0!</v>
      </c>
      <c r="Q90" s="706">
        <f>'Next Years Budget - Set Goals'!Q99/12</f>
        <v>0</v>
      </c>
      <c r="R90" s="108" t="e">
        <f t="shared" si="91"/>
        <v>#DIV/0!</v>
      </c>
      <c r="S90" s="706">
        <f>'Next Years Budget - Set Goals'!S99/12</f>
        <v>0</v>
      </c>
      <c r="T90" s="108" t="e">
        <f t="shared" si="92"/>
        <v>#DIV/0!</v>
      </c>
      <c r="U90" s="706">
        <f>'Next Years Budget - Set Goals'!U99/12</f>
        <v>0</v>
      </c>
      <c r="V90" s="108" t="e">
        <f t="shared" si="93"/>
        <v>#DIV/0!</v>
      </c>
      <c r="W90" s="706">
        <f>'Next Years Budget - Set Goals'!W99/12</f>
        <v>0</v>
      </c>
      <c r="X90" s="108" t="e">
        <f t="shared" si="94"/>
        <v>#DIV/0!</v>
      </c>
      <c r="Y90" s="706">
        <f>'Next Years Budget - Set Goals'!Y99/12</f>
        <v>0</v>
      </c>
      <c r="Z90" s="108" t="e">
        <f t="shared" si="95"/>
        <v>#DIV/0!</v>
      </c>
      <c r="AA90" s="706">
        <f>'Next Years Budget - Set Goals'!AA99/12</f>
        <v>0</v>
      </c>
      <c r="AB90" s="108" t="e">
        <f t="shared" si="96"/>
        <v>#DIV/0!</v>
      </c>
      <c r="AC90" s="706">
        <f>'Next Years Budget - Set Goals'!AC99/12</f>
        <v>0</v>
      </c>
      <c r="AD90" s="319" t="e">
        <f t="shared" si="97"/>
        <v>#DIV/0!</v>
      </c>
    </row>
    <row r="91" spans="1:30" ht="13.15" x14ac:dyDescent="0.4">
      <c r="A91" s="327" t="s">
        <v>398</v>
      </c>
      <c r="B91" s="394" t="s">
        <v>312</v>
      </c>
      <c r="C91" s="243">
        <f t="shared" si="84"/>
        <v>0</v>
      </c>
      <c r="D91" s="101">
        <f t="shared" si="85"/>
        <v>0</v>
      </c>
      <c r="E91" s="706">
        <f>'Next Years Budget - Set Goals'!E100/12</f>
        <v>0</v>
      </c>
      <c r="F91" s="108">
        <f t="shared" si="86"/>
        <v>0</v>
      </c>
      <c r="G91" s="706">
        <f>'Next Years Budget - Set Goals'!G100/12</f>
        <v>0</v>
      </c>
      <c r="H91" s="108" t="e">
        <f t="shared" si="86"/>
        <v>#DIV/0!</v>
      </c>
      <c r="I91" s="706">
        <f>'Next Years Budget - Set Goals'!I100/12</f>
        <v>0</v>
      </c>
      <c r="J91" s="108" t="e">
        <f t="shared" si="87"/>
        <v>#DIV/0!</v>
      </c>
      <c r="K91" s="706">
        <f>'Next Years Budget - Set Goals'!K100/12</f>
        <v>0</v>
      </c>
      <c r="L91" s="108" t="e">
        <f t="shared" si="88"/>
        <v>#DIV/0!</v>
      </c>
      <c r="M91" s="706">
        <f>'Next Years Budget - Set Goals'!M100/12</f>
        <v>0</v>
      </c>
      <c r="N91" s="108" t="e">
        <f t="shared" si="89"/>
        <v>#DIV/0!</v>
      </c>
      <c r="O91" s="706">
        <f>'Next Years Budget - Set Goals'!O100/12</f>
        <v>0</v>
      </c>
      <c r="P91" s="108" t="e">
        <f t="shared" si="90"/>
        <v>#DIV/0!</v>
      </c>
      <c r="Q91" s="706">
        <f>'Next Years Budget - Set Goals'!Q100/12</f>
        <v>0</v>
      </c>
      <c r="R91" s="108" t="e">
        <f t="shared" si="91"/>
        <v>#DIV/0!</v>
      </c>
      <c r="S91" s="706">
        <f>'Next Years Budget - Set Goals'!S100/12</f>
        <v>0</v>
      </c>
      <c r="T91" s="108" t="e">
        <f t="shared" si="92"/>
        <v>#DIV/0!</v>
      </c>
      <c r="U91" s="706">
        <f>'Next Years Budget - Set Goals'!U100/12</f>
        <v>0</v>
      </c>
      <c r="V91" s="108" t="e">
        <f t="shared" si="93"/>
        <v>#DIV/0!</v>
      </c>
      <c r="W91" s="706">
        <f>'Next Years Budget - Set Goals'!W100/12</f>
        <v>0</v>
      </c>
      <c r="X91" s="108" t="e">
        <f t="shared" si="94"/>
        <v>#DIV/0!</v>
      </c>
      <c r="Y91" s="706">
        <f>'Next Years Budget - Set Goals'!Y100/12</f>
        <v>0</v>
      </c>
      <c r="Z91" s="108" t="e">
        <f t="shared" si="95"/>
        <v>#DIV/0!</v>
      </c>
      <c r="AA91" s="706">
        <f>'Next Years Budget - Set Goals'!AA100/12</f>
        <v>0</v>
      </c>
      <c r="AB91" s="108" t="e">
        <f t="shared" si="96"/>
        <v>#DIV/0!</v>
      </c>
      <c r="AC91" s="706">
        <f>'Next Years Budget - Set Goals'!AC100/12</f>
        <v>0</v>
      </c>
      <c r="AD91" s="319" t="e">
        <f t="shared" si="97"/>
        <v>#DIV/0!</v>
      </c>
    </row>
    <row r="92" spans="1:30" ht="13.15" x14ac:dyDescent="0.4">
      <c r="A92" s="327" t="s">
        <v>399</v>
      </c>
      <c r="B92" s="394" t="s">
        <v>313</v>
      </c>
      <c r="C92" s="243">
        <f t="shared" si="84"/>
        <v>0</v>
      </c>
      <c r="D92" s="101">
        <f t="shared" si="85"/>
        <v>0</v>
      </c>
      <c r="E92" s="706">
        <f>'Next Years Budget - Set Goals'!E101/12</f>
        <v>0</v>
      </c>
      <c r="F92" s="108">
        <f t="shared" si="86"/>
        <v>0</v>
      </c>
      <c r="G92" s="706">
        <f>'Next Years Budget - Set Goals'!G101/12</f>
        <v>0</v>
      </c>
      <c r="H92" s="108" t="e">
        <f t="shared" si="86"/>
        <v>#DIV/0!</v>
      </c>
      <c r="I92" s="706">
        <f>'Next Years Budget - Set Goals'!I101/12</f>
        <v>0</v>
      </c>
      <c r="J92" s="108" t="e">
        <f t="shared" si="87"/>
        <v>#DIV/0!</v>
      </c>
      <c r="K92" s="706">
        <f>'Next Years Budget - Set Goals'!K101/12</f>
        <v>0</v>
      </c>
      <c r="L92" s="108" t="e">
        <f t="shared" si="88"/>
        <v>#DIV/0!</v>
      </c>
      <c r="M92" s="706">
        <f>'Next Years Budget - Set Goals'!M101/12</f>
        <v>0</v>
      </c>
      <c r="N92" s="108" t="e">
        <f t="shared" si="89"/>
        <v>#DIV/0!</v>
      </c>
      <c r="O92" s="706">
        <f>'Next Years Budget - Set Goals'!O101/12</f>
        <v>0</v>
      </c>
      <c r="P92" s="108" t="e">
        <f t="shared" si="90"/>
        <v>#DIV/0!</v>
      </c>
      <c r="Q92" s="706">
        <f>'Next Years Budget - Set Goals'!Q101/12</f>
        <v>0</v>
      </c>
      <c r="R92" s="108" t="e">
        <f t="shared" si="91"/>
        <v>#DIV/0!</v>
      </c>
      <c r="S92" s="706">
        <f>'Next Years Budget - Set Goals'!S101/12</f>
        <v>0</v>
      </c>
      <c r="T92" s="108" t="e">
        <f t="shared" si="92"/>
        <v>#DIV/0!</v>
      </c>
      <c r="U92" s="706">
        <f>'Next Years Budget - Set Goals'!U101/12</f>
        <v>0</v>
      </c>
      <c r="V92" s="108" t="e">
        <f t="shared" si="93"/>
        <v>#DIV/0!</v>
      </c>
      <c r="W92" s="706">
        <f>'Next Years Budget - Set Goals'!W101/12</f>
        <v>0</v>
      </c>
      <c r="X92" s="108" t="e">
        <f t="shared" si="94"/>
        <v>#DIV/0!</v>
      </c>
      <c r="Y92" s="706">
        <f>'Next Years Budget - Set Goals'!Y101/12</f>
        <v>0</v>
      </c>
      <c r="Z92" s="108" t="e">
        <f t="shared" si="95"/>
        <v>#DIV/0!</v>
      </c>
      <c r="AA92" s="706">
        <f>'Next Years Budget - Set Goals'!AA101/12</f>
        <v>0</v>
      </c>
      <c r="AB92" s="108" t="e">
        <f t="shared" si="96"/>
        <v>#DIV/0!</v>
      </c>
      <c r="AC92" s="706">
        <f>'Next Years Budget - Set Goals'!AC101/12</f>
        <v>0</v>
      </c>
      <c r="AD92" s="319" t="e">
        <f t="shared" si="97"/>
        <v>#DIV/0!</v>
      </c>
    </row>
    <row r="93" spans="1:30" ht="13.15" x14ac:dyDescent="0.4">
      <c r="A93" s="327" t="s">
        <v>398</v>
      </c>
      <c r="B93" s="394" t="s">
        <v>314</v>
      </c>
      <c r="C93" s="243">
        <f t="shared" si="84"/>
        <v>0</v>
      </c>
      <c r="D93" s="101">
        <f t="shared" si="85"/>
        <v>0</v>
      </c>
      <c r="E93" s="706">
        <f>'Next Years Budget - Set Goals'!E102/12</f>
        <v>0</v>
      </c>
      <c r="F93" s="108">
        <f t="shared" si="86"/>
        <v>0</v>
      </c>
      <c r="G93" s="706">
        <f>'Next Years Budget - Set Goals'!G102/12</f>
        <v>0</v>
      </c>
      <c r="H93" s="108" t="e">
        <f t="shared" si="86"/>
        <v>#DIV/0!</v>
      </c>
      <c r="I93" s="706">
        <f>'Next Years Budget - Set Goals'!I102/12</f>
        <v>0</v>
      </c>
      <c r="J93" s="108" t="e">
        <f t="shared" si="87"/>
        <v>#DIV/0!</v>
      </c>
      <c r="K93" s="706">
        <f>'Next Years Budget - Set Goals'!K102/12</f>
        <v>0</v>
      </c>
      <c r="L93" s="108" t="e">
        <f t="shared" si="88"/>
        <v>#DIV/0!</v>
      </c>
      <c r="M93" s="706">
        <f>'Next Years Budget - Set Goals'!M102/12</f>
        <v>0</v>
      </c>
      <c r="N93" s="108" t="e">
        <f t="shared" si="89"/>
        <v>#DIV/0!</v>
      </c>
      <c r="O93" s="706">
        <f>'Next Years Budget - Set Goals'!O102/12</f>
        <v>0</v>
      </c>
      <c r="P93" s="108" t="e">
        <f t="shared" si="90"/>
        <v>#DIV/0!</v>
      </c>
      <c r="Q93" s="706">
        <f>'Next Years Budget - Set Goals'!Q102/12</f>
        <v>0</v>
      </c>
      <c r="R93" s="108" t="e">
        <f t="shared" si="91"/>
        <v>#DIV/0!</v>
      </c>
      <c r="S93" s="706">
        <f>'Next Years Budget - Set Goals'!S102/12</f>
        <v>0</v>
      </c>
      <c r="T93" s="108" t="e">
        <f t="shared" si="92"/>
        <v>#DIV/0!</v>
      </c>
      <c r="U93" s="706">
        <f>'Next Years Budget - Set Goals'!U102/12</f>
        <v>0</v>
      </c>
      <c r="V93" s="108" t="e">
        <f t="shared" si="93"/>
        <v>#DIV/0!</v>
      </c>
      <c r="W93" s="706">
        <f>'Next Years Budget - Set Goals'!W102/12</f>
        <v>0</v>
      </c>
      <c r="X93" s="108" t="e">
        <f t="shared" si="94"/>
        <v>#DIV/0!</v>
      </c>
      <c r="Y93" s="706">
        <f>'Next Years Budget - Set Goals'!Y102/12</f>
        <v>0</v>
      </c>
      <c r="Z93" s="108" t="e">
        <f t="shared" si="95"/>
        <v>#DIV/0!</v>
      </c>
      <c r="AA93" s="706">
        <f>'Next Years Budget - Set Goals'!AA102/12</f>
        <v>0</v>
      </c>
      <c r="AB93" s="108" t="e">
        <f t="shared" si="96"/>
        <v>#DIV/0!</v>
      </c>
      <c r="AC93" s="706">
        <f>'Next Years Budget - Set Goals'!AC102/12</f>
        <v>0</v>
      </c>
      <c r="AD93" s="319" t="e">
        <f t="shared" si="97"/>
        <v>#DIV/0!</v>
      </c>
    </row>
    <row r="94" spans="1:30" ht="13.15" x14ac:dyDescent="0.4">
      <c r="A94" s="327" t="s">
        <v>399</v>
      </c>
      <c r="B94" s="394" t="s">
        <v>315</v>
      </c>
      <c r="C94" s="243">
        <f t="shared" si="84"/>
        <v>0</v>
      </c>
      <c r="D94" s="101">
        <f t="shared" si="85"/>
        <v>0</v>
      </c>
      <c r="E94" s="706">
        <f>'Next Years Budget - Set Goals'!E103/12</f>
        <v>0</v>
      </c>
      <c r="F94" s="108">
        <f t="shared" si="86"/>
        <v>0</v>
      </c>
      <c r="G94" s="706">
        <f>'Next Years Budget - Set Goals'!G103/12</f>
        <v>0</v>
      </c>
      <c r="H94" s="108" t="e">
        <f t="shared" si="86"/>
        <v>#DIV/0!</v>
      </c>
      <c r="I94" s="706">
        <f>'Next Years Budget - Set Goals'!I103/12</f>
        <v>0</v>
      </c>
      <c r="J94" s="108" t="e">
        <f t="shared" si="87"/>
        <v>#DIV/0!</v>
      </c>
      <c r="K94" s="706">
        <f>'Next Years Budget - Set Goals'!K103/12</f>
        <v>0</v>
      </c>
      <c r="L94" s="108" t="e">
        <f t="shared" si="88"/>
        <v>#DIV/0!</v>
      </c>
      <c r="M94" s="706">
        <f>'Next Years Budget - Set Goals'!M103/12</f>
        <v>0</v>
      </c>
      <c r="N94" s="108" t="e">
        <f t="shared" si="89"/>
        <v>#DIV/0!</v>
      </c>
      <c r="O94" s="706">
        <f>'Next Years Budget - Set Goals'!O103/12</f>
        <v>0</v>
      </c>
      <c r="P94" s="108" t="e">
        <f t="shared" si="90"/>
        <v>#DIV/0!</v>
      </c>
      <c r="Q94" s="706">
        <f>'Next Years Budget - Set Goals'!Q103/12</f>
        <v>0</v>
      </c>
      <c r="R94" s="108" t="e">
        <f t="shared" si="91"/>
        <v>#DIV/0!</v>
      </c>
      <c r="S94" s="706">
        <f>'Next Years Budget - Set Goals'!S103/12</f>
        <v>0</v>
      </c>
      <c r="T94" s="108" t="e">
        <f t="shared" si="92"/>
        <v>#DIV/0!</v>
      </c>
      <c r="U94" s="706">
        <f>'Next Years Budget - Set Goals'!U103/12</f>
        <v>0</v>
      </c>
      <c r="V94" s="108" t="e">
        <f t="shared" si="93"/>
        <v>#DIV/0!</v>
      </c>
      <c r="W94" s="706">
        <f>'Next Years Budget - Set Goals'!W103/12</f>
        <v>0</v>
      </c>
      <c r="X94" s="108" t="e">
        <f t="shared" si="94"/>
        <v>#DIV/0!</v>
      </c>
      <c r="Y94" s="706">
        <f>'Next Years Budget - Set Goals'!Y103/12</f>
        <v>0</v>
      </c>
      <c r="Z94" s="108" t="e">
        <f t="shared" si="95"/>
        <v>#DIV/0!</v>
      </c>
      <c r="AA94" s="706">
        <f>'Next Years Budget - Set Goals'!AA103/12</f>
        <v>0</v>
      </c>
      <c r="AB94" s="108" t="e">
        <f t="shared" si="96"/>
        <v>#DIV/0!</v>
      </c>
      <c r="AC94" s="706">
        <f>'Next Years Budget - Set Goals'!AC103/12</f>
        <v>0</v>
      </c>
      <c r="AD94" s="319" t="e">
        <f t="shared" si="97"/>
        <v>#DIV/0!</v>
      </c>
    </row>
    <row r="95" spans="1:30" ht="13.15" x14ac:dyDescent="0.4">
      <c r="A95" s="327" t="s">
        <v>399</v>
      </c>
      <c r="B95" s="394" t="s">
        <v>316</v>
      </c>
      <c r="C95" s="243">
        <f t="shared" si="84"/>
        <v>0</v>
      </c>
      <c r="D95" s="101">
        <f t="shared" si="85"/>
        <v>0</v>
      </c>
      <c r="E95" s="706">
        <f>'Next Years Budget - Set Goals'!E104/12</f>
        <v>0</v>
      </c>
      <c r="F95" s="108">
        <f t="shared" si="86"/>
        <v>0</v>
      </c>
      <c r="G95" s="706">
        <f>'Next Years Budget - Set Goals'!G104/12</f>
        <v>0</v>
      </c>
      <c r="H95" s="108" t="e">
        <f t="shared" si="86"/>
        <v>#DIV/0!</v>
      </c>
      <c r="I95" s="706">
        <f>'Next Years Budget - Set Goals'!I104/12</f>
        <v>0</v>
      </c>
      <c r="J95" s="108" t="e">
        <f t="shared" si="87"/>
        <v>#DIV/0!</v>
      </c>
      <c r="K95" s="706">
        <f>'Next Years Budget - Set Goals'!K104/12</f>
        <v>0</v>
      </c>
      <c r="L95" s="108" t="e">
        <f t="shared" si="88"/>
        <v>#DIV/0!</v>
      </c>
      <c r="M95" s="706">
        <f>'Next Years Budget - Set Goals'!M104/12</f>
        <v>0</v>
      </c>
      <c r="N95" s="108" t="e">
        <f t="shared" si="89"/>
        <v>#DIV/0!</v>
      </c>
      <c r="O95" s="706">
        <f>'Next Years Budget - Set Goals'!O104/12</f>
        <v>0</v>
      </c>
      <c r="P95" s="108" t="e">
        <f t="shared" si="90"/>
        <v>#DIV/0!</v>
      </c>
      <c r="Q95" s="706">
        <f>'Next Years Budget - Set Goals'!Q104/12</f>
        <v>0</v>
      </c>
      <c r="R95" s="108" t="e">
        <f t="shared" si="91"/>
        <v>#DIV/0!</v>
      </c>
      <c r="S95" s="706">
        <f>'Next Years Budget - Set Goals'!S104/12</f>
        <v>0</v>
      </c>
      <c r="T95" s="108" t="e">
        <f t="shared" si="92"/>
        <v>#DIV/0!</v>
      </c>
      <c r="U95" s="706">
        <f>'Next Years Budget - Set Goals'!U104/12</f>
        <v>0</v>
      </c>
      <c r="V95" s="108" t="e">
        <f t="shared" si="93"/>
        <v>#DIV/0!</v>
      </c>
      <c r="W95" s="706">
        <f>'Next Years Budget - Set Goals'!W104/12</f>
        <v>0</v>
      </c>
      <c r="X95" s="108" t="e">
        <f t="shared" si="94"/>
        <v>#DIV/0!</v>
      </c>
      <c r="Y95" s="706">
        <f>'Next Years Budget - Set Goals'!Y104/12</f>
        <v>0</v>
      </c>
      <c r="Z95" s="108" t="e">
        <f t="shared" si="95"/>
        <v>#DIV/0!</v>
      </c>
      <c r="AA95" s="706">
        <f>'Next Years Budget - Set Goals'!AA104/12</f>
        <v>0</v>
      </c>
      <c r="AB95" s="108" t="e">
        <f t="shared" si="96"/>
        <v>#DIV/0!</v>
      </c>
      <c r="AC95" s="706">
        <f>'Next Years Budget - Set Goals'!AC104/12</f>
        <v>0</v>
      </c>
      <c r="AD95" s="319" t="e">
        <f t="shared" si="97"/>
        <v>#DIV/0!</v>
      </c>
    </row>
    <row r="96" spans="1:30" ht="13.15" x14ac:dyDescent="0.4">
      <c r="A96" s="327" t="s">
        <v>399</v>
      </c>
      <c r="B96" s="394" t="s">
        <v>317</v>
      </c>
      <c r="C96" s="243">
        <f t="shared" si="84"/>
        <v>0</v>
      </c>
      <c r="D96" s="101">
        <f t="shared" si="85"/>
        <v>0</v>
      </c>
      <c r="E96" s="706">
        <f>'Next Years Budget - Set Goals'!E105/12</f>
        <v>0</v>
      </c>
      <c r="F96" s="108">
        <f t="shared" si="86"/>
        <v>0</v>
      </c>
      <c r="G96" s="706">
        <f>'Next Years Budget - Set Goals'!G105/12</f>
        <v>0</v>
      </c>
      <c r="H96" s="108" t="e">
        <f t="shared" si="86"/>
        <v>#DIV/0!</v>
      </c>
      <c r="I96" s="706">
        <f>'Next Years Budget - Set Goals'!I105/12</f>
        <v>0</v>
      </c>
      <c r="J96" s="108" t="e">
        <f t="shared" si="87"/>
        <v>#DIV/0!</v>
      </c>
      <c r="K96" s="706">
        <f>'Next Years Budget - Set Goals'!K105/12</f>
        <v>0</v>
      </c>
      <c r="L96" s="108" t="e">
        <f t="shared" si="88"/>
        <v>#DIV/0!</v>
      </c>
      <c r="M96" s="706">
        <f>'Next Years Budget - Set Goals'!M105/12</f>
        <v>0</v>
      </c>
      <c r="N96" s="108" t="e">
        <f t="shared" si="89"/>
        <v>#DIV/0!</v>
      </c>
      <c r="O96" s="706">
        <f>'Next Years Budget - Set Goals'!O105/12</f>
        <v>0</v>
      </c>
      <c r="P96" s="108" t="e">
        <f t="shared" si="90"/>
        <v>#DIV/0!</v>
      </c>
      <c r="Q96" s="706">
        <f>'Next Years Budget - Set Goals'!Q105/12</f>
        <v>0</v>
      </c>
      <c r="R96" s="108" t="e">
        <f t="shared" si="91"/>
        <v>#DIV/0!</v>
      </c>
      <c r="S96" s="706">
        <f>'Next Years Budget - Set Goals'!S105/12</f>
        <v>0</v>
      </c>
      <c r="T96" s="108" t="e">
        <f t="shared" si="92"/>
        <v>#DIV/0!</v>
      </c>
      <c r="U96" s="706">
        <f>'Next Years Budget - Set Goals'!U105/12</f>
        <v>0</v>
      </c>
      <c r="V96" s="108" t="e">
        <f t="shared" si="93"/>
        <v>#DIV/0!</v>
      </c>
      <c r="W96" s="706">
        <f>'Next Years Budget - Set Goals'!W105/12</f>
        <v>0</v>
      </c>
      <c r="X96" s="108" t="e">
        <f t="shared" si="94"/>
        <v>#DIV/0!</v>
      </c>
      <c r="Y96" s="706">
        <f>'Next Years Budget - Set Goals'!Y105/12</f>
        <v>0</v>
      </c>
      <c r="Z96" s="108" t="e">
        <f t="shared" si="95"/>
        <v>#DIV/0!</v>
      </c>
      <c r="AA96" s="706">
        <f>'Next Years Budget - Set Goals'!AA105/12</f>
        <v>0</v>
      </c>
      <c r="AB96" s="108" t="e">
        <f t="shared" si="96"/>
        <v>#DIV/0!</v>
      </c>
      <c r="AC96" s="706">
        <f>'Next Years Budget - Set Goals'!AC105/12</f>
        <v>0</v>
      </c>
      <c r="AD96" s="319" t="e">
        <f t="shared" si="97"/>
        <v>#DIV/0!</v>
      </c>
    </row>
    <row r="97" spans="1:30" ht="13.15" x14ac:dyDescent="0.4">
      <c r="A97" s="327" t="s">
        <v>399</v>
      </c>
      <c r="B97" s="394" t="s">
        <v>318</v>
      </c>
      <c r="C97" s="243">
        <f t="shared" si="84"/>
        <v>0</v>
      </c>
      <c r="D97" s="101">
        <f t="shared" si="85"/>
        <v>0</v>
      </c>
      <c r="E97" s="706">
        <f>'Next Years Budget - Set Goals'!E106/12</f>
        <v>0</v>
      </c>
      <c r="F97" s="108">
        <f t="shared" si="86"/>
        <v>0</v>
      </c>
      <c r="G97" s="706">
        <f>'Next Years Budget - Set Goals'!G106/12</f>
        <v>0</v>
      </c>
      <c r="H97" s="108" t="e">
        <f t="shared" si="86"/>
        <v>#DIV/0!</v>
      </c>
      <c r="I97" s="706">
        <f>'Next Years Budget - Set Goals'!I106/12</f>
        <v>0</v>
      </c>
      <c r="J97" s="108" t="e">
        <f t="shared" si="87"/>
        <v>#DIV/0!</v>
      </c>
      <c r="K97" s="706">
        <f>'Next Years Budget - Set Goals'!K106/12</f>
        <v>0</v>
      </c>
      <c r="L97" s="108" t="e">
        <f t="shared" si="88"/>
        <v>#DIV/0!</v>
      </c>
      <c r="M97" s="706">
        <f>'Next Years Budget - Set Goals'!M106/12</f>
        <v>0</v>
      </c>
      <c r="N97" s="108" t="e">
        <f t="shared" si="89"/>
        <v>#DIV/0!</v>
      </c>
      <c r="O97" s="706">
        <f>'Next Years Budget - Set Goals'!O106/12</f>
        <v>0</v>
      </c>
      <c r="P97" s="108" t="e">
        <f t="shared" si="90"/>
        <v>#DIV/0!</v>
      </c>
      <c r="Q97" s="706">
        <f>'Next Years Budget - Set Goals'!Q106/12</f>
        <v>0</v>
      </c>
      <c r="R97" s="108" t="e">
        <f t="shared" si="91"/>
        <v>#DIV/0!</v>
      </c>
      <c r="S97" s="706">
        <f>'Next Years Budget - Set Goals'!S106/12</f>
        <v>0</v>
      </c>
      <c r="T97" s="108" t="e">
        <f t="shared" si="92"/>
        <v>#DIV/0!</v>
      </c>
      <c r="U97" s="706">
        <f>'Next Years Budget - Set Goals'!U106/12</f>
        <v>0</v>
      </c>
      <c r="V97" s="108" t="e">
        <f t="shared" si="93"/>
        <v>#DIV/0!</v>
      </c>
      <c r="W97" s="706">
        <f>'Next Years Budget - Set Goals'!W106/12</f>
        <v>0</v>
      </c>
      <c r="X97" s="108" t="e">
        <f t="shared" si="94"/>
        <v>#DIV/0!</v>
      </c>
      <c r="Y97" s="706">
        <f>'Next Years Budget - Set Goals'!Y106/12</f>
        <v>0</v>
      </c>
      <c r="Z97" s="108" t="e">
        <f t="shared" si="95"/>
        <v>#DIV/0!</v>
      </c>
      <c r="AA97" s="706">
        <f>'Next Years Budget - Set Goals'!AA106/12</f>
        <v>0</v>
      </c>
      <c r="AB97" s="108" t="e">
        <f t="shared" si="96"/>
        <v>#DIV/0!</v>
      </c>
      <c r="AC97" s="706">
        <f>'Next Years Budget - Set Goals'!AC106/12</f>
        <v>0</v>
      </c>
      <c r="AD97" s="319" t="e">
        <f t="shared" si="97"/>
        <v>#DIV/0!</v>
      </c>
    </row>
    <row r="98" spans="1:30" ht="13.15" x14ac:dyDescent="0.4">
      <c r="A98" s="327" t="s">
        <v>398</v>
      </c>
      <c r="B98" s="394" t="s">
        <v>319</v>
      </c>
      <c r="C98" s="243">
        <f t="shared" si="84"/>
        <v>0</v>
      </c>
      <c r="D98" s="101">
        <f t="shared" si="85"/>
        <v>0</v>
      </c>
      <c r="E98" s="706">
        <f>'Next Years Budget - Set Goals'!E107/12</f>
        <v>0</v>
      </c>
      <c r="F98" s="108">
        <f t="shared" si="86"/>
        <v>0</v>
      </c>
      <c r="G98" s="706">
        <f>'Next Years Budget - Set Goals'!G107/12</f>
        <v>0</v>
      </c>
      <c r="H98" s="108" t="e">
        <f t="shared" si="86"/>
        <v>#DIV/0!</v>
      </c>
      <c r="I98" s="706">
        <f>'Next Years Budget - Set Goals'!I107/12</f>
        <v>0</v>
      </c>
      <c r="J98" s="108" t="e">
        <f t="shared" si="87"/>
        <v>#DIV/0!</v>
      </c>
      <c r="K98" s="706">
        <f>'Next Years Budget - Set Goals'!K107/12</f>
        <v>0</v>
      </c>
      <c r="L98" s="108" t="e">
        <f t="shared" si="88"/>
        <v>#DIV/0!</v>
      </c>
      <c r="M98" s="706">
        <f>'Next Years Budget - Set Goals'!M107/12</f>
        <v>0</v>
      </c>
      <c r="N98" s="108" t="e">
        <f t="shared" si="89"/>
        <v>#DIV/0!</v>
      </c>
      <c r="O98" s="706">
        <f>'Next Years Budget - Set Goals'!O107/12</f>
        <v>0</v>
      </c>
      <c r="P98" s="108" t="e">
        <f t="shared" si="90"/>
        <v>#DIV/0!</v>
      </c>
      <c r="Q98" s="706">
        <f>'Next Years Budget - Set Goals'!Q107/12</f>
        <v>0</v>
      </c>
      <c r="R98" s="108" t="e">
        <f t="shared" si="91"/>
        <v>#DIV/0!</v>
      </c>
      <c r="S98" s="706">
        <f>'Next Years Budget - Set Goals'!S107/12</f>
        <v>0</v>
      </c>
      <c r="T98" s="108" t="e">
        <f t="shared" si="92"/>
        <v>#DIV/0!</v>
      </c>
      <c r="U98" s="706">
        <f>'Next Years Budget - Set Goals'!U107/12</f>
        <v>0</v>
      </c>
      <c r="V98" s="108" t="e">
        <f t="shared" si="93"/>
        <v>#DIV/0!</v>
      </c>
      <c r="W98" s="706">
        <f>'Next Years Budget - Set Goals'!W107/12</f>
        <v>0</v>
      </c>
      <c r="X98" s="108" t="e">
        <f t="shared" si="94"/>
        <v>#DIV/0!</v>
      </c>
      <c r="Y98" s="706">
        <f>'Next Years Budget - Set Goals'!Y107/12</f>
        <v>0</v>
      </c>
      <c r="Z98" s="108" t="e">
        <f t="shared" si="95"/>
        <v>#DIV/0!</v>
      </c>
      <c r="AA98" s="706">
        <f>'Next Years Budget - Set Goals'!AA107/12</f>
        <v>0</v>
      </c>
      <c r="AB98" s="108" t="e">
        <f t="shared" si="96"/>
        <v>#DIV/0!</v>
      </c>
      <c r="AC98" s="706">
        <f>'Next Years Budget - Set Goals'!AC107/12</f>
        <v>0</v>
      </c>
      <c r="AD98" s="319" t="e">
        <f t="shared" si="97"/>
        <v>#DIV/0!</v>
      </c>
    </row>
    <row r="99" spans="1:30" ht="13.15" x14ac:dyDescent="0.4">
      <c r="A99" s="327" t="s">
        <v>398</v>
      </c>
      <c r="B99" s="394" t="s">
        <v>320</v>
      </c>
      <c r="C99" s="243">
        <f t="shared" si="84"/>
        <v>0</v>
      </c>
      <c r="D99" s="101">
        <f t="shared" si="85"/>
        <v>0</v>
      </c>
      <c r="E99" s="706">
        <f>'Next Years Budget - Set Goals'!E108/12</f>
        <v>0</v>
      </c>
      <c r="F99" s="108">
        <f t="shared" si="86"/>
        <v>0</v>
      </c>
      <c r="G99" s="706">
        <f>'Next Years Budget - Set Goals'!G108/12</f>
        <v>0</v>
      </c>
      <c r="H99" s="108" t="e">
        <f t="shared" si="86"/>
        <v>#DIV/0!</v>
      </c>
      <c r="I99" s="706">
        <f>'Next Years Budget - Set Goals'!I108/12</f>
        <v>0</v>
      </c>
      <c r="J99" s="108" t="e">
        <f t="shared" si="87"/>
        <v>#DIV/0!</v>
      </c>
      <c r="K99" s="706">
        <f>'Next Years Budget - Set Goals'!K108/12</f>
        <v>0</v>
      </c>
      <c r="L99" s="108" t="e">
        <f t="shared" si="88"/>
        <v>#DIV/0!</v>
      </c>
      <c r="M99" s="706">
        <f>'Next Years Budget - Set Goals'!M108/12</f>
        <v>0</v>
      </c>
      <c r="N99" s="108" t="e">
        <f t="shared" si="89"/>
        <v>#DIV/0!</v>
      </c>
      <c r="O99" s="706">
        <f>'Next Years Budget - Set Goals'!O108/12</f>
        <v>0</v>
      </c>
      <c r="P99" s="108" t="e">
        <f t="shared" si="90"/>
        <v>#DIV/0!</v>
      </c>
      <c r="Q99" s="706">
        <f>'Next Years Budget - Set Goals'!Q108/12</f>
        <v>0</v>
      </c>
      <c r="R99" s="108" t="e">
        <f t="shared" si="91"/>
        <v>#DIV/0!</v>
      </c>
      <c r="S99" s="706">
        <f>'Next Years Budget - Set Goals'!S108/12</f>
        <v>0</v>
      </c>
      <c r="T99" s="108" t="e">
        <f t="shared" si="92"/>
        <v>#DIV/0!</v>
      </c>
      <c r="U99" s="706">
        <f>'Next Years Budget - Set Goals'!U108/12</f>
        <v>0</v>
      </c>
      <c r="V99" s="108" t="e">
        <f t="shared" si="93"/>
        <v>#DIV/0!</v>
      </c>
      <c r="W99" s="706">
        <f>'Next Years Budget - Set Goals'!W108/12</f>
        <v>0</v>
      </c>
      <c r="X99" s="108" t="e">
        <f t="shared" si="94"/>
        <v>#DIV/0!</v>
      </c>
      <c r="Y99" s="706">
        <f>'Next Years Budget - Set Goals'!Y108/12</f>
        <v>0</v>
      </c>
      <c r="Z99" s="108" t="e">
        <f t="shared" si="95"/>
        <v>#DIV/0!</v>
      </c>
      <c r="AA99" s="706">
        <f>'Next Years Budget - Set Goals'!AA108/12</f>
        <v>0</v>
      </c>
      <c r="AB99" s="108" t="e">
        <f t="shared" si="96"/>
        <v>#DIV/0!</v>
      </c>
      <c r="AC99" s="706">
        <f>'Next Years Budget - Set Goals'!AC108/12</f>
        <v>0</v>
      </c>
      <c r="AD99" s="319" t="e">
        <f t="shared" si="97"/>
        <v>#DIV/0!</v>
      </c>
    </row>
    <row r="100" spans="1:30" ht="13.15" x14ac:dyDescent="0.4">
      <c r="A100" s="327" t="s">
        <v>399</v>
      </c>
      <c r="B100" s="394" t="s">
        <v>321</v>
      </c>
      <c r="C100" s="243">
        <f t="shared" si="84"/>
        <v>0</v>
      </c>
      <c r="D100" s="101">
        <f t="shared" si="85"/>
        <v>0</v>
      </c>
      <c r="E100" s="706">
        <f>'Next Years Budget - Set Goals'!E109/12</f>
        <v>0</v>
      </c>
      <c r="F100" s="108">
        <f t="shared" si="86"/>
        <v>0</v>
      </c>
      <c r="G100" s="706">
        <f>'Next Years Budget - Set Goals'!G109/12</f>
        <v>0</v>
      </c>
      <c r="H100" s="108" t="e">
        <f t="shared" si="86"/>
        <v>#DIV/0!</v>
      </c>
      <c r="I100" s="706">
        <f>'Next Years Budget - Set Goals'!I109/12</f>
        <v>0</v>
      </c>
      <c r="J100" s="108" t="e">
        <f t="shared" si="87"/>
        <v>#DIV/0!</v>
      </c>
      <c r="K100" s="706">
        <f>'Next Years Budget - Set Goals'!K109/12</f>
        <v>0</v>
      </c>
      <c r="L100" s="108" t="e">
        <f t="shared" si="88"/>
        <v>#DIV/0!</v>
      </c>
      <c r="M100" s="706">
        <f>'Next Years Budget - Set Goals'!M109/12</f>
        <v>0</v>
      </c>
      <c r="N100" s="108" t="e">
        <f t="shared" si="89"/>
        <v>#DIV/0!</v>
      </c>
      <c r="O100" s="706">
        <f>'Next Years Budget - Set Goals'!O109/12</f>
        <v>0</v>
      </c>
      <c r="P100" s="108" t="e">
        <f t="shared" si="90"/>
        <v>#DIV/0!</v>
      </c>
      <c r="Q100" s="706">
        <f>'Next Years Budget - Set Goals'!Q109/12</f>
        <v>0</v>
      </c>
      <c r="R100" s="108" t="e">
        <f t="shared" si="91"/>
        <v>#DIV/0!</v>
      </c>
      <c r="S100" s="706">
        <f>'Next Years Budget - Set Goals'!S109/12</f>
        <v>0</v>
      </c>
      <c r="T100" s="108" t="e">
        <f t="shared" si="92"/>
        <v>#DIV/0!</v>
      </c>
      <c r="U100" s="706">
        <f>'Next Years Budget - Set Goals'!U109/12</f>
        <v>0</v>
      </c>
      <c r="V100" s="108" t="e">
        <f t="shared" si="93"/>
        <v>#DIV/0!</v>
      </c>
      <c r="W100" s="706">
        <f>'Next Years Budget - Set Goals'!W109/12</f>
        <v>0</v>
      </c>
      <c r="X100" s="108" t="e">
        <f t="shared" si="94"/>
        <v>#DIV/0!</v>
      </c>
      <c r="Y100" s="706">
        <f>'Next Years Budget - Set Goals'!Y109/12</f>
        <v>0</v>
      </c>
      <c r="Z100" s="108" t="e">
        <f t="shared" si="95"/>
        <v>#DIV/0!</v>
      </c>
      <c r="AA100" s="706">
        <f>'Next Years Budget - Set Goals'!AA109/12</f>
        <v>0</v>
      </c>
      <c r="AB100" s="108" t="e">
        <f t="shared" si="96"/>
        <v>#DIV/0!</v>
      </c>
      <c r="AC100" s="706">
        <f>'Next Years Budget - Set Goals'!AC109/12</f>
        <v>0</v>
      </c>
      <c r="AD100" s="319" t="e">
        <f t="shared" si="97"/>
        <v>#DIV/0!</v>
      </c>
    </row>
    <row r="101" spans="1:30" ht="13.15" x14ac:dyDescent="0.4">
      <c r="A101" s="327" t="s">
        <v>399</v>
      </c>
      <c r="B101" s="394" t="s">
        <v>322</v>
      </c>
      <c r="C101" s="243">
        <f t="shared" si="84"/>
        <v>0</v>
      </c>
      <c r="D101" s="101">
        <f t="shared" si="85"/>
        <v>0</v>
      </c>
      <c r="E101" s="706">
        <f>'Next Years Budget - Set Goals'!E110/12</f>
        <v>0</v>
      </c>
      <c r="F101" s="108">
        <f t="shared" si="86"/>
        <v>0</v>
      </c>
      <c r="G101" s="706">
        <f>'Next Years Budget - Set Goals'!G110/12</f>
        <v>0</v>
      </c>
      <c r="H101" s="108" t="e">
        <f t="shared" si="86"/>
        <v>#DIV/0!</v>
      </c>
      <c r="I101" s="706">
        <f>'Next Years Budget - Set Goals'!I110/12</f>
        <v>0</v>
      </c>
      <c r="J101" s="108" t="e">
        <f t="shared" si="87"/>
        <v>#DIV/0!</v>
      </c>
      <c r="K101" s="706">
        <f>'Next Years Budget - Set Goals'!K110/12</f>
        <v>0</v>
      </c>
      <c r="L101" s="108" t="e">
        <f t="shared" si="88"/>
        <v>#DIV/0!</v>
      </c>
      <c r="M101" s="706">
        <f>'Next Years Budget - Set Goals'!M110/12</f>
        <v>0</v>
      </c>
      <c r="N101" s="108" t="e">
        <f t="shared" si="89"/>
        <v>#DIV/0!</v>
      </c>
      <c r="O101" s="706">
        <f>'Next Years Budget - Set Goals'!O110/12</f>
        <v>0</v>
      </c>
      <c r="P101" s="108" t="e">
        <f t="shared" si="90"/>
        <v>#DIV/0!</v>
      </c>
      <c r="Q101" s="706">
        <f>'Next Years Budget - Set Goals'!Q110/12</f>
        <v>0</v>
      </c>
      <c r="R101" s="108" t="e">
        <f t="shared" si="91"/>
        <v>#DIV/0!</v>
      </c>
      <c r="S101" s="706">
        <f>'Next Years Budget - Set Goals'!S110/12</f>
        <v>0</v>
      </c>
      <c r="T101" s="108" t="e">
        <f t="shared" si="92"/>
        <v>#DIV/0!</v>
      </c>
      <c r="U101" s="706">
        <f>'Next Years Budget - Set Goals'!U110/12</f>
        <v>0</v>
      </c>
      <c r="V101" s="108" t="e">
        <f t="shared" si="93"/>
        <v>#DIV/0!</v>
      </c>
      <c r="W101" s="706">
        <f>'Next Years Budget - Set Goals'!W110/12</f>
        <v>0</v>
      </c>
      <c r="X101" s="108" t="e">
        <f t="shared" si="94"/>
        <v>#DIV/0!</v>
      </c>
      <c r="Y101" s="706">
        <f>'Next Years Budget - Set Goals'!Y110/12</f>
        <v>0</v>
      </c>
      <c r="Z101" s="108" t="e">
        <f t="shared" si="95"/>
        <v>#DIV/0!</v>
      </c>
      <c r="AA101" s="706">
        <f>'Next Years Budget - Set Goals'!AA110/12</f>
        <v>0</v>
      </c>
      <c r="AB101" s="108" t="e">
        <f t="shared" si="96"/>
        <v>#DIV/0!</v>
      </c>
      <c r="AC101" s="706">
        <f>'Next Years Budget - Set Goals'!AC110/12</f>
        <v>0</v>
      </c>
      <c r="AD101" s="319" t="e">
        <f t="shared" si="97"/>
        <v>#DIV/0!</v>
      </c>
    </row>
    <row r="102" spans="1:30" ht="13.15" x14ac:dyDescent="0.4">
      <c r="A102" s="327" t="s">
        <v>399</v>
      </c>
      <c r="B102" s="394" t="s">
        <v>323</v>
      </c>
      <c r="C102" s="243">
        <f t="shared" si="84"/>
        <v>0</v>
      </c>
      <c r="D102" s="101">
        <f t="shared" si="85"/>
        <v>0</v>
      </c>
      <c r="E102" s="706">
        <f>'Next Years Budget - Set Goals'!E111/12</f>
        <v>0</v>
      </c>
      <c r="F102" s="108">
        <f t="shared" si="86"/>
        <v>0</v>
      </c>
      <c r="G102" s="706">
        <f>'Next Years Budget - Set Goals'!G111/12</f>
        <v>0</v>
      </c>
      <c r="H102" s="108" t="e">
        <f t="shared" si="86"/>
        <v>#DIV/0!</v>
      </c>
      <c r="I102" s="706">
        <f>'Next Years Budget - Set Goals'!I111/12</f>
        <v>0</v>
      </c>
      <c r="J102" s="108" t="e">
        <f t="shared" si="87"/>
        <v>#DIV/0!</v>
      </c>
      <c r="K102" s="706">
        <f>'Next Years Budget - Set Goals'!K111/12</f>
        <v>0</v>
      </c>
      <c r="L102" s="108" t="e">
        <f t="shared" si="88"/>
        <v>#DIV/0!</v>
      </c>
      <c r="M102" s="706">
        <f>'Next Years Budget - Set Goals'!M111/12</f>
        <v>0</v>
      </c>
      <c r="N102" s="108" t="e">
        <f t="shared" si="89"/>
        <v>#DIV/0!</v>
      </c>
      <c r="O102" s="706">
        <f>'Next Years Budget - Set Goals'!O111/12</f>
        <v>0</v>
      </c>
      <c r="P102" s="108" t="e">
        <f t="shared" si="90"/>
        <v>#DIV/0!</v>
      </c>
      <c r="Q102" s="706">
        <f>'Next Years Budget - Set Goals'!Q111/12</f>
        <v>0</v>
      </c>
      <c r="R102" s="108" t="e">
        <f t="shared" si="91"/>
        <v>#DIV/0!</v>
      </c>
      <c r="S102" s="706">
        <f>'Next Years Budget - Set Goals'!S111/12</f>
        <v>0</v>
      </c>
      <c r="T102" s="108" t="e">
        <f t="shared" si="92"/>
        <v>#DIV/0!</v>
      </c>
      <c r="U102" s="706">
        <f>'Next Years Budget - Set Goals'!U111/12</f>
        <v>0</v>
      </c>
      <c r="V102" s="108" t="e">
        <f t="shared" si="93"/>
        <v>#DIV/0!</v>
      </c>
      <c r="W102" s="706">
        <f>'Next Years Budget - Set Goals'!W111/12</f>
        <v>0</v>
      </c>
      <c r="X102" s="108" t="e">
        <f t="shared" si="94"/>
        <v>#DIV/0!</v>
      </c>
      <c r="Y102" s="706">
        <f>'Next Years Budget - Set Goals'!Y111/12</f>
        <v>0</v>
      </c>
      <c r="Z102" s="108" t="e">
        <f t="shared" si="95"/>
        <v>#DIV/0!</v>
      </c>
      <c r="AA102" s="706">
        <f>'Next Years Budget - Set Goals'!AA111/12</f>
        <v>0</v>
      </c>
      <c r="AB102" s="108" t="e">
        <f t="shared" si="96"/>
        <v>#DIV/0!</v>
      </c>
      <c r="AC102" s="706">
        <f>'Next Years Budget - Set Goals'!AC111/12</f>
        <v>0</v>
      </c>
      <c r="AD102" s="319" t="e">
        <f t="shared" si="97"/>
        <v>#DIV/0!</v>
      </c>
    </row>
    <row r="103" spans="1:30" ht="13.15" x14ac:dyDescent="0.4">
      <c r="A103" s="327" t="s">
        <v>399</v>
      </c>
      <c r="B103" s="394" t="s">
        <v>324</v>
      </c>
      <c r="C103" s="243">
        <f t="shared" si="84"/>
        <v>0</v>
      </c>
      <c r="D103" s="101">
        <f t="shared" si="85"/>
        <v>0</v>
      </c>
      <c r="E103" s="706">
        <f>'Next Years Budget - Set Goals'!E112/12</f>
        <v>0</v>
      </c>
      <c r="F103" s="108">
        <f t="shared" si="86"/>
        <v>0</v>
      </c>
      <c r="G103" s="706">
        <f>'Next Years Budget - Set Goals'!G112/12</f>
        <v>0</v>
      </c>
      <c r="H103" s="108" t="e">
        <f t="shared" si="86"/>
        <v>#DIV/0!</v>
      </c>
      <c r="I103" s="706">
        <f>'Next Years Budget - Set Goals'!I112/12</f>
        <v>0</v>
      </c>
      <c r="J103" s="108" t="e">
        <f t="shared" si="87"/>
        <v>#DIV/0!</v>
      </c>
      <c r="K103" s="706">
        <f>'Next Years Budget - Set Goals'!K112/12</f>
        <v>0</v>
      </c>
      <c r="L103" s="108" t="e">
        <f t="shared" si="88"/>
        <v>#DIV/0!</v>
      </c>
      <c r="M103" s="706">
        <f>'Next Years Budget - Set Goals'!M112/12</f>
        <v>0</v>
      </c>
      <c r="N103" s="108" t="e">
        <f t="shared" si="89"/>
        <v>#DIV/0!</v>
      </c>
      <c r="O103" s="706">
        <f>'Next Years Budget - Set Goals'!O112/12</f>
        <v>0</v>
      </c>
      <c r="P103" s="108" t="e">
        <f t="shared" si="90"/>
        <v>#DIV/0!</v>
      </c>
      <c r="Q103" s="706">
        <f>'Next Years Budget - Set Goals'!Q112/12</f>
        <v>0</v>
      </c>
      <c r="R103" s="108" t="e">
        <f t="shared" si="91"/>
        <v>#DIV/0!</v>
      </c>
      <c r="S103" s="706">
        <f>'Next Years Budget - Set Goals'!S112/12</f>
        <v>0</v>
      </c>
      <c r="T103" s="108" t="e">
        <f t="shared" si="92"/>
        <v>#DIV/0!</v>
      </c>
      <c r="U103" s="706">
        <f>'Next Years Budget - Set Goals'!U112/12</f>
        <v>0</v>
      </c>
      <c r="V103" s="108" t="e">
        <f t="shared" si="93"/>
        <v>#DIV/0!</v>
      </c>
      <c r="W103" s="706">
        <f>'Next Years Budget - Set Goals'!W112/12</f>
        <v>0</v>
      </c>
      <c r="X103" s="108" t="e">
        <f t="shared" si="94"/>
        <v>#DIV/0!</v>
      </c>
      <c r="Y103" s="706">
        <f>'Next Years Budget - Set Goals'!Y112/12</f>
        <v>0</v>
      </c>
      <c r="Z103" s="108" t="e">
        <f t="shared" si="95"/>
        <v>#DIV/0!</v>
      </c>
      <c r="AA103" s="706">
        <f>'Next Years Budget - Set Goals'!AA112/12</f>
        <v>0</v>
      </c>
      <c r="AB103" s="108" t="e">
        <f t="shared" si="96"/>
        <v>#DIV/0!</v>
      </c>
      <c r="AC103" s="706">
        <f>'Next Years Budget - Set Goals'!AC112/12</f>
        <v>0</v>
      </c>
      <c r="AD103" s="319" t="e">
        <f t="shared" si="97"/>
        <v>#DIV/0!</v>
      </c>
    </row>
    <row r="104" spans="1:30" ht="13.15" x14ac:dyDescent="0.4">
      <c r="A104" s="327" t="s">
        <v>398</v>
      </c>
      <c r="B104" s="394" t="s">
        <v>325</v>
      </c>
      <c r="C104" s="243">
        <f t="shared" si="84"/>
        <v>0</v>
      </c>
      <c r="D104" s="101">
        <f t="shared" si="85"/>
        <v>0</v>
      </c>
      <c r="E104" s="706">
        <f>'Next Years Budget - Set Goals'!E113/12</f>
        <v>0</v>
      </c>
      <c r="F104" s="108">
        <f t="shared" si="86"/>
        <v>0</v>
      </c>
      <c r="G104" s="706">
        <f>'Next Years Budget - Set Goals'!G113/12</f>
        <v>0</v>
      </c>
      <c r="H104" s="108" t="e">
        <f t="shared" si="86"/>
        <v>#DIV/0!</v>
      </c>
      <c r="I104" s="706">
        <f>'Next Years Budget - Set Goals'!I113/12</f>
        <v>0</v>
      </c>
      <c r="J104" s="108" t="e">
        <f t="shared" si="87"/>
        <v>#DIV/0!</v>
      </c>
      <c r="K104" s="706">
        <f>'Next Years Budget - Set Goals'!K113/12</f>
        <v>0</v>
      </c>
      <c r="L104" s="108" t="e">
        <f t="shared" si="88"/>
        <v>#DIV/0!</v>
      </c>
      <c r="M104" s="706">
        <f>'Next Years Budget - Set Goals'!M113/12</f>
        <v>0</v>
      </c>
      <c r="N104" s="108" t="e">
        <f t="shared" si="89"/>
        <v>#DIV/0!</v>
      </c>
      <c r="O104" s="706">
        <f>'Next Years Budget - Set Goals'!O113/12</f>
        <v>0</v>
      </c>
      <c r="P104" s="108" t="e">
        <f t="shared" si="90"/>
        <v>#DIV/0!</v>
      </c>
      <c r="Q104" s="706">
        <f>'Next Years Budget - Set Goals'!Q113/12</f>
        <v>0</v>
      </c>
      <c r="R104" s="108" t="e">
        <f t="shared" si="91"/>
        <v>#DIV/0!</v>
      </c>
      <c r="S104" s="706">
        <f>'Next Years Budget - Set Goals'!S113/12</f>
        <v>0</v>
      </c>
      <c r="T104" s="108" t="e">
        <f t="shared" si="92"/>
        <v>#DIV/0!</v>
      </c>
      <c r="U104" s="706">
        <f>'Next Years Budget - Set Goals'!U113/12</f>
        <v>0</v>
      </c>
      <c r="V104" s="108" t="e">
        <f t="shared" si="93"/>
        <v>#DIV/0!</v>
      </c>
      <c r="W104" s="706">
        <f>'Next Years Budget - Set Goals'!W113/12</f>
        <v>0</v>
      </c>
      <c r="X104" s="108" t="e">
        <f t="shared" si="94"/>
        <v>#DIV/0!</v>
      </c>
      <c r="Y104" s="706">
        <f>'Next Years Budget - Set Goals'!Y113/12</f>
        <v>0</v>
      </c>
      <c r="Z104" s="108" t="e">
        <f t="shared" si="95"/>
        <v>#DIV/0!</v>
      </c>
      <c r="AA104" s="706">
        <f>'Next Years Budget - Set Goals'!AA113/12</f>
        <v>0</v>
      </c>
      <c r="AB104" s="108" t="e">
        <f t="shared" si="96"/>
        <v>#DIV/0!</v>
      </c>
      <c r="AC104" s="706">
        <f>'Next Years Budget - Set Goals'!AC113/12</f>
        <v>0</v>
      </c>
      <c r="AD104" s="319" t="e">
        <f t="shared" si="97"/>
        <v>#DIV/0!</v>
      </c>
    </row>
    <row r="105" spans="1:30" ht="13.15" x14ac:dyDescent="0.4">
      <c r="A105" s="327" t="s">
        <v>398</v>
      </c>
      <c r="B105" s="394" t="s">
        <v>326</v>
      </c>
      <c r="C105" s="243">
        <f t="shared" si="84"/>
        <v>0</v>
      </c>
      <c r="D105" s="101">
        <f t="shared" si="85"/>
        <v>0</v>
      </c>
      <c r="E105" s="706">
        <f>'Next Years Budget - Set Goals'!E114/12</f>
        <v>0</v>
      </c>
      <c r="F105" s="108">
        <f t="shared" ref="F105:H111" si="98">+E105/E$7</f>
        <v>0</v>
      </c>
      <c r="G105" s="706">
        <f>'Next Years Budget - Set Goals'!G114/12</f>
        <v>0</v>
      </c>
      <c r="H105" s="108" t="e">
        <f t="shared" si="98"/>
        <v>#DIV/0!</v>
      </c>
      <c r="I105" s="706">
        <f>'Next Years Budget - Set Goals'!I114/12</f>
        <v>0</v>
      </c>
      <c r="J105" s="108" t="e">
        <f t="shared" si="87"/>
        <v>#DIV/0!</v>
      </c>
      <c r="K105" s="706">
        <f>'Next Years Budget - Set Goals'!K114/12</f>
        <v>0</v>
      </c>
      <c r="L105" s="108" t="e">
        <f t="shared" si="88"/>
        <v>#DIV/0!</v>
      </c>
      <c r="M105" s="706">
        <f>'Next Years Budget - Set Goals'!M114/12</f>
        <v>0</v>
      </c>
      <c r="N105" s="108" t="e">
        <f t="shared" si="89"/>
        <v>#DIV/0!</v>
      </c>
      <c r="O105" s="706">
        <f>'Next Years Budget - Set Goals'!O114/12</f>
        <v>0</v>
      </c>
      <c r="P105" s="108" t="e">
        <f t="shared" si="90"/>
        <v>#DIV/0!</v>
      </c>
      <c r="Q105" s="706">
        <f>'Next Years Budget - Set Goals'!Q114/12</f>
        <v>0</v>
      </c>
      <c r="R105" s="108" t="e">
        <f t="shared" si="91"/>
        <v>#DIV/0!</v>
      </c>
      <c r="S105" s="706">
        <f>'Next Years Budget - Set Goals'!S114/12</f>
        <v>0</v>
      </c>
      <c r="T105" s="108" t="e">
        <f t="shared" si="92"/>
        <v>#DIV/0!</v>
      </c>
      <c r="U105" s="706">
        <f>'Next Years Budget - Set Goals'!U114/12</f>
        <v>0</v>
      </c>
      <c r="V105" s="108" t="e">
        <f t="shared" si="93"/>
        <v>#DIV/0!</v>
      </c>
      <c r="W105" s="706">
        <f>'Next Years Budget - Set Goals'!W114/12</f>
        <v>0</v>
      </c>
      <c r="X105" s="108" t="e">
        <f t="shared" si="94"/>
        <v>#DIV/0!</v>
      </c>
      <c r="Y105" s="706">
        <f>'Next Years Budget - Set Goals'!Y114/12</f>
        <v>0</v>
      </c>
      <c r="Z105" s="108" t="e">
        <f t="shared" si="95"/>
        <v>#DIV/0!</v>
      </c>
      <c r="AA105" s="706">
        <f>'Next Years Budget - Set Goals'!AA114/12</f>
        <v>0</v>
      </c>
      <c r="AB105" s="108" t="e">
        <f t="shared" si="96"/>
        <v>#DIV/0!</v>
      </c>
      <c r="AC105" s="706">
        <f>'Next Years Budget - Set Goals'!AC114/12</f>
        <v>0</v>
      </c>
      <c r="AD105" s="319" t="e">
        <f t="shared" si="97"/>
        <v>#DIV/0!</v>
      </c>
    </row>
    <row r="106" spans="1:30" ht="13.15" x14ac:dyDescent="0.4">
      <c r="A106" s="327" t="s">
        <v>399</v>
      </c>
      <c r="B106" s="394" t="s">
        <v>327</v>
      </c>
      <c r="C106" s="243">
        <f t="shared" si="84"/>
        <v>0</v>
      </c>
      <c r="D106" s="101">
        <f t="shared" si="85"/>
        <v>0</v>
      </c>
      <c r="E106" s="706">
        <f>'Next Years Budget - Set Goals'!E115/12</f>
        <v>0</v>
      </c>
      <c r="F106" s="108">
        <f t="shared" si="98"/>
        <v>0</v>
      </c>
      <c r="G106" s="706">
        <f>'Next Years Budget - Set Goals'!G115/12</f>
        <v>0</v>
      </c>
      <c r="H106" s="108" t="e">
        <f t="shared" si="98"/>
        <v>#DIV/0!</v>
      </c>
      <c r="I106" s="706">
        <f>'Next Years Budget - Set Goals'!I115/12</f>
        <v>0</v>
      </c>
      <c r="J106" s="108" t="e">
        <f t="shared" si="87"/>
        <v>#DIV/0!</v>
      </c>
      <c r="K106" s="706">
        <f>'Next Years Budget - Set Goals'!K115/12</f>
        <v>0</v>
      </c>
      <c r="L106" s="108" t="e">
        <f t="shared" si="88"/>
        <v>#DIV/0!</v>
      </c>
      <c r="M106" s="706">
        <f>'Next Years Budget - Set Goals'!M115/12</f>
        <v>0</v>
      </c>
      <c r="N106" s="108" t="e">
        <f t="shared" si="89"/>
        <v>#DIV/0!</v>
      </c>
      <c r="O106" s="706">
        <f>'Next Years Budget - Set Goals'!O115/12</f>
        <v>0</v>
      </c>
      <c r="P106" s="108" t="e">
        <f t="shared" si="90"/>
        <v>#DIV/0!</v>
      </c>
      <c r="Q106" s="706">
        <f>'Next Years Budget - Set Goals'!Q115/12</f>
        <v>0</v>
      </c>
      <c r="R106" s="108" t="e">
        <f t="shared" si="91"/>
        <v>#DIV/0!</v>
      </c>
      <c r="S106" s="706">
        <f>'Next Years Budget - Set Goals'!S115/12</f>
        <v>0</v>
      </c>
      <c r="T106" s="108" t="e">
        <f t="shared" si="92"/>
        <v>#DIV/0!</v>
      </c>
      <c r="U106" s="706">
        <f>'Next Years Budget - Set Goals'!U115/12</f>
        <v>0</v>
      </c>
      <c r="V106" s="108" t="e">
        <f t="shared" si="93"/>
        <v>#DIV/0!</v>
      </c>
      <c r="W106" s="706">
        <f>'Next Years Budget - Set Goals'!W115/12</f>
        <v>0</v>
      </c>
      <c r="X106" s="108" t="e">
        <f t="shared" si="94"/>
        <v>#DIV/0!</v>
      </c>
      <c r="Y106" s="706">
        <f>'Next Years Budget - Set Goals'!Y115/12</f>
        <v>0</v>
      </c>
      <c r="Z106" s="108" t="e">
        <f t="shared" si="95"/>
        <v>#DIV/0!</v>
      </c>
      <c r="AA106" s="706">
        <f>'Next Years Budget - Set Goals'!AA115/12</f>
        <v>0</v>
      </c>
      <c r="AB106" s="108" t="e">
        <f t="shared" si="96"/>
        <v>#DIV/0!</v>
      </c>
      <c r="AC106" s="706">
        <f>'Next Years Budget - Set Goals'!AC115/12</f>
        <v>0</v>
      </c>
      <c r="AD106" s="319" t="e">
        <f t="shared" si="97"/>
        <v>#DIV/0!</v>
      </c>
    </row>
    <row r="107" spans="1:30" ht="13.15" x14ac:dyDescent="0.4">
      <c r="A107" s="327" t="s">
        <v>399</v>
      </c>
      <c r="B107" s="394" t="s">
        <v>328</v>
      </c>
      <c r="C107" s="243">
        <f t="shared" si="84"/>
        <v>0</v>
      </c>
      <c r="D107" s="101">
        <f t="shared" si="85"/>
        <v>0</v>
      </c>
      <c r="E107" s="706">
        <f>'Next Years Budget - Set Goals'!E116/12</f>
        <v>0</v>
      </c>
      <c r="F107" s="108">
        <f t="shared" si="98"/>
        <v>0</v>
      </c>
      <c r="G107" s="706">
        <f>'Next Years Budget - Set Goals'!G116/12</f>
        <v>0</v>
      </c>
      <c r="H107" s="108" t="e">
        <f t="shared" si="98"/>
        <v>#DIV/0!</v>
      </c>
      <c r="I107" s="706">
        <f>'Next Years Budget - Set Goals'!I116/12</f>
        <v>0</v>
      </c>
      <c r="J107" s="108" t="e">
        <f t="shared" si="87"/>
        <v>#DIV/0!</v>
      </c>
      <c r="K107" s="706">
        <f>'Next Years Budget - Set Goals'!K116/12</f>
        <v>0</v>
      </c>
      <c r="L107" s="108" t="e">
        <f t="shared" si="88"/>
        <v>#DIV/0!</v>
      </c>
      <c r="M107" s="706">
        <f>'Next Years Budget - Set Goals'!M116/12</f>
        <v>0</v>
      </c>
      <c r="N107" s="108" t="e">
        <f t="shared" si="89"/>
        <v>#DIV/0!</v>
      </c>
      <c r="O107" s="706">
        <f>'Next Years Budget - Set Goals'!O116/12</f>
        <v>0</v>
      </c>
      <c r="P107" s="108" t="e">
        <f t="shared" si="90"/>
        <v>#DIV/0!</v>
      </c>
      <c r="Q107" s="706">
        <f>'Next Years Budget - Set Goals'!Q116/12</f>
        <v>0</v>
      </c>
      <c r="R107" s="108" t="e">
        <f t="shared" si="91"/>
        <v>#DIV/0!</v>
      </c>
      <c r="S107" s="706">
        <f>'Next Years Budget - Set Goals'!S116/12</f>
        <v>0</v>
      </c>
      <c r="T107" s="108" t="e">
        <f t="shared" si="92"/>
        <v>#DIV/0!</v>
      </c>
      <c r="U107" s="706">
        <f>'Next Years Budget - Set Goals'!U116/12</f>
        <v>0</v>
      </c>
      <c r="V107" s="108" t="e">
        <f t="shared" si="93"/>
        <v>#DIV/0!</v>
      </c>
      <c r="W107" s="706">
        <f>'Next Years Budget - Set Goals'!W116/12</f>
        <v>0</v>
      </c>
      <c r="X107" s="108" t="e">
        <f t="shared" si="94"/>
        <v>#DIV/0!</v>
      </c>
      <c r="Y107" s="706">
        <f>'Next Years Budget - Set Goals'!Y116/12</f>
        <v>0</v>
      </c>
      <c r="Z107" s="108" t="e">
        <f t="shared" si="95"/>
        <v>#DIV/0!</v>
      </c>
      <c r="AA107" s="706">
        <f>'Next Years Budget - Set Goals'!AA116/12</f>
        <v>0</v>
      </c>
      <c r="AB107" s="108" t="e">
        <f t="shared" si="96"/>
        <v>#DIV/0!</v>
      </c>
      <c r="AC107" s="706">
        <f>'Next Years Budget - Set Goals'!AC116/12</f>
        <v>0</v>
      </c>
      <c r="AD107" s="319" t="e">
        <f t="shared" si="97"/>
        <v>#DIV/0!</v>
      </c>
    </row>
    <row r="108" spans="1:30" ht="13.15" x14ac:dyDescent="0.4">
      <c r="A108" s="327" t="s">
        <v>399</v>
      </c>
      <c r="B108" s="394" t="s">
        <v>329</v>
      </c>
      <c r="C108" s="243">
        <f t="shared" si="84"/>
        <v>0</v>
      </c>
      <c r="D108" s="101">
        <f t="shared" si="85"/>
        <v>0</v>
      </c>
      <c r="E108" s="706">
        <f>'Next Years Budget - Set Goals'!E117/12</f>
        <v>0</v>
      </c>
      <c r="F108" s="108">
        <f t="shared" si="98"/>
        <v>0</v>
      </c>
      <c r="G108" s="706">
        <f>'Next Years Budget - Set Goals'!G117/12</f>
        <v>0</v>
      </c>
      <c r="H108" s="108" t="e">
        <f t="shared" si="98"/>
        <v>#DIV/0!</v>
      </c>
      <c r="I108" s="706">
        <f>'Next Years Budget - Set Goals'!I117/12</f>
        <v>0</v>
      </c>
      <c r="J108" s="108" t="e">
        <f t="shared" si="87"/>
        <v>#DIV/0!</v>
      </c>
      <c r="K108" s="706">
        <f>'Next Years Budget - Set Goals'!K117/12</f>
        <v>0</v>
      </c>
      <c r="L108" s="108" t="e">
        <f t="shared" si="88"/>
        <v>#DIV/0!</v>
      </c>
      <c r="M108" s="706">
        <f>'Next Years Budget - Set Goals'!M117/12</f>
        <v>0</v>
      </c>
      <c r="N108" s="108" t="e">
        <f t="shared" si="89"/>
        <v>#DIV/0!</v>
      </c>
      <c r="O108" s="706">
        <f>'Next Years Budget - Set Goals'!O117/12</f>
        <v>0</v>
      </c>
      <c r="P108" s="108" t="e">
        <f t="shared" si="90"/>
        <v>#DIV/0!</v>
      </c>
      <c r="Q108" s="706">
        <f>'Next Years Budget - Set Goals'!Q117/12</f>
        <v>0</v>
      </c>
      <c r="R108" s="108" t="e">
        <f t="shared" si="91"/>
        <v>#DIV/0!</v>
      </c>
      <c r="S108" s="706">
        <f>'Next Years Budget - Set Goals'!S117/12</f>
        <v>0</v>
      </c>
      <c r="T108" s="108" t="e">
        <f t="shared" si="92"/>
        <v>#DIV/0!</v>
      </c>
      <c r="U108" s="706">
        <f>'Next Years Budget - Set Goals'!U117/12</f>
        <v>0</v>
      </c>
      <c r="V108" s="108" t="e">
        <f t="shared" si="93"/>
        <v>#DIV/0!</v>
      </c>
      <c r="W108" s="706">
        <f>'Next Years Budget - Set Goals'!W117/12</f>
        <v>0</v>
      </c>
      <c r="X108" s="108" t="e">
        <f t="shared" si="94"/>
        <v>#DIV/0!</v>
      </c>
      <c r="Y108" s="706">
        <f>'Next Years Budget - Set Goals'!Y117/12</f>
        <v>0</v>
      </c>
      <c r="Z108" s="108" t="e">
        <f t="shared" si="95"/>
        <v>#DIV/0!</v>
      </c>
      <c r="AA108" s="706">
        <f>'Next Years Budget - Set Goals'!AA117/12</f>
        <v>0</v>
      </c>
      <c r="AB108" s="108" t="e">
        <f t="shared" si="96"/>
        <v>#DIV/0!</v>
      </c>
      <c r="AC108" s="706">
        <f>'Next Years Budget - Set Goals'!AC117/12</f>
        <v>0</v>
      </c>
      <c r="AD108" s="319" t="e">
        <f t="shared" si="97"/>
        <v>#DIV/0!</v>
      </c>
    </row>
    <row r="109" spans="1:30" ht="13.15" x14ac:dyDescent="0.4">
      <c r="A109" s="327" t="s">
        <v>399</v>
      </c>
      <c r="B109" s="394" t="s">
        <v>330</v>
      </c>
      <c r="C109" s="243">
        <f t="shared" si="84"/>
        <v>0</v>
      </c>
      <c r="D109" s="101">
        <f t="shared" si="85"/>
        <v>0</v>
      </c>
      <c r="E109" s="706">
        <f>'Next Years Budget - Set Goals'!E118/12</f>
        <v>0</v>
      </c>
      <c r="F109" s="108">
        <f t="shared" si="98"/>
        <v>0</v>
      </c>
      <c r="G109" s="706">
        <f>'Next Years Budget - Set Goals'!G118/12</f>
        <v>0</v>
      </c>
      <c r="H109" s="108" t="e">
        <f t="shared" si="98"/>
        <v>#DIV/0!</v>
      </c>
      <c r="I109" s="706">
        <f>'Next Years Budget - Set Goals'!I118/12</f>
        <v>0</v>
      </c>
      <c r="J109" s="108" t="e">
        <f t="shared" si="87"/>
        <v>#DIV/0!</v>
      </c>
      <c r="K109" s="706">
        <f>'Next Years Budget - Set Goals'!K118/12</f>
        <v>0</v>
      </c>
      <c r="L109" s="108" t="e">
        <f t="shared" si="88"/>
        <v>#DIV/0!</v>
      </c>
      <c r="M109" s="706">
        <f>'Next Years Budget - Set Goals'!M118/12</f>
        <v>0</v>
      </c>
      <c r="N109" s="108" t="e">
        <f t="shared" si="89"/>
        <v>#DIV/0!</v>
      </c>
      <c r="O109" s="706">
        <f>'Next Years Budget - Set Goals'!O118/12</f>
        <v>0</v>
      </c>
      <c r="P109" s="108" t="e">
        <f t="shared" si="90"/>
        <v>#DIV/0!</v>
      </c>
      <c r="Q109" s="706">
        <f>'Next Years Budget - Set Goals'!Q118/12</f>
        <v>0</v>
      </c>
      <c r="R109" s="108" t="e">
        <f t="shared" si="91"/>
        <v>#DIV/0!</v>
      </c>
      <c r="S109" s="706">
        <f>'Next Years Budget - Set Goals'!S118/12</f>
        <v>0</v>
      </c>
      <c r="T109" s="108" t="e">
        <f t="shared" si="92"/>
        <v>#DIV/0!</v>
      </c>
      <c r="U109" s="706">
        <f>'Next Years Budget - Set Goals'!U118/12</f>
        <v>0</v>
      </c>
      <c r="V109" s="108" t="e">
        <f t="shared" si="93"/>
        <v>#DIV/0!</v>
      </c>
      <c r="W109" s="706">
        <f>'Next Years Budget - Set Goals'!W118/12</f>
        <v>0</v>
      </c>
      <c r="X109" s="108" t="e">
        <f t="shared" si="94"/>
        <v>#DIV/0!</v>
      </c>
      <c r="Y109" s="706">
        <f>'Next Years Budget - Set Goals'!Y118/12</f>
        <v>0</v>
      </c>
      <c r="Z109" s="108" t="e">
        <f t="shared" si="95"/>
        <v>#DIV/0!</v>
      </c>
      <c r="AA109" s="706">
        <f>'Next Years Budget - Set Goals'!AA118/12</f>
        <v>0</v>
      </c>
      <c r="AB109" s="108" t="e">
        <f t="shared" si="96"/>
        <v>#DIV/0!</v>
      </c>
      <c r="AC109" s="706">
        <f>'Next Years Budget - Set Goals'!AC118/12</f>
        <v>0</v>
      </c>
      <c r="AD109" s="319" t="e">
        <f t="shared" si="97"/>
        <v>#DIV/0!</v>
      </c>
    </row>
    <row r="110" spans="1:30" ht="13.15" x14ac:dyDescent="0.4">
      <c r="A110" s="327" t="s">
        <v>399</v>
      </c>
      <c r="B110" s="394" t="s">
        <v>331</v>
      </c>
      <c r="C110" s="243">
        <f t="shared" si="84"/>
        <v>0</v>
      </c>
      <c r="D110" s="101">
        <f t="shared" si="85"/>
        <v>0</v>
      </c>
      <c r="E110" s="706">
        <f>'Next Years Budget - Set Goals'!E119/12</f>
        <v>0</v>
      </c>
      <c r="F110" s="108">
        <f t="shared" si="98"/>
        <v>0</v>
      </c>
      <c r="G110" s="706">
        <f>'Next Years Budget - Set Goals'!G119/12</f>
        <v>0</v>
      </c>
      <c r="H110" s="108" t="e">
        <f t="shared" si="98"/>
        <v>#DIV/0!</v>
      </c>
      <c r="I110" s="706">
        <f>'Next Years Budget - Set Goals'!I119/12</f>
        <v>0</v>
      </c>
      <c r="J110" s="108" t="e">
        <f t="shared" si="87"/>
        <v>#DIV/0!</v>
      </c>
      <c r="K110" s="706">
        <f>'Next Years Budget - Set Goals'!K119/12</f>
        <v>0</v>
      </c>
      <c r="L110" s="108" t="e">
        <f t="shared" si="88"/>
        <v>#DIV/0!</v>
      </c>
      <c r="M110" s="706">
        <f>'Next Years Budget - Set Goals'!M119/12</f>
        <v>0</v>
      </c>
      <c r="N110" s="108" t="e">
        <f t="shared" si="89"/>
        <v>#DIV/0!</v>
      </c>
      <c r="O110" s="706">
        <f>'Next Years Budget - Set Goals'!O119/12</f>
        <v>0</v>
      </c>
      <c r="P110" s="108" t="e">
        <f t="shared" si="90"/>
        <v>#DIV/0!</v>
      </c>
      <c r="Q110" s="706">
        <f>'Next Years Budget - Set Goals'!Q119/12</f>
        <v>0</v>
      </c>
      <c r="R110" s="108" t="e">
        <f t="shared" si="91"/>
        <v>#DIV/0!</v>
      </c>
      <c r="S110" s="706">
        <f>'Next Years Budget - Set Goals'!S119/12</f>
        <v>0</v>
      </c>
      <c r="T110" s="108" t="e">
        <f t="shared" si="92"/>
        <v>#DIV/0!</v>
      </c>
      <c r="U110" s="706">
        <f>'Next Years Budget - Set Goals'!U119/12</f>
        <v>0</v>
      </c>
      <c r="V110" s="108" t="e">
        <f t="shared" si="93"/>
        <v>#DIV/0!</v>
      </c>
      <c r="W110" s="706">
        <f>'Next Years Budget - Set Goals'!W119/12</f>
        <v>0</v>
      </c>
      <c r="X110" s="108" t="e">
        <f t="shared" si="94"/>
        <v>#DIV/0!</v>
      </c>
      <c r="Y110" s="706">
        <f>'Next Years Budget - Set Goals'!Y119/12</f>
        <v>0</v>
      </c>
      <c r="Z110" s="108" t="e">
        <f t="shared" si="95"/>
        <v>#DIV/0!</v>
      </c>
      <c r="AA110" s="706">
        <f>'Next Years Budget - Set Goals'!AA119/12</f>
        <v>0</v>
      </c>
      <c r="AB110" s="108" t="e">
        <f t="shared" si="96"/>
        <v>#DIV/0!</v>
      </c>
      <c r="AC110" s="706">
        <f>'Next Years Budget - Set Goals'!AC119/12</f>
        <v>0</v>
      </c>
      <c r="AD110" s="319" t="e">
        <f t="shared" si="97"/>
        <v>#DIV/0!</v>
      </c>
    </row>
    <row r="111" spans="1:30" ht="13.15" x14ac:dyDescent="0.4">
      <c r="A111" s="327" t="s">
        <v>399</v>
      </c>
      <c r="B111" s="394" t="s">
        <v>332</v>
      </c>
      <c r="C111" s="243">
        <f t="shared" si="84"/>
        <v>0</v>
      </c>
      <c r="D111" s="101">
        <f t="shared" si="85"/>
        <v>0</v>
      </c>
      <c r="E111" s="706">
        <f>'Next Years Budget - Set Goals'!E120/12</f>
        <v>0</v>
      </c>
      <c r="F111" s="108">
        <f t="shared" si="98"/>
        <v>0</v>
      </c>
      <c r="G111" s="706">
        <f>'Next Years Budget - Set Goals'!G120/12</f>
        <v>0</v>
      </c>
      <c r="H111" s="108" t="e">
        <f t="shared" si="98"/>
        <v>#DIV/0!</v>
      </c>
      <c r="I111" s="706">
        <f>'Next Years Budget - Set Goals'!I120/12</f>
        <v>0</v>
      </c>
      <c r="J111" s="108" t="e">
        <f t="shared" si="87"/>
        <v>#DIV/0!</v>
      </c>
      <c r="K111" s="706">
        <f>'Next Years Budget - Set Goals'!K120/12</f>
        <v>0</v>
      </c>
      <c r="L111" s="108" t="e">
        <f t="shared" si="88"/>
        <v>#DIV/0!</v>
      </c>
      <c r="M111" s="706">
        <f>'Next Years Budget - Set Goals'!M120/12</f>
        <v>0</v>
      </c>
      <c r="N111" s="108" t="e">
        <f t="shared" si="89"/>
        <v>#DIV/0!</v>
      </c>
      <c r="O111" s="706">
        <f>'Next Years Budget - Set Goals'!O120/12</f>
        <v>0</v>
      </c>
      <c r="P111" s="108" t="e">
        <f t="shared" si="90"/>
        <v>#DIV/0!</v>
      </c>
      <c r="Q111" s="706">
        <f>'Next Years Budget - Set Goals'!Q120/12</f>
        <v>0</v>
      </c>
      <c r="R111" s="108" t="e">
        <f t="shared" si="91"/>
        <v>#DIV/0!</v>
      </c>
      <c r="S111" s="706">
        <f>'Next Years Budget - Set Goals'!S120/12</f>
        <v>0</v>
      </c>
      <c r="T111" s="108" t="e">
        <f t="shared" si="92"/>
        <v>#DIV/0!</v>
      </c>
      <c r="U111" s="706">
        <f>'Next Years Budget - Set Goals'!U120/12</f>
        <v>0</v>
      </c>
      <c r="V111" s="108" t="e">
        <f t="shared" si="93"/>
        <v>#DIV/0!</v>
      </c>
      <c r="W111" s="706">
        <f>'Next Years Budget - Set Goals'!W120/12</f>
        <v>0</v>
      </c>
      <c r="X111" s="108" t="e">
        <f t="shared" si="94"/>
        <v>#DIV/0!</v>
      </c>
      <c r="Y111" s="706">
        <f>'Next Years Budget - Set Goals'!Y120/12</f>
        <v>0</v>
      </c>
      <c r="Z111" s="108" t="e">
        <f t="shared" si="95"/>
        <v>#DIV/0!</v>
      </c>
      <c r="AA111" s="706">
        <f>'Next Years Budget - Set Goals'!AA120/12</f>
        <v>0</v>
      </c>
      <c r="AB111" s="108" t="e">
        <f t="shared" si="96"/>
        <v>#DIV/0!</v>
      </c>
      <c r="AC111" s="706">
        <f>'Next Years Budget - Set Goals'!AC120/12</f>
        <v>0</v>
      </c>
      <c r="AD111" s="319" t="e">
        <f t="shared" si="97"/>
        <v>#DIV/0!</v>
      </c>
    </row>
    <row r="112" spans="1:30" ht="13.15" x14ac:dyDescent="0.4">
      <c r="A112" s="327"/>
      <c r="B112" s="409" t="s">
        <v>333</v>
      </c>
      <c r="C112" s="265">
        <f>SUM(C89:C111)</f>
        <v>0</v>
      </c>
      <c r="D112" s="110">
        <f>+C112/$C$7</f>
        <v>0</v>
      </c>
      <c r="E112" s="256">
        <f>SUM(E89:E111)</f>
        <v>0</v>
      </c>
      <c r="F112" s="194">
        <f>+E112/E$7</f>
        <v>0</v>
      </c>
      <c r="G112" s="256">
        <f>SUM(G89:G111)</f>
        <v>0</v>
      </c>
      <c r="H112" s="194" t="e">
        <f>+G112/G$7</f>
        <v>#DIV/0!</v>
      </c>
      <c r="I112" s="256">
        <f>SUM(I89:I111)</f>
        <v>0</v>
      </c>
      <c r="J112" s="194" t="e">
        <f>+I112/I$7</f>
        <v>#DIV/0!</v>
      </c>
      <c r="K112" s="256">
        <f>SUM(K89:K111)</f>
        <v>0</v>
      </c>
      <c r="L112" s="194" t="e">
        <f>+K112/K$7</f>
        <v>#DIV/0!</v>
      </c>
      <c r="M112" s="256">
        <f>SUM(M89:M111)</f>
        <v>0</v>
      </c>
      <c r="N112" s="194" t="e">
        <f>+M112/M$7</f>
        <v>#DIV/0!</v>
      </c>
      <c r="O112" s="256">
        <f>SUM(O89:O111)</f>
        <v>0</v>
      </c>
      <c r="P112" s="194" t="e">
        <f>+O112/O$7</f>
        <v>#DIV/0!</v>
      </c>
      <c r="Q112" s="256">
        <f>SUM(Q89:Q111)</f>
        <v>0</v>
      </c>
      <c r="R112" s="194" t="e">
        <f>+Q112/Q$7</f>
        <v>#DIV/0!</v>
      </c>
      <c r="S112" s="256">
        <f>SUM(S89:S111)</f>
        <v>0</v>
      </c>
      <c r="T112" s="194" t="e">
        <f>+S112/S$7</f>
        <v>#DIV/0!</v>
      </c>
      <c r="U112" s="256">
        <f>SUM(U89:U111)</f>
        <v>0</v>
      </c>
      <c r="V112" s="194" t="e">
        <f>+U112/U$7</f>
        <v>#DIV/0!</v>
      </c>
      <c r="W112" s="256">
        <f>SUM(W89:W111)</f>
        <v>0</v>
      </c>
      <c r="X112" s="194" t="e">
        <f>+W112/W$7</f>
        <v>#DIV/0!</v>
      </c>
      <c r="Y112" s="256">
        <f>SUM(Y89:Y111)</f>
        <v>0</v>
      </c>
      <c r="Z112" s="194" t="e">
        <f>+Y112/Y$7</f>
        <v>#DIV/0!</v>
      </c>
      <c r="AA112" s="256">
        <f>SUM(AA89:AA111)</f>
        <v>0</v>
      </c>
      <c r="AB112" s="194" t="e">
        <f>+AA112/AA$7</f>
        <v>#DIV/0!</v>
      </c>
      <c r="AC112" s="256">
        <f>SUM(AC89:AC111)</f>
        <v>0</v>
      </c>
      <c r="AD112" s="230" t="e">
        <f>+AC112/AC$7</f>
        <v>#DIV/0!</v>
      </c>
    </row>
    <row r="113" spans="2:30" x14ac:dyDescent="0.35">
      <c r="B113" s="4"/>
      <c r="C113" s="243"/>
      <c r="D113" s="1"/>
      <c r="E113" s="248"/>
      <c r="F113" s="108"/>
      <c r="G113" s="248"/>
      <c r="H113" s="108"/>
      <c r="I113" s="248"/>
      <c r="J113" s="108"/>
      <c r="K113" s="248"/>
      <c r="L113" s="108"/>
      <c r="M113" s="248"/>
      <c r="N113" s="108"/>
      <c r="O113" s="248"/>
      <c r="P113" s="108"/>
      <c r="Q113" s="248"/>
      <c r="R113" s="108"/>
      <c r="S113" s="248"/>
      <c r="T113" s="108"/>
      <c r="U113" s="248"/>
      <c r="V113" s="108"/>
      <c r="W113" s="248"/>
      <c r="X113" s="108"/>
      <c r="Y113" s="248"/>
      <c r="Z113" s="108"/>
      <c r="AA113" s="248"/>
      <c r="AB113" s="108"/>
      <c r="AC113" s="248"/>
      <c r="AD113" s="319"/>
    </row>
    <row r="114" spans="2:30" ht="15" x14ac:dyDescent="0.4">
      <c r="B114" s="431" t="s">
        <v>334</v>
      </c>
      <c r="C114" s="243">
        <f>SUM(C38+C60+C77+C86+C112)</f>
        <v>0</v>
      </c>
      <c r="D114" s="101">
        <f>+C114/$C$7</f>
        <v>0</v>
      </c>
      <c r="E114" s="243">
        <f>SUM(E38+E60+E77+E86+E112)</f>
        <v>0</v>
      </c>
      <c r="F114" s="108">
        <f>+E114/E$7</f>
        <v>0</v>
      </c>
      <c r="G114" s="243">
        <f>SUM(G38+G60+G77+G86+G112)</f>
        <v>0</v>
      </c>
      <c r="H114" s="108" t="e">
        <f>+G114/G$7</f>
        <v>#DIV/0!</v>
      </c>
      <c r="I114" s="243">
        <f>SUM(I38+I60+I77+I86+I112)</f>
        <v>0</v>
      </c>
      <c r="J114" s="108" t="e">
        <f>+I114/I$7</f>
        <v>#DIV/0!</v>
      </c>
      <c r="K114" s="243">
        <f>SUM(K38+K60+K77+K86+K112)</f>
        <v>0</v>
      </c>
      <c r="L114" s="108" t="e">
        <f>+K114/K$7</f>
        <v>#DIV/0!</v>
      </c>
      <c r="M114" s="243">
        <f>SUM(M38+M60+M77+M86+M112)</f>
        <v>0</v>
      </c>
      <c r="N114" s="108" t="e">
        <f>+M114/M$7</f>
        <v>#DIV/0!</v>
      </c>
      <c r="O114" s="243">
        <f>SUM(O38+O60+O77+O86+O112)</f>
        <v>0</v>
      </c>
      <c r="P114" s="108" t="e">
        <f>+O114/O$7</f>
        <v>#DIV/0!</v>
      </c>
      <c r="Q114" s="243">
        <f>SUM(Q38+Q60+Q77+Q86+Q112)</f>
        <v>0</v>
      </c>
      <c r="R114" s="108" t="e">
        <f>+Q114/Q$7</f>
        <v>#DIV/0!</v>
      </c>
      <c r="S114" s="243">
        <f>SUM(S38+S60+S77+S86+S112)</f>
        <v>0</v>
      </c>
      <c r="T114" s="108" t="e">
        <f>+S114/S$7</f>
        <v>#DIV/0!</v>
      </c>
      <c r="U114" s="243">
        <f>SUM(U38+U60+U77+U86+U112)</f>
        <v>0</v>
      </c>
      <c r="V114" s="108" t="e">
        <f>+U114/U$7</f>
        <v>#DIV/0!</v>
      </c>
      <c r="W114" s="243">
        <f>SUM(W38+W60+W77+W86+W112)</f>
        <v>0</v>
      </c>
      <c r="X114" s="108" t="e">
        <f>+W114/W$7</f>
        <v>#DIV/0!</v>
      </c>
      <c r="Y114" s="243">
        <f>SUM(Y38+Y60+Y77+Y86+Y112)</f>
        <v>0</v>
      </c>
      <c r="Z114" s="108" t="e">
        <f>+Y114/Y$7</f>
        <v>#DIV/0!</v>
      </c>
      <c r="AA114" s="243">
        <f>SUM(AA38+AA60+AA77+AA86+AA112)</f>
        <v>0</v>
      </c>
      <c r="AB114" s="108" t="e">
        <f>+AA114/AA$7</f>
        <v>#DIV/0!</v>
      </c>
      <c r="AC114" s="243">
        <f>SUM(AC38+AC60+AC77+AC86+AC112)</f>
        <v>0</v>
      </c>
      <c r="AD114" s="319" t="e">
        <f>+AC114/AC$7</f>
        <v>#DIV/0!</v>
      </c>
    </row>
    <row r="115" spans="2:30" ht="13.15" thickBot="1" x14ac:dyDescent="0.4">
      <c r="B115" s="6"/>
      <c r="C115" s="257"/>
      <c r="D115" s="2"/>
      <c r="E115" s="257"/>
      <c r="F115" s="177"/>
      <c r="G115" s="260"/>
      <c r="H115" s="177"/>
      <c r="I115" s="202"/>
      <c r="J115" s="177"/>
      <c r="K115" s="200"/>
      <c r="L115" s="177"/>
      <c r="M115" s="200"/>
      <c r="N115" s="177"/>
      <c r="O115" s="200"/>
      <c r="P115" s="177"/>
      <c r="Q115" s="200"/>
      <c r="R115" s="190"/>
      <c r="S115" s="153"/>
      <c r="T115" s="195"/>
      <c r="U115" s="2"/>
      <c r="V115" s="190"/>
      <c r="W115" s="2"/>
      <c r="X115" s="190"/>
      <c r="Y115" s="2"/>
      <c r="Z115" s="190"/>
      <c r="AA115" s="2"/>
      <c r="AB115" s="190"/>
      <c r="AC115" s="2"/>
      <c r="AD115" s="321"/>
    </row>
    <row r="116" spans="2:30" x14ac:dyDescent="0.35">
      <c r="B116" s="4"/>
      <c r="C116" s="247"/>
      <c r="D116" s="1"/>
      <c r="E116" s="247"/>
      <c r="F116" s="113"/>
      <c r="G116" s="261"/>
      <c r="H116" s="113"/>
      <c r="I116" s="203"/>
      <c r="J116" s="113"/>
      <c r="K116" s="96"/>
      <c r="L116" s="113"/>
      <c r="M116" s="96"/>
      <c r="N116" s="113"/>
      <c r="O116" s="96"/>
      <c r="P116" s="113"/>
      <c r="Q116" s="96"/>
      <c r="R116" s="172"/>
      <c r="S116" s="154"/>
      <c r="T116" s="196"/>
      <c r="U116" s="193"/>
      <c r="V116" s="172"/>
      <c r="W116" s="193"/>
      <c r="X116" s="172"/>
      <c r="Y116" s="193"/>
      <c r="Z116" s="172"/>
      <c r="AA116" s="193"/>
      <c r="AB116" s="172"/>
      <c r="AC116" s="193"/>
      <c r="AD116" s="319"/>
    </row>
    <row r="117" spans="2:30" ht="15" x14ac:dyDescent="0.4">
      <c r="B117" s="28" t="s">
        <v>335</v>
      </c>
      <c r="C117" s="243">
        <f>+C24-C114</f>
        <v>280000</v>
      </c>
      <c r="D117" s="101">
        <f>+C117/$C$7</f>
        <v>1</v>
      </c>
      <c r="E117" s="243">
        <f>+E24-E114</f>
        <v>280000</v>
      </c>
      <c r="F117" s="108">
        <f>+E117/E$7</f>
        <v>1</v>
      </c>
      <c r="G117" s="259">
        <f>+G24-G114</f>
        <v>0</v>
      </c>
      <c r="H117" s="108" t="e">
        <f>+G117/$G$7</f>
        <v>#DIV/0!</v>
      </c>
      <c r="I117" s="184">
        <f>+I24-I114</f>
        <v>0</v>
      </c>
      <c r="J117" s="108" t="e">
        <f>+I117/$I$7</f>
        <v>#DIV/0!</v>
      </c>
      <c r="K117" s="94">
        <f>+K24-K114</f>
        <v>0</v>
      </c>
      <c r="L117" s="108" t="e">
        <f>+K117/$K$7</f>
        <v>#DIV/0!</v>
      </c>
      <c r="M117" s="94">
        <f>+M24-M114</f>
        <v>0</v>
      </c>
      <c r="N117" s="108" t="e">
        <f>+M117/$M$7</f>
        <v>#DIV/0!</v>
      </c>
      <c r="O117" s="94">
        <f>+O24-O114</f>
        <v>0</v>
      </c>
      <c r="P117" s="108" t="e">
        <f>+O117/$O$7</f>
        <v>#DIV/0!</v>
      </c>
      <c r="Q117" s="94">
        <f>+Q24-Q114</f>
        <v>0</v>
      </c>
      <c r="R117" s="172" t="e">
        <f>+Q117/$Q$7</f>
        <v>#DIV/0!</v>
      </c>
      <c r="S117" s="192">
        <f>+S24-S114</f>
        <v>0</v>
      </c>
      <c r="T117" s="172" t="e">
        <f>+S117/$S$7</f>
        <v>#DIV/0!</v>
      </c>
      <c r="U117" s="192">
        <f>+U24-U114</f>
        <v>0</v>
      </c>
      <c r="V117" s="172" t="e">
        <f>+U117/$U$7</f>
        <v>#DIV/0!</v>
      </c>
      <c r="W117" s="192">
        <f>+W24-W114</f>
        <v>0</v>
      </c>
      <c r="X117" s="172" t="e">
        <f>+W117/$W$7</f>
        <v>#DIV/0!</v>
      </c>
      <c r="Y117" s="192">
        <f>+Y24-Y114</f>
        <v>0</v>
      </c>
      <c r="Z117" s="172" t="e">
        <f>+Y117/$Y$7</f>
        <v>#DIV/0!</v>
      </c>
      <c r="AA117" s="192">
        <f>+AA24-AA114</f>
        <v>0</v>
      </c>
      <c r="AB117" s="172" t="e">
        <f>+AA117/$AA$7</f>
        <v>#DIV/0!</v>
      </c>
      <c r="AC117" s="192">
        <f>+AC24-AC114</f>
        <v>0</v>
      </c>
      <c r="AD117" s="319" t="e">
        <f>+AC117/$AC$7</f>
        <v>#DIV/0!</v>
      </c>
    </row>
    <row r="118" spans="2:30" ht="13.15" thickBot="1" x14ac:dyDescent="0.4">
      <c r="B118" s="6"/>
      <c r="C118" s="257"/>
      <c r="D118" s="2"/>
      <c r="E118" s="93"/>
      <c r="F118" s="113"/>
      <c r="G118" s="87"/>
      <c r="H118" s="113"/>
      <c r="I118" s="185"/>
      <c r="J118" s="113"/>
      <c r="K118" s="87"/>
      <c r="L118" s="113"/>
      <c r="M118" s="87"/>
      <c r="N118" s="113"/>
      <c r="O118" s="87"/>
      <c r="P118" s="113"/>
      <c r="Q118" s="87"/>
      <c r="R118" s="174"/>
      <c r="S118" s="155"/>
      <c r="T118" s="197"/>
      <c r="U118" s="192"/>
      <c r="V118" s="174"/>
      <c r="W118" s="192"/>
      <c r="X118" s="174"/>
      <c r="Y118" s="192"/>
      <c r="Z118" s="174"/>
      <c r="AA118" s="192"/>
      <c r="AB118" s="174"/>
      <c r="AC118" s="192"/>
      <c r="AD118" s="401"/>
    </row>
    <row r="119" spans="2:30" ht="13.15" thickTop="1" x14ac:dyDescent="0.35">
      <c r="B119" s="4"/>
      <c r="C119" s="247"/>
      <c r="D119" s="1"/>
      <c r="E119" s="126"/>
      <c r="F119" s="168"/>
      <c r="G119" s="57"/>
      <c r="H119" s="168"/>
      <c r="I119" s="187"/>
      <c r="J119" s="168"/>
      <c r="K119" s="57"/>
      <c r="L119" s="168"/>
      <c r="M119" s="57"/>
      <c r="N119" s="168"/>
      <c r="O119" s="57"/>
      <c r="P119" s="168"/>
      <c r="Q119" s="57"/>
      <c r="R119" s="168"/>
      <c r="S119" s="57"/>
      <c r="T119" s="168"/>
      <c r="U119" s="57"/>
      <c r="V119" s="168"/>
      <c r="W119" s="57"/>
      <c r="X119" s="168"/>
      <c r="Y119" s="57"/>
      <c r="Z119" s="168"/>
      <c r="AA119" s="57"/>
      <c r="AB119" s="168"/>
      <c r="AC119" s="57"/>
      <c r="AD119" s="413"/>
    </row>
    <row r="120" spans="2:30" ht="15" x14ac:dyDescent="0.4">
      <c r="B120" s="28" t="s">
        <v>341</v>
      </c>
      <c r="C120" s="243"/>
      <c r="D120" s="1"/>
      <c r="E120" s="79"/>
      <c r="F120" s="113"/>
      <c r="G120" s="1"/>
      <c r="H120" s="113"/>
      <c r="I120" s="312"/>
      <c r="J120" s="113"/>
      <c r="K120" s="1"/>
      <c r="L120" s="113"/>
      <c r="M120" s="1"/>
      <c r="N120" s="113"/>
      <c r="O120" s="1"/>
      <c r="P120" s="113"/>
      <c r="Q120" s="1"/>
      <c r="R120" s="113"/>
      <c r="S120" s="1"/>
      <c r="T120" s="113"/>
      <c r="U120" s="1"/>
      <c r="V120" s="113"/>
      <c r="W120" s="1"/>
      <c r="X120" s="113"/>
      <c r="Y120" s="1"/>
      <c r="Z120" s="113"/>
      <c r="AA120" s="1"/>
      <c r="AB120" s="113"/>
      <c r="AC120" s="1"/>
      <c r="AD120" s="322"/>
    </row>
    <row r="121" spans="2:30" x14ac:dyDescent="0.35">
      <c r="B121" s="394" t="s">
        <v>336</v>
      </c>
      <c r="C121" s="429">
        <v>0</v>
      </c>
      <c r="D121" s="108">
        <f t="shared" ref="D121:D126" si="99">+C121/$C$7</f>
        <v>0</v>
      </c>
      <c r="E121" s="79"/>
      <c r="F121" s="113"/>
      <c r="G121" s="1"/>
      <c r="H121" s="113"/>
      <c r="I121" s="312"/>
      <c r="J121" s="113"/>
      <c r="K121" s="1"/>
      <c r="L121" s="113"/>
      <c r="M121" s="1"/>
      <c r="N121" s="113"/>
      <c r="O121" s="1"/>
      <c r="P121" s="113"/>
      <c r="Q121" s="1"/>
      <c r="R121" s="113"/>
      <c r="S121" s="1"/>
      <c r="T121" s="113"/>
      <c r="U121" s="1"/>
      <c r="V121" s="113"/>
      <c r="W121" s="1"/>
      <c r="X121" s="113"/>
      <c r="Y121" s="1"/>
      <c r="Z121" s="113"/>
      <c r="AA121" s="1"/>
      <c r="AB121" s="113"/>
      <c r="AC121" s="1"/>
      <c r="AD121" s="322"/>
    </row>
    <row r="122" spans="2:30" x14ac:dyDescent="0.35">
      <c r="B122" s="394" t="s">
        <v>337</v>
      </c>
      <c r="C122" s="429">
        <v>0</v>
      </c>
      <c r="D122" s="108">
        <f t="shared" si="99"/>
        <v>0</v>
      </c>
      <c r="E122" s="79"/>
      <c r="F122" s="113"/>
      <c r="G122" s="1"/>
      <c r="H122" s="113"/>
      <c r="I122" s="312"/>
      <c r="J122" s="113"/>
      <c r="K122" s="1"/>
      <c r="L122" s="113"/>
      <c r="M122" s="1"/>
      <c r="N122" s="113"/>
      <c r="O122" s="1"/>
      <c r="P122" s="113"/>
      <c r="Q122" s="1"/>
      <c r="R122" s="113"/>
      <c r="S122" s="1"/>
      <c r="T122" s="113"/>
      <c r="U122" s="1"/>
      <c r="V122" s="113"/>
      <c r="W122" s="1"/>
      <c r="X122" s="113"/>
      <c r="Y122" s="1"/>
      <c r="Z122" s="113"/>
      <c r="AA122" s="1"/>
      <c r="AB122" s="113"/>
      <c r="AC122" s="1"/>
      <c r="AD122" s="322"/>
    </row>
    <row r="123" spans="2:30" x14ac:dyDescent="0.35">
      <c r="B123" s="394" t="s">
        <v>338</v>
      </c>
      <c r="C123" s="429">
        <v>0</v>
      </c>
      <c r="D123" s="108">
        <f t="shared" si="99"/>
        <v>0</v>
      </c>
      <c r="E123" s="79"/>
      <c r="F123" s="113"/>
      <c r="G123" s="1"/>
      <c r="H123" s="113"/>
      <c r="I123" s="312"/>
      <c r="J123" s="113"/>
      <c r="K123" s="1"/>
      <c r="L123" s="113"/>
      <c r="M123" s="1"/>
      <c r="N123" s="113"/>
      <c r="O123" s="1"/>
      <c r="P123" s="113"/>
      <c r="Q123" s="1"/>
      <c r="R123" s="113"/>
      <c r="S123" s="1"/>
      <c r="T123" s="113"/>
      <c r="U123" s="1"/>
      <c r="V123" s="113"/>
      <c r="W123" s="1"/>
      <c r="X123" s="113"/>
      <c r="Y123" s="1"/>
      <c r="Z123" s="113"/>
      <c r="AA123" s="1"/>
      <c r="AB123" s="113"/>
      <c r="AC123" s="1"/>
      <c r="AD123" s="322"/>
    </row>
    <row r="124" spans="2:30" x14ac:dyDescent="0.35">
      <c r="B124" s="394" t="s">
        <v>339</v>
      </c>
      <c r="C124" s="429">
        <v>0</v>
      </c>
      <c r="D124" s="108">
        <f t="shared" si="99"/>
        <v>0</v>
      </c>
      <c r="E124" s="79"/>
      <c r="F124" s="113"/>
      <c r="G124" s="1"/>
      <c r="H124" s="113"/>
      <c r="I124" s="312"/>
      <c r="J124" s="113"/>
      <c r="K124" s="1"/>
      <c r="L124" s="113"/>
      <c r="M124" s="1"/>
      <c r="N124" s="113"/>
      <c r="O124" s="1"/>
      <c r="P124" s="113"/>
      <c r="Q124" s="1"/>
      <c r="R124" s="113"/>
      <c r="S124" s="1"/>
      <c r="T124" s="113"/>
      <c r="U124" s="1"/>
      <c r="V124" s="113"/>
      <c r="W124" s="1"/>
      <c r="X124" s="113"/>
      <c r="Y124" s="1"/>
      <c r="Z124" s="113"/>
      <c r="AA124" s="1"/>
      <c r="AB124" s="113"/>
      <c r="AC124" s="1"/>
      <c r="AD124" s="322"/>
    </row>
    <row r="125" spans="2:30" ht="13.15" thickBot="1" x14ac:dyDescent="0.4">
      <c r="B125" s="394" t="s">
        <v>340</v>
      </c>
      <c r="C125" s="429">
        <v>0</v>
      </c>
      <c r="D125" s="108">
        <f t="shared" si="99"/>
        <v>0</v>
      </c>
      <c r="E125" s="79"/>
      <c r="F125" s="113"/>
      <c r="G125" s="1"/>
      <c r="H125" s="113"/>
      <c r="I125" s="312"/>
      <c r="J125" s="113"/>
      <c r="K125" s="1"/>
      <c r="L125" s="113"/>
      <c r="M125" s="1"/>
      <c r="N125" s="113"/>
      <c r="O125" s="1"/>
      <c r="P125" s="113"/>
      <c r="Q125" s="1"/>
      <c r="R125" s="113"/>
      <c r="S125" s="1"/>
      <c r="T125" s="113"/>
      <c r="U125" s="1"/>
      <c r="V125" s="113"/>
      <c r="W125" s="1"/>
      <c r="X125" s="113"/>
      <c r="Y125" s="1"/>
      <c r="Z125" s="113"/>
      <c r="AA125" s="1"/>
      <c r="AB125" s="113"/>
      <c r="AC125" s="1"/>
      <c r="AD125" s="322"/>
    </row>
    <row r="126" spans="2:30" ht="13.5" thickBot="1" x14ac:dyDescent="0.45">
      <c r="B126" s="414" t="s">
        <v>347</v>
      </c>
      <c r="C126" s="266">
        <f>SUM(C121:C125)</f>
        <v>0</v>
      </c>
      <c r="D126" s="204">
        <f t="shared" si="99"/>
        <v>0</v>
      </c>
      <c r="E126" s="79"/>
      <c r="F126" s="113"/>
      <c r="G126" s="1"/>
      <c r="H126" s="113"/>
      <c r="I126" s="312"/>
      <c r="J126" s="113"/>
      <c r="K126" s="1"/>
      <c r="L126" s="113"/>
      <c r="M126" s="1"/>
      <c r="N126" s="113"/>
      <c r="O126" s="1"/>
      <c r="P126" s="113"/>
      <c r="Q126" s="1"/>
      <c r="R126" s="113"/>
      <c r="S126" s="1"/>
      <c r="T126" s="113"/>
      <c r="U126" s="1"/>
      <c r="V126" s="113"/>
      <c r="W126" s="1"/>
      <c r="X126" s="113"/>
      <c r="Y126" s="1"/>
      <c r="Z126" s="113"/>
      <c r="AA126" s="1"/>
      <c r="AB126" s="113"/>
      <c r="AC126" s="1"/>
      <c r="AD126" s="322"/>
    </row>
    <row r="127" spans="2:30" x14ac:dyDescent="0.35">
      <c r="B127" s="4"/>
      <c r="C127" s="247"/>
      <c r="D127" s="113"/>
      <c r="E127" s="79"/>
      <c r="F127" s="113"/>
      <c r="G127" s="1"/>
      <c r="H127" s="113"/>
      <c r="I127" s="312"/>
      <c r="J127" s="113"/>
      <c r="K127" s="1"/>
      <c r="L127" s="113"/>
      <c r="M127" s="1"/>
      <c r="N127" s="113"/>
      <c r="O127" s="1"/>
      <c r="P127" s="113"/>
      <c r="Q127" s="1"/>
      <c r="R127" s="113"/>
      <c r="S127" s="1"/>
      <c r="T127" s="113"/>
      <c r="U127" s="1"/>
      <c r="V127" s="113"/>
      <c r="W127" s="1"/>
      <c r="X127" s="113"/>
      <c r="Y127" s="1"/>
      <c r="Z127" s="113"/>
      <c r="AA127" s="1"/>
      <c r="AB127" s="113"/>
      <c r="AC127" s="1"/>
      <c r="AD127" s="322"/>
    </row>
    <row r="128" spans="2:30" ht="15" x14ac:dyDescent="0.4">
      <c r="B128" s="412" t="s">
        <v>342</v>
      </c>
      <c r="C128" s="243"/>
      <c r="D128" s="1"/>
      <c r="E128" s="79"/>
      <c r="F128" s="113"/>
      <c r="G128" s="1"/>
      <c r="H128" s="113"/>
      <c r="I128" s="312"/>
      <c r="J128" s="113"/>
      <c r="K128" s="1"/>
      <c r="L128" s="113"/>
      <c r="M128" s="1"/>
      <c r="N128" s="113"/>
      <c r="O128" s="1"/>
      <c r="P128" s="113"/>
      <c r="Q128" s="1"/>
      <c r="R128" s="113"/>
      <c r="S128" s="1"/>
      <c r="T128" s="113"/>
      <c r="U128" s="1"/>
      <c r="V128" s="113"/>
      <c r="W128" s="1"/>
      <c r="X128" s="113"/>
      <c r="Y128" s="1"/>
      <c r="Z128" s="113"/>
      <c r="AA128" s="1"/>
      <c r="AB128" s="113"/>
      <c r="AC128" s="1"/>
      <c r="AD128" s="322"/>
    </row>
    <row r="129" spans="2:30" x14ac:dyDescent="0.35">
      <c r="B129" s="394" t="s">
        <v>343</v>
      </c>
      <c r="C129" s="429">
        <v>0</v>
      </c>
      <c r="D129" s="108">
        <f>+C129/$C$7</f>
        <v>0</v>
      </c>
      <c r="E129" s="79"/>
      <c r="F129" s="113"/>
      <c r="G129" s="1"/>
      <c r="H129" s="113"/>
      <c r="I129" s="312"/>
      <c r="J129" s="113"/>
      <c r="K129" s="1"/>
      <c r="L129" s="113"/>
      <c r="M129" s="1"/>
      <c r="N129" s="113"/>
      <c r="O129" s="1"/>
      <c r="P129" s="113"/>
      <c r="Q129" s="1"/>
      <c r="R129" s="113"/>
      <c r="S129" s="1"/>
      <c r="T129" s="113"/>
      <c r="U129" s="1"/>
      <c r="V129" s="113"/>
      <c r="W129" s="1"/>
      <c r="X129" s="113"/>
      <c r="Y129" s="1"/>
      <c r="Z129" s="113"/>
      <c r="AA129" s="1"/>
      <c r="AB129" s="113"/>
      <c r="AC129" s="1"/>
      <c r="AD129" s="322"/>
    </row>
    <row r="130" spans="2:30" ht="13.15" thickBot="1" x14ac:dyDescent="0.4">
      <c r="B130" s="394" t="s">
        <v>344</v>
      </c>
      <c r="C130" s="429">
        <v>0</v>
      </c>
      <c r="D130" s="108">
        <f>+C130/$C$7</f>
        <v>0</v>
      </c>
      <c r="E130" s="79"/>
      <c r="F130" s="113"/>
      <c r="G130" s="1"/>
      <c r="H130" s="113"/>
      <c r="I130" s="312"/>
      <c r="J130" s="113"/>
      <c r="K130" s="1"/>
      <c r="L130" s="113"/>
      <c r="M130" s="1"/>
      <c r="N130" s="113"/>
      <c r="O130" s="1"/>
      <c r="P130" s="113"/>
      <c r="Q130" s="1"/>
      <c r="R130" s="113"/>
      <c r="S130" s="1"/>
      <c r="T130" s="113"/>
      <c r="U130" s="1"/>
      <c r="V130" s="113"/>
      <c r="W130" s="1"/>
      <c r="X130" s="113"/>
      <c r="Y130" s="1"/>
      <c r="Z130" s="113"/>
      <c r="AA130" s="1"/>
      <c r="AB130" s="113"/>
      <c r="AC130" s="1"/>
      <c r="AD130" s="322"/>
    </row>
    <row r="131" spans="2:30" ht="13.5" thickBot="1" x14ac:dyDescent="0.45">
      <c r="B131" s="414" t="s">
        <v>346</v>
      </c>
      <c r="C131" s="267">
        <v>0</v>
      </c>
      <c r="D131" s="204">
        <f>+C131/$C$7</f>
        <v>0</v>
      </c>
      <c r="E131" s="79"/>
      <c r="F131" s="113"/>
      <c r="G131" s="1"/>
      <c r="H131" s="113"/>
      <c r="I131" s="312"/>
      <c r="J131" s="113"/>
      <c r="K131" s="1"/>
      <c r="L131" s="113"/>
      <c r="M131" s="1"/>
      <c r="N131" s="113"/>
      <c r="O131" s="1"/>
      <c r="P131" s="113"/>
      <c r="Q131" s="1"/>
      <c r="R131" s="113"/>
      <c r="S131" s="1"/>
      <c r="T131" s="113"/>
      <c r="U131" s="1"/>
      <c r="V131" s="113"/>
      <c r="W131" s="1"/>
      <c r="X131" s="113"/>
      <c r="Y131" s="1"/>
      <c r="Z131" s="113"/>
      <c r="AA131" s="1"/>
      <c r="AB131" s="113"/>
      <c r="AC131" s="1"/>
      <c r="AD131" s="322"/>
    </row>
    <row r="132" spans="2:30" x14ac:dyDescent="0.35">
      <c r="B132" s="4"/>
      <c r="C132" s="247"/>
      <c r="D132" s="1"/>
      <c r="E132" s="79"/>
      <c r="F132" s="113"/>
      <c r="G132" s="1"/>
      <c r="H132" s="113"/>
      <c r="I132" s="312"/>
      <c r="J132" s="113"/>
      <c r="K132" s="1"/>
      <c r="L132" s="113"/>
      <c r="M132" s="1"/>
      <c r="N132" s="113"/>
      <c r="O132" s="1"/>
      <c r="P132" s="113"/>
      <c r="Q132" s="1"/>
      <c r="R132" s="113"/>
      <c r="S132" s="1"/>
      <c r="T132" s="113"/>
      <c r="U132" s="1"/>
      <c r="V132" s="113"/>
      <c r="W132" s="1"/>
      <c r="X132" s="113"/>
      <c r="Y132" s="1"/>
      <c r="Z132" s="113"/>
      <c r="AA132" s="1"/>
      <c r="AB132" s="113"/>
      <c r="AC132" s="1"/>
      <c r="AD132" s="322"/>
    </row>
    <row r="133" spans="2:30" ht="15" x14ac:dyDescent="0.4">
      <c r="B133" s="412" t="s">
        <v>348</v>
      </c>
      <c r="C133" s="243">
        <f>+C117+C126-C131</f>
        <v>280000</v>
      </c>
      <c r="D133" s="108">
        <f>+C133/$C$7</f>
        <v>1</v>
      </c>
      <c r="E133" s="79"/>
      <c r="F133" s="113"/>
      <c r="G133" s="1"/>
      <c r="H133" s="113"/>
      <c r="I133" s="312"/>
      <c r="J133" s="113"/>
      <c r="K133" s="1"/>
      <c r="L133" s="113"/>
      <c r="M133" s="1"/>
      <c r="N133" s="113"/>
      <c r="O133" s="1"/>
      <c r="P133" s="113"/>
      <c r="Q133" s="1"/>
      <c r="R133" s="113"/>
      <c r="S133" s="1"/>
      <c r="T133" s="113"/>
      <c r="U133" s="1"/>
      <c r="V133" s="113"/>
      <c r="W133" s="1"/>
      <c r="X133" s="113"/>
      <c r="Y133" s="1"/>
      <c r="Z133" s="113"/>
      <c r="AA133" s="1"/>
      <c r="AB133" s="113"/>
      <c r="AC133" s="1"/>
      <c r="AD133" s="322"/>
    </row>
    <row r="134" spans="2:30" ht="13.15" thickBot="1" x14ac:dyDescent="0.4">
      <c r="B134" s="6"/>
      <c r="C134" s="415"/>
      <c r="D134" s="2"/>
      <c r="E134" s="416"/>
      <c r="F134" s="324"/>
      <c r="G134" s="2"/>
      <c r="H134" s="324"/>
      <c r="I134" s="417"/>
      <c r="J134" s="324"/>
      <c r="K134" s="2"/>
      <c r="L134" s="324"/>
      <c r="M134" s="2"/>
      <c r="N134" s="324"/>
      <c r="O134" s="2"/>
      <c r="P134" s="324"/>
      <c r="Q134" s="2"/>
      <c r="R134" s="324"/>
      <c r="S134" s="2"/>
      <c r="T134" s="324"/>
      <c r="U134" s="2"/>
      <c r="V134" s="324"/>
      <c r="W134" s="2"/>
      <c r="X134" s="324"/>
      <c r="Y134" s="2"/>
      <c r="Z134" s="324"/>
      <c r="AA134" s="2"/>
      <c r="AB134" s="324"/>
      <c r="AC134" s="2"/>
      <c r="AD134" s="418"/>
    </row>
    <row r="135" spans="2:30" x14ac:dyDescent="0.35">
      <c r="C135" s="178"/>
      <c r="F135" s="163"/>
      <c r="H135" s="163"/>
      <c r="I135" s="178"/>
      <c r="J135" s="163"/>
      <c r="L135" s="163"/>
      <c r="N135" s="163"/>
      <c r="P135" s="163"/>
      <c r="R135" s="163"/>
      <c r="T135" s="163"/>
      <c r="V135" s="163"/>
      <c r="X135" s="163"/>
      <c r="Z135" s="163"/>
      <c r="AB135" s="163"/>
      <c r="AD135" s="163"/>
    </row>
  </sheetData>
  <mergeCells count="14">
    <mergeCell ref="M5:N5"/>
    <mergeCell ref="C5:D5"/>
    <mergeCell ref="E5:F5"/>
    <mergeCell ref="G5:H5"/>
    <mergeCell ref="I5:J5"/>
    <mergeCell ref="K5:L5"/>
    <mergeCell ref="O5:P5"/>
    <mergeCell ref="Q5:R5"/>
    <mergeCell ref="AA5:AB5"/>
    <mergeCell ref="AC5:AD5"/>
    <mergeCell ref="S5:T5"/>
    <mergeCell ref="U5:V5"/>
    <mergeCell ref="W5:X5"/>
    <mergeCell ref="Y5:Z5"/>
  </mergeCells>
  <phoneticPr fontId="0" type="noConversion"/>
  <pageMargins left="0.75" right="0.75" top="1" bottom="1" header="0.5" footer="0.5"/>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BH135"/>
  <sheetViews>
    <sheetView topLeftCell="AM1" zoomScale="50" workbookViewId="0">
      <selection activeCell="AZ9" sqref="AZ9"/>
    </sheetView>
  </sheetViews>
  <sheetFormatPr defaultRowHeight="12.75" x14ac:dyDescent="0.35"/>
  <cols>
    <col min="2" max="2" width="52.1328125" customWidth="1"/>
    <col min="32" max="32" width="29.59765625" customWidth="1"/>
    <col min="33" max="33" width="14.86328125" customWidth="1"/>
    <col min="34" max="34" width="13.86328125" customWidth="1"/>
    <col min="35" max="35" width="14" customWidth="1"/>
    <col min="36" max="36" width="14.265625" customWidth="1"/>
    <col min="37" max="37" width="11.265625" customWidth="1"/>
    <col min="38" max="38" width="11" customWidth="1"/>
    <col min="39" max="39" width="14.1328125" customWidth="1"/>
    <col min="40" max="40" width="13.73046875" customWidth="1"/>
    <col min="41" max="41" width="14" customWidth="1"/>
    <col min="42" max="42" width="14.1328125" customWidth="1"/>
    <col min="43" max="43" width="11.86328125" customWidth="1"/>
    <col min="44" max="44" width="11" customWidth="1"/>
    <col min="45" max="45" width="12.1328125" customWidth="1"/>
    <col min="46" max="46" width="11.86328125" customWidth="1"/>
    <col min="51" max="51" width="46.59765625" customWidth="1"/>
    <col min="52" max="52" width="20.86328125" customWidth="1"/>
    <col min="53" max="53" width="9.265625" bestFit="1" customWidth="1"/>
    <col min="57" max="57" width="61.3984375" bestFit="1" customWidth="1"/>
    <col min="59" max="59" width="15.46484375" bestFit="1" customWidth="1"/>
  </cols>
  <sheetData>
    <row r="2" spans="2:60" hidden="1" x14ac:dyDescent="0.35">
      <c r="C2" s="178"/>
      <c r="E2" s="241">
        <f>'Next Years Budget - Set Goals'!$E$15</f>
        <v>3500000</v>
      </c>
      <c r="F2" s="163"/>
      <c r="G2">
        <f>'Next Years Budget - Set Goals'!$G$15</f>
        <v>1200000</v>
      </c>
      <c r="H2" s="163"/>
      <c r="I2" s="178">
        <f>'Next Years Budget - Set Goals'!$I$15</f>
        <v>800000</v>
      </c>
      <c r="J2" s="163"/>
      <c r="K2">
        <f>'Next Years Budget - Set Goals'!$K$15</f>
        <v>0</v>
      </c>
      <c r="L2" s="163"/>
      <c r="M2">
        <f>'Next Years Budget - Set Goals'!$M$15</f>
        <v>2000000</v>
      </c>
      <c r="N2" s="163"/>
      <c r="O2">
        <f>'Next Years Budget - Set Goals'!$O$15</f>
        <v>400000</v>
      </c>
      <c r="P2" s="163"/>
      <c r="Q2">
        <f>'Next Years Budget - Set Goals'!$Q$15</f>
        <v>2500000</v>
      </c>
      <c r="R2" s="163"/>
      <c r="S2">
        <f>'Next Years Budget - Set Goals'!$S$15</f>
        <v>0</v>
      </c>
      <c r="T2" s="163"/>
      <c r="U2">
        <f>'Next Years Budget - Set Goals'!$U$15</f>
        <v>0</v>
      </c>
      <c r="V2" s="163"/>
      <c r="W2">
        <f>'Next Years Budget - Set Goals'!$W$15</f>
        <v>0</v>
      </c>
      <c r="X2" s="163"/>
      <c r="Y2">
        <f>'Next Years Budget - Set Goals'!$Y$15</f>
        <v>0</v>
      </c>
      <c r="Z2" s="163"/>
      <c r="AA2">
        <f>'Next Years Budget - Set Goals'!$AA$15</f>
        <v>0</v>
      </c>
      <c r="AB2" s="163"/>
      <c r="AC2">
        <f>'Next Years Budget - Set Goals'!$AC$15</f>
        <v>0</v>
      </c>
      <c r="AD2" s="163"/>
    </row>
    <row r="3" spans="2:60" hidden="1" x14ac:dyDescent="0.35">
      <c r="C3" s="178"/>
      <c r="E3" s="430">
        <f>'Set Seasonal Sales Curves'!$G$31</f>
        <v>0.1</v>
      </c>
      <c r="F3" s="163"/>
      <c r="G3" s="208">
        <f>'Set Seasonal Sales Curves'!$G$41</f>
        <v>0</v>
      </c>
      <c r="H3" s="163"/>
      <c r="I3" s="208">
        <f>'Set Seasonal Sales Curves'!$G$51</f>
        <v>0</v>
      </c>
      <c r="J3" s="163"/>
      <c r="K3" s="208">
        <f>'Set Seasonal Sales Curves'!$G$61</f>
        <v>0</v>
      </c>
      <c r="L3" s="163"/>
      <c r="M3" s="208">
        <f>'Set Seasonal Sales Curves'!$G$72</f>
        <v>0</v>
      </c>
      <c r="N3" s="163"/>
      <c r="O3" s="208">
        <f>'Set Seasonal Sales Curves'!$G$82</f>
        <v>0</v>
      </c>
      <c r="P3" s="163"/>
      <c r="Q3" s="208">
        <f>'Set Seasonal Sales Curves'!$G$92</f>
        <v>0</v>
      </c>
      <c r="R3" s="163"/>
      <c r="S3" s="208">
        <f>'Set Seasonal Sales Curves'!$G$102</f>
        <v>0</v>
      </c>
      <c r="T3" s="163"/>
      <c r="U3" s="208">
        <f>'Set Seasonal Sales Curves'!$G$112</f>
        <v>0</v>
      </c>
      <c r="V3" s="163"/>
      <c r="W3" s="208">
        <f>'Set Seasonal Sales Curves'!$G$122</f>
        <v>0</v>
      </c>
      <c r="X3" s="163"/>
      <c r="Y3" s="208">
        <f>'Set Seasonal Sales Curves'!$G$132</f>
        <v>0</v>
      </c>
      <c r="Z3" s="163"/>
      <c r="AA3" s="467">
        <f>'Set Seasonal Sales Curves'!$G$142</f>
        <v>0</v>
      </c>
      <c r="AB3" s="163"/>
      <c r="AC3" s="467">
        <f>'Set Seasonal Sales Curves'!$G$152</f>
        <v>0</v>
      </c>
      <c r="AD3" s="163"/>
    </row>
    <row r="4" spans="2:60" ht="30.4" thickBot="1" x14ac:dyDescent="0.85">
      <c r="B4" s="207" t="s">
        <v>406</v>
      </c>
      <c r="C4" s="178"/>
      <c r="F4" s="163"/>
      <c r="H4" s="163"/>
      <c r="I4" s="178"/>
      <c r="J4" s="163"/>
      <c r="L4" s="163"/>
      <c r="N4" s="163"/>
      <c r="P4" s="163"/>
      <c r="R4" s="163"/>
      <c r="T4" s="163"/>
      <c r="V4" s="163"/>
      <c r="X4" s="163"/>
      <c r="Z4" s="163"/>
      <c r="AB4" s="163"/>
      <c r="AD4" s="163"/>
      <c r="AF4" s="150" t="s">
        <v>369</v>
      </c>
    </row>
    <row r="5" spans="2:60" ht="42" customHeight="1" thickBot="1" x14ac:dyDescent="0.45">
      <c r="B5" s="26" t="s">
        <v>239</v>
      </c>
      <c r="C5" s="1442" t="s">
        <v>240</v>
      </c>
      <c r="D5" s="1443"/>
      <c r="E5" s="1442" t="s">
        <v>212</v>
      </c>
      <c r="F5" s="1439"/>
      <c r="G5" s="1438" t="s">
        <v>211</v>
      </c>
      <c r="H5" s="1441"/>
      <c r="I5" s="1438" t="s">
        <v>243</v>
      </c>
      <c r="J5" s="1441"/>
      <c r="K5" s="1438" t="s">
        <v>813</v>
      </c>
      <c r="L5" s="1441"/>
      <c r="M5" s="1438" t="s">
        <v>244</v>
      </c>
      <c r="N5" s="1439"/>
      <c r="O5" s="1438" t="s">
        <v>804</v>
      </c>
      <c r="P5" s="1439"/>
      <c r="Q5" s="1438" t="s">
        <v>246</v>
      </c>
      <c r="R5" s="1439"/>
      <c r="S5" s="1438" t="s">
        <v>350</v>
      </c>
      <c r="T5" s="1439"/>
      <c r="U5" s="1438" t="s">
        <v>247</v>
      </c>
      <c r="V5" s="1441"/>
      <c r="W5" s="1439" t="s">
        <v>815</v>
      </c>
      <c r="X5" s="1439"/>
      <c r="Y5" s="1438" t="s">
        <v>249</v>
      </c>
      <c r="Z5" s="1439"/>
      <c r="AA5" s="1438" t="s">
        <v>250</v>
      </c>
      <c r="AB5" s="1439"/>
      <c r="AC5" s="1438" t="s">
        <v>251</v>
      </c>
      <c r="AD5" s="1440"/>
      <c r="AF5" s="217" t="s">
        <v>213</v>
      </c>
      <c r="AG5" s="227" t="s">
        <v>212</v>
      </c>
      <c r="AH5" s="233" t="s">
        <v>211</v>
      </c>
      <c r="AI5" s="233" t="s">
        <v>243</v>
      </c>
      <c r="AJ5" s="233" t="s">
        <v>813</v>
      </c>
      <c r="AK5" s="233" t="s">
        <v>244</v>
      </c>
      <c r="AL5" s="233" t="s">
        <v>804</v>
      </c>
      <c r="AM5" s="233" t="s">
        <v>246</v>
      </c>
      <c r="AN5" s="233" t="s">
        <v>350</v>
      </c>
      <c r="AO5" s="228" t="s">
        <v>247</v>
      </c>
      <c r="AP5" s="228" t="s">
        <v>815</v>
      </c>
      <c r="AQ5" s="228" t="s">
        <v>1</v>
      </c>
      <c r="AR5" s="228" t="s">
        <v>1</v>
      </c>
      <c r="AS5" s="228" t="s">
        <v>1</v>
      </c>
      <c r="AT5" s="229" t="s">
        <v>208</v>
      </c>
      <c r="AV5" s="569"/>
      <c r="AW5" s="570"/>
      <c r="AX5" s="570"/>
      <c r="AY5" s="570"/>
      <c r="AZ5" s="570"/>
      <c r="BA5" s="570"/>
      <c r="BC5" s="569"/>
      <c r="BD5" s="570"/>
      <c r="BE5" s="570"/>
      <c r="BF5" s="570"/>
      <c r="BG5" s="570"/>
      <c r="BH5" s="570"/>
    </row>
    <row r="6" spans="2:60" ht="25.9" thickTop="1" thickBot="1" x14ac:dyDescent="0.75">
      <c r="B6" s="4"/>
      <c r="C6" s="205" t="s">
        <v>236</v>
      </c>
      <c r="D6" s="75" t="s">
        <v>237</v>
      </c>
      <c r="E6" s="70" t="s">
        <v>236</v>
      </c>
      <c r="F6" s="209" t="s">
        <v>237</v>
      </c>
      <c r="G6" s="78" t="s">
        <v>236</v>
      </c>
      <c r="H6" s="171" t="s">
        <v>237</v>
      </c>
      <c r="I6" s="179" t="s">
        <v>236</v>
      </c>
      <c r="J6" s="171" t="s">
        <v>237</v>
      </c>
      <c r="K6" s="78" t="s">
        <v>236</v>
      </c>
      <c r="L6" s="171" t="s">
        <v>237</v>
      </c>
      <c r="M6" s="78" t="s">
        <v>236</v>
      </c>
      <c r="N6" s="165" t="s">
        <v>237</v>
      </c>
      <c r="O6" s="78" t="s">
        <v>236</v>
      </c>
      <c r="P6" s="165" t="s">
        <v>237</v>
      </c>
      <c r="Q6" s="78" t="s">
        <v>236</v>
      </c>
      <c r="R6" s="209" t="s">
        <v>237</v>
      </c>
      <c r="S6" s="78" t="s">
        <v>236</v>
      </c>
      <c r="T6" s="209" t="s">
        <v>237</v>
      </c>
      <c r="U6" s="78" t="s">
        <v>236</v>
      </c>
      <c r="V6" s="171" t="s">
        <v>237</v>
      </c>
      <c r="W6" s="211" t="s">
        <v>236</v>
      </c>
      <c r="X6" s="165" t="s">
        <v>237</v>
      </c>
      <c r="Y6" s="78" t="s">
        <v>236</v>
      </c>
      <c r="Z6" s="165" t="s">
        <v>237</v>
      </c>
      <c r="AA6" s="78" t="s">
        <v>236</v>
      </c>
      <c r="AB6" s="209" t="s">
        <v>237</v>
      </c>
      <c r="AC6" s="78" t="s">
        <v>236</v>
      </c>
      <c r="AD6" s="391" t="s">
        <v>237</v>
      </c>
      <c r="AF6" s="218" t="s">
        <v>360</v>
      </c>
      <c r="AG6" s="239">
        <f>+(E7)</f>
        <v>350000</v>
      </c>
      <c r="AH6" s="370">
        <f>+(G7)</f>
        <v>0</v>
      </c>
      <c r="AI6" s="370">
        <f>+(I7)</f>
        <v>0</v>
      </c>
      <c r="AJ6" s="370">
        <f>+(K7)</f>
        <v>0</v>
      </c>
      <c r="AK6" s="370">
        <f>+(M7)</f>
        <v>0</v>
      </c>
      <c r="AL6" s="370">
        <f>+(O7)</f>
        <v>0</v>
      </c>
      <c r="AM6" s="370">
        <f>+(Q7)</f>
        <v>0</v>
      </c>
      <c r="AN6" s="370">
        <f>+(S7)</f>
        <v>0</v>
      </c>
      <c r="AO6" s="370">
        <f>+(U7)</f>
        <v>0</v>
      </c>
      <c r="AP6" s="370">
        <f>+(W7)</f>
        <v>0</v>
      </c>
      <c r="AQ6" s="370">
        <f>+(Y7)</f>
        <v>0</v>
      </c>
      <c r="AR6" s="370">
        <f>+(AA7)</f>
        <v>0</v>
      </c>
      <c r="AS6" s="371">
        <f>+(AC7)</f>
        <v>0</v>
      </c>
      <c r="AT6" s="372">
        <f>SUM(AG6:AS6)</f>
        <v>350000</v>
      </c>
      <c r="AV6" s="547" t="s">
        <v>461</v>
      </c>
      <c r="AW6" s="548"/>
      <c r="AX6" s="548"/>
      <c r="AY6" s="548"/>
      <c r="AZ6" s="548"/>
      <c r="BA6" s="548"/>
      <c r="BC6" s="547" t="s">
        <v>461</v>
      </c>
      <c r="BD6" s="548"/>
      <c r="BE6" s="548"/>
      <c r="BF6" s="548"/>
      <c r="BG6" s="548"/>
      <c r="BH6" s="548"/>
    </row>
    <row r="7" spans="2:60" ht="18.399999999999999" thickTop="1" thickBot="1" x14ac:dyDescent="0.55000000000000004">
      <c r="B7" s="392" t="s">
        <v>230</v>
      </c>
      <c r="C7" s="245">
        <f>+E7+G7+I7+K7+M7+O7+Q7+S7+U7+W7+Y7+AA7+AC7</f>
        <v>350000</v>
      </c>
      <c r="D7" s="101">
        <f>+C7/$C$7</f>
        <v>1</v>
      </c>
      <c r="E7" s="393">
        <f>+(E2*E3)</f>
        <v>350000</v>
      </c>
      <c r="F7" s="108">
        <f>+E7/$E$7</f>
        <v>1</v>
      </c>
      <c r="G7" s="242">
        <f>+(G2*G3)</f>
        <v>0</v>
      </c>
      <c r="H7" s="172" t="e">
        <f>+G7/$G$7</f>
        <v>#DIV/0!</v>
      </c>
      <c r="I7" s="242">
        <f>+(I2*I3)</f>
        <v>0</v>
      </c>
      <c r="J7" s="172" t="e">
        <f>+I7/$I$7</f>
        <v>#DIV/0!</v>
      </c>
      <c r="K7" s="242">
        <f>+(K2*K3)</f>
        <v>0</v>
      </c>
      <c r="L7" s="172" t="e">
        <f>+K7/$K$7</f>
        <v>#DIV/0!</v>
      </c>
      <c r="M7" s="242">
        <f>+(M2*M3)</f>
        <v>0</v>
      </c>
      <c r="N7" s="108" t="e">
        <f>+M7/$M$7</f>
        <v>#DIV/0!</v>
      </c>
      <c r="O7" s="242">
        <f>+(O2*O3)</f>
        <v>0</v>
      </c>
      <c r="P7" s="108" t="e">
        <f>+O7/$M$7</f>
        <v>#DIV/0!</v>
      </c>
      <c r="Q7" s="242">
        <f>+(Q2*Q3)</f>
        <v>0</v>
      </c>
      <c r="R7" s="108" t="e">
        <f>+Q7/$Q$7</f>
        <v>#DIV/0!</v>
      </c>
      <c r="S7" s="242">
        <f>+(S2*S3)</f>
        <v>0</v>
      </c>
      <c r="T7" s="108" t="e">
        <f>+S7/$S$7</f>
        <v>#DIV/0!</v>
      </c>
      <c r="U7" s="242">
        <f>+(U2*U3)</f>
        <v>0</v>
      </c>
      <c r="V7" s="172" t="e">
        <f>+U7/$U$7</f>
        <v>#DIV/0!</v>
      </c>
      <c r="W7" s="242">
        <f>+(W2*W3)</f>
        <v>0</v>
      </c>
      <c r="X7" s="108" t="e">
        <f>+W7/$W$7</f>
        <v>#DIV/0!</v>
      </c>
      <c r="Y7" s="242">
        <f>+(Y2*Y3)</f>
        <v>0</v>
      </c>
      <c r="Z7" s="108" t="e">
        <f>+Y7/$Y$7</f>
        <v>#DIV/0!</v>
      </c>
      <c r="AA7" s="242">
        <f>+(AA2*AA3)</f>
        <v>0</v>
      </c>
      <c r="AB7" s="108" t="e">
        <f>+AA7/$AA$7</f>
        <v>#DIV/0!</v>
      </c>
      <c r="AC7" s="242">
        <f>+(AC2*AC3)</f>
        <v>0</v>
      </c>
      <c r="AD7" s="319" t="e">
        <f>+AC7/$AC$7</f>
        <v>#DIV/0!</v>
      </c>
      <c r="AF7" s="376" t="s">
        <v>349</v>
      </c>
      <c r="AG7" s="374">
        <f>+(AG6/$AT$6)</f>
        <v>1</v>
      </c>
      <c r="AH7" s="421">
        <f t="shared" ref="AH7:AS7" si="0">+(AH6/$AT$6)</f>
        <v>0</v>
      </c>
      <c r="AI7" s="421">
        <f t="shared" si="0"/>
        <v>0</v>
      </c>
      <c r="AJ7" s="421">
        <f t="shared" si="0"/>
        <v>0</v>
      </c>
      <c r="AK7" s="421">
        <f t="shared" si="0"/>
        <v>0</v>
      </c>
      <c r="AL7" s="421">
        <f t="shared" si="0"/>
        <v>0</v>
      </c>
      <c r="AM7" s="421">
        <f t="shared" si="0"/>
        <v>0</v>
      </c>
      <c r="AN7" s="421">
        <f t="shared" si="0"/>
        <v>0</v>
      </c>
      <c r="AO7" s="421">
        <f t="shared" si="0"/>
        <v>0</v>
      </c>
      <c r="AP7" s="421">
        <f t="shared" si="0"/>
        <v>0</v>
      </c>
      <c r="AQ7" s="421">
        <f t="shared" si="0"/>
        <v>0</v>
      </c>
      <c r="AR7" s="421">
        <f t="shared" si="0"/>
        <v>0</v>
      </c>
      <c r="AS7" s="421">
        <f t="shared" si="0"/>
        <v>0</v>
      </c>
      <c r="AT7" s="230">
        <f>+AT6/$AT6</f>
        <v>1</v>
      </c>
      <c r="AV7" s="565" t="s">
        <v>486</v>
      </c>
      <c r="AW7" s="566"/>
      <c r="AX7" s="568" t="s">
        <v>487</v>
      </c>
      <c r="AY7" s="566"/>
      <c r="AZ7" s="566"/>
      <c r="BA7" s="567"/>
      <c r="BC7" s="565" t="s">
        <v>486</v>
      </c>
      <c r="BD7" s="566"/>
      <c r="BE7" s="568" t="s">
        <v>696</v>
      </c>
      <c r="BF7" s="566"/>
      <c r="BG7" s="566"/>
      <c r="BH7" s="567"/>
    </row>
    <row r="8" spans="2:60" ht="18.399999999999999" thickTop="1" thickBot="1" x14ac:dyDescent="0.55000000000000004">
      <c r="B8" s="4"/>
      <c r="C8" s="243"/>
      <c r="D8" s="76"/>
      <c r="E8" s="62"/>
      <c r="F8" s="108"/>
      <c r="G8" s="250"/>
      <c r="H8" s="172"/>
      <c r="I8" s="180"/>
      <c r="J8" s="172"/>
      <c r="K8" s="79"/>
      <c r="L8" s="172"/>
      <c r="M8" s="79"/>
      <c r="N8" s="89"/>
      <c r="O8" s="79"/>
      <c r="P8" s="108"/>
      <c r="Q8" s="94"/>
      <c r="R8" s="108"/>
      <c r="S8" s="94"/>
      <c r="T8" s="108"/>
      <c r="U8" s="94"/>
      <c r="V8" s="172"/>
      <c r="W8" s="1"/>
      <c r="X8" s="108"/>
      <c r="Y8" s="94"/>
      <c r="Z8" s="108"/>
      <c r="AA8" s="94"/>
      <c r="AB8" s="108"/>
      <c r="AC8" s="79"/>
      <c r="AD8" s="319"/>
      <c r="AF8" s="220" t="s">
        <v>361</v>
      </c>
      <c r="AG8" s="373">
        <f>+(F$24)</f>
        <v>1</v>
      </c>
      <c r="AH8" s="422" t="e">
        <f>+(H$24)</f>
        <v>#DIV/0!</v>
      </c>
      <c r="AI8" s="422" t="e">
        <f>+(J$24)</f>
        <v>#DIV/0!</v>
      </c>
      <c r="AJ8" s="422" t="e">
        <f>+(L$24)</f>
        <v>#DIV/0!</v>
      </c>
      <c r="AK8" s="422" t="e">
        <f>+(N$24)</f>
        <v>#DIV/0!</v>
      </c>
      <c r="AL8" s="422" t="e">
        <f>+(P$24)</f>
        <v>#DIV/0!</v>
      </c>
      <c r="AM8" s="422" t="e">
        <f>+(R$24)</f>
        <v>#DIV/0!</v>
      </c>
      <c r="AN8" s="422" t="e">
        <f>+(T$24)</f>
        <v>#DIV/0!</v>
      </c>
      <c r="AO8" s="422" t="e">
        <f>+(V$24)</f>
        <v>#DIV/0!</v>
      </c>
      <c r="AP8" s="422" t="e">
        <f>+(X$24)</f>
        <v>#DIV/0!</v>
      </c>
      <c r="AQ8" s="422" t="e">
        <f>+(Z$24)</f>
        <v>#DIV/0!</v>
      </c>
      <c r="AR8" s="422" t="e">
        <f>+(AB$24)</f>
        <v>#DIV/0!</v>
      </c>
      <c r="AS8" s="422" t="e">
        <f>+(AD$24)</f>
        <v>#DIV/0!</v>
      </c>
      <c r="AT8" s="231" t="e">
        <f>+AT9/AT6</f>
        <v>#DIV/0!</v>
      </c>
      <c r="AV8" s="4"/>
      <c r="AW8" s="549" t="s">
        <v>462</v>
      </c>
      <c r="AX8" s="550" t="s">
        <v>463</v>
      </c>
      <c r="AY8" s="1"/>
      <c r="AZ8" s="551">
        <f>+(E7)</f>
        <v>350000</v>
      </c>
      <c r="BA8" s="3"/>
      <c r="BC8" s="4"/>
      <c r="BD8" s="549" t="s">
        <v>462</v>
      </c>
      <c r="BE8" s="550" t="s">
        <v>696</v>
      </c>
      <c r="BF8" s="1"/>
      <c r="BG8" s="551">
        <f>+G7</f>
        <v>0</v>
      </c>
      <c r="BH8" s="3"/>
    </row>
    <row r="9" spans="2:60" ht="18" thickBot="1" x14ac:dyDescent="0.55000000000000004">
      <c r="B9" s="28" t="s">
        <v>232</v>
      </c>
      <c r="C9" s="243"/>
      <c r="D9" s="76"/>
      <c r="E9" s="62"/>
      <c r="F9" s="108"/>
      <c r="G9" s="250"/>
      <c r="H9" s="172"/>
      <c r="I9" s="180"/>
      <c r="J9" s="108"/>
      <c r="K9" s="79"/>
      <c r="L9" s="172"/>
      <c r="M9" s="79"/>
      <c r="N9" s="89"/>
      <c r="O9" s="79"/>
      <c r="P9" s="108"/>
      <c r="Q9" s="94"/>
      <c r="R9" s="108"/>
      <c r="S9" s="94"/>
      <c r="T9" s="108"/>
      <c r="U9" s="94"/>
      <c r="V9" s="172"/>
      <c r="W9" s="1"/>
      <c r="X9" s="108"/>
      <c r="Y9" s="94"/>
      <c r="Z9" s="108"/>
      <c r="AA9" s="94"/>
      <c r="AB9" s="108"/>
      <c r="AC9" s="79"/>
      <c r="AD9" s="319"/>
      <c r="AF9" s="219" t="s">
        <v>362</v>
      </c>
      <c r="AG9" s="290">
        <f t="shared" ref="AG9:AS9" si="1">+AG6*AG8</f>
        <v>350000</v>
      </c>
      <c r="AH9" s="291" t="e">
        <f t="shared" si="1"/>
        <v>#DIV/0!</v>
      </c>
      <c r="AI9" s="291" t="e">
        <f t="shared" si="1"/>
        <v>#DIV/0!</v>
      </c>
      <c r="AJ9" s="291" t="e">
        <f t="shared" si="1"/>
        <v>#DIV/0!</v>
      </c>
      <c r="AK9" s="291" t="e">
        <f t="shared" si="1"/>
        <v>#DIV/0!</v>
      </c>
      <c r="AL9" s="291" t="e">
        <f t="shared" si="1"/>
        <v>#DIV/0!</v>
      </c>
      <c r="AM9" s="291" t="e">
        <f t="shared" si="1"/>
        <v>#DIV/0!</v>
      </c>
      <c r="AN9" s="291" t="e">
        <f t="shared" si="1"/>
        <v>#DIV/0!</v>
      </c>
      <c r="AO9" s="291" t="e">
        <f t="shared" si="1"/>
        <v>#DIV/0!</v>
      </c>
      <c r="AP9" s="291" t="e">
        <f t="shared" si="1"/>
        <v>#DIV/0!</v>
      </c>
      <c r="AQ9" s="291" t="e">
        <f t="shared" si="1"/>
        <v>#DIV/0!</v>
      </c>
      <c r="AR9" s="291" t="e">
        <f t="shared" si="1"/>
        <v>#DIV/0!</v>
      </c>
      <c r="AS9" s="292" t="e">
        <f t="shared" si="1"/>
        <v>#DIV/0!</v>
      </c>
      <c r="AT9" s="293" t="e">
        <f>SUM(AG9:AS9)</f>
        <v>#DIV/0!</v>
      </c>
      <c r="AV9" s="552"/>
      <c r="AW9" s="549" t="s">
        <v>464</v>
      </c>
      <c r="AX9" s="550" t="s">
        <v>465</v>
      </c>
      <c r="AY9" s="1"/>
      <c r="AZ9" s="572">
        <v>6900</v>
      </c>
      <c r="BA9" s="3"/>
      <c r="BC9" s="552"/>
      <c r="BD9" s="549" t="s">
        <v>464</v>
      </c>
      <c r="BE9" s="550" t="s">
        <v>465</v>
      </c>
      <c r="BF9" s="1"/>
      <c r="BG9" s="572">
        <v>350</v>
      </c>
      <c r="BH9" s="3"/>
    </row>
    <row r="10" spans="2:60" ht="18" thickBot="1" x14ac:dyDescent="0.55000000000000004">
      <c r="B10" s="394" t="s">
        <v>220</v>
      </c>
      <c r="C10" s="243">
        <f t="shared" ref="C10:C21" si="2">+E10+G10+I10+K10+M10+O10+Q10+S10+U10+W10+Y10+AA10+AC10</f>
        <v>0</v>
      </c>
      <c r="D10" s="101">
        <f>+C10/$C$7</f>
        <v>0</v>
      </c>
      <c r="E10" s="249">
        <f>+F10*E$7</f>
        <v>0</v>
      </c>
      <c r="F10" s="237">
        <f>'Next Years Budget - Set Goals'!$F$18</f>
        <v>0</v>
      </c>
      <c r="G10" s="270">
        <f>+H10*$G$7</f>
        <v>0</v>
      </c>
      <c r="H10" s="236">
        <f>'Next Years Budget - Set Goals'!H18</f>
        <v>0</v>
      </c>
      <c r="I10" s="181">
        <f>+J10*$I$7</f>
        <v>0</v>
      </c>
      <c r="J10" s="237">
        <f>'Next Years Budget - Set Goals'!J18</f>
        <v>0</v>
      </c>
      <c r="K10" s="164">
        <f>+$K$7*L10</f>
        <v>0</v>
      </c>
      <c r="L10" s="236">
        <f>'Next Years Budget - Set Goals'!L18</f>
        <v>0</v>
      </c>
      <c r="M10" s="164">
        <f>+N10*$M$7</f>
        <v>0</v>
      </c>
      <c r="N10" s="238">
        <f>'Next Years Budget - Set Goals'!N18</f>
        <v>0</v>
      </c>
      <c r="O10" s="164">
        <f>+P10*$O$7</f>
        <v>0</v>
      </c>
      <c r="P10" s="237">
        <f>'Next Years Budget - Set Goals'!P18</f>
        <v>0</v>
      </c>
      <c r="Q10" s="170">
        <f>+R10*$Q$7</f>
        <v>0</v>
      </c>
      <c r="R10" s="237">
        <f>'Next Years Budget - Set Goals'!R18</f>
        <v>0</v>
      </c>
      <c r="S10" s="170">
        <f>+T10*$S$7</f>
        <v>0</v>
      </c>
      <c r="T10" s="237">
        <f>'Next Years Budget - Set Goals'!T18</f>
        <v>0</v>
      </c>
      <c r="U10" s="170">
        <f>+V10*$U$7</f>
        <v>0</v>
      </c>
      <c r="V10" s="236">
        <f>'Next Years Budget - Set Goals'!V18</f>
        <v>0</v>
      </c>
      <c r="W10" s="155">
        <f>+X10*$W$7</f>
        <v>0</v>
      </c>
      <c r="X10" s="237">
        <f>'Next Years Budget - Set Goals'!X18</f>
        <v>1E-4</v>
      </c>
      <c r="Y10" s="170">
        <f>+Z10*$Y$7</f>
        <v>0</v>
      </c>
      <c r="Z10" s="237">
        <f>'Next Years Budget - Set Goals'!Z18</f>
        <v>0</v>
      </c>
      <c r="AA10" s="170">
        <f>+AB10*$AA$7</f>
        <v>0</v>
      </c>
      <c r="AB10" s="237">
        <f>'Next Years Budget - Set Goals'!AB18</f>
        <v>0</v>
      </c>
      <c r="AC10" s="164">
        <f>+AD10*$AC$7</f>
        <v>0</v>
      </c>
      <c r="AD10" s="395">
        <f>'Next Years Budget - Set Goals'!AD18</f>
        <v>1E-4</v>
      </c>
      <c r="AF10" s="378" t="s">
        <v>363</v>
      </c>
      <c r="AG10" s="223">
        <f>+(AG11/AG6)</f>
        <v>0</v>
      </c>
      <c r="AH10" s="234" t="e">
        <f t="shared" ref="AH10:AS10" si="3">+(AH11/AH6)</f>
        <v>#DIV/0!</v>
      </c>
      <c r="AI10" s="234" t="e">
        <f t="shared" si="3"/>
        <v>#DIV/0!</v>
      </c>
      <c r="AJ10" s="234" t="e">
        <f t="shared" si="3"/>
        <v>#DIV/0!</v>
      </c>
      <c r="AK10" s="234" t="e">
        <f t="shared" si="3"/>
        <v>#DIV/0!</v>
      </c>
      <c r="AL10" s="234" t="e">
        <f t="shared" si="3"/>
        <v>#DIV/0!</v>
      </c>
      <c r="AM10" s="234" t="e">
        <f t="shared" si="3"/>
        <v>#DIV/0!</v>
      </c>
      <c r="AN10" s="234" t="e">
        <f t="shared" si="3"/>
        <v>#DIV/0!</v>
      </c>
      <c r="AO10" s="234" t="e">
        <f t="shared" si="3"/>
        <v>#DIV/0!</v>
      </c>
      <c r="AP10" s="234" t="e">
        <f t="shared" si="3"/>
        <v>#DIV/0!</v>
      </c>
      <c r="AQ10" s="234" t="e">
        <f t="shared" si="3"/>
        <v>#DIV/0!</v>
      </c>
      <c r="AR10" s="234" t="e">
        <f t="shared" si="3"/>
        <v>#DIV/0!</v>
      </c>
      <c r="AS10" s="234" t="e">
        <f t="shared" si="3"/>
        <v>#DIV/0!</v>
      </c>
      <c r="AT10" s="232">
        <f>+AT11/AT6</f>
        <v>0</v>
      </c>
      <c r="AV10" s="552"/>
      <c r="AW10" s="549" t="s">
        <v>466</v>
      </c>
      <c r="AX10" s="550" t="s">
        <v>467</v>
      </c>
      <c r="AY10" s="1"/>
      <c r="AZ10" s="553">
        <f>+(AZ8/AZ9)</f>
        <v>50.724637681159422</v>
      </c>
      <c r="BA10" s="3"/>
      <c r="BC10" s="552"/>
      <c r="BD10" s="549" t="s">
        <v>466</v>
      </c>
      <c r="BE10" s="550" t="s">
        <v>467</v>
      </c>
      <c r="BF10" s="1"/>
      <c r="BG10" s="553">
        <f>+(BG8/BG9)</f>
        <v>0</v>
      </c>
      <c r="BH10" s="3"/>
    </row>
    <row r="11" spans="2:60" ht="18.399999999999999" thickTop="1" thickBot="1" x14ac:dyDescent="0.55000000000000004">
      <c r="B11" s="394" t="s">
        <v>221</v>
      </c>
      <c r="C11" s="243">
        <f t="shared" si="2"/>
        <v>0</v>
      </c>
      <c r="D11" s="101">
        <f t="shared" ref="D11:D21" si="4">+C11/$C$7</f>
        <v>0</v>
      </c>
      <c r="E11" s="249">
        <f t="shared" ref="E11:E21" si="5">+F11*E$7</f>
        <v>0</v>
      </c>
      <c r="F11" s="237">
        <f>'Next Years Budget - Set Goals'!F19</f>
        <v>0</v>
      </c>
      <c r="G11" s="270">
        <f t="shared" ref="G11:G21" si="6">+H11*$G$7</f>
        <v>0</v>
      </c>
      <c r="H11" s="236">
        <f>'Next Years Budget - Set Goals'!H19</f>
        <v>0</v>
      </c>
      <c r="I11" s="181">
        <f t="shared" ref="I11:I21" si="7">+J11*$I$7</f>
        <v>0</v>
      </c>
      <c r="J11" s="237">
        <f>'Next Years Budget - Set Goals'!J19</f>
        <v>0</v>
      </c>
      <c r="K11" s="164">
        <f t="shared" ref="K11:K21" si="8">+L11*$K$7</f>
        <v>0</v>
      </c>
      <c r="L11" s="236">
        <f>'Next Years Budget - Set Goals'!L19</f>
        <v>0</v>
      </c>
      <c r="M11" s="170">
        <f t="shared" ref="M11:M21" si="9">+N11*$M$7</f>
        <v>0</v>
      </c>
      <c r="N11" s="238">
        <f>'Next Years Budget - Set Goals'!N19</f>
        <v>0</v>
      </c>
      <c r="O11" s="164">
        <f t="shared" ref="O11:O21" si="10">+P11*$O$7</f>
        <v>0</v>
      </c>
      <c r="P11" s="237">
        <f>'Next Years Budget - Set Goals'!P19</f>
        <v>0</v>
      </c>
      <c r="Q11" s="170">
        <f t="shared" ref="Q11:Q21" si="11">+R11*$Q$7</f>
        <v>0</v>
      </c>
      <c r="R11" s="237">
        <f>'Next Years Budget - Set Goals'!R19</f>
        <v>0</v>
      </c>
      <c r="S11" s="170">
        <f t="shared" ref="S11:S21" si="12">+T11*$S$7</f>
        <v>0</v>
      </c>
      <c r="T11" s="237">
        <f>'Next Years Budget - Set Goals'!T19</f>
        <v>0</v>
      </c>
      <c r="U11" s="170">
        <f t="shared" ref="U11:U21" si="13">+V11*$U$7</f>
        <v>0</v>
      </c>
      <c r="V11" s="236">
        <f>'Next Years Budget - Set Goals'!V19</f>
        <v>0</v>
      </c>
      <c r="W11" s="155">
        <f t="shared" ref="W11:W21" si="14">+X11*$W$7</f>
        <v>0</v>
      </c>
      <c r="X11" s="237">
        <f>'Next Years Budget - Set Goals'!X19</f>
        <v>0</v>
      </c>
      <c r="Y11" s="170">
        <f t="shared" ref="Y11:Y21" si="15">+Z11*$Y$7</f>
        <v>0</v>
      </c>
      <c r="Z11" s="237">
        <f>'Next Years Budget - Set Goals'!Z19</f>
        <v>0</v>
      </c>
      <c r="AA11" s="170">
        <f t="shared" ref="AA11:AA21" si="16">+AB11*$AA$7</f>
        <v>0</v>
      </c>
      <c r="AB11" s="237">
        <f>'Next Years Budget - Set Goals'!AB19</f>
        <v>0</v>
      </c>
      <c r="AC11" s="164">
        <f t="shared" ref="AC11:AC21" si="17">+AD11*$AC$7</f>
        <v>0</v>
      </c>
      <c r="AD11" s="395">
        <f>'Next Years Budget - Set Goals'!AD19</f>
        <v>0</v>
      </c>
      <c r="AF11" s="377" t="s">
        <v>364</v>
      </c>
      <c r="AG11" s="239">
        <f>+(E114)</f>
        <v>0</v>
      </c>
      <c r="AH11" s="379">
        <f>+(G114)</f>
        <v>0</v>
      </c>
      <c r="AI11" s="379">
        <f>+(I114)</f>
        <v>0</v>
      </c>
      <c r="AJ11" s="379">
        <f>+(K114)</f>
        <v>0</v>
      </c>
      <c r="AK11" s="379">
        <f>+(M114)</f>
        <v>0</v>
      </c>
      <c r="AL11" s="379">
        <f>+(O114)</f>
        <v>0</v>
      </c>
      <c r="AM11" s="379">
        <f>+(Q114)</f>
        <v>0</v>
      </c>
      <c r="AN11" s="379">
        <f>+(S114)</f>
        <v>0</v>
      </c>
      <c r="AO11" s="379">
        <f>+(U114)</f>
        <v>0</v>
      </c>
      <c r="AP11" s="379">
        <f>+(W114)</f>
        <v>0</v>
      </c>
      <c r="AQ11" s="379">
        <f>+(Y114)</f>
        <v>0</v>
      </c>
      <c r="AR11" s="379">
        <f>+(AA114)</f>
        <v>0</v>
      </c>
      <c r="AS11" s="380">
        <f>+(AC114)</f>
        <v>0</v>
      </c>
      <c r="AT11" s="381">
        <f>SUM(AG11:AS11)</f>
        <v>0</v>
      </c>
      <c r="AV11" s="552"/>
      <c r="AW11" s="549" t="s">
        <v>468</v>
      </c>
      <c r="AX11" s="550" t="s">
        <v>469</v>
      </c>
      <c r="AY11" s="1"/>
      <c r="AZ11" s="573">
        <v>0.05</v>
      </c>
      <c r="BA11" s="3"/>
      <c r="BC11" s="552"/>
      <c r="BD11" s="549" t="s">
        <v>468</v>
      </c>
      <c r="BE11" s="550" t="s">
        <v>469</v>
      </c>
      <c r="BF11" s="1"/>
      <c r="BG11" s="573">
        <v>0</v>
      </c>
      <c r="BH11" s="3"/>
    </row>
    <row r="12" spans="2:60" ht="18" thickBot="1" x14ac:dyDescent="0.55000000000000004">
      <c r="B12" s="394" t="s">
        <v>222</v>
      </c>
      <c r="C12" s="243">
        <f t="shared" si="2"/>
        <v>0</v>
      </c>
      <c r="D12" s="101">
        <f t="shared" si="4"/>
        <v>0</v>
      </c>
      <c r="E12" s="249">
        <f t="shared" si="5"/>
        <v>0</v>
      </c>
      <c r="F12" s="237">
        <f>'Next Years Budget - Set Goals'!F20</f>
        <v>0</v>
      </c>
      <c r="G12" s="270">
        <f t="shared" si="6"/>
        <v>0</v>
      </c>
      <c r="H12" s="236">
        <f>'Next Years Budget - Set Goals'!H20</f>
        <v>0</v>
      </c>
      <c r="I12" s="181">
        <f t="shared" si="7"/>
        <v>0</v>
      </c>
      <c r="J12" s="237">
        <f>'Next Years Budget - Set Goals'!J20</f>
        <v>0</v>
      </c>
      <c r="K12" s="164">
        <f t="shared" si="8"/>
        <v>0</v>
      </c>
      <c r="L12" s="236">
        <f>'Next Years Budget - Set Goals'!L20</f>
        <v>0</v>
      </c>
      <c r="M12" s="170">
        <f t="shared" si="9"/>
        <v>0</v>
      </c>
      <c r="N12" s="238">
        <f>'Next Years Budget - Set Goals'!N20</f>
        <v>0</v>
      </c>
      <c r="O12" s="164">
        <f t="shared" si="10"/>
        <v>0</v>
      </c>
      <c r="P12" s="237">
        <f>'Next Years Budget - Set Goals'!P20</f>
        <v>0</v>
      </c>
      <c r="Q12" s="170">
        <f t="shared" si="11"/>
        <v>0</v>
      </c>
      <c r="R12" s="237">
        <f>'Next Years Budget - Set Goals'!R20</f>
        <v>0</v>
      </c>
      <c r="S12" s="170">
        <f t="shared" si="12"/>
        <v>0</v>
      </c>
      <c r="T12" s="237">
        <f>'Next Years Budget - Set Goals'!T20</f>
        <v>0</v>
      </c>
      <c r="U12" s="170">
        <f t="shared" si="13"/>
        <v>0</v>
      </c>
      <c r="V12" s="236">
        <f>'Next Years Budget - Set Goals'!V20</f>
        <v>0</v>
      </c>
      <c r="W12" s="155">
        <f t="shared" si="14"/>
        <v>0</v>
      </c>
      <c r="X12" s="237">
        <f>'Next Years Budget - Set Goals'!X20</f>
        <v>0</v>
      </c>
      <c r="Y12" s="170">
        <f t="shared" si="15"/>
        <v>0</v>
      </c>
      <c r="Z12" s="237">
        <f>'Next Years Budget - Set Goals'!Z20</f>
        <v>0</v>
      </c>
      <c r="AA12" s="170">
        <f t="shared" si="16"/>
        <v>0</v>
      </c>
      <c r="AB12" s="237">
        <f>'Next Years Budget - Set Goals'!AB20</f>
        <v>0</v>
      </c>
      <c r="AC12" s="164">
        <f t="shared" si="17"/>
        <v>0</v>
      </c>
      <c r="AD12" s="395">
        <f>'Next Years Budget - Set Goals'!AD20</f>
        <v>0</v>
      </c>
      <c r="AF12" s="214" t="s">
        <v>370</v>
      </c>
      <c r="AG12" s="385">
        <f>+(E31+E32+E34+E35+E36+E41+E42+E46+E47+E54+E55+E56+E57+E59+E67+E68+E69+E73+E74+E81+E82+E83+E89+E90+E92+E94+E95+E96+E97+E100+E101+E102+E103+E106+E107+E108+E109+E110+E111)</f>
        <v>0</v>
      </c>
      <c r="AH12" s="386">
        <f>+(G31+G32+G34+G35+G36+G41+G42+G46+G47+G54+G55+G56+G57+G59+G67+G68+G69+G73+G74+G81+G82+G83+G89+G90+G92+G94+G95+G96+G97+G100+G101+G102+G103+G106+G107+G108+G109+G110+G111)</f>
        <v>0</v>
      </c>
      <c r="AI12" s="386">
        <f>+(I31+I32+I34+I35+I36+I41+I42+I46+I47+I54+I55+I56+I57+I59+I67+I68+I69+I73+I74+I81+I82+I83+I89+I90+I92+I94+I95+I96+I97+I100+I101+I102+I103+I106+I107+I108+I109+I110+I111)</f>
        <v>0</v>
      </c>
      <c r="AJ12" s="386">
        <f>+(K31+K32+K34+K35+K36+K41+K42+K46+K47+K54+K55+K56+K57+K59+K67+K68+K69+K73+K74+K81+K82+K83+K89+K90+K92+K94+K95+K96+K97+K100+K101+K102+K103+K106+K107+K108+K109+K110+K111)</f>
        <v>0</v>
      </c>
      <c r="AK12" s="386">
        <f>+(M31+M32+M34+M35+M36+M41+M42+M46+M47+M54+M55+M56+M57+M59+M67+M68+M69+M73+M74+M81+M82+M83+M89+M90+M92+M94+M95+M96+M97+M100+M101+M102+M103+M106+M107+M108+M109+M110+M111)</f>
        <v>0</v>
      </c>
      <c r="AL12" s="386">
        <f>+(O31+O32+O34+O35+O36+O41+O42+O46+O47+O54+O55+O56+O57+O59+O67+O68+O69+O73+O74+O81+O82+O83+O89+O90+O92+O94+O95+O96+O97+O100+O101+O102+O103+O106+O107+O108+O109+O110+O111)</f>
        <v>0</v>
      </c>
      <c r="AM12" s="386">
        <f>+(Q31+Q32+Q34+Q35+Q36+Q41+Q42+Q46+Q47+Q54+Q55+Q56+Q57+Q59+Q67+Q68+Q69+Q73+Q74+Q81+Q82+Q83+Q89+Q90+Q92+Q94+Q95+Q96+Q97+Q100+Q101+Q102+Q103+Q106+Q107+Q108+Q109+Q110+Q111)</f>
        <v>0</v>
      </c>
      <c r="AN12" s="386">
        <f>+(S31+S32+S34+S35+S36+S41+S42+S46+S47+S54+S55+S56+S57+S59+S67+S68+S69+S73+S74+S81+S82+S83+S89+S90+S92+S94+S95+S96+S97+S100+S101+S102+S103+S106+S107+S108+S109+S110+S111)</f>
        <v>0</v>
      </c>
      <c r="AO12" s="386">
        <f>+(U31+U32+U34+U35+U36+U41+U42+U46+U47+U54+U55+U56+U57+U59+U67+U68+U69+U73+U74+U81+U82+U83+U89+U90+U92+U94+U95+U96+U97+U100+U101+U102+U103+U106+U107+U108+U109+U110+U111)</f>
        <v>0</v>
      </c>
      <c r="AP12" s="386">
        <f>+(W31+W32+W34+W35+W36+W41+W42+W46+W47+W54+W55+W56+W57+W59+W67+W68+W69+W73+W74+W81+W82+W83+W89+W90+W92+W94+W95+W96+W97+W100+W101+W102+W103+W106+W107+W108+W109+W110+W111)</f>
        <v>0</v>
      </c>
      <c r="AQ12" s="386">
        <f>+(Y31+Y32+Y34+Y35+Y36+Y41+Y42+Y46+Y47+Y54+Y55+Y56+Y57+Y59+Y67+Y68+Y69+Y73+Y74+Y81+Y82+Y83+Y89+Y90+Y92+Y94+Y95+Y96+Y97+Y100+Y101+Y102+Y103+Y106+Y107+Y108+Y109+Y110+Y111)</f>
        <v>0</v>
      </c>
      <c r="AR12" s="386">
        <f>+(AA31+AA32+AA34+AA35+AA36+AA41+AA42+AA46+AA47+AA54+AA55+AA56+AA57+AA59+AA67+AA68+AA69+AA73+AA74+AA81+AA82+AA83+AA89+AA90+AA92+AA94+AA95+AA96+AA97+AA100+AA101+AA102+AA103+AA106+AA107+AA108+AA109+AA110+AA111)</f>
        <v>0</v>
      </c>
      <c r="AS12" s="386">
        <f>+(AC31+AC32+AC34+AC35+AC36+AC41+AC42+AC46+AC47+AC54+AC55+AC56+AC57+AC59+AC67+AC68+AC69+AC73+AC74+AC81+AC82+AC83+AC89+AC90+AC92+AC94+AC95+AC96+AC97+AC100+AC101+AC102+AC103+AC106+AC107+AC108+AC109+AC110+AC111)</f>
        <v>0</v>
      </c>
      <c r="AT12" s="387">
        <f>SUM(AG12:AS12)</f>
        <v>0</v>
      </c>
      <c r="AV12" s="554"/>
      <c r="AW12" s="555" t="s">
        <v>470</v>
      </c>
      <c r="AX12" s="556" t="s">
        <v>471</v>
      </c>
      <c r="AY12" s="2"/>
      <c r="AZ12" s="557">
        <f>+((AZ8/AZ9)/(1-AZ11))</f>
        <v>53.394355453852029</v>
      </c>
      <c r="BA12" s="7"/>
      <c r="BC12" s="554"/>
      <c r="BD12" s="555" t="s">
        <v>470</v>
      </c>
      <c r="BE12" s="556" t="s">
        <v>471</v>
      </c>
      <c r="BF12" s="2"/>
      <c r="BG12" s="557">
        <f>+((BG8/BG9)/(1-BG11))</f>
        <v>0</v>
      </c>
      <c r="BH12" s="7"/>
    </row>
    <row r="13" spans="2:60" ht="18" thickBot="1" x14ac:dyDescent="0.55000000000000004">
      <c r="B13" s="394" t="s">
        <v>233</v>
      </c>
      <c r="C13" s="243">
        <f t="shared" si="2"/>
        <v>0</v>
      </c>
      <c r="D13" s="101">
        <f t="shared" si="4"/>
        <v>0</v>
      </c>
      <c r="E13" s="249">
        <f t="shared" si="5"/>
        <v>0</v>
      </c>
      <c r="F13" s="237">
        <f>'Next Years Budget - Set Goals'!F21</f>
        <v>0</v>
      </c>
      <c r="G13" s="270">
        <f t="shared" si="6"/>
        <v>0</v>
      </c>
      <c r="H13" s="236">
        <f>'Next Years Budget - Set Goals'!H21</f>
        <v>0</v>
      </c>
      <c r="I13" s="181">
        <f t="shared" si="7"/>
        <v>0</v>
      </c>
      <c r="J13" s="237">
        <f>'Next Years Budget - Set Goals'!J21</f>
        <v>0</v>
      </c>
      <c r="K13" s="164">
        <f t="shared" si="8"/>
        <v>0</v>
      </c>
      <c r="L13" s="236">
        <f>'Next Years Budget - Set Goals'!L21</f>
        <v>0</v>
      </c>
      <c r="M13" s="170">
        <f t="shared" si="9"/>
        <v>0</v>
      </c>
      <c r="N13" s="238">
        <f>'Next Years Budget - Set Goals'!N21</f>
        <v>0</v>
      </c>
      <c r="O13" s="164">
        <f t="shared" si="10"/>
        <v>0</v>
      </c>
      <c r="P13" s="237">
        <f>'Next Years Budget - Set Goals'!P21</f>
        <v>0</v>
      </c>
      <c r="Q13" s="170">
        <f t="shared" si="11"/>
        <v>0</v>
      </c>
      <c r="R13" s="237">
        <f>'Next Years Budget - Set Goals'!R21</f>
        <v>0</v>
      </c>
      <c r="S13" s="170">
        <f t="shared" si="12"/>
        <v>0</v>
      </c>
      <c r="T13" s="237">
        <f>'Next Years Budget - Set Goals'!T21</f>
        <v>0</v>
      </c>
      <c r="U13" s="170">
        <f t="shared" si="13"/>
        <v>0</v>
      </c>
      <c r="V13" s="236">
        <f>'Next Years Budget - Set Goals'!V21</f>
        <v>0</v>
      </c>
      <c r="W13" s="155">
        <f t="shared" si="14"/>
        <v>0</v>
      </c>
      <c r="X13" s="237">
        <f>'Next Years Budget - Set Goals'!X21</f>
        <v>0</v>
      </c>
      <c r="Y13" s="170">
        <f t="shared" si="15"/>
        <v>0</v>
      </c>
      <c r="Z13" s="237">
        <f>'Next Years Budget - Set Goals'!Z21</f>
        <v>0</v>
      </c>
      <c r="AA13" s="170">
        <f t="shared" si="16"/>
        <v>0</v>
      </c>
      <c r="AB13" s="237">
        <f>'Next Years Budget - Set Goals'!AB21</f>
        <v>0</v>
      </c>
      <c r="AC13" s="164">
        <f t="shared" si="17"/>
        <v>0</v>
      </c>
      <c r="AD13" s="395">
        <f>'Next Years Budget - Set Goals'!AD21</f>
        <v>0</v>
      </c>
      <c r="AF13" s="215" t="s">
        <v>371</v>
      </c>
      <c r="AG13" s="375">
        <f>+(AG12/AG6)</f>
        <v>0</v>
      </c>
      <c r="AH13" s="427" t="e">
        <f t="shared" ref="AH13:AT13" si="18">+(AH12/AH6)</f>
        <v>#DIV/0!</v>
      </c>
      <c r="AI13" s="427" t="e">
        <f t="shared" si="18"/>
        <v>#DIV/0!</v>
      </c>
      <c r="AJ13" s="427" t="e">
        <f t="shared" si="18"/>
        <v>#DIV/0!</v>
      </c>
      <c r="AK13" s="427" t="e">
        <f t="shared" si="18"/>
        <v>#DIV/0!</v>
      </c>
      <c r="AL13" s="427" t="e">
        <f t="shared" si="18"/>
        <v>#DIV/0!</v>
      </c>
      <c r="AM13" s="427" t="e">
        <f t="shared" si="18"/>
        <v>#DIV/0!</v>
      </c>
      <c r="AN13" s="427" t="e">
        <f t="shared" si="18"/>
        <v>#DIV/0!</v>
      </c>
      <c r="AO13" s="427" t="e">
        <f t="shared" si="18"/>
        <v>#DIV/0!</v>
      </c>
      <c r="AP13" s="427" t="e">
        <f t="shared" si="18"/>
        <v>#DIV/0!</v>
      </c>
      <c r="AQ13" s="427" t="e">
        <f t="shared" si="18"/>
        <v>#DIV/0!</v>
      </c>
      <c r="AR13" s="427" t="e">
        <f t="shared" si="18"/>
        <v>#DIV/0!</v>
      </c>
      <c r="AS13" s="427" t="e">
        <f t="shared" si="18"/>
        <v>#DIV/0!</v>
      </c>
      <c r="AT13" s="388">
        <f t="shared" si="18"/>
        <v>0</v>
      </c>
      <c r="AV13" s="552"/>
      <c r="AW13" s="549" t="s">
        <v>472</v>
      </c>
      <c r="AX13" s="550" t="s">
        <v>473</v>
      </c>
      <c r="AY13" s="1"/>
      <c r="AZ13" s="574">
        <v>0.5</v>
      </c>
      <c r="BA13" s="3"/>
      <c r="BC13" s="552"/>
      <c r="BD13" s="549" t="s">
        <v>472</v>
      </c>
      <c r="BE13" s="550" t="s">
        <v>473</v>
      </c>
      <c r="BF13" s="1"/>
      <c r="BG13" s="574">
        <v>0.99</v>
      </c>
      <c r="BH13" s="3"/>
    </row>
    <row r="14" spans="2:60" ht="18" thickBot="1" x14ac:dyDescent="0.55000000000000004">
      <c r="B14" s="394" t="s">
        <v>223</v>
      </c>
      <c r="C14" s="243">
        <f t="shared" si="2"/>
        <v>0</v>
      </c>
      <c r="D14" s="101">
        <f t="shared" si="4"/>
        <v>0</v>
      </c>
      <c r="E14" s="249">
        <f t="shared" si="5"/>
        <v>0</v>
      </c>
      <c r="F14" s="237">
        <f>'Next Years Budget - Set Goals'!F22</f>
        <v>0</v>
      </c>
      <c r="G14" s="270">
        <f t="shared" si="6"/>
        <v>0</v>
      </c>
      <c r="H14" s="236">
        <f>'Next Years Budget - Set Goals'!H22</f>
        <v>0</v>
      </c>
      <c r="I14" s="181">
        <f t="shared" si="7"/>
        <v>0</v>
      </c>
      <c r="J14" s="237">
        <f>'Next Years Budget - Set Goals'!J22</f>
        <v>0</v>
      </c>
      <c r="K14" s="164">
        <f t="shared" si="8"/>
        <v>0</v>
      </c>
      <c r="L14" s="236">
        <f>'Next Years Budget - Set Goals'!L22</f>
        <v>0</v>
      </c>
      <c r="M14" s="170">
        <f t="shared" si="9"/>
        <v>0</v>
      </c>
      <c r="N14" s="238">
        <f>'Next Years Budget - Set Goals'!N22</f>
        <v>0</v>
      </c>
      <c r="O14" s="164">
        <f t="shared" si="10"/>
        <v>0</v>
      </c>
      <c r="P14" s="237">
        <f>'Next Years Budget - Set Goals'!P22</f>
        <v>0</v>
      </c>
      <c r="Q14" s="170">
        <f t="shared" si="11"/>
        <v>0</v>
      </c>
      <c r="R14" s="237">
        <f>'Next Years Budget - Set Goals'!R22</f>
        <v>0</v>
      </c>
      <c r="S14" s="170">
        <f t="shared" si="12"/>
        <v>0</v>
      </c>
      <c r="T14" s="237">
        <f>'Next Years Budget - Set Goals'!T22</f>
        <v>0</v>
      </c>
      <c r="U14" s="170">
        <f t="shared" si="13"/>
        <v>0</v>
      </c>
      <c r="V14" s="236">
        <f>'Next Years Budget - Set Goals'!V22</f>
        <v>0</v>
      </c>
      <c r="W14" s="155">
        <f t="shared" si="14"/>
        <v>0</v>
      </c>
      <c r="X14" s="237">
        <f>'Next Years Budget - Set Goals'!X22</f>
        <v>0</v>
      </c>
      <c r="Y14" s="170">
        <f t="shared" si="15"/>
        <v>0</v>
      </c>
      <c r="Z14" s="237">
        <f>'Next Years Budget - Set Goals'!Z22</f>
        <v>0</v>
      </c>
      <c r="AA14" s="170">
        <f t="shared" si="16"/>
        <v>0</v>
      </c>
      <c r="AB14" s="237">
        <f>'Next Years Budget - Set Goals'!AB22</f>
        <v>0</v>
      </c>
      <c r="AC14" s="164">
        <f t="shared" si="17"/>
        <v>0</v>
      </c>
      <c r="AD14" s="395">
        <f>'Next Years Budget - Set Goals'!AD22</f>
        <v>0</v>
      </c>
      <c r="AF14" s="215" t="s">
        <v>373</v>
      </c>
      <c r="AG14" s="290">
        <f>+(AG11-AG12)</f>
        <v>0</v>
      </c>
      <c r="AH14" s="291">
        <f t="shared" ref="AH14:AS14" si="19">+(AH11-AH12)</f>
        <v>0</v>
      </c>
      <c r="AI14" s="291">
        <f t="shared" si="19"/>
        <v>0</v>
      </c>
      <c r="AJ14" s="291">
        <f t="shared" si="19"/>
        <v>0</v>
      </c>
      <c r="AK14" s="291">
        <f t="shared" si="19"/>
        <v>0</v>
      </c>
      <c r="AL14" s="291">
        <f t="shared" si="19"/>
        <v>0</v>
      </c>
      <c r="AM14" s="291">
        <f t="shared" si="19"/>
        <v>0</v>
      </c>
      <c r="AN14" s="291">
        <f t="shared" si="19"/>
        <v>0</v>
      </c>
      <c r="AO14" s="291">
        <f t="shared" si="19"/>
        <v>0</v>
      </c>
      <c r="AP14" s="291">
        <f t="shared" si="19"/>
        <v>0</v>
      </c>
      <c r="AQ14" s="291">
        <f t="shared" si="19"/>
        <v>0</v>
      </c>
      <c r="AR14" s="291">
        <f t="shared" si="19"/>
        <v>0</v>
      </c>
      <c r="AS14" s="291">
        <f t="shared" si="19"/>
        <v>0</v>
      </c>
      <c r="AT14" s="293">
        <f>SUM(AG14:AS14)</f>
        <v>0</v>
      </c>
      <c r="AV14" s="552"/>
      <c r="AW14" s="549" t="s">
        <v>474</v>
      </c>
      <c r="AX14" s="550" t="s">
        <v>475</v>
      </c>
      <c r="AY14" s="1"/>
      <c r="AZ14" s="553">
        <f>SUM(AZ12/AZ13)</f>
        <v>106.78871090770406</v>
      </c>
      <c r="BA14" s="3"/>
      <c r="BC14" s="552"/>
      <c r="BD14" s="549" t="s">
        <v>474</v>
      </c>
      <c r="BE14" s="550" t="s">
        <v>475</v>
      </c>
      <c r="BF14" s="1"/>
      <c r="BG14" s="553">
        <f>SUM(BG12/BG13)</f>
        <v>0</v>
      </c>
      <c r="BH14" s="3"/>
    </row>
    <row r="15" spans="2:60" ht="18" thickBot="1" x14ac:dyDescent="0.55000000000000004">
      <c r="B15" s="394" t="s">
        <v>224</v>
      </c>
      <c r="C15" s="243">
        <f t="shared" si="2"/>
        <v>0</v>
      </c>
      <c r="D15" s="101">
        <f t="shared" si="4"/>
        <v>0</v>
      </c>
      <c r="E15" s="249">
        <f t="shared" si="5"/>
        <v>0</v>
      </c>
      <c r="F15" s="237">
        <f>'Next Years Budget - Set Goals'!F23</f>
        <v>0</v>
      </c>
      <c r="G15" s="270">
        <f t="shared" si="6"/>
        <v>0</v>
      </c>
      <c r="H15" s="236">
        <f>'Next Years Budget - Set Goals'!H23</f>
        <v>0</v>
      </c>
      <c r="I15" s="181">
        <f t="shared" si="7"/>
        <v>0</v>
      </c>
      <c r="J15" s="237">
        <f>'Next Years Budget - Set Goals'!J23</f>
        <v>0</v>
      </c>
      <c r="K15" s="164">
        <f t="shared" si="8"/>
        <v>0</v>
      </c>
      <c r="L15" s="236">
        <f>'Next Years Budget - Set Goals'!L23</f>
        <v>0</v>
      </c>
      <c r="M15" s="170">
        <f t="shared" si="9"/>
        <v>0</v>
      </c>
      <c r="N15" s="238">
        <f>'Next Years Budget - Set Goals'!N23</f>
        <v>0</v>
      </c>
      <c r="O15" s="164">
        <f t="shared" si="10"/>
        <v>0</v>
      </c>
      <c r="P15" s="237">
        <f>'Next Years Budget - Set Goals'!P23</f>
        <v>0</v>
      </c>
      <c r="Q15" s="170">
        <f t="shared" si="11"/>
        <v>0</v>
      </c>
      <c r="R15" s="237">
        <f>'Next Years Budget - Set Goals'!R23</f>
        <v>0</v>
      </c>
      <c r="S15" s="170">
        <f t="shared" si="12"/>
        <v>0</v>
      </c>
      <c r="T15" s="237">
        <f>'Next Years Budget - Set Goals'!T23</f>
        <v>0</v>
      </c>
      <c r="U15" s="170">
        <f t="shared" si="13"/>
        <v>0</v>
      </c>
      <c r="V15" s="236">
        <f>'Next Years Budget - Set Goals'!V23</f>
        <v>0</v>
      </c>
      <c r="W15" s="155">
        <f t="shared" si="14"/>
        <v>0</v>
      </c>
      <c r="X15" s="237">
        <f>'Next Years Budget - Set Goals'!X23</f>
        <v>0</v>
      </c>
      <c r="Y15" s="170">
        <f t="shared" si="15"/>
        <v>0</v>
      </c>
      <c r="Z15" s="237">
        <f>'Next Years Budget - Set Goals'!Z23</f>
        <v>3.0000000000000001E-3</v>
      </c>
      <c r="AA15" s="170">
        <f t="shared" si="16"/>
        <v>0</v>
      </c>
      <c r="AB15" s="237">
        <f>'Next Years Budget - Set Goals'!AB23</f>
        <v>0</v>
      </c>
      <c r="AC15" s="164">
        <f t="shared" si="17"/>
        <v>0</v>
      </c>
      <c r="AD15" s="395">
        <f>'Next Years Budget - Set Goals'!AD23</f>
        <v>0</v>
      </c>
      <c r="AF15" s="216" t="s">
        <v>372</v>
      </c>
      <c r="AG15" s="389">
        <f>+(AG14/AG6)</f>
        <v>0</v>
      </c>
      <c r="AH15" s="428" t="e">
        <f t="shared" ref="AH15:AT15" si="20">+(AH14/AH6)</f>
        <v>#DIV/0!</v>
      </c>
      <c r="AI15" s="428" t="e">
        <f t="shared" si="20"/>
        <v>#DIV/0!</v>
      </c>
      <c r="AJ15" s="428" t="e">
        <f t="shared" si="20"/>
        <v>#DIV/0!</v>
      </c>
      <c r="AK15" s="428" t="e">
        <f t="shared" si="20"/>
        <v>#DIV/0!</v>
      </c>
      <c r="AL15" s="453" t="e">
        <f t="shared" si="20"/>
        <v>#DIV/0!</v>
      </c>
      <c r="AM15" s="389" t="e">
        <f t="shared" si="20"/>
        <v>#DIV/0!</v>
      </c>
      <c r="AN15" s="428" t="e">
        <f t="shared" si="20"/>
        <v>#DIV/0!</v>
      </c>
      <c r="AO15" s="428" t="e">
        <f t="shared" si="20"/>
        <v>#DIV/0!</v>
      </c>
      <c r="AP15" s="428" t="e">
        <f t="shared" si="20"/>
        <v>#DIV/0!</v>
      </c>
      <c r="AQ15" s="428" t="e">
        <f t="shared" si="20"/>
        <v>#DIV/0!</v>
      </c>
      <c r="AR15" s="428" t="e">
        <f t="shared" si="20"/>
        <v>#DIV/0!</v>
      </c>
      <c r="AS15" s="428" t="e">
        <f t="shared" si="20"/>
        <v>#DIV/0!</v>
      </c>
      <c r="AT15" s="390">
        <f t="shared" si="20"/>
        <v>0</v>
      </c>
      <c r="AV15" s="552"/>
      <c r="AW15" s="549" t="s">
        <v>476</v>
      </c>
      <c r="AX15" s="550" t="s">
        <v>477</v>
      </c>
      <c r="AY15" s="1"/>
      <c r="AZ15" s="575">
        <v>21</v>
      </c>
      <c r="BA15" s="3"/>
      <c r="BC15" s="552"/>
      <c r="BD15" s="549" t="s">
        <v>476</v>
      </c>
      <c r="BE15" s="550" t="s">
        <v>477</v>
      </c>
      <c r="BF15" s="1"/>
      <c r="BG15" s="575">
        <v>21</v>
      </c>
      <c r="BH15" s="3"/>
    </row>
    <row r="16" spans="2:60" ht="18" thickBot="1" x14ac:dyDescent="0.55000000000000004">
      <c r="B16" s="394" t="s">
        <v>225</v>
      </c>
      <c r="C16" s="243">
        <f t="shared" si="2"/>
        <v>0</v>
      </c>
      <c r="D16" s="101">
        <f t="shared" si="4"/>
        <v>0</v>
      </c>
      <c r="E16" s="249">
        <f t="shared" si="5"/>
        <v>0</v>
      </c>
      <c r="F16" s="237">
        <f>'Next Years Budget - Set Goals'!F24</f>
        <v>0</v>
      </c>
      <c r="G16" s="270">
        <f t="shared" si="6"/>
        <v>0</v>
      </c>
      <c r="H16" s="236">
        <f>'Next Years Budget - Set Goals'!H24</f>
        <v>0</v>
      </c>
      <c r="I16" s="181">
        <f t="shared" si="7"/>
        <v>0</v>
      </c>
      <c r="J16" s="237">
        <f>'Next Years Budget - Set Goals'!J24</f>
        <v>0</v>
      </c>
      <c r="K16" s="164">
        <f t="shared" si="8"/>
        <v>0</v>
      </c>
      <c r="L16" s="236">
        <f>'Next Years Budget - Set Goals'!L24</f>
        <v>0</v>
      </c>
      <c r="M16" s="170">
        <f t="shared" si="9"/>
        <v>0</v>
      </c>
      <c r="N16" s="238">
        <f>'Next Years Budget - Set Goals'!N24</f>
        <v>0</v>
      </c>
      <c r="O16" s="164">
        <f t="shared" si="10"/>
        <v>0</v>
      </c>
      <c r="P16" s="237">
        <f>'Next Years Budget - Set Goals'!P24</f>
        <v>0</v>
      </c>
      <c r="Q16" s="170">
        <f t="shared" si="11"/>
        <v>0</v>
      </c>
      <c r="R16" s="237">
        <f>'Next Years Budget - Set Goals'!R24</f>
        <v>0</v>
      </c>
      <c r="S16" s="170">
        <f t="shared" si="12"/>
        <v>0</v>
      </c>
      <c r="T16" s="237">
        <f>'Next Years Budget - Set Goals'!T24</f>
        <v>0</v>
      </c>
      <c r="U16" s="170">
        <f t="shared" si="13"/>
        <v>0</v>
      </c>
      <c r="V16" s="236">
        <f>'Next Years Budget - Set Goals'!V24</f>
        <v>0</v>
      </c>
      <c r="W16" s="155">
        <f t="shared" si="14"/>
        <v>0</v>
      </c>
      <c r="X16" s="237">
        <f>'Next Years Budget - Set Goals'!X24</f>
        <v>0</v>
      </c>
      <c r="Y16" s="170">
        <f t="shared" si="15"/>
        <v>0</v>
      </c>
      <c r="Z16" s="237">
        <f>'Next Years Budget - Set Goals'!Z24</f>
        <v>0</v>
      </c>
      <c r="AA16" s="170">
        <f t="shared" si="16"/>
        <v>0</v>
      </c>
      <c r="AB16" s="237">
        <f>'Next Years Budget - Set Goals'!AB24</f>
        <v>0</v>
      </c>
      <c r="AC16" s="164">
        <f t="shared" si="17"/>
        <v>0</v>
      </c>
      <c r="AD16" s="395">
        <f>'Next Years Budget - Set Goals'!AD24</f>
        <v>0</v>
      </c>
      <c r="AF16" s="220" t="s">
        <v>354</v>
      </c>
      <c r="AG16" s="382">
        <f>+AG9-AG11</f>
        <v>350000</v>
      </c>
      <c r="AH16" s="458" t="e">
        <f t="shared" ref="AH16:AT16" si="21">+AH9-AH11</f>
        <v>#DIV/0!</v>
      </c>
      <c r="AI16" s="382" t="e">
        <f t="shared" si="21"/>
        <v>#DIV/0!</v>
      </c>
      <c r="AJ16" s="458" t="e">
        <f t="shared" si="21"/>
        <v>#DIV/0!</v>
      </c>
      <c r="AK16" s="382" t="e">
        <f t="shared" si="21"/>
        <v>#DIV/0!</v>
      </c>
      <c r="AL16" s="383" t="e">
        <f t="shared" si="21"/>
        <v>#DIV/0!</v>
      </c>
      <c r="AM16" s="382" t="e">
        <f t="shared" si="21"/>
        <v>#DIV/0!</v>
      </c>
      <c r="AN16" s="458" t="e">
        <f t="shared" si="21"/>
        <v>#DIV/0!</v>
      </c>
      <c r="AO16" s="382" t="e">
        <f t="shared" si="21"/>
        <v>#DIV/0!</v>
      </c>
      <c r="AP16" s="458" t="e">
        <f t="shared" si="21"/>
        <v>#DIV/0!</v>
      </c>
      <c r="AQ16" s="382" t="e">
        <f t="shared" si="21"/>
        <v>#DIV/0!</v>
      </c>
      <c r="AR16" s="458" t="e">
        <f t="shared" si="21"/>
        <v>#DIV/0!</v>
      </c>
      <c r="AS16" s="382" t="e">
        <f t="shared" si="21"/>
        <v>#DIV/0!</v>
      </c>
      <c r="AT16" s="459" t="e">
        <f t="shared" si="21"/>
        <v>#DIV/0!</v>
      </c>
      <c r="AV16" s="552"/>
      <c r="AW16" s="549" t="s">
        <v>478</v>
      </c>
      <c r="AX16" s="550" t="s">
        <v>479</v>
      </c>
      <c r="AY16" s="1"/>
      <c r="AZ16" s="571">
        <f>(AZ14/AZ15)</f>
        <v>5.0851767098906695</v>
      </c>
      <c r="BA16" s="558" t="s">
        <v>480</v>
      </c>
      <c r="BC16" s="552"/>
      <c r="BD16" s="549" t="s">
        <v>478</v>
      </c>
      <c r="BE16" s="550" t="s">
        <v>479</v>
      </c>
      <c r="BF16" s="1"/>
      <c r="BG16" s="571">
        <f>(BG14/BG15)</f>
        <v>0</v>
      </c>
      <c r="BH16" s="558" t="s">
        <v>480</v>
      </c>
    </row>
    <row r="17" spans="1:60" ht="18" thickBot="1" x14ac:dyDescent="0.55000000000000004">
      <c r="B17" s="394" t="s">
        <v>226</v>
      </c>
      <c r="C17" s="243">
        <f t="shared" si="2"/>
        <v>0</v>
      </c>
      <c r="D17" s="101">
        <f t="shared" si="4"/>
        <v>0</v>
      </c>
      <c r="E17" s="249">
        <f t="shared" si="5"/>
        <v>0</v>
      </c>
      <c r="F17" s="237">
        <f>'Next Years Budget - Set Goals'!F25</f>
        <v>0</v>
      </c>
      <c r="G17" s="270">
        <f t="shared" si="6"/>
        <v>0</v>
      </c>
      <c r="H17" s="236">
        <f>'Next Years Budget - Set Goals'!H25</f>
        <v>0</v>
      </c>
      <c r="I17" s="181">
        <f t="shared" si="7"/>
        <v>0</v>
      </c>
      <c r="J17" s="237">
        <f>'Next Years Budget - Set Goals'!J25</f>
        <v>0</v>
      </c>
      <c r="K17" s="164">
        <f t="shared" si="8"/>
        <v>0</v>
      </c>
      <c r="L17" s="236">
        <f>'Next Years Budget - Set Goals'!L25</f>
        <v>0</v>
      </c>
      <c r="M17" s="170">
        <f t="shared" si="9"/>
        <v>0</v>
      </c>
      <c r="N17" s="238">
        <f>'Next Years Budget - Set Goals'!N25</f>
        <v>0</v>
      </c>
      <c r="O17" s="164">
        <f t="shared" si="10"/>
        <v>0</v>
      </c>
      <c r="P17" s="237">
        <f>'Next Years Budget - Set Goals'!P25</f>
        <v>0</v>
      </c>
      <c r="Q17" s="170">
        <f t="shared" si="11"/>
        <v>0</v>
      </c>
      <c r="R17" s="237">
        <f>'Next Years Budget - Set Goals'!R25</f>
        <v>0</v>
      </c>
      <c r="S17" s="170">
        <f t="shared" si="12"/>
        <v>0</v>
      </c>
      <c r="T17" s="237">
        <f>'Next Years Budget - Set Goals'!T25</f>
        <v>0</v>
      </c>
      <c r="U17" s="170">
        <f t="shared" si="13"/>
        <v>0</v>
      </c>
      <c r="V17" s="236">
        <f>'Next Years Budget - Set Goals'!V25</f>
        <v>0</v>
      </c>
      <c r="W17" s="155">
        <f t="shared" si="14"/>
        <v>0</v>
      </c>
      <c r="X17" s="237">
        <f>'Next Years Budget - Set Goals'!X25</f>
        <v>0</v>
      </c>
      <c r="Y17" s="170">
        <f t="shared" si="15"/>
        <v>0</v>
      </c>
      <c r="Z17" s="237">
        <f>'Next Years Budget - Set Goals'!Z25</f>
        <v>0</v>
      </c>
      <c r="AA17" s="170">
        <f t="shared" si="16"/>
        <v>0</v>
      </c>
      <c r="AB17" s="237">
        <f>'Next Years Budget - Set Goals'!AB25</f>
        <v>0</v>
      </c>
      <c r="AC17" s="164">
        <f t="shared" si="17"/>
        <v>0</v>
      </c>
      <c r="AD17" s="395">
        <f>'Next Years Budget - Set Goals'!AD25</f>
        <v>0</v>
      </c>
      <c r="AF17" s="221" t="s">
        <v>355</v>
      </c>
      <c r="AG17" s="432">
        <f>+AG16/AG6</f>
        <v>1</v>
      </c>
      <c r="AH17" s="455" t="e">
        <f t="shared" ref="AH17:AT17" si="22">+AH16/AH6</f>
        <v>#DIV/0!</v>
      </c>
      <c r="AI17" s="432" t="e">
        <f t="shared" si="22"/>
        <v>#DIV/0!</v>
      </c>
      <c r="AJ17" s="455" t="e">
        <f t="shared" si="22"/>
        <v>#DIV/0!</v>
      </c>
      <c r="AK17" s="432" t="e">
        <f t="shared" si="22"/>
        <v>#DIV/0!</v>
      </c>
      <c r="AL17" s="455" t="e">
        <f t="shared" si="22"/>
        <v>#DIV/0!</v>
      </c>
      <c r="AM17" s="432" t="e">
        <f t="shared" si="22"/>
        <v>#DIV/0!</v>
      </c>
      <c r="AN17" s="455" t="e">
        <f t="shared" si="22"/>
        <v>#DIV/0!</v>
      </c>
      <c r="AO17" s="432" t="e">
        <f t="shared" si="22"/>
        <v>#DIV/0!</v>
      </c>
      <c r="AP17" s="455" t="e">
        <f t="shared" si="22"/>
        <v>#DIV/0!</v>
      </c>
      <c r="AQ17" s="432" t="e">
        <f t="shared" si="22"/>
        <v>#DIV/0!</v>
      </c>
      <c r="AR17" s="455" t="e">
        <f t="shared" si="22"/>
        <v>#DIV/0!</v>
      </c>
      <c r="AS17" s="432" t="e">
        <f t="shared" si="22"/>
        <v>#DIV/0!</v>
      </c>
      <c r="AT17" s="433" t="e">
        <f t="shared" si="22"/>
        <v>#DIV/0!</v>
      </c>
      <c r="AV17" s="6"/>
      <c r="AW17" s="555" t="s">
        <v>481</v>
      </c>
      <c r="AX17" s="556" t="s">
        <v>482</v>
      </c>
      <c r="AY17" s="2"/>
      <c r="AZ17" s="576">
        <f>+(AZ8/AZ15)</f>
        <v>16666.666666666668</v>
      </c>
      <c r="BA17" s="559" t="s">
        <v>480</v>
      </c>
      <c r="BC17" s="6"/>
      <c r="BD17" s="555" t="s">
        <v>481</v>
      </c>
      <c r="BE17" s="556" t="s">
        <v>482</v>
      </c>
      <c r="BF17" s="2"/>
      <c r="BG17" s="576">
        <f>+(BG8/BG15)</f>
        <v>0</v>
      </c>
      <c r="BH17" s="559" t="s">
        <v>480</v>
      </c>
    </row>
    <row r="18" spans="1:60" x14ac:dyDescent="0.35">
      <c r="B18" s="394" t="s">
        <v>227</v>
      </c>
      <c r="C18" s="243">
        <f t="shared" si="2"/>
        <v>0</v>
      </c>
      <c r="D18" s="101">
        <f t="shared" si="4"/>
        <v>0</v>
      </c>
      <c r="E18" s="249">
        <f t="shared" si="5"/>
        <v>0</v>
      </c>
      <c r="F18" s="237">
        <f>'Next Years Budget - Set Goals'!F26</f>
        <v>0</v>
      </c>
      <c r="G18" s="270">
        <f t="shared" si="6"/>
        <v>0</v>
      </c>
      <c r="H18" s="236">
        <f>'Next Years Budget - Set Goals'!H26</f>
        <v>0</v>
      </c>
      <c r="I18" s="181">
        <f t="shared" si="7"/>
        <v>0</v>
      </c>
      <c r="J18" s="237">
        <f>'Next Years Budget - Set Goals'!J26</f>
        <v>0</v>
      </c>
      <c r="K18" s="164">
        <f t="shared" si="8"/>
        <v>0</v>
      </c>
      <c r="L18" s="236">
        <f>'Next Years Budget - Set Goals'!L26</f>
        <v>0</v>
      </c>
      <c r="M18" s="170">
        <f t="shared" si="9"/>
        <v>0</v>
      </c>
      <c r="N18" s="238">
        <f>'Next Years Budget - Set Goals'!N26</f>
        <v>0</v>
      </c>
      <c r="O18" s="164">
        <f t="shared" si="10"/>
        <v>0</v>
      </c>
      <c r="P18" s="237">
        <f>'Next Years Budget - Set Goals'!P26</f>
        <v>0</v>
      </c>
      <c r="Q18" s="170">
        <f t="shared" si="11"/>
        <v>0</v>
      </c>
      <c r="R18" s="237">
        <f>'Next Years Budget - Set Goals'!R26</f>
        <v>0</v>
      </c>
      <c r="S18" s="170">
        <f t="shared" si="12"/>
        <v>0</v>
      </c>
      <c r="T18" s="237">
        <f>'Next Years Budget - Set Goals'!T26</f>
        <v>0</v>
      </c>
      <c r="U18" s="170">
        <f t="shared" si="13"/>
        <v>0</v>
      </c>
      <c r="V18" s="236">
        <f>'Next Years Budget - Set Goals'!V26</f>
        <v>0</v>
      </c>
      <c r="W18" s="155">
        <f t="shared" si="14"/>
        <v>0</v>
      </c>
      <c r="X18" s="237">
        <f>'Next Years Budget - Set Goals'!X26</f>
        <v>0</v>
      </c>
      <c r="Y18" s="170">
        <f t="shared" si="15"/>
        <v>0</v>
      </c>
      <c r="Z18" s="237">
        <f>'Next Years Budget - Set Goals'!Z26</f>
        <v>0</v>
      </c>
      <c r="AA18" s="170">
        <f t="shared" si="16"/>
        <v>0</v>
      </c>
      <c r="AB18" s="237">
        <f>'Next Years Budget - Set Goals'!AB26</f>
        <v>0</v>
      </c>
      <c r="AC18" s="164">
        <f t="shared" si="17"/>
        <v>0</v>
      </c>
      <c r="AD18" s="395">
        <f>'Next Years Budget - Set Goals'!AD26</f>
        <v>0</v>
      </c>
      <c r="AF18" s="1"/>
      <c r="AG18" s="1"/>
      <c r="AH18" s="1"/>
      <c r="AI18" s="1"/>
      <c r="AJ18" s="1"/>
      <c r="AK18" s="1"/>
      <c r="AL18" s="1"/>
      <c r="AM18" s="1"/>
      <c r="AN18" s="1"/>
      <c r="AO18" s="1"/>
      <c r="AP18" s="1"/>
      <c r="AQ18" s="419"/>
      <c r="AR18" s="438"/>
      <c r="AS18" s="9"/>
      <c r="AT18" s="226"/>
      <c r="AV18" s="8"/>
      <c r="AW18" s="9"/>
      <c r="AX18" s="9"/>
      <c r="AY18" s="9"/>
      <c r="AZ18" s="352"/>
      <c r="BA18" s="10"/>
    </row>
    <row r="19" spans="1:60" ht="17.649999999999999" x14ac:dyDescent="0.5">
      <c r="B19" s="394" t="s">
        <v>228</v>
      </c>
      <c r="C19" s="243">
        <f t="shared" si="2"/>
        <v>0</v>
      </c>
      <c r="D19" s="101">
        <f t="shared" si="4"/>
        <v>0</v>
      </c>
      <c r="E19" s="249">
        <f t="shared" si="5"/>
        <v>0</v>
      </c>
      <c r="F19" s="237">
        <f>'Next Years Budget - Set Goals'!F27</f>
        <v>0</v>
      </c>
      <c r="G19" s="270">
        <f t="shared" si="6"/>
        <v>0</v>
      </c>
      <c r="H19" s="236">
        <f>'Next Years Budget - Set Goals'!H27</f>
        <v>0</v>
      </c>
      <c r="I19" s="181">
        <f t="shared" si="7"/>
        <v>0</v>
      </c>
      <c r="J19" s="238">
        <f>'Next Years Budget - Set Goals'!J27</f>
        <v>0</v>
      </c>
      <c r="K19" s="164">
        <f t="shared" si="8"/>
        <v>0</v>
      </c>
      <c r="L19" s="237">
        <f>'Next Years Budget - Set Goals'!L27</f>
        <v>0</v>
      </c>
      <c r="M19" s="170">
        <f t="shared" si="9"/>
        <v>0</v>
      </c>
      <c r="N19" s="238">
        <f>'Next Years Budget - Set Goals'!N27</f>
        <v>0</v>
      </c>
      <c r="O19" s="164">
        <f t="shared" si="10"/>
        <v>0</v>
      </c>
      <c r="P19" s="237">
        <f>'Next Years Budget - Set Goals'!P27</f>
        <v>0</v>
      </c>
      <c r="Q19" s="170">
        <f t="shared" si="11"/>
        <v>0</v>
      </c>
      <c r="R19" s="237">
        <f>'Next Years Budget - Set Goals'!R27</f>
        <v>0</v>
      </c>
      <c r="S19" s="170">
        <f t="shared" si="12"/>
        <v>0</v>
      </c>
      <c r="T19" s="237">
        <f>'Next Years Budget - Set Goals'!T27</f>
        <v>0</v>
      </c>
      <c r="U19" s="170">
        <f t="shared" si="13"/>
        <v>0</v>
      </c>
      <c r="V19" s="236">
        <f>'Next Years Budget - Set Goals'!V27</f>
        <v>0</v>
      </c>
      <c r="W19" s="155">
        <f t="shared" si="14"/>
        <v>0</v>
      </c>
      <c r="X19" s="237">
        <f>'Next Years Budget - Set Goals'!X27</f>
        <v>0</v>
      </c>
      <c r="Y19" s="170">
        <f t="shared" si="15"/>
        <v>0</v>
      </c>
      <c r="Z19" s="237">
        <f>'Next Years Budget - Set Goals'!Z27</f>
        <v>0</v>
      </c>
      <c r="AA19" s="170">
        <f t="shared" si="16"/>
        <v>0</v>
      </c>
      <c r="AB19" s="237">
        <f>'Next Years Budget - Set Goals'!AB27</f>
        <v>0</v>
      </c>
      <c r="AC19" s="164">
        <f t="shared" si="17"/>
        <v>0</v>
      </c>
      <c r="AD19" s="395">
        <f>'Next Years Budget - Set Goals'!AD27</f>
        <v>0</v>
      </c>
      <c r="AF19" s="13" t="s">
        <v>374</v>
      </c>
      <c r="AG19" s="222">
        <f>+(AG11/AG8)</f>
        <v>0</v>
      </c>
      <c r="AH19" s="222" t="e">
        <f t="shared" ref="AH19:AT19" si="23">+(AH11/AH8)</f>
        <v>#DIV/0!</v>
      </c>
      <c r="AI19" s="222" t="e">
        <f t="shared" si="23"/>
        <v>#DIV/0!</v>
      </c>
      <c r="AJ19" s="222" t="e">
        <f t="shared" si="23"/>
        <v>#DIV/0!</v>
      </c>
      <c r="AK19" s="222" t="e">
        <f t="shared" si="23"/>
        <v>#DIV/0!</v>
      </c>
      <c r="AL19" s="222" t="e">
        <f t="shared" si="23"/>
        <v>#DIV/0!</v>
      </c>
      <c r="AM19" s="222" t="e">
        <f t="shared" si="23"/>
        <v>#DIV/0!</v>
      </c>
      <c r="AN19" s="222" t="e">
        <f t="shared" si="23"/>
        <v>#DIV/0!</v>
      </c>
      <c r="AO19" s="222" t="e">
        <f t="shared" si="23"/>
        <v>#DIV/0!</v>
      </c>
      <c r="AP19" s="222" t="e">
        <f t="shared" si="23"/>
        <v>#DIV/0!</v>
      </c>
      <c r="AQ19" s="222" t="e">
        <f t="shared" si="23"/>
        <v>#DIV/0!</v>
      </c>
      <c r="AR19" s="439" t="e">
        <f t="shared" si="23"/>
        <v>#DIV/0!</v>
      </c>
      <c r="AS19" s="437" t="e">
        <f t="shared" si="23"/>
        <v>#DIV/0!</v>
      </c>
      <c r="AT19" s="436" t="e">
        <f t="shared" si="23"/>
        <v>#DIV/0!</v>
      </c>
      <c r="AV19" s="4"/>
      <c r="AW19" s="1"/>
      <c r="AX19" s="560" t="s">
        <v>488</v>
      </c>
      <c r="AY19" s="1"/>
      <c r="AZ19" s="838">
        <f>+((I7/139)/15)</f>
        <v>0</v>
      </c>
      <c r="BA19" s="3"/>
    </row>
    <row r="20" spans="1:60" ht="17.649999999999999" x14ac:dyDescent="0.5">
      <c r="B20" s="394" t="s">
        <v>234</v>
      </c>
      <c r="C20" s="243">
        <f t="shared" si="2"/>
        <v>0</v>
      </c>
      <c r="D20" s="101">
        <f t="shared" si="4"/>
        <v>0</v>
      </c>
      <c r="E20" s="249">
        <f t="shared" si="5"/>
        <v>0</v>
      </c>
      <c r="F20" s="237">
        <f>'Next Years Budget - Set Goals'!F28</f>
        <v>0</v>
      </c>
      <c r="G20" s="270">
        <f t="shared" si="6"/>
        <v>0</v>
      </c>
      <c r="H20" s="236">
        <f>'Next Years Budget - Set Goals'!H28</f>
        <v>0</v>
      </c>
      <c r="I20" s="181">
        <f t="shared" si="7"/>
        <v>0</v>
      </c>
      <c r="J20" s="238">
        <f>'Next Years Budget - Set Goals'!J28</f>
        <v>0</v>
      </c>
      <c r="K20" s="164">
        <f t="shared" si="8"/>
        <v>0</v>
      </c>
      <c r="L20" s="237">
        <f>'Next Years Budget - Set Goals'!L28</f>
        <v>0</v>
      </c>
      <c r="M20" s="170">
        <f t="shared" si="9"/>
        <v>0</v>
      </c>
      <c r="N20" s="238">
        <f>'Next Years Budget - Set Goals'!N28</f>
        <v>0</v>
      </c>
      <c r="O20" s="164">
        <f t="shared" si="10"/>
        <v>0</v>
      </c>
      <c r="P20" s="237">
        <f>'Next Years Budget - Set Goals'!P28</f>
        <v>0</v>
      </c>
      <c r="Q20" s="170">
        <f t="shared" si="11"/>
        <v>0</v>
      </c>
      <c r="R20" s="237">
        <f>'Next Years Budget - Set Goals'!R28</f>
        <v>0</v>
      </c>
      <c r="S20" s="170">
        <f t="shared" si="12"/>
        <v>0</v>
      </c>
      <c r="T20" s="237">
        <f>'Next Years Budget - Set Goals'!T28</f>
        <v>0</v>
      </c>
      <c r="U20" s="170">
        <f t="shared" si="13"/>
        <v>0</v>
      </c>
      <c r="V20" s="236">
        <f>'Next Years Budget - Set Goals'!V28</f>
        <v>0</v>
      </c>
      <c r="W20" s="155">
        <f t="shared" si="14"/>
        <v>0</v>
      </c>
      <c r="X20" s="237">
        <f>'Next Years Budget - Set Goals'!X28</f>
        <v>0</v>
      </c>
      <c r="Y20" s="170">
        <f t="shared" si="15"/>
        <v>0</v>
      </c>
      <c r="Z20" s="237">
        <f>'Next Years Budget - Set Goals'!Z28</f>
        <v>0</v>
      </c>
      <c r="AA20" s="170">
        <f t="shared" si="16"/>
        <v>0</v>
      </c>
      <c r="AB20" s="237">
        <f>'Next Years Budget - Set Goals'!AB28</f>
        <v>0</v>
      </c>
      <c r="AC20" s="170">
        <f t="shared" si="17"/>
        <v>0</v>
      </c>
      <c r="AD20" s="395">
        <f>'Next Years Budget - Set Goals'!AD28</f>
        <v>0</v>
      </c>
      <c r="AF20" s="13" t="s">
        <v>401</v>
      </c>
      <c r="AG20" s="235">
        <v>0</v>
      </c>
      <c r="AH20" s="235"/>
      <c r="AI20" s="235"/>
      <c r="AJ20" s="235"/>
      <c r="AK20" s="235"/>
      <c r="AL20" s="235"/>
      <c r="AM20" s="235"/>
      <c r="AN20" s="235"/>
      <c r="AO20" s="235"/>
      <c r="AP20" s="235"/>
      <c r="AQ20" s="434"/>
      <c r="AR20" s="440"/>
      <c r="AS20" s="235"/>
      <c r="AT20" s="442"/>
      <c r="AV20" s="4"/>
      <c r="AW20" s="1"/>
      <c r="AX20" s="560" t="s">
        <v>680</v>
      </c>
      <c r="AY20" s="1"/>
      <c r="AZ20" s="838">
        <f>+((G7/250)/20)</f>
        <v>0</v>
      </c>
      <c r="BA20" s="561"/>
    </row>
    <row r="21" spans="1:60" ht="17.649999999999999" x14ac:dyDescent="0.5">
      <c r="B21" s="394" t="s">
        <v>235</v>
      </c>
      <c r="C21" s="243">
        <f t="shared" si="2"/>
        <v>0</v>
      </c>
      <c r="D21" s="101">
        <f t="shared" si="4"/>
        <v>0</v>
      </c>
      <c r="E21" s="249">
        <f t="shared" si="5"/>
        <v>0</v>
      </c>
      <c r="F21" s="237">
        <f>'Next Years Budget - Set Goals'!F29</f>
        <v>0</v>
      </c>
      <c r="G21" s="270">
        <f t="shared" si="6"/>
        <v>0</v>
      </c>
      <c r="H21" s="236">
        <f>'Next Years Budget - Set Goals'!H29</f>
        <v>0</v>
      </c>
      <c r="I21" s="181">
        <f t="shared" si="7"/>
        <v>0</v>
      </c>
      <c r="J21" s="238">
        <f>'Next Years Budget - Set Goals'!J29</f>
        <v>0</v>
      </c>
      <c r="K21" s="164">
        <f t="shared" si="8"/>
        <v>0</v>
      </c>
      <c r="L21" s="237">
        <f>'Next Years Budget - Set Goals'!L29</f>
        <v>0</v>
      </c>
      <c r="M21" s="170">
        <f t="shared" si="9"/>
        <v>0</v>
      </c>
      <c r="N21" s="238">
        <f>'Next Years Budget - Set Goals'!N29</f>
        <v>0</v>
      </c>
      <c r="O21" s="164">
        <f t="shared" si="10"/>
        <v>0</v>
      </c>
      <c r="P21" s="237">
        <f>'Next Years Budget - Set Goals'!P29</f>
        <v>0</v>
      </c>
      <c r="Q21" s="170">
        <f t="shared" si="11"/>
        <v>0</v>
      </c>
      <c r="R21" s="237">
        <f>'Next Years Budget - Set Goals'!R29</f>
        <v>0</v>
      </c>
      <c r="S21" s="170">
        <f t="shared" si="12"/>
        <v>0</v>
      </c>
      <c r="T21" s="237">
        <f>'Next Years Budget - Set Goals'!T29</f>
        <v>0</v>
      </c>
      <c r="U21" s="170">
        <f t="shared" si="13"/>
        <v>0</v>
      </c>
      <c r="V21" s="236">
        <f>'Next Years Budget - Set Goals'!V29</f>
        <v>0</v>
      </c>
      <c r="W21" s="155">
        <f t="shared" si="14"/>
        <v>0</v>
      </c>
      <c r="X21" s="237">
        <f>'Next Years Budget - Set Goals'!X29</f>
        <v>0</v>
      </c>
      <c r="Y21" s="170">
        <f t="shared" si="15"/>
        <v>0</v>
      </c>
      <c r="Z21" s="237">
        <f>'Next Years Budget - Set Goals'!Z29</f>
        <v>0</v>
      </c>
      <c r="AA21" s="170">
        <f t="shared" si="16"/>
        <v>0</v>
      </c>
      <c r="AB21" s="237">
        <f>'Next Years Budget - Set Goals'!AB29</f>
        <v>0</v>
      </c>
      <c r="AC21" s="213">
        <f t="shared" si="17"/>
        <v>0</v>
      </c>
      <c r="AD21" s="396">
        <f>'Next Years Budget - Set Goals'!AD29</f>
        <v>0</v>
      </c>
      <c r="AF21" s="13" t="s">
        <v>389</v>
      </c>
      <c r="AG21" s="222" t="e">
        <f>+(AG9/AG20)</f>
        <v>#DIV/0!</v>
      </c>
      <c r="AH21" s="222" t="e">
        <f t="shared" ref="AH21:AS21" si="24">+(AH9/AH20)</f>
        <v>#DIV/0!</v>
      </c>
      <c r="AI21" s="222" t="e">
        <f t="shared" si="24"/>
        <v>#DIV/0!</v>
      </c>
      <c r="AJ21" s="222" t="e">
        <f t="shared" si="24"/>
        <v>#DIV/0!</v>
      </c>
      <c r="AK21" s="222" t="e">
        <f t="shared" si="24"/>
        <v>#DIV/0!</v>
      </c>
      <c r="AL21" s="222" t="e">
        <f t="shared" si="24"/>
        <v>#DIV/0!</v>
      </c>
      <c r="AM21" s="222" t="e">
        <f t="shared" si="24"/>
        <v>#DIV/0!</v>
      </c>
      <c r="AN21" s="222" t="e">
        <f t="shared" si="24"/>
        <v>#DIV/0!</v>
      </c>
      <c r="AO21" s="222" t="e">
        <f t="shared" si="24"/>
        <v>#DIV/0!</v>
      </c>
      <c r="AP21" s="222" t="e">
        <f t="shared" si="24"/>
        <v>#DIV/0!</v>
      </c>
      <c r="AQ21" s="222" t="e">
        <f t="shared" si="24"/>
        <v>#DIV/0!</v>
      </c>
      <c r="AR21" s="435" t="e">
        <f t="shared" si="24"/>
        <v>#DIV/0!</v>
      </c>
      <c r="AS21" s="460" t="e">
        <f t="shared" si="24"/>
        <v>#DIV/0!</v>
      </c>
      <c r="AT21" s="443"/>
      <c r="AV21" s="4"/>
      <c r="AW21" s="1"/>
      <c r="AX21" s="560" t="s">
        <v>483</v>
      </c>
      <c r="AY21" s="1"/>
      <c r="AZ21" s="562">
        <f>SUM(AZ14-(AZ19+AZ20))</f>
        <v>106.78871090770406</v>
      </c>
      <c r="BA21" s="3"/>
    </row>
    <row r="22" spans="1:60" ht="18" thickBot="1" x14ac:dyDescent="0.55000000000000004">
      <c r="B22" s="397" t="s">
        <v>229</v>
      </c>
      <c r="C22" s="246">
        <f>SUM(C10:C21)</f>
        <v>0</v>
      </c>
      <c r="D22" s="133">
        <f>+C22/$C$7</f>
        <v>0</v>
      </c>
      <c r="E22" s="246">
        <f t="shared" ref="E22:AD22" si="25">SUM(E10:E21)</f>
        <v>0</v>
      </c>
      <c r="F22" s="169">
        <f t="shared" si="25"/>
        <v>0</v>
      </c>
      <c r="G22" s="271">
        <f t="shared" si="25"/>
        <v>0</v>
      </c>
      <c r="H22" s="189">
        <f t="shared" si="25"/>
        <v>0</v>
      </c>
      <c r="I22" s="182">
        <f t="shared" si="25"/>
        <v>0</v>
      </c>
      <c r="J22" s="90">
        <f t="shared" si="25"/>
        <v>0</v>
      </c>
      <c r="K22" s="95">
        <f t="shared" si="25"/>
        <v>0</v>
      </c>
      <c r="L22" s="169">
        <f t="shared" si="25"/>
        <v>0</v>
      </c>
      <c r="M22" s="95">
        <f t="shared" si="25"/>
        <v>0</v>
      </c>
      <c r="N22" s="90">
        <f t="shared" si="25"/>
        <v>0</v>
      </c>
      <c r="O22" s="95">
        <f t="shared" si="25"/>
        <v>0</v>
      </c>
      <c r="P22" s="169">
        <f t="shared" si="25"/>
        <v>0</v>
      </c>
      <c r="Q22" s="95">
        <f t="shared" si="25"/>
        <v>0</v>
      </c>
      <c r="R22" s="169">
        <f t="shared" si="25"/>
        <v>0</v>
      </c>
      <c r="S22" s="95">
        <f t="shared" si="25"/>
        <v>0</v>
      </c>
      <c r="T22" s="169">
        <f t="shared" si="25"/>
        <v>0</v>
      </c>
      <c r="U22" s="95">
        <f t="shared" si="25"/>
        <v>0</v>
      </c>
      <c r="V22" s="189">
        <f t="shared" si="25"/>
        <v>0</v>
      </c>
      <c r="W22" s="212">
        <f t="shared" si="25"/>
        <v>0</v>
      </c>
      <c r="X22" s="169">
        <f t="shared" si="25"/>
        <v>1E-4</v>
      </c>
      <c r="Y22" s="95">
        <f t="shared" si="25"/>
        <v>0</v>
      </c>
      <c r="Z22" s="169">
        <f t="shared" si="25"/>
        <v>3.0000000000000001E-3</v>
      </c>
      <c r="AA22" s="95">
        <f t="shared" si="25"/>
        <v>0</v>
      </c>
      <c r="AB22" s="90">
        <f t="shared" si="25"/>
        <v>0</v>
      </c>
      <c r="AC22" s="95">
        <f t="shared" si="25"/>
        <v>0</v>
      </c>
      <c r="AD22" s="398">
        <f t="shared" si="25"/>
        <v>1E-4</v>
      </c>
      <c r="AE22" s="1"/>
      <c r="AF22" s="294" t="s">
        <v>390</v>
      </c>
      <c r="AG22" s="235"/>
      <c r="AH22" s="235"/>
      <c r="AI22" s="235"/>
      <c r="AJ22" s="235"/>
      <c r="AK22" s="235"/>
      <c r="AL22" s="235"/>
      <c r="AM22" s="235"/>
      <c r="AN22" s="235"/>
      <c r="AO22" s="235"/>
      <c r="AP22" s="235"/>
      <c r="AQ22" s="434"/>
      <c r="AR22" s="440"/>
      <c r="AS22" s="235"/>
      <c r="AT22" s="442"/>
      <c r="AV22" s="4"/>
      <c r="AW22" s="1"/>
      <c r="AX22" s="560" t="s">
        <v>484</v>
      </c>
      <c r="AY22" s="1"/>
      <c r="AZ22" s="563">
        <v>300</v>
      </c>
      <c r="BA22" s="3"/>
    </row>
    <row r="23" spans="1:60" ht="13.9" x14ac:dyDescent="0.4">
      <c r="B23" s="399"/>
      <c r="C23" s="247"/>
      <c r="D23" s="77"/>
      <c r="E23" s="247"/>
      <c r="F23" s="210"/>
      <c r="G23" s="272"/>
      <c r="H23" s="173"/>
      <c r="I23" s="183"/>
      <c r="J23" s="166"/>
      <c r="K23" s="96"/>
      <c r="L23" s="210"/>
      <c r="M23" s="96"/>
      <c r="N23" s="166"/>
      <c r="O23" s="96"/>
      <c r="P23" s="210"/>
      <c r="Q23" s="96"/>
      <c r="R23" s="210"/>
      <c r="S23" s="96"/>
      <c r="T23" s="166"/>
      <c r="U23" s="96"/>
      <c r="V23" s="166"/>
      <c r="W23" s="96"/>
      <c r="X23" s="210"/>
      <c r="Y23" s="96"/>
      <c r="Z23" s="210"/>
      <c r="AA23" s="96"/>
      <c r="AB23" s="166"/>
      <c r="AC23" s="96"/>
      <c r="AD23" s="318"/>
      <c r="AR23" s="224" t="s">
        <v>356</v>
      </c>
      <c r="AS23" s="463"/>
      <c r="AT23" s="466">
        <f>+C125</f>
        <v>0</v>
      </c>
      <c r="AV23" s="4"/>
      <c r="AW23" s="1"/>
      <c r="AX23" s="1"/>
      <c r="AY23" s="1"/>
      <c r="AZ23" s="344"/>
      <c r="BA23" s="3"/>
    </row>
    <row r="24" spans="1:60" ht="18" thickBot="1" x14ac:dyDescent="0.55000000000000004">
      <c r="B24" s="400" t="s">
        <v>242</v>
      </c>
      <c r="C24" s="243">
        <f>+C7-C22</f>
        <v>350000</v>
      </c>
      <c r="D24" s="101">
        <f>+C24/$C$7</f>
        <v>1</v>
      </c>
      <c r="E24" s="243">
        <f>+E7-E22</f>
        <v>350000</v>
      </c>
      <c r="F24" s="244">
        <f>+E24/E7</f>
        <v>1</v>
      </c>
      <c r="G24" s="250">
        <f t="shared" ref="G24:AD24" si="26">+G7-G22</f>
        <v>0</v>
      </c>
      <c r="H24" s="89" t="e">
        <f t="shared" si="26"/>
        <v>#DIV/0!</v>
      </c>
      <c r="I24" s="184">
        <f t="shared" si="26"/>
        <v>0</v>
      </c>
      <c r="J24" s="89" t="e">
        <f t="shared" si="26"/>
        <v>#DIV/0!</v>
      </c>
      <c r="K24" s="94">
        <f t="shared" si="26"/>
        <v>0</v>
      </c>
      <c r="L24" s="108" t="e">
        <f t="shared" si="26"/>
        <v>#DIV/0!</v>
      </c>
      <c r="M24" s="94">
        <f t="shared" si="26"/>
        <v>0</v>
      </c>
      <c r="N24" s="89" t="e">
        <f t="shared" si="26"/>
        <v>#DIV/0!</v>
      </c>
      <c r="O24" s="94">
        <f t="shared" si="26"/>
        <v>0</v>
      </c>
      <c r="P24" s="108" t="e">
        <f t="shared" si="26"/>
        <v>#DIV/0!</v>
      </c>
      <c r="Q24" s="94">
        <f t="shared" si="26"/>
        <v>0</v>
      </c>
      <c r="R24" s="108" t="e">
        <f t="shared" si="26"/>
        <v>#DIV/0!</v>
      </c>
      <c r="S24" s="94">
        <f t="shared" si="26"/>
        <v>0</v>
      </c>
      <c r="T24" s="89" t="e">
        <f t="shared" si="26"/>
        <v>#DIV/0!</v>
      </c>
      <c r="U24" s="94">
        <f t="shared" si="26"/>
        <v>0</v>
      </c>
      <c r="V24" s="89" t="e">
        <f t="shared" si="26"/>
        <v>#DIV/0!</v>
      </c>
      <c r="W24" s="94">
        <f t="shared" si="26"/>
        <v>0</v>
      </c>
      <c r="X24" s="108" t="e">
        <f t="shared" si="26"/>
        <v>#DIV/0!</v>
      </c>
      <c r="Y24" s="94">
        <f t="shared" si="26"/>
        <v>0</v>
      </c>
      <c r="Z24" s="108" t="e">
        <f t="shared" si="26"/>
        <v>#DIV/0!</v>
      </c>
      <c r="AA24" s="94">
        <f t="shared" si="26"/>
        <v>0</v>
      </c>
      <c r="AB24" s="89" t="e">
        <f t="shared" si="26"/>
        <v>#DIV/0!</v>
      </c>
      <c r="AC24" s="94">
        <f t="shared" si="26"/>
        <v>0</v>
      </c>
      <c r="AD24" s="319" t="e">
        <f t="shared" si="26"/>
        <v>#DIV/0!</v>
      </c>
      <c r="AE24" s="1"/>
      <c r="AR24" s="462" t="s">
        <v>357</v>
      </c>
      <c r="AS24" s="143"/>
      <c r="AT24" s="464">
        <f>+C131</f>
        <v>0</v>
      </c>
      <c r="AV24" s="6"/>
      <c r="AW24" s="2"/>
      <c r="AX24" s="556" t="s">
        <v>485</v>
      </c>
      <c r="AY24" s="2"/>
      <c r="AZ24" s="564">
        <f>+($AZ$21*$AZ$22)</f>
        <v>32036.613272311217</v>
      </c>
      <c r="BA24" s="7"/>
    </row>
    <row r="25" spans="1:60" ht="14.65" thickTop="1" thickBot="1" x14ac:dyDescent="0.45">
      <c r="B25" s="402"/>
      <c r="C25" s="206"/>
      <c r="D25" s="118"/>
      <c r="E25" s="269"/>
      <c r="F25" s="175"/>
      <c r="G25" s="258"/>
      <c r="H25" s="175"/>
      <c r="I25" s="201"/>
      <c r="J25" s="175"/>
      <c r="K25" s="199"/>
      <c r="L25" s="175"/>
      <c r="M25" s="199"/>
      <c r="N25" s="175"/>
      <c r="O25" s="199"/>
      <c r="P25" s="175"/>
      <c r="Q25" s="199"/>
      <c r="R25" s="188"/>
      <c r="S25" s="198"/>
      <c r="T25" s="188"/>
      <c r="U25" s="191"/>
      <c r="V25" s="188"/>
      <c r="W25" s="191"/>
      <c r="X25" s="188"/>
      <c r="Y25" s="191"/>
      <c r="Z25" s="188"/>
      <c r="AA25" s="191"/>
      <c r="AB25" s="188"/>
      <c r="AC25" s="191"/>
      <c r="AD25" s="403"/>
      <c r="AR25" s="225" t="s">
        <v>359</v>
      </c>
      <c r="AS25" s="192"/>
      <c r="AT25" s="446" t="e">
        <f>+#REF!/AT6</f>
        <v>#REF!</v>
      </c>
    </row>
    <row r="26" spans="1:60" ht="15.4" thickBot="1" x14ac:dyDescent="0.45">
      <c r="A26" s="326" t="s">
        <v>397</v>
      </c>
      <c r="B26" s="28" t="s">
        <v>241</v>
      </c>
      <c r="C26" s="186"/>
      <c r="D26" s="76"/>
      <c r="E26" s="248"/>
      <c r="F26" s="108"/>
      <c r="G26" s="259"/>
      <c r="H26" s="108"/>
      <c r="I26" s="184"/>
      <c r="J26" s="108"/>
      <c r="K26" s="94"/>
      <c r="L26" s="108"/>
      <c r="M26" s="94"/>
      <c r="N26" s="108"/>
      <c r="O26" s="94"/>
      <c r="P26" s="108"/>
      <c r="Q26" s="94"/>
      <c r="R26" s="172"/>
      <c r="S26" s="192"/>
      <c r="T26" s="172"/>
      <c r="U26" s="1"/>
      <c r="V26" s="172"/>
      <c r="W26" s="1"/>
      <c r="X26" s="172"/>
      <c r="Y26" s="1"/>
      <c r="Z26" s="172"/>
      <c r="AA26" s="1"/>
      <c r="AB26" s="172"/>
      <c r="AC26" s="1"/>
      <c r="AD26" s="319"/>
      <c r="AR26" s="9"/>
      <c r="AS26" s="9"/>
      <c r="AT26" s="9"/>
      <c r="BC26" s="569"/>
      <c r="BD26" s="570"/>
      <c r="BE26" s="570"/>
      <c r="BF26" s="570"/>
      <c r="BG26" s="570"/>
      <c r="BH26" s="570"/>
    </row>
    <row r="27" spans="1:60" ht="25.5" thickBot="1" x14ac:dyDescent="0.75">
      <c r="B27" s="28"/>
      <c r="C27" s="243"/>
      <c r="D27" s="76"/>
      <c r="E27" s="248"/>
      <c r="F27" s="108"/>
      <c r="G27" s="259"/>
      <c r="H27" s="108"/>
      <c r="I27" s="184"/>
      <c r="J27" s="108"/>
      <c r="K27" s="94"/>
      <c r="L27" s="108"/>
      <c r="M27" s="94"/>
      <c r="N27" s="108"/>
      <c r="O27" s="94"/>
      <c r="P27" s="108"/>
      <c r="Q27" s="94"/>
      <c r="R27" s="172"/>
      <c r="S27" s="192"/>
      <c r="T27" s="172"/>
      <c r="U27" s="1"/>
      <c r="V27" s="172"/>
      <c r="W27" s="1"/>
      <c r="X27" s="172"/>
      <c r="Y27" s="1"/>
      <c r="Z27" s="172"/>
      <c r="AA27" s="1"/>
      <c r="AB27" s="172"/>
      <c r="AC27" s="1"/>
      <c r="AD27" s="319"/>
      <c r="BC27" s="547" t="s">
        <v>461</v>
      </c>
      <c r="BD27" s="548"/>
      <c r="BE27" s="548"/>
      <c r="BF27" s="548"/>
      <c r="BG27" s="548"/>
      <c r="BH27" s="548"/>
    </row>
    <row r="28" spans="1:60" ht="18" thickBot="1" x14ac:dyDescent="0.55000000000000004">
      <c r="B28" s="404" t="s">
        <v>261</v>
      </c>
      <c r="C28" s="243"/>
      <c r="D28" s="76"/>
      <c r="E28" s="248"/>
      <c r="F28" s="108"/>
      <c r="G28" s="259"/>
      <c r="H28" s="108"/>
      <c r="I28" s="184"/>
      <c r="J28" s="108"/>
      <c r="K28" s="94"/>
      <c r="L28" s="108"/>
      <c r="M28" s="94"/>
      <c r="N28" s="108"/>
      <c r="O28" s="94"/>
      <c r="P28" s="108"/>
      <c r="Q28" s="94"/>
      <c r="R28" s="172"/>
      <c r="S28" s="192"/>
      <c r="T28" s="172"/>
      <c r="U28" s="1"/>
      <c r="V28" s="172"/>
      <c r="W28" s="1"/>
      <c r="X28" s="172"/>
      <c r="Y28" s="1"/>
      <c r="Z28" s="172"/>
      <c r="AA28" s="1"/>
      <c r="AB28" s="172"/>
      <c r="AC28" s="1"/>
      <c r="AD28" s="319"/>
      <c r="AR28" s="448"/>
      <c r="AS28" s="1"/>
      <c r="AT28" s="1"/>
      <c r="BC28" s="565" t="s">
        <v>486</v>
      </c>
      <c r="BD28" s="566"/>
      <c r="BE28" s="568" t="s">
        <v>940</v>
      </c>
      <c r="BF28" s="566"/>
      <c r="BG28" s="566"/>
      <c r="BH28" s="567"/>
    </row>
    <row r="29" spans="1:60" ht="18" thickBot="1" x14ac:dyDescent="0.55000000000000004">
      <c r="A29" s="327" t="s">
        <v>398</v>
      </c>
      <c r="B29" s="394" t="s">
        <v>253</v>
      </c>
      <c r="C29" s="243">
        <f t="shared" ref="C29:C37" si="27">+E29+G29+I29+K29+M29+O29+Q29+S29+U29+W29+Y29+AA29+AC29</f>
        <v>0</v>
      </c>
      <c r="D29" s="101">
        <f t="shared" ref="D29:D37" si="28">+C29/$C$7</f>
        <v>0</v>
      </c>
      <c r="E29" s="706">
        <f>'Next Years Budget - Set Goals'!E38/12</f>
        <v>0</v>
      </c>
      <c r="F29" s="108">
        <f>+E29/E$7</f>
        <v>0</v>
      </c>
      <c r="G29" s="706">
        <f>'Next Years Budget - Set Goals'!G38/12</f>
        <v>0</v>
      </c>
      <c r="H29" s="108" t="e">
        <f>+G29/G$7</f>
        <v>#DIV/0!</v>
      </c>
      <c r="I29" s="706">
        <f>'Next Years Budget - Set Goals'!I38/12</f>
        <v>0</v>
      </c>
      <c r="J29" s="108" t="e">
        <f t="shared" ref="J29:J38" si="29">+I29/I$7</f>
        <v>#DIV/0!</v>
      </c>
      <c r="K29" s="706">
        <f>'Next Years Budget - Set Goals'!K38/12</f>
        <v>0</v>
      </c>
      <c r="L29" s="108" t="e">
        <f t="shared" ref="L29:L38" si="30">+K29/K$7</f>
        <v>#DIV/0!</v>
      </c>
      <c r="M29" s="706">
        <f>'Next Years Budget - Set Goals'!M38/12</f>
        <v>0</v>
      </c>
      <c r="N29" s="108" t="e">
        <f t="shared" ref="N29:N38" si="31">+M29/M$7</f>
        <v>#DIV/0!</v>
      </c>
      <c r="O29" s="706">
        <f>'Next Years Budget - Set Goals'!O38/12</f>
        <v>0</v>
      </c>
      <c r="P29" s="108" t="e">
        <f t="shared" ref="P29:P38" si="32">+O29/O$7</f>
        <v>#DIV/0!</v>
      </c>
      <c r="Q29" s="706">
        <f>'Next Years Budget - Set Goals'!Q38/12</f>
        <v>0</v>
      </c>
      <c r="R29" s="108" t="e">
        <f t="shared" ref="R29:R38" si="33">+Q29/Q$7</f>
        <v>#DIV/0!</v>
      </c>
      <c r="S29" s="706">
        <f>'Next Years Budget - Set Goals'!S38/12</f>
        <v>0</v>
      </c>
      <c r="T29" s="108" t="e">
        <f t="shared" ref="T29:T38" si="34">+S29/S$7</f>
        <v>#DIV/0!</v>
      </c>
      <c r="U29" s="706">
        <f>'Next Years Budget - Set Goals'!U38/12</f>
        <v>0</v>
      </c>
      <c r="V29" s="108" t="e">
        <f t="shared" ref="V29:V38" si="35">+U29/U$7</f>
        <v>#DIV/0!</v>
      </c>
      <c r="W29" s="706">
        <f>'Next Years Budget - Set Goals'!W38/12</f>
        <v>0</v>
      </c>
      <c r="X29" s="108" t="e">
        <f t="shared" ref="X29:X38" si="36">+W29/W$7</f>
        <v>#DIV/0!</v>
      </c>
      <c r="Y29" s="706">
        <f>'Next Years Budget - Set Goals'!Y38/12</f>
        <v>0</v>
      </c>
      <c r="Z29" s="108" t="e">
        <f t="shared" ref="Z29:Z38" si="37">+Y29/Y$7</f>
        <v>#DIV/0!</v>
      </c>
      <c r="AA29" s="706">
        <f>'Next Years Budget - Set Goals'!AA38/12</f>
        <v>0</v>
      </c>
      <c r="AB29" s="108" t="e">
        <f t="shared" ref="AB29:AB38" si="38">+AA29/AA$7</f>
        <v>#DIV/0!</v>
      </c>
      <c r="AC29" s="706">
        <f>'Next Years Budget - Set Goals'!AC38/12</f>
        <v>0</v>
      </c>
      <c r="AD29" s="319" t="e">
        <f t="shared" ref="AD29:AD38" si="39">+AC29/AC$7</f>
        <v>#DIV/0!</v>
      </c>
      <c r="AR29" s="448"/>
      <c r="AS29" s="1"/>
      <c r="AT29" s="1"/>
      <c r="BC29" s="4"/>
      <c r="BD29" s="549" t="s">
        <v>462</v>
      </c>
      <c r="BE29" s="550" t="s">
        <v>941</v>
      </c>
      <c r="BF29" s="1"/>
      <c r="BG29" s="551">
        <f>+M7</f>
        <v>0</v>
      </c>
      <c r="BH29" s="3"/>
    </row>
    <row r="30" spans="1:60" ht="18" thickBot="1" x14ac:dyDescent="0.55000000000000004">
      <c r="A30" s="327" t="s">
        <v>398</v>
      </c>
      <c r="B30" s="394" t="s">
        <v>254</v>
      </c>
      <c r="C30" s="243">
        <f t="shared" si="27"/>
        <v>0</v>
      </c>
      <c r="D30" s="101">
        <f t="shared" si="28"/>
        <v>0</v>
      </c>
      <c r="E30" s="706">
        <f>'Next Years Budget - Set Goals'!E39/12</f>
        <v>0</v>
      </c>
      <c r="F30" s="108">
        <f t="shared" ref="F30:H37" si="40">+E30/E$7</f>
        <v>0</v>
      </c>
      <c r="G30" s="706">
        <f>'Next Years Budget - Set Goals'!G39/12</f>
        <v>0</v>
      </c>
      <c r="H30" s="108" t="e">
        <f t="shared" si="40"/>
        <v>#DIV/0!</v>
      </c>
      <c r="I30" s="706">
        <f>'Next Years Budget - Set Goals'!I39/12</f>
        <v>0</v>
      </c>
      <c r="J30" s="108" t="e">
        <f t="shared" si="29"/>
        <v>#DIV/0!</v>
      </c>
      <c r="K30" s="706">
        <f>'Next Years Budget - Set Goals'!K39/12</f>
        <v>0</v>
      </c>
      <c r="L30" s="108" t="e">
        <f t="shared" si="30"/>
        <v>#DIV/0!</v>
      </c>
      <c r="M30" s="706">
        <f>'Next Years Budget - Set Goals'!M39/12</f>
        <v>0</v>
      </c>
      <c r="N30" s="108" t="e">
        <f t="shared" si="31"/>
        <v>#DIV/0!</v>
      </c>
      <c r="O30" s="706">
        <f>'Next Years Budget - Set Goals'!O39/12</f>
        <v>0</v>
      </c>
      <c r="P30" s="108" t="e">
        <f t="shared" si="32"/>
        <v>#DIV/0!</v>
      </c>
      <c r="Q30" s="706">
        <f>'Next Years Budget - Set Goals'!Q39/12</f>
        <v>0</v>
      </c>
      <c r="R30" s="108" t="e">
        <f t="shared" si="33"/>
        <v>#DIV/0!</v>
      </c>
      <c r="S30" s="706">
        <f>'Next Years Budget - Set Goals'!S39/12</f>
        <v>0</v>
      </c>
      <c r="T30" s="108" t="e">
        <f t="shared" si="34"/>
        <v>#DIV/0!</v>
      </c>
      <c r="U30" s="706">
        <f>'Next Years Budget - Set Goals'!U39/12</f>
        <v>0</v>
      </c>
      <c r="V30" s="108" t="e">
        <f t="shared" si="35"/>
        <v>#DIV/0!</v>
      </c>
      <c r="W30" s="706">
        <f>'Next Years Budget - Set Goals'!W39/12</f>
        <v>0</v>
      </c>
      <c r="X30" s="108" t="e">
        <f t="shared" si="36"/>
        <v>#DIV/0!</v>
      </c>
      <c r="Y30" s="706">
        <f>'Next Years Budget - Set Goals'!Y39/12</f>
        <v>0</v>
      </c>
      <c r="Z30" s="108" t="e">
        <f t="shared" si="37"/>
        <v>#DIV/0!</v>
      </c>
      <c r="AA30" s="706">
        <f>'Next Years Budget - Set Goals'!AA39/12</f>
        <v>0</v>
      </c>
      <c r="AB30" s="108" t="e">
        <f t="shared" si="38"/>
        <v>#DIV/0!</v>
      </c>
      <c r="AC30" s="706">
        <f>'Next Years Budget - Set Goals'!AC39/12</f>
        <v>0</v>
      </c>
      <c r="AD30" s="319" t="e">
        <f t="shared" si="39"/>
        <v>#DIV/0!</v>
      </c>
      <c r="BC30" s="552"/>
      <c r="BD30" s="549" t="s">
        <v>464</v>
      </c>
      <c r="BE30" s="550" t="s">
        <v>465</v>
      </c>
      <c r="BF30" s="1"/>
      <c r="BG30" s="572">
        <v>850</v>
      </c>
      <c r="BH30" s="3"/>
    </row>
    <row r="31" spans="1:60" ht="18" thickBot="1" x14ac:dyDescent="0.55000000000000004">
      <c r="A31" s="327" t="s">
        <v>399</v>
      </c>
      <c r="B31" s="394" t="s">
        <v>255</v>
      </c>
      <c r="C31" s="243">
        <f t="shared" si="27"/>
        <v>0</v>
      </c>
      <c r="D31" s="101">
        <f t="shared" si="28"/>
        <v>0</v>
      </c>
      <c r="E31" s="706">
        <f>'Next Years Budget - Set Goals'!E40/12</f>
        <v>0</v>
      </c>
      <c r="F31" s="108">
        <f t="shared" si="40"/>
        <v>0</v>
      </c>
      <c r="G31" s="706">
        <f>'Next Years Budget - Set Goals'!G40/12</f>
        <v>0</v>
      </c>
      <c r="H31" s="108" t="e">
        <f t="shared" si="40"/>
        <v>#DIV/0!</v>
      </c>
      <c r="I31" s="706">
        <f>'Next Years Budget - Set Goals'!I40/12</f>
        <v>0</v>
      </c>
      <c r="J31" s="108" t="e">
        <f t="shared" si="29"/>
        <v>#DIV/0!</v>
      </c>
      <c r="K31" s="706">
        <f>'Next Years Budget - Set Goals'!K40/12</f>
        <v>0</v>
      </c>
      <c r="L31" s="108" t="e">
        <f t="shared" si="30"/>
        <v>#DIV/0!</v>
      </c>
      <c r="M31" s="706">
        <f>'Next Years Budget - Set Goals'!M40/12</f>
        <v>0</v>
      </c>
      <c r="N31" s="108" t="e">
        <f t="shared" si="31"/>
        <v>#DIV/0!</v>
      </c>
      <c r="O31" s="706">
        <f>'Next Years Budget - Set Goals'!O40/12</f>
        <v>0</v>
      </c>
      <c r="P31" s="108" t="e">
        <f t="shared" si="32"/>
        <v>#DIV/0!</v>
      </c>
      <c r="Q31" s="706">
        <f>'Next Years Budget - Set Goals'!Q40/12</f>
        <v>0</v>
      </c>
      <c r="R31" s="108" t="e">
        <f t="shared" si="33"/>
        <v>#DIV/0!</v>
      </c>
      <c r="S31" s="706">
        <f>'Next Years Budget - Set Goals'!S40/12</f>
        <v>0</v>
      </c>
      <c r="T31" s="108" t="e">
        <f t="shared" si="34"/>
        <v>#DIV/0!</v>
      </c>
      <c r="U31" s="706">
        <f>'Next Years Budget - Set Goals'!U40/12</f>
        <v>0</v>
      </c>
      <c r="V31" s="108" t="e">
        <f t="shared" si="35"/>
        <v>#DIV/0!</v>
      </c>
      <c r="W31" s="706">
        <f>'Next Years Budget - Set Goals'!W40/12</f>
        <v>0</v>
      </c>
      <c r="X31" s="108" t="e">
        <f t="shared" si="36"/>
        <v>#DIV/0!</v>
      </c>
      <c r="Y31" s="706">
        <f>'Next Years Budget - Set Goals'!Y40/12</f>
        <v>0</v>
      </c>
      <c r="Z31" s="108" t="e">
        <f t="shared" si="37"/>
        <v>#DIV/0!</v>
      </c>
      <c r="AA31" s="706">
        <f>'Next Years Budget - Set Goals'!AA40/12</f>
        <v>0</v>
      </c>
      <c r="AB31" s="108" t="e">
        <f t="shared" si="38"/>
        <v>#DIV/0!</v>
      </c>
      <c r="AC31" s="706">
        <f>'Next Years Budget - Set Goals'!AC40/12</f>
        <v>0</v>
      </c>
      <c r="AD31" s="319" t="e">
        <f t="shared" si="39"/>
        <v>#DIV/0!</v>
      </c>
      <c r="BC31" s="552"/>
      <c r="BD31" s="549" t="s">
        <v>466</v>
      </c>
      <c r="BE31" s="550" t="s">
        <v>467</v>
      </c>
      <c r="BF31" s="1"/>
      <c r="BG31" s="553">
        <f>+(BG29/BG30)</f>
        <v>0</v>
      </c>
      <c r="BH31" s="3"/>
    </row>
    <row r="32" spans="1:60" ht="18" thickBot="1" x14ac:dyDescent="0.55000000000000004">
      <c r="A32" s="327" t="s">
        <v>399</v>
      </c>
      <c r="B32" s="394" t="s">
        <v>256</v>
      </c>
      <c r="C32" s="243">
        <f t="shared" si="27"/>
        <v>0</v>
      </c>
      <c r="D32" s="101">
        <f t="shared" si="28"/>
        <v>0</v>
      </c>
      <c r="E32" s="706">
        <f>'Next Years Budget - Set Goals'!E41/12</f>
        <v>0</v>
      </c>
      <c r="F32" s="108">
        <f t="shared" si="40"/>
        <v>0</v>
      </c>
      <c r="G32" s="706">
        <f>'Next Years Budget - Set Goals'!G41/12</f>
        <v>0</v>
      </c>
      <c r="H32" s="108" t="e">
        <f t="shared" si="40"/>
        <v>#DIV/0!</v>
      </c>
      <c r="I32" s="706">
        <f>'Next Years Budget - Set Goals'!I41/12</f>
        <v>0</v>
      </c>
      <c r="J32" s="108" t="e">
        <f t="shared" si="29"/>
        <v>#DIV/0!</v>
      </c>
      <c r="K32" s="706">
        <f>'Next Years Budget - Set Goals'!K41/12</f>
        <v>0</v>
      </c>
      <c r="L32" s="108" t="e">
        <f t="shared" si="30"/>
        <v>#DIV/0!</v>
      </c>
      <c r="M32" s="706">
        <f>'Next Years Budget - Set Goals'!M41/12</f>
        <v>0</v>
      </c>
      <c r="N32" s="108" t="e">
        <f t="shared" si="31"/>
        <v>#DIV/0!</v>
      </c>
      <c r="O32" s="706">
        <f>'Next Years Budget - Set Goals'!O41/12</f>
        <v>0</v>
      </c>
      <c r="P32" s="108" t="e">
        <f t="shared" si="32"/>
        <v>#DIV/0!</v>
      </c>
      <c r="Q32" s="706">
        <f>'Next Years Budget - Set Goals'!Q41/12</f>
        <v>0</v>
      </c>
      <c r="R32" s="108" t="e">
        <f t="shared" si="33"/>
        <v>#DIV/0!</v>
      </c>
      <c r="S32" s="706">
        <f>'Next Years Budget - Set Goals'!S41/12</f>
        <v>0</v>
      </c>
      <c r="T32" s="108" t="e">
        <f t="shared" si="34"/>
        <v>#DIV/0!</v>
      </c>
      <c r="U32" s="706">
        <f>'Next Years Budget - Set Goals'!U41/12</f>
        <v>0</v>
      </c>
      <c r="V32" s="108" t="e">
        <f t="shared" si="35"/>
        <v>#DIV/0!</v>
      </c>
      <c r="W32" s="706">
        <f>'Next Years Budget - Set Goals'!W41/12</f>
        <v>0</v>
      </c>
      <c r="X32" s="108" t="e">
        <f t="shared" si="36"/>
        <v>#DIV/0!</v>
      </c>
      <c r="Y32" s="706">
        <f>'Next Years Budget - Set Goals'!Y41/12</f>
        <v>0</v>
      </c>
      <c r="Z32" s="108" t="e">
        <f t="shared" si="37"/>
        <v>#DIV/0!</v>
      </c>
      <c r="AA32" s="706">
        <f>'Next Years Budget - Set Goals'!AA41/12</f>
        <v>0</v>
      </c>
      <c r="AB32" s="108" t="e">
        <f t="shared" si="38"/>
        <v>#DIV/0!</v>
      </c>
      <c r="AC32" s="706">
        <f>'Next Years Budget - Set Goals'!AC41/12</f>
        <v>0</v>
      </c>
      <c r="AD32" s="319" t="e">
        <f t="shared" si="39"/>
        <v>#DIV/0!</v>
      </c>
      <c r="BC32" s="552"/>
      <c r="BD32" s="549" t="s">
        <v>468</v>
      </c>
      <c r="BE32" s="550" t="s">
        <v>469</v>
      </c>
      <c r="BF32" s="1"/>
      <c r="BG32" s="573">
        <v>0</v>
      </c>
      <c r="BH32" s="3"/>
    </row>
    <row r="33" spans="1:60" ht="18" thickBot="1" x14ac:dyDescent="0.55000000000000004">
      <c r="A33" s="327" t="s">
        <v>398</v>
      </c>
      <c r="B33" s="394" t="s">
        <v>257</v>
      </c>
      <c r="C33" s="243">
        <f t="shared" si="27"/>
        <v>0</v>
      </c>
      <c r="D33" s="101">
        <f t="shared" si="28"/>
        <v>0</v>
      </c>
      <c r="E33" s="706">
        <f>'Next Years Budget - Set Goals'!E42/12</f>
        <v>0</v>
      </c>
      <c r="F33" s="108">
        <f t="shared" si="40"/>
        <v>0</v>
      </c>
      <c r="G33" s="706">
        <f>'Next Years Budget - Set Goals'!G42/12</f>
        <v>0</v>
      </c>
      <c r="H33" s="108" t="e">
        <f t="shared" si="40"/>
        <v>#DIV/0!</v>
      </c>
      <c r="I33" s="706">
        <f>'Next Years Budget - Set Goals'!I42/12</f>
        <v>0</v>
      </c>
      <c r="J33" s="108" t="e">
        <f t="shared" si="29"/>
        <v>#DIV/0!</v>
      </c>
      <c r="K33" s="706">
        <f>'Next Years Budget - Set Goals'!K42/12</f>
        <v>0</v>
      </c>
      <c r="L33" s="108" t="e">
        <f t="shared" si="30"/>
        <v>#DIV/0!</v>
      </c>
      <c r="M33" s="706">
        <f>'Next Years Budget - Set Goals'!M42/12</f>
        <v>0</v>
      </c>
      <c r="N33" s="108" t="e">
        <f t="shared" si="31"/>
        <v>#DIV/0!</v>
      </c>
      <c r="O33" s="706">
        <f>'Next Years Budget - Set Goals'!O42/12</f>
        <v>0</v>
      </c>
      <c r="P33" s="108" t="e">
        <f t="shared" si="32"/>
        <v>#DIV/0!</v>
      </c>
      <c r="Q33" s="706">
        <f>'Next Years Budget - Set Goals'!Q42/12</f>
        <v>0</v>
      </c>
      <c r="R33" s="108" t="e">
        <f t="shared" si="33"/>
        <v>#DIV/0!</v>
      </c>
      <c r="S33" s="706">
        <f>'Next Years Budget - Set Goals'!S42/12</f>
        <v>0</v>
      </c>
      <c r="T33" s="108" t="e">
        <f t="shared" si="34"/>
        <v>#DIV/0!</v>
      </c>
      <c r="U33" s="706">
        <f>'Next Years Budget - Set Goals'!U42/12</f>
        <v>0</v>
      </c>
      <c r="V33" s="108" t="e">
        <f t="shared" si="35"/>
        <v>#DIV/0!</v>
      </c>
      <c r="W33" s="706">
        <f>'Next Years Budget - Set Goals'!W42/12</f>
        <v>0</v>
      </c>
      <c r="X33" s="108" t="e">
        <f t="shared" si="36"/>
        <v>#DIV/0!</v>
      </c>
      <c r="Y33" s="706">
        <f>'Next Years Budget - Set Goals'!Y42/12</f>
        <v>0</v>
      </c>
      <c r="Z33" s="108" t="e">
        <f t="shared" si="37"/>
        <v>#DIV/0!</v>
      </c>
      <c r="AA33" s="706">
        <f>'Next Years Budget - Set Goals'!AA42/12</f>
        <v>0</v>
      </c>
      <c r="AB33" s="108" t="e">
        <f t="shared" si="38"/>
        <v>#DIV/0!</v>
      </c>
      <c r="AC33" s="706">
        <f>'Next Years Budget - Set Goals'!AC42/12</f>
        <v>0</v>
      </c>
      <c r="AD33" s="319" t="e">
        <f t="shared" si="39"/>
        <v>#DIV/0!</v>
      </c>
      <c r="BC33" s="554"/>
      <c r="BD33" s="555" t="s">
        <v>470</v>
      </c>
      <c r="BE33" s="556" t="s">
        <v>471</v>
      </c>
      <c r="BF33" s="2"/>
      <c r="BG33" s="557">
        <f>+((BG29/BG30)/(1-BG32))</f>
        <v>0</v>
      </c>
      <c r="BH33" s="7"/>
    </row>
    <row r="34" spans="1:60" ht="18" thickBot="1" x14ac:dyDescent="0.55000000000000004">
      <c r="A34" s="327" t="s">
        <v>399</v>
      </c>
      <c r="B34" s="394" t="s">
        <v>258</v>
      </c>
      <c r="C34" s="243">
        <f t="shared" si="27"/>
        <v>0</v>
      </c>
      <c r="D34" s="101">
        <f t="shared" si="28"/>
        <v>0</v>
      </c>
      <c r="E34" s="706">
        <f>'Next Years Budget - Set Goals'!E43/12</f>
        <v>0</v>
      </c>
      <c r="F34" s="108">
        <f t="shared" si="40"/>
        <v>0</v>
      </c>
      <c r="G34" s="706">
        <f>'Next Years Budget - Set Goals'!G43/12</f>
        <v>0</v>
      </c>
      <c r="H34" s="108" t="e">
        <f t="shared" si="40"/>
        <v>#DIV/0!</v>
      </c>
      <c r="I34" s="706">
        <f>'Next Years Budget - Set Goals'!I43/12</f>
        <v>0</v>
      </c>
      <c r="J34" s="108" t="e">
        <f t="shared" si="29"/>
        <v>#DIV/0!</v>
      </c>
      <c r="K34" s="706">
        <f>'Next Years Budget - Set Goals'!K43/12</f>
        <v>0</v>
      </c>
      <c r="L34" s="108" t="e">
        <f t="shared" si="30"/>
        <v>#DIV/0!</v>
      </c>
      <c r="M34" s="706">
        <f>'Next Years Budget - Set Goals'!M43/12</f>
        <v>0</v>
      </c>
      <c r="N34" s="108" t="e">
        <f t="shared" si="31"/>
        <v>#DIV/0!</v>
      </c>
      <c r="O34" s="706">
        <f>'Next Years Budget - Set Goals'!O43/12</f>
        <v>0</v>
      </c>
      <c r="P34" s="108" t="e">
        <f t="shared" si="32"/>
        <v>#DIV/0!</v>
      </c>
      <c r="Q34" s="706">
        <f>'Next Years Budget - Set Goals'!Q43/12</f>
        <v>0</v>
      </c>
      <c r="R34" s="108" t="e">
        <f t="shared" si="33"/>
        <v>#DIV/0!</v>
      </c>
      <c r="S34" s="706">
        <f>'Next Years Budget - Set Goals'!S43/12</f>
        <v>0</v>
      </c>
      <c r="T34" s="108" t="e">
        <f t="shared" si="34"/>
        <v>#DIV/0!</v>
      </c>
      <c r="U34" s="706">
        <f>'Next Years Budget - Set Goals'!U43/12</f>
        <v>0</v>
      </c>
      <c r="V34" s="108" t="e">
        <f t="shared" si="35"/>
        <v>#DIV/0!</v>
      </c>
      <c r="W34" s="706">
        <f>'Next Years Budget - Set Goals'!W43/12</f>
        <v>0</v>
      </c>
      <c r="X34" s="108" t="e">
        <f t="shared" si="36"/>
        <v>#DIV/0!</v>
      </c>
      <c r="Y34" s="706">
        <f>'Next Years Budget - Set Goals'!Y43/12</f>
        <v>0</v>
      </c>
      <c r="Z34" s="108" t="e">
        <f t="shared" si="37"/>
        <v>#DIV/0!</v>
      </c>
      <c r="AA34" s="706">
        <f>'Next Years Budget - Set Goals'!AA43/12</f>
        <v>0</v>
      </c>
      <c r="AB34" s="108" t="e">
        <f t="shared" si="38"/>
        <v>#DIV/0!</v>
      </c>
      <c r="AC34" s="706">
        <f>'Next Years Budget - Set Goals'!AC43/12</f>
        <v>0</v>
      </c>
      <c r="AD34" s="319" t="e">
        <f t="shared" si="39"/>
        <v>#DIV/0!</v>
      </c>
      <c r="BC34" s="552"/>
      <c r="BD34" s="549" t="s">
        <v>472</v>
      </c>
      <c r="BE34" s="550" t="s">
        <v>473</v>
      </c>
      <c r="BF34" s="1"/>
      <c r="BG34" s="574">
        <v>0.95</v>
      </c>
      <c r="BH34" s="3"/>
    </row>
    <row r="35" spans="1:60" ht="18" thickBot="1" x14ac:dyDescent="0.55000000000000004">
      <c r="A35" s="327" t="s">
        <v>399</v>
      </c>
      <c r="B35" s="394" t="s">
        <v>259</v>
      </c>
      <c r="C35" s="243">
        <f t="shared" si="27"/>
        <v>0</v>
      </c>
      <c r="D35" s="101">
        <f t="shared" si="28"/>
        <v>0</v>
      </c>
      <c r="E35" s="706">
        <f>'Next Years Budget - Set Goals'!E44/12</f>
        <v>0</v>
      </c>
      <c r="F35" s="108">
        <f t="shared" si="40"/>
        <v>0</v>
      </c>
      <c r="G35" s="706">
        <f>'Next Years Budget - Set Goals'!G44/12</f>
        <v>0</v>
      </c>
      <c r="H35" s="108" t="e">
        <f t="shared" si="40"/>
        <v>#DIV/0!</v>
      </c>
      <c r="I35" s="706">
        <f>'Next Years Budget - Set Goals'!I44/12</f>
        <v>0</v>
      </c>
      <c r="J35" s="108" t="e">
        <f t="shared" si="29"/>
        <v>#DIV/0!</v>
      </c>
      <c r="K35" s="706">
        <f>'Next Years Budget - Set Goals'!K44/12</f>
        <v>0</v>
      </c>
      <c r="L35" s="108" t="e">
        <f t="shared" si="30"/>
        <v>#DIV/0!</v>
      </c>
      <c r="M35" s="706">
        <f>'Next Years Budget - Set Goals'!M44/12</f>
        <v>0</v>
      </c>
      <c r="N35" s="108" t="e">
        <f t="shared" si="31"/>
        <v>#DIV/0!</v>
      </c>
      <c r="O35" s="706">
        <f>'Next Years Budget - Set Goals'!O44/12</f>
        <v>0</v>
      </c>
      <c r="P35" s="108" t="e">
        <f t="shared" si="32"/>
        <v>#DIV/0!</v>
      </c>
      <c r="Q35" s="706">
        <f>'Next Years Budget - Set Goals'!Q44/12</f>
        <v>0</v>
      </c>
      <c r="R35" s="108" t="e">
        <f t="shared" si="33"/>
        <v>#DIV/0!</v>
      </c>
      <c r="S35" s="706">
        <f>'Next Years Budget - Set Goals'!S44/12</f>
        <v>0</v>
      </c>
      <c r="T35" s="108" t="e">
        <f t="shared" si="34"/>
        <v>#DIV/0!</v>
      </c>
      <c r="U35" s="706">
        <f>'Next Years Budget - Set Goals'!U44/12</f>
        <v>0</v>
      </c>
      <c r="V35" s="108" t="e">
        <f t="shared" si="35"/>
        <v>#DIV/0!</v>
      </c>
      <c r="W35" s="706">
        <f>'Next Years Budget - Set Goals'!W44/12</f>
        <v>0</v>
      </c>
      <c r="X35" s="108" t="e">
        <f t="shared" si="36"/>
        <v>#DIV/0!</v>
      </c>
      <c r="Y35" s="706">
        <f>'Next Years Budget - Set Goals'!Y44/12</f>
        <v>0</v>
      </c>
      <c r="Z35" s="108" t="e">
        <f t="shared" si="37"/>
        <v>#DIV/0!</v>
      </c>
      <c r="AA35" s="706">
        <f>'Next Years Budget - Set Goals'!AA44/12</f>
        <v>0</v>
      </c>
      <c r="AB35" s="108" t="e">
        <f t="shared" si="38"/>
        <v>#DIV/0!</v>
      </c>
      <c r="AC35" s="706">
        <f>'Next Years Budget - Set Goals'!AC44/12</f>
        <v>0</v>
      </c>
      <c r="AD35" s="319" t="e">
        <f t="shared" si="39"/>
        <v>#DIV/0!</v>
      </c>
      <c r="BC35" s="552"/>
      <c r="BD35" s="549" t="s">
        <v>474</v>
      </c>
      <c r="BE35" s="550" t="s">
        <v>475</v>
      </c>
      <c r="BF35" s="1"/>
      <c r="BG35" s="553">
        <f>SUM(BG33/BG34)</f>
        <v>0</v>
      </c>
      <c r="BH35" s="3"/>
    </row>
    <row r="36" spans="1:60" ht="18" thickBot="1" x14ac:dyDescent="0.55000000000000004">
      <c r="A36" s="327" t="s">
        <v>399</v>
      </c>
      <c r="B36" s="394" t="s">
        <v>260</v>
      </c>
      <c r="C36" s="243">
        <f t="shared" si="27"/>
        <v>0</v>
      </c>
      <c r="D36" s="101">
        <f t="shared" si="28"/>
        <v>0</v>
      </c>
      <c r="E36" s="706">
        <f>'Next Years Budget - Set Goals'!E45/12</f>
        <v>0</v>
      </c>
      <c r="F36" s="108">
        <f t="shared" si="40"/>
        <v>0</v>
      </c>
      <c r="G36" s="706">
        <f>'Next Years Budget - Set Goals'!G45/12</f>
        <v>0</v>
      </c>
      <c r="H36" s="108" t="e">
        <f t="shared" si="40"/>
        <v>#DIV/0!</v>
      </c>
      <c r="I36" s="706">
        <f>'Next Years Budget - Set Goals'!I45/12</f>
        <v>0</v>
      </c>
      <c r="J36" s="108" t="e">
        <f t="shared" si="29"/>
        <v>#DIV/0!</v>
      </c>
      <c r="K36" s="706">
        <f>'Next Years Budget - Set Goals'!K45/12</f>
        <v>0</v>
      </c>
      <c r="L36" s="108" t="e">
        <f t="shared" si="30"/>
        <v>#DIV/0!</v>
      </c>
      <c r="M36" s="706">
        <f>'Next Years Budget - Set Goals'!M45/12</f>
        <v>0</v>
      </c>
      <c r="N36" s="108" t="e">
        <f t="shared" si="31"/>
        <v>#DIV/0!</v>
      </c>
      <c r="O36" s="706">
        <f>'Next Years Budget - Set Goals'!O45/12</f>
        <v>0</v>
      </c>
      <c r="P36" s="108" t="e">
        <f t="shared" si="32"/>
        <v>#DIV/0!</v>
      </c>
      <c r="Q36" s="706">
        <f>'Next Years Budget - Set Goals'!Q45/12</f>
        <v>0</v>
      </c>
      <c r="R36" s="108" t="e">
        <f t="shared" si="33"/>
        <v>#DIV/0!</v>
      </c>
      <c r="S36" s="706">
        <f>'Next Years Budget - Set Goals'!S45/12</f>
        <v>0</v>
      </c>
      <c r="T36" s="108" t="e">
        <f t="shared" si="34"/>
        <v>#DIV/0!</v>
      </c>
      <c r="U36" s="706">
        <f>'Next Years Budget - Set Goals'!U45/12</f>
        <v>0</v>
      </c>
      <c r="V36" s="108" t="e">
        <f t="shared" si="35"/>
        <v>#DIV/0!</v>
      </c>
      <c r="W36" s="706">
        <f>'Next Years Budget - Set Goals'!W45/12</f>
        <v>0</v>
      </c>
      <c r="X36" s="108" t="e">
        <f t="shared" si="36"/>
        <v>#DIV/0!</v>
      </c>
      <c r="Y36" s="706">
        <f>'Next Years Budget - Set Goals'!Y45/12</f>
        <v>0</v>
      </c>
      <c r="Z36" s="108" t="e">
        <f t="shared" si="37"/>
        <v>#DIV/0!</v>
      </c>
      <c r="AA36" s="706">
        <f>'Next Years Budget - Set Goals'!AA45/12</f>
        <v>0</v>
      </c>
      <c r="AB36" s="108" t="e">
        <f t="shared" si="38"/>
        <v>#DIV/0!</v>
      </c>
      <c r="AC36" s="706">
        <f>'Next Years Budget - Set Goals'!AC45/12</f>
        <v>0</v>
      </c>
      <c r="AD36" s="319" t="e">
        <f t="shared" si="39"/>
        <v>#DIV/0!</v>
      </c>
      <c r="BC36" s="552"/>
      <c r="BD36" s="549" t="s">
        <v>476</v>
      </c>
      <c r="BE36" s="550" t="s">
        <v>477</v>
      </c>
      <c r="BF36" s="1"/>
      <c r="BG36" s="575">
        <v>21</v>
      </c>
      <c r="BH36" s="3"/>
    </row>
    <row r="37" spans="1:60" ht="27" customHeight="1" thickBot="1" x14ac:dyDescent="0.55000000000000004">
      <c r="A37" s="327"/>
      <c r="B37" s="405" t="s">
        <v>262</v>
      </c>
      <c r="C37" s="243">
        <f t="shared" si="27"/>
        <v>0</v>
      </c>
      <c r="D37" s="101">
        <f t="shared" si="28"/>
        <v>0</v>
      </c>
      <c r="E37" s="706">
        <f>'Next Years Budget - Set Goals'!E46/12</f>
        <v>0</v>
      </c>
      <c r="F37" s="108">
        <f t="shared" si="40"/>
        <v>0</v>
      </c>
      <c r="G37" s="706">
        <f>'Next Years Budget - Set Goals'!G46/12</f>
        <v>0</v>
      </c>
      <c r="H37" s="108" t="e">
        <f t="shared" si="40"/>
        <v>#DIV/0!</v>
      </c>
      <c r="I37" s="706">
        <f>'Next Years Budget - Set Goals'!I46/12</f>
        <v>0</v>
      </c>
      <c r="J37" s="108" t="e">
        <f t="shared" si="29"/>
        <v>#DIV/0!</v>
      </c>
      <c r="K37" s="706">
        <f>'Next Years Budget - Set Goals'!K46/12</f>
        <v>0</v>
      </c>
      <c r="L37" s="108" t="e">
        <f t="shared" si="30"/>
        <v>#DIV/0!</v>
      </c>
      <c r="M37" s="706">
        <f>'Next Years Budget - Set Goals'!M46/12</f>
        <v>0</v>
      </c>
      <c r="N37" s="108" t="e">
        <f t="shared" si="31"/>
        <v>#DIV/0!</v>
      </c>
      <c r="O37" s="706">
        <f>'Next Years Budget - Set Goals'!O46/12</f>
        <v>0</v>
      </c>
      <c r="P37" s="108" t="e">
        <f t="shared" si="32"/>
        <v>#DIV/0!</v>
      </c>
      <c r="Q37" s="706">
        <f>'Next Years Budget - Set Goals'!Q46/12</f>
        <v>0</v>
      </c>
      <c r="R37" s="108" t="e">
        <f t="shared" si="33"/>
        <v>#DIV/0!</v>
      </c>
      <c r="S37" s="706">
        <f>'Next Years Budget - Set Goals'!S46/12</f>
        <v>0</v>
      </c>
      <c r="T37" s="108" t="e">
        <f t="shared" si="34"/>
        <v>#DIV/0!</v>
      </c>
      <c r="U37" s="706">
        <f>'Next Years Budget - Set Goals'!U46/12</f>
        <v>0</v>
      </c>
      <c r="V37" s="108" t="e">
        <f t="shared" si="35"/>
        <v>#DIV/0!</v>
      </c>
      <c r="W37" s="706">
        <f>'Next Years Budget - Set Goals'!W46/12</f>
        <v>0</v>
      </c>
      <c r="X37" s="108" t="e">
        <f t="shared" si="36"/>
        <v>#DIV/0!</v>
      </c>
      <c r="Y37" s="706">
        <f>'Next Years Budget - Set Goals'!Y46/12</f>
        <v>0</v>
      </c>
      <c r="Z37" s="108" t="e">
        <f t="shared" si="37"/>
        <v>#DIV/0!</v>
      </c>
      <c r="AA37" s="706">
        <f>'Next Years Budget - Set Goals'!AA46/12</f>
        <v>0</v>
      </c>
      <c r="AB37" s="108" t="e">
        <f t="shared" si="38"/>
        <v>#DIV/0!</v>
      </c>
      <c r="AC37" s="706">
        <f>'Next Years Budget - Set Goals'!AC46/12</f>
        <v>0</v>
      </c>
      <c r="AD37" s="319" t="e">
        <f t="shared" si="39"/>
        <v>#DIV/0!</v>
      </c>
      <c r="BC37" s="552"/>
      <c r="BD37" s="549" t="s">
        <v>478</v>
      </c>
      <c r="BE37" s="550" t="s">
        <v>479</v>
      </c>
      <c r="BF37" s="1"/>
      <c r="BG37" s="571">
        <f>(BG35/BG36)</f>
        <v>0</v>
      </c>
      <c r="BH37" s="558" t="s">
        <v>480</v>
      </c>
    </row>
    <row r="38" spans="1:60" ht="18" thickBot="1" x14ac:dyDescent="0.55000000000000004">
      <c r="A38" s="327"/>
      <c r="B38" s="406" t="s">
        <v>263</v>
      </c>
      <c r="C38" s="263">
        <f>SUM(C29:C37)</f>
        <v>0</v>
      </c>
      <c r="D38" s="167">
        <f>+C38/$C$7</f>
        <v>0</v>
      </c>
      <c r="E38" s="254">
        <f>SUM(E29:E37)</f>
        <v>0</v>
      </c>
      <c r="F38" s="176">
        <f>+E38/E$7</f>
        <v>0</v>
      </c>
      <c r="G38" s="254">
        <f>SUM(G29:G37)</f>
        <v>0</v>
      </c>
      <c r="H38" s="176" t="e">
        <f>+G38/G$7</f>
        <v>#DIV/0!</v>
      </c>
      <c r="I38" s="254">
        <f>SUM(I29:I37)</f>
        <v>0</v>
      </c>
      <c r="J38" s="176" t="e">
        <f t="shared" si="29"/>
        <v>#DIV/0!</v>
      </c>
      <c r="K38" s="254">
        <f>SUM(K29:K37)</f>
        <v>0</v>
      </c>
      <c r="L38" s="176" t="e">
        <f t="shared" si="30"/>
        <v>#DIV/0!</v>
      </c>
      <c r="M38" s="254">
        <f>SUM(M29:M37)</f>
        <v>0</v>
      </c>
      <c r="N38" s="176" t="e">
        <f t="shared" si="31"/>
        <v>#DIV/0!</v>
      </c>
      <c r="O38" s="254">
        <f>SUM(O29:O37)</f>
        <v>0</v>
      </c>
      <c r="P38" s="176" t="e">
        <f t="shared" si="32"/>
        <v>#DIV/0!</v>
      </c>
      <c r="Q38" s="254">
        <f>SUM(Q29:Q37)</f>
        <v>0</v>
      </c>
      <c r="R38" s="176" t="e">
        <f t="shared" si="33"/>
        <v>#DIV/0!</v>
      </c>
      <c r="S38" s="254">
        <f>SUM(S29:S37)</f>
        <v>0</v>
      </c>
      <c r="T38" s="176" t="e">
        <f t="shared" si="34"/>
        <v>#DIV/0!</v>
      </c>
      <c r="U38" s="254">
        <f>SUM(U29:U37)</f>
        <v>0</v>
      </c>
      <c r="V38" s="176" t="e">
        <f t="shared" si="35"/>
        <v>#DIV/0!</v>
      </c>
      <c r="W38" s="254">
        <f>SUM(W29:W37)</f>
        <v>0</v>
      </c>
      <c r="X38" s="176" t="e">
        <f t="shared" si="36"/>
        <v>#DIV/0!</v>
      </c>
      <c r="Y38" s="254">
        <f>SUM(Y29:Y37)</f>
        <v>0</v>
      </c>
      <c r="Z38" s="176" t="e">
        <f t="shared" si="37"/>
        <v>#DIV/0!</v>
      </c>
      <c r="AA38" s="254">
        <f>SUM(AA29:AA37)</f>
        <v>0</v>
      </c>
      <c r="AB38" s="176" t="e">
        <f t="shared" si="38"/>
        <v>#DIV/0!</v>
      </c>
      <c r="AC38" s="254">
        <f>SUM(AC29:AC37)</f>
        <v>0</v>
      </c>
      <c r="AD38" s="320" t="e">
        <f t="shared" si="39"/>
        <v>#DIV/0!</v>
      </c>
      <c r="BC38" s="6"/>
      <c r="BD38" s="555" t="s">
        <v>481</v>
      </c>
      <c r="BE38" s="556" t="s">
        <v>482</v>
      </c>
      <c r="BF38" s="2"/>
      <c r="BG38" s="576">
        <f>+(BG29/BG36)</f>
        <v>0</v>
      </c>
      <c r="BH38" s="559" t="s">
        <v>480</v>
      </c>
    </row>
    <row r="39" spans="1:60" ht="13.15" x14ac:dyDescent="0.4">
      <c r="A39" s="327"/>
      <c r="B39" s="407"/>
      <c r="C39" s="264"/>
      <c r="D39" s="107"/>
      <c r="E39" s="255"/>
      <c r="F39" s="176"/>
      <c r="G39" s="255"/>
      <c r="H39" s="176"/>
      <c r="I39" s="255"/>
      <c r="J39" s="176"/>
      <c r="K39" s="255"/>
      <c r="L39" s="176"/>
      <c r="M39" s="255"/>
      <c r="N39" s="176"/>
      <c r="O39" s="255"/>
      <c r="P39" s="176"/>
      <c r="Q39" s="255"/>
      <c r="R39" s="176"/>
      <c r="S39" s="255"/>
      <c r="T39" s="176"/>
      <c r="U39" s="255"/>
      <c r="V39" s="176"/>
      <c r="W39" s="255"/>
      <c r="X39" s="176"/>
      <c r="Y39" s="255"/>
      <c r="Z39" s="176"/>
      <c r="AA39" s="255"/>
      <c r="AB39" s="176"/>
      <c r="AC39" s="255"/>
      <c r="AD39" s="320"/>
      <c r="BC39" s="8"/>
      <c r="BD39" s="9"/>
      <c r="BE39" s="9"/>
      <c r="BF39" s="9"/>
      <c r="BG39" s="352"/>
      <c r="BH39" s="10"/>
    </row>
    <row r="40" spans="1:60" ht="17.649999999999999" x14ac:dyDescent="0.5">
      <c r="A40" s="327"/>
      <c r="B40" s="404" t="s">
        <v>283</v>
      </c>
      <c r="C40" s="243"/>
      <c r="D40" s="1"/>
      <c r="E40" s="248"/>
      <c r="F40" s="108"/>
      <c r="G40" s="248"/>
      <c r="H40" s="108"/>
      <c r="I40" s="248"/>
      <c r="J40" s="108"/>
      <c r="K40" s="248"/>
      <c r="L40" s="108"/>
      <c r="M40" s="248"/>
      <c r="N40" s="108"/>
      <c r="O40" s="248"/>
      <c r="P40" s="108"/>
      <c r="Q40" s="248"/>
      <c r="R40" s="108"/>
      <c r="S40" s="248"/>
      <c r="T40" s="108"/>
      <c r="U40" s="248"/>
      <c r="V40" s="108"/>
      <c r="W40" s="248"/>
      <c r="X40" s="108"/>
      <c r="Y40" s="248"/>
      <c r="Z40" s="108"/>
      <c r="AA40" s="248"/>
      <c r="AB40" s="108"/>
      <c r="AC40" s="248"/>
      <c r="AD40" s="319"/>
      <c r="BC40" s="4"/>
      <c r="BD40" s="1"/>
      <c r="BE40" s="560" t="s">
        <v>964</v>
      </c>
      <c r="BF40" s="1"/>
      <c r="BG40" s="838">
        <f>+((I7/139)/15)</f>
        <v>0</v>
      </c>
      <c r="BH40" s="3"/>
    </row>
    <row r="41" spans="1:60" ht="17.649999999999999" x14ac:dyDescent="0.5">
      <c r="A41" s="327" t="s">
        <v>399</v>
      </c>
      <c r="B41" s="394" t="s">
        <v>264</v>
      </c>
      <c r="C41" s="243">
        <f t="shared" ref="C41:C59" si="41">+E41+G41+I41+K41+M41+O41+Q41+S41+U41+W41+Y41+AA41+AC41</f>
        <v>0</v>
      </c>
      <c r="D41" s="101">
        <f t="shared" ref="D41:D59" si="42">+C41/$C$7</f>
        <v>0</v>
      </c>
      <c r="E41" s="706">
        <f>'Next Years Budget - Set Goals'!E50/12</f>
        <v>0</v>
      </c>
      <c r="F41" s="108">
        <f t="shared" ref="F41:H56" si="43">+E41/E$7</f>
        <v>0</v>
      </c>
      <c r="G41" s="706">
        <f>'Next Years Budget - Set Goals'!G50/12</f>
        <v>0</v>
      </c>
      <c r="H41" s="108" t="e">
        <f t="shared" si="43"/>
        <v>#DIV/0!</v>
      </c>
      <c r="I41" s="706">
        <f>'Next Years Budget - Set Goals'!I50/12</f>
        <v>0</v>
      </c>
      <c r="J41" s="108" t="e">
        <f t="shared" ref="J41:J60" si="44">+I41/I$7</f>
        <v>#DIV/0!</v>
      </c>
      <c r="K41" s="706">
        <f>'Next Years Budget - Set Goals'!K50/12</f>
        <v>0</v>
      </c>
      <c r="L41" s="108" t="e">
        <f t="shared" ref="L41:L60" si="45">+K41/K$7</f>
        <v>#DIV/0!</v>
      </c>
      <c r="M41" s="706">
        <f>'Next Years Budget - Set Goals'!M50/12</f>
        <v>0</v>
      </c>
      <c r="N41" s="108" t="e">
        <f t="shared" ref="N41:N60" si="46">+M41/M$7</f>
        <v>#DIV/0!</v>
      </c>
      <c r="O41" s="706">
        <f>'Next Years Budget - Set Goals'!O50/12</f>
        <v>0</v>
      </c>
      <c r="P41" s="108" t="e">
        <f t="shared" ref="P41:P60" si="47">+O41/O$7</f>
        <v>#DIV/0!</v>
      </c>
      <c r="Q41" s="706">
        <f>'Next Years Budget - Set Goals'!Q50/12</f>
        <v>0</v>
      </c>
      <c r="R41" s="108" t="e">
        <f t="shared" ref="R41:R60" si="48">+Q41/Q$7</f>
        <v>#DIV/0!</v>
      </c>
      <c r="S41" s="706">
        <f>'Next Years Budget - Set Goals'!S50/12</f>
        <v>0</v>
      </c>
      <c r="T41" s="108" t="e">
        <f t="shared" ref="T41:T60" si="49">+S41/S$7</f>
        <v>#DIV/0!</v>
      </c>
      <c r="U41" s="706">
        <f>'Next Years Budget - Set Goals'!U50/12</f>
        <v>0</v>
      </c>
      <c r="V41" s="108" t="e">
        <f t="shared" ref="V41:V60" si="50">+U41/U$7</f>
        <v>#DIV/0!</v>
      </c>
      <c r="W41" s="706">
        <f>'Next Years Budget - Set Goals'!W50/12</f>
        <v>0</v>
      </c>
      <c r="X41" s="108" t="e">
        <f t="shared" ref="X41:X60" si="51">+W41/W$7</f>
        <v>#DIV/0!</v>
      </c>
      <c r="Y41" s="706">
        <f>'Next Years Budget - Set Goals'!Y50/12</f>
        <v>0</v>
      </c>
      <c r="Z41" s="108" t="e">
        <f t="shared" ref="Z41:Z60" si="52">+Y41/Y$7</f>
        <v>#DIV/0!</v>
      </c>
      <c r="AA41" s="706">
        <f>'Next Years Budget - Set Goals'!AA50/12</f>
        <v>0</v>
      </c>
      <c r="AB41" s="108" t="e">
        <f t="shared" ref="AB41:AB60" si="53">+AA41/AA$7</f>
        <v>#DIV/0!</v>
      </c>
      <c r="AC41" s="706">
        <f>'Next Years Budget - Set Goals'!AC50/12</f>
        <v>0</v>
      </c>
      <c r="AD41" s="319" t="e">
        <f t="shared" ref="AD41:AD60" si="54">+AC41/AC$7</f>
        <v>#DIV/0!</v>
      </c>
      <c r="BC41" s="4"/>
      <c r="BD41" s="1"/>
      <c r="BE41" s="560" t="s">
        <v>963</v>
      </c>
      <c r="BF41" s="1"/>
      <c r="BG41" s="838">
        <f>+(($G7/350)/20)</f>
        <v>0</v>
      </c>
      <c r="BH41" s="561"/>
    </row>
    <row r="42" spans="1:60" ht="17.649999999999999" x14ac:dyDescent="0.5">
      <c r="A42" s="327" t="s">
        <v>399</v>
      </c>
      <c r="B42" s="394" t="s">
        <v>265</v>
      </c>
      <c r="C42" s="243">
        <f t="shared" si="41"/>
        <v>0</v>
      </c>
      <c r="D42" s="101">
        <f t="shared" si="42"/>
        <v>0</v>
      </c>
      <c r="E42" s="706">
        <f>'Next Years Budget - Set Goals'!E51/12</f>
        <v>0</v>
      </c>
      <c r="F42" s="108">
        <f t="shared" si="43"/>
        <v>0</v>
      </c>
      <c r="G42" s="706">
        <f>'Next Years Budget - Set Goals'!G51/12</f>
        <v>0</v>
      </c>
      <c r="H42" s="108" t="e">
        <f t="shared" si="43"/>
        <v>#DIV/0!</v>
      </c>
      <c r="I42" s="706">
        <f>'Next Years Budget - Set Goals'!I51/12</f>
        <v>0</v>
      </c>
      <c r="J42" s="108" t="e">
        <f t="shared" si="44"/>
        <v>#DIV/0!</v>
      </c>
      <c r="K42" s="706">
        <f>'Next Years Budget - Set Goals'!K51/12</f>
        <v>0</v>
      </c>
      <c r="L42" s="108" t="e">
        <f t="shared" si="45"/>
        <v>#DIV/0!</v>
      </c>
      <c r="M42" s="706">
        <f>'Next Years Budget - Set Goals'!M51/12</f>
        <v>0</v>
      </c>
      <c r="N42" s="108" t="e">
        <f t="shared" si="46"/>
        <v>#DIV/0!</v>
      </c>
      <c r="O42" s="706">
        <f>'Next Years Budget - Set Goals'!O51/12</f>
        <v>0</v>
      </c>
      <c r="P42" s="108" t="e">
        <f t="shared" si="47"/>
        <v>#DIV/0!</v>
      </c>
      <c r="Q42" s="706">
        <f>'Next Years Budget - Set Goals'!Q51/12</f>
        <v>0</v>
      </c>
      <c r="R42" s="108" t="e">
        <f t="shared" si="48"/>
        <v>#DIV/0!</v>
      </c>
      <c r="S42" s="706">
        <f>'Next Years Budget - Set Goals'!S51/12</f>
        <v>0</v>
      </c>
      <c r="T42" s="108" t="e">
        <f t="shared" si="49"/>
        <v>#DIV/0!</v>
      </c>
      <c r="U42" s="706">
        <f>'Next Years Budget - Set Goals'!U51/12</f>
        <v>0</v>
      </c>
      <c r="V42" s="108" t="e">
        <f t="shared" si="50"/>
        <v>#DIV/0!</v>
      </c>
      <c r="W42" s="706">
        <f>'Next Years Budget - Set Goals'!W51/12</f>
        <v>0</v>
      </c>
      <c r="X42" s="108" t="e">
        <f t="shared" si="51"/>
        <v>#DIV/0!</v>
      </c>
      <c r="Y42" s="706">
        <f>'Next Years Budget - Set Goals'!Y51/12</f>
        <v>0</v>
      </c>
      <c r="Z42" s="108" t="e">
        <f t="shared" si="52"/>
        <v>#DIV/0!</v>
      </c>
      <c r="AA42" s="706">
        <f>'Next Years Budget - Set Goals'!AA51/12</f>
        <v>0</v>
      </c>
      <c r="AB42" s="108" t="e">
        <f t="shared" si="53"/>
        <v>#DIV/0!</v>
      </c>
      <c r="AC42" s="706">
        <f>'Next Years Budget - Set Goals'!AC51/12</f>
        <v>0</v>
      </c>
      <c r="AD42" s="319" t="e">
        <f t="shared" si="54"/>
        <v>#DIV/0!</v>
      </c>
      <c r="BC42" s="4"/>
      <c r="BD42" s="1"/>
      <c r="BE42" s="560" t="s">
        <v>483</v>
      </c>
      <c r="BF42" s="1"/>
      <c r="BG42" s="562">
        <f>SUM(BG35-(BG40+BG41))</f>
        <v>0</v>
      </c>
      <c r="BH42" s="3"/>
    </row>
    <row r="43" spans="1:60" ht="17.649999999999999" x14ac:dyDescent="0.5">
      <c r="A43" s="327" t="s">
        <v>398</v>
      </c>
      <c r="B43" s="394" t="s">
        <v>266</v>
      </c>
      <c r="C43" s="243">
        <f t="shared" si="41"/>
        <v>0</v>
      </c>
      <c r="D43" s="101">
        <f t="shared" si="42"/>
        <v>0</v>
      </c>
      <c r="E43" s="706">
        <f>'Next Years Budget - Set Goals'!E52/12</f>
        <v>0</v>
      </c>
      <c r="F43" s="108">
        <f t="shared" si="43"/>
        <v>0</v>
      </c>
      <c r="G43" s="706">
        <f>'Next Years Budget - Set Goals'!G52/12</f>
        <v>0</v>
      </c>
      <c r="H43" s="108" t="e">
        <f t="shared" si="43"/>
        <v>#DIV/0!</v>
      </c>
      <c r="I43" s="706">
        <f>'Next Years Budget - Set Goals'!I52/12</f>
        <v>0</v>
      </c>
      <c r="J43" s="108" t="e">
        <f t="shared" si="44"/>
        <v>#DIV/0!</v>
      </c>
      <c r="K43" s="706">
        <f>'Next Years Budget - Set Goals'!K52/12</f>
        <v>0</v>
      </c>
      <c r="L43" s="108" t="e">
        <f t="shared" si="45"/>
        <v>#DIV/0!</v>
      </c>
      <c r="M43" s="706">
        <f>'Next Years Budget - Set Goals'!M52/12</f>
        <v>0</v>
      </c>
      <c r="N43" s="108" t="e">
        <f t="shared" si="46"/>
        <v>#DIV/0!</v>
      </c>
      <c r="O43" s="706">
        <f>'Next Years Budget - Set Goals'!O52/12</f>
        <v>0</v>
      </c>
      <c r="P43" s="108" t="e">
        <f t="shared" si="47"/>
        <v>#DIV/0!</v>
      </c>
      <c r="Q43" s="706">
        <f>'Next Years Budget - Set Goals'!Q52/12</f>
        <v>0</v>
      </c>
      <c r="R43" s="108" t="e">
        <f t="shared" si="48"/>
        <v>#DIV/0!</v>
      </c>
      <c r="S43" s="706">
        <f>'Next Years Budget - Set Goals'!S52/12</f>
        <v>0</v>
      </c>
      <c r="T43" s="108" t="e">
        <f t="shared" si="49"/>
        <v>#DIV/0!</v>
      </c>
      <c r="U43" s="706">
        <f>'Next Years Budget - Set Goals'!U52/12</f>
        <v>0</v>
      </c>
      <c r="V43" s="108" t="e">
        <f t="shared" si="50"/>
        <v>#DIV/0!</v>
      </c>
      <c r="W43" s="706">
        <f>'Next Years Budget - Set Goals'!W52/12</f>
        <v>0</v>
      </c>
      <c r="X43" s="108" t="e">
        <f t="shared" si="51"/>
        <v>#DIV/0!</v>
      </c>
      <c r="Y43" s="706">
        <f>'Next Years Budget - Set Goals'!Y52/12</f>
        <v>0</v>
      </c>
      <c r="Z43" s="108" t="e">
        <f t="shared" si="52"/>
        <v>#DIV/0!</v>
      </c>
      <c r="AA43" s="706">
        <f>'Next Years Budget - Set Goals'!AA52/12</f>
        <v>0</v>
      </c>
      <c r="AB43" s="108" t="e">
        <f t="shared" si="53"/>
        <v>#DIV/0!</v>
      </c>
      <c r="AC43" s="706">
        <f>'Next Years Budget - Set Goals'!AC52/12</f>
        <v>0</v>
      </c>
      <c r="AD43" s="319" t="e">
        <f t="shared" si="54"/>
        <v>#DIV/0!</v>
      </c>
      <c r="BC43" s="4"/>
      <c r="BD43" s="1"/>
      <c r="BE43" s="560" t="s">
        <v>484</v>
      </c>
      <c r="BF43" s="1"/>
      <c r="BG43" s="563">
        <v>80</v>
      </c>
      <c r="BH43" s="3"/>
    </row>
    <row r="44" spans="1:60" ht="13.15" x14ac:dyDescent="0.4">
      <c r="A44" s="327" t="s">
        <v>398</v>
      </c>
      <c r="B44" s="394" t="s">
        <v>267</v>
      </c>
      <c r="C44" s="243">
        <f t="shared" si="41"/>
        <v>0</v>
      </c>
      <c r="D44" s="101">
        <f t="shared" si="42"/>
        <v>0</v>
      </c>
      <c r="E44" s="706">
        <f>'Next Years Budget - Set Goals'!E53/12</f>
        <v>0</v>
      </c>
      <c r="F44" s="108">
        <f t="shared" si="43"/>
        <v>0</v>
      </c>
      <c r="G44" s="706">
        <f>'Next Years Budget - Set Goals'!G53/12</f>
        <v>0</v>
      </c>
      <c r="H44" s="108" t="e">
        <f t="shared" si="43"/>
        <v>#DIV/0!</v>
      </c>
      <c r="I44" s="706">
        <f>'Next Years Budget - Set Goals'!I53/12</f>
        <v>0</v>
      </c>
      <c r="J44" s="108" t="e">
        <f t="shared" si="44"/>
        <v>#DIV/0!</v>
      </c>
      <c r="K44" s="706">
        <f>'Next Years Budget - Set Goals'!K53/12</f>
        <v>0</v>
      </c>
      <c r="L44" s="108" t="e">
        <f t="shared" si="45"/>
        <v>#DIV/0!</v>
      </c>
      <c r="M44" s="706">
        <f>'Next Years Budget - Set Goals'!M53/12</f>
        <v>0</v>
      </c>
      <c r="N44" s="108" t="e">
        <f t="shared" si="46"/>
        <v>#DIV/0!</v>
      </c>
      <c r="O44" s="706">
        <f>'Next Years Budget - Set Goals'!O53/12</f>
        <v>0</v>
      </c>
      <c r="P44" s="108" t="e">
        <f t="shared" si="47"/>
        <v>#DIV/0!</v>
      </c>
      <c r="Q44" s="706">
        <f>'Next Years Budget - Set Goals'!Q53/12</f>
        <v>0</v>
      </c>
      <c r="R44" s="108" t="e">
        <f t="shared" si="48"/>
        <v>#DIV/0!</v>
      </c>
      <c r="S44" s="706">
        <f>'Next Years Budget - Set Goals'!S53/12</f>
        <v>0</v>
      </c>
      <c r="T44" s="108" t="e">
        <f t="shared" si="49"/>
        <v>#DIV/0!</v>
      </c>
      <c r="U44" s="706">
        <f>'Next Years Budget - Set Goals'!U53/12</f>
        <v>0</v>
      </c>
      <c r="V44" s="108" t="e">
        <f t="shared" si="50"/>
        <v>#DIV/0!</v>
      </c>
      <c r="W44" s="706">
        <f>'Next Years Budget - Set Goals'!W53/12</f>
        <v>0</v>
      </c>
      <c r="X44" s="108" t="e">
        <f t="shared" si="51"/>
        <v>#DIV/0!</v>
      </c>
      <c r="Y44" s="706">
        <f>'Next Years Budget - Set Goals'!Y53/12</f>
        <v>0</v>
      </c>
      <c r="Z44" s="108" t="e">
        <f t="shared" si="52"/>
        <v>#DIV/0!</v>
      </c>
      <c r="AA44" s="706">
        <f>'Next Years Budget - Set Goals'!AA53/12</f>
        <v>0</v>
      </c>
      <c r="AB44" s="108" t="e">
        <f t="shared" si="53"/>
        <v>#DIV/0!</v>
      </c>
      <c r="AC44" s="706">
        <f>'Next Years Budget - Set Goals'!AC53/12</f>
        <v>0</v>
      </c>
      <c r="AD44" s="319" t="e">
        <f t="shared" si="54"/>
        <v>#DIV/0!</v>
      </c>
      <c r="BC44" s="4"/>
      <c r="BD44" s="1"/>
      <c r="BE44" s="1"/>
      <c r="BF44" s="1"/>
      <c r="BG44" s="344"/>
      <c r="BH44" s="3"/>
    </row>
    <row r="45" spans="1:60" ht="18" thickBot="1" x14ac:dyDescent="0.55000000000000004">
      <c r="A45" s="327" t="s">
        <v>398</v>
      </c>
      <c r="B45" s="394" t="s">
        <v>268</v>
      </c>
      <c r="C45" s="243">
        <f t="shared" si="41"/>
        <v>0</v>
      </c>
      <c r="D45" s="101">
        <f t="shared" si="42"/>
        <v>0</v>
      </c>
      <c r="E45" s="706">
        <f>'Next Years Budget - Set Goals'!E54/12</f>
        <v>0</v>
      </c>
      <c r="F45" s="108">
        <f t="shared" si="43"/>
        <v>0</v>
      </c>
      <c r="G45" s="706">
        <f>'Next Years Budget - Set Goals'!G54/12</f>
        <v>0</v>
      </c>
      <c r="H45" s="108" t="e">
        <f t="shared" si="43"/>
        <v>#DIV/0!</v>
      </c>
      <c r="I45" s="706">
        <f>'Next Years Budget - Set Goals'!I54/12</f>
        <v>0</v>
      </c>
      <c r="J45" s="108" t="e">
        <f t="shared" si="44"/>
        <v>#DIV/0!</v>
      </c>
      <c r="K45" s="706">
        <f>'Next Years Budget - Set Goals'!K54/12</f>
        <v>0</v>
      </c>
      <c r="L45" s="108" t="e">
        <f t="shared" si="45"/>
        <v>#DIV/0!</v>
      </c>
      <c r="M45" s="706">
        <f>'Next Years Budget - Set Goals'!M54/12</f>
        <v>0</v>
      </c>
      <c r="N45" s="108" t="e">
        <f t="shared" si="46"/>
        <v>#DIV/0!</v>
      </c>
      <c r="O45" s="706">
        <f>'Next Years Budget - Set Goals'!O54/12</f>
        <v>0</v>
      </c>
      <c r="P45" s="108" t="e">
        <f t="shared" si="47"/>
        <v>#DIV/0!</v>
      </c>
      <c r="Q45" s="706">
        <f>'Next Years Budget - Set Goals'!Q54/12</f>
        <v>0</v>
      </c>
      <c r="R45" s="108" t="e">
        <f t="shared" si="48"/>
        <v>#DIV/0!</v>
      </c>
      <c r="S45" s="706">
        <f>'Next Years Budget - Set Goals'!S54/12</f>
        <v>0</v>
      </c>
      <c r="T45" s="108" t="e">
        <f t="shared" si="49"/>
        <v>#DIV/0!</v>
      </c>
      <c r="U45" s="706">
        <f>'Next Years Budget - Set Goals'!U54/12</f>
        <v>0</v>
      </c>
      <c r="V45" s="108" t="e">
        <f t="shared" si="50"/>
        <v>#DIV/0!</v>
      </c>
      <c r="W45" s="706">
        <f>'Next Years Budget - Set Goals'!W54/12</f>
        <v>0</v>
      </c>
      <c r="X45" s="108" t="e">
        <f t="shared" si="51"/>
        <v>#DIV/0!</v>
      </c>
      <c r="Y45" s="706">
        <f>'Next Years Budget - Set Goals'!Y54/12</f>
        <v>0</v>
      </c>
      <c r="Z45" s="108" t="e">
        <f t="shared" si="52"/>
        <v>#DIV/0!</v>
      </c>
      <c r="AA45" s="706">
        <f>'Next Years Budget - Set Goals'!AA54/12</f>
        <v>0</v>
      </c>
      <c r="AB45" s="108" t="e">
        <f t="shared" si="53"/>
        <v>#DIV/0!</v>
      </c>
      <c r="AC45" s="706">
        <f>'Next Years Budget - Set Goals'!AC54/12</f>
        <v>0</v>
      </c>
      <c r="AD45" s="319" t="e">
        <f t="shared" si="54"/>
        <v>#DIV/0!</v>
      </c>
      <c r="BC45" s="6"/>
      <c r="BD45" s="2"/>
      <c r="BE45" s="556" t="s">
        <v>485</v>
      </c>
      <c r="BF45" s="2"/>
      <c r="BG45" s="564">
        <f>+($BG$42*$BG$43)</f>
        <v>0</v>
      </c>
      <c r="BH45" s="7"/>
    </row>
    <row r="46" spans="1:60" ht="13.15" x14ac:dyDescent="0.4">
      <c r="A46" s="327" t="s">
        <v>399</v>
      </c>
      <c r="B46" s="394" t="s">
        <v>269</v>
      </c>
      <c r="C46" s="243">
        <f t="shared" si="41"/>
        <v>0</v>
      </c>
      <c r="D46" s="101">
        <f t="shared" si="42"/>
        <v>0</v>
      </c>
      <c r="E46" s="706">
        <f>'Next Years Budget - Set Goals'!E55/12</f>
        <v>0</v>
      </c>
      <c r="F46" s="108">
        <f t="shared" si="43"/>
        <v>0</v>
      </c>
      <c r="G46" s="706">
        <f>'Next Years Budget - Set Goals'!G55/12</f>
        <v>0</v>
      </c>
      <c r="H46" s="108" t="e">
        <f t="shared" si="43"/>
        <v>#DIV/0!</v>
      </c>
      <c r="I46" s="706">
        <f>'Next Years Budget - Set Goals'!I55/12</f>
        <v>0</v>
      </c>
      <c r="J46" s="108" t="e">
        <f t="shared" si="44"/>
        <v>#DIV/0!</v>
      </c>
      <c r="K46" s="706">
        <f>'Next Years Budget - Set Goals'!K55/12</f>
        <v>0</v>
      </c>
      <c r="L46" s="108" t="e">
        <f t="shared" si="45"/>
        <v>#DIV/0!</v>
      </c>
      <c r="M46" s="706">
        <f>'Next Years Budget - Set Goals'!M55/12</f>
        <v>0</v>
      </c>
      <c r="N46" s="108" t="e">
        <f t="shared" si="46"/>
        <v>#DIV/0!</v>
      </c>
      <c r="O46" s="706">
        <f>'Next Years Budget - Set Goals'!O55/12</f>
        <v>0</v>
      </c>
      <c r="P46" s="108" t="e">
        <f t="shared" si="47"/>
        <v>#DIV/0!</v>
      </c>
      <c r="Q46" s="706">
        <f>'Next Years Budget - Set Goals'!Q55/12</f>
        <v>0</v>
      </c>
      <c r="R46" s="108" t="e">
        <f t="shared" si="48"/>
        <v>#DIV/0!</v>
      </c>
      <c r="S46" s="706">
        <f>'Next Years Budget - Set Goals'!S55/12</f>
        <v>0</v>
      </c>
      <c r="T46" s="108" t="e">
        <f t="shared" si="49"/>
        <v>#DIV/0!</v>
      </c>
      <c r="U46" s="706">
        <f>'Next Years Budget - Set Goals'!U55/12</f>
        <v>0</v>
      </c>
      <c r="V46" s="108" t="e">
        <f t="shared" si="50"/>
        <v>#DIV/0!</v>
      </c>
      <c r="W46" s="706">
        <f>'Next Years Budget - Set Goals'!W55/12</f>
        <v>0</v>
      </c>
      <c r="X46" s="108" t="e">
        <f t="shared" si="51"/>
        <v>#DIV/0!</v>
      </c>
      <c r="Y46" s="706">
        <f>'Next Years Budget - Set Goals'!Y55/12</f>
        <v>0</v>
      </c>
      <c r="Z46" s="108" t="e">
        <f t="shared" si="52"/>
        <v>#DIV/0!</v>
      </c>
      <c r="AA46" s="706">
        <f>'Next Years Budget - Set Goals'!AA55/12</f>
        <v>0</v>
      </c>
      <c r="AB46" s="108" t="e">
        <f t="shared" si="53"/>
        <v>#DIV/0!</v>
      </c>
      <c r="AC46" s="706">
        <f>'Next Years Budget - Set Goals'!AC55/12</f>
        <v>0</v>
      </c>
      <c r="AD46" s="319" t="e">
        <f t="shared" si="54"/>
        <v>#DIV/0!</v>
      </c>
    </row>
    <row r="47" spans="1:60" ht="13.15" x14ac:dyDescent="0.4">
      <c r="A47" s="327" t="s">
        <v>399</v>
      </c>
      <c r="B47" s="408" t="s">
        <v>270</v>
      </c>
      <c r="C47" s="243">
        <f t="shared" si="41"/>
        <v>0</v>
      </c>
      <c r="D47" s="101">
        <f t="shared" si="42"/>
        <v>0</v>
      </c>
      <c r="E47" s="706">
        <f>'Next Years Budget - Set Goals'!E56/12</f>
        <v>0</v>
      </c>
      <c r="F47" s="108">
        <f t="shared" si="43"/>
        <v>0</v>
      </c>
      <c r="G47" s="706">
        <f>'Next Years Budget - Set Goals'!G56/12</f>
        <v>0</v>
      </c>
      <c r="H47" s="108" t="e">
        <f t="shared" si="43"/>
        <v>#DIV/0!</v>
      </c>
      <c r="I47" s="706">
        <f>'Next Years Budget - Set Goals'!I56/12</f>
        <v>0</v>
      </c>
      <c r="J47" s="108" t="e">
        <f t="shared" si="44"/>
        <v>#DIV/0!</v>
      </c>
      <c r="K47" s="706">
        <f>'Next Years Budget - Set Goals'!K56/12</f>
        <v>0</v>
      </c>
      <c r="L47" s="108" t="e">
        <f t="shared" si="45"/>
        <v>#DIV/0!</v>
      </c>
      <c r="M47" s="706">
        <f>'Next Years Budget - Set Goals'!M56/12</f>
        <v>0</v>
      </c>
      <c r="N47" s="108" t="e">
        <f t="shared" si="46"/>
        <v>#DIV/0!</v>
      </c>
      <c r="O47" s="706">
        <f>'Next Years Budget - Set Goals'!O56/12</f>
        <v>0</v>
      </c>
      <c r="P47" s="108" t="e">
        <f t="shared" si="47"/>
        <v>#DIV/0!</v>
      </c>
      <c r="Q47" s="706">
        <f>'Next Years Budget - Set Goals'!Q56/12</f>
        <v>0</v>
      </c>
      <c r="R47" s="108" t="e">
        <f t="shared" si="48"/>
        <v>#DIV/0!</v>
      </c>
      <c r="S47" s="706">
        <f>'Next Years Budget - Set Goals'!S56/12</f>
        <v>0</v>
      </c>
      <c r="T47" s="108" t="e">
        <f t="shared" si="49"/>
        <v>#DIV/0!</v>
      </c>
      <c r="U47" s="706">
        <f>'Next Years Budget - Set Goals'!U56/12</f>
        <v>0</v>
      </c>
      <c r="V47" s="108" t="e">
        <f t="shared" si="50"/>
        <v>#DIV/0!</v>
      </c>
      <c r="W47" s="706">
        <f>'Next Years Budget - Set Goals'!W56/12</f>
        <v>0</v>
      </c>
      <c r="X47" s="108" t="e">
        <f t="shared" si="51"/>
        <v>#DIV/0!</v>
      </c>
      <c r="Y47" s="706">
        <f>'Next Years Budget - Set Goals'!Y56/12</f>
        <v>0</v>
      </c>
      <c r="Z47" s="108" t="e">
        <f t="shared" si="52"/>
        <v>#DIV/0!</v>
      </c>
      <c r="AA47" s="706">
        <f>'Next Years Budget - Set Goals'!AA56/12</f>
        <v>0</v>
      </c>
      <c r="AB47" s="108" t="e">
        <f t="shared" si="53"/>
        <v>#DIV/0!</v>
      </c>
      <c r="AC47" s="706">
        <f>'Next Years Budget - Set Goals'!AC56/12</f>
        <v>0</v>
      </c>
      <c r="AD47" s="319" t="e">
        <f t="shared" si="54"/>
        <v>#DIV/0!</v>
      </c>
    </row>
    <row r="48" spans="1:60" ht="13.15" x14ac:dyDescent="0.4">
      <c r="A48" s="327" t="s">
        <v>398</v>
      </c>
      <c r="B48" s="394" t="s">
        <v>271</v>
      </c>
      <c r="C48" s="243">
        <f t="shared" si="41"/>
        <v>0</v>
      </c>
      <c r="D48" s="101">
        <f t="shared" si="42"/>
        <v>0</v>
      </c>
      <c r="E48" s="706">
        <f>'Next Years Budget - Set Goals'!E57/12</f>
        <v>0</v>
      </c>
      <c r="F48" s="108">
        <f t="shared" si="43"/>
        <v>0</v>
      </c>
      <c r="G48" s="706">
        <f>'Next Years Budget - Set Goals'!G57/12</f>
        <v>0</v>
      </c>
      <c r="H48" s="108" t="e">
        <f t="shared" si="43"/>
        <v>#DIV/0!</v>
      </c>
      <c r="I48" s="706">
        <f>'Next Years Budget - Set Goals'!I57/12</f>
        <v>0</v>
      </c>
      <c r="J48" s="108" t="e">
        <f t="shared" si="44"/>
        <v>#DIV/0!</v>
      </c>
      <c r="K48" s="706">
        <f>'Next Years Budget - Set Goals'!K57/12</f>
        <v>0</v>
      </c>
      <c r="L48" s="108" t="e">
        <f t="shared" si="45"/>
        <v>#DIV/0!</v>
      </c>
      <c r="M48" s="706">
        <f>'Next Years Budget - Set Goals'!M57/12</f>
        <v>0</v>
      </c>
      <c r="N48" s="108" t="e">
        <f t="shared" si="46"/>
        <v>#DIV/0!</v>
      </c>
      <c r="O48" s="706">
        <f>'Next Years Budget - Set Goals'!O57/12</f>
        <v>0</v>
      </c>
      <c r="P48" s="108" t="e">
        <f t="shared" si="47"/>
        <v>#DIV/0!</v>
      </c>
      <c r="Q48" s="706">
        <f>'Next Years Budget - Set Goals'!Q57/12</f>
        <v>0</v>
      </c>
      <c r="R48" s="108" t="e">
        <f t="shared" si="48"/>
        <v>#DIV/0!</v>
      </c>
      <c r="S48" s="706">
        <f>'Next Years Budget - Set Goals'!S57/12</f>
        <v>0</v>
      </c>
      <c r="T48" s="108" t="e">
        <f t="shared" si="49"/>
        <v>#DIV/0!</v>
      </c>
      <c r="U48" s="706">
        <f>'Next Years Budget - Set Goals'!U57/12</f>
        <v>0</v>
      </c>
      <c r="V48" s="108" t="e">
        <f t="shared" si="50"/>
        <v>#DIV/0!</v>
      </c>
      <c r="W48" s="706">
        <f>'Next Years Budget - Set Goals'!W57/12</f>
        <v>0</v>
      </c>
      <c r="X48" s="108" t="e">
        <f t="shared" si="51"/>
        <v>#DIV/0!</v>
      </c>
      <c r="Y48" s="706">
        <f>'Next Years Budget - Set Goals'!Y57/12</f>
        <v>0</v>
      </c>
      <c r="Z48" s="108" t="e">
        <f t="shared" si="52"/>
        <v>#DIV/0!</v>
      </c>
      <c r="AA48" s="706">
        <f>'Next Years Budget - Set Goals'!AA57/12</f>
        <v>0</v>
      </c>
      <c r="AB48" s="108" t="e">
        <f t="shared" si="53"/>
        <v>#DIV/0!</v>
      </c>
      <c r="AC48" s="706">
        <f>'Next Years Budget - Set Goals'!AC57/12</f>
        <v>0</v>
      </c>
      <c r="AD48" s="319" t="e">
        <f t="shared" si="54"/>
        <v>#DIV/0!</v>
      </c>
    </row>
    <row r="49" spans="1:30" ht="13.15" x14ac:dyDescent="0.4">
      <c r="A49" s="327" t="s">
        <v>398</v>
      </c>
      <c r="B49" s="394" t="s">
        <v>272</v>
      </c>
      <c r="C49" s="243">
        <f t="shared" si="41"/>
        <v>0</v>
      </c>
      <c r="D49" s="101">
        <f t="shared" si="42"/>
        <v>0</v>
      </c>
      <c r="E49" s="706">
        <f>'Next Years Budget - Set Goals'!E58/12</f>
        <v>0</v>
      </c>
      <c r="F49" s="108">
        <f t="shared" si="43"/>
        <v>0</v>
      </c>
      <c r="G49" s="706">
        <f>'Next Years Budget - Set Goals'!G58/12</f>
        <v>0</v>
      </c>
      <c r="H49" s="108" t="e">
        <f t="shared" si="43"/>
        <v>#DIV/0!</v>
      </c>
      <c r="I49" s="706">
        <f>'Next Years Budget - Set Goals'!I58/12</f>
        <v>0</v>
      </c>
      <c r="J49" s="108" t="e">
        <f t="shared" si="44"/>
        <v>#DIV/0!</v>
      </c>
      <c r="K49" s="706">
        <f>'Next Years Budget - Set Goals'!K58/12</f>
        <v>0</v>
      </c>
      <c r="L49" s="108" t="e">
        <f t="shared" si="45"/>
        <v>#DIV/0!</v>
      </c>
      <c r="M49" s="706">
        <f>'Next Years Budget - Set Goals'!M58/12</f>
        <v>0</v>
      </c>
      <c r="N49" s="108" t="e">
        <f t="shared" si="46"/>
        <v>#DIV/0!</v>
      </c>
      <c r="O49" s="706">
        <f>'Next Years Budget - Set Goals'!O58/12</f>
        <v>0</v>
      </c>
      <c r="P49" s="108" t="e">
        <f t="shared" si="47"/>
        <v>#DIV/0!</v>
      </c>
      <c r="Q49" s="706">
        <f>'Next Years Budget - Set Goals'!Q58/12</f>
        <v>0</v>
      </c>
      <c r="R49" s="108" t="e">
        <f t="shared" si="48"/>
        <v>#DIV/0!</v>
      </c>
      <c r="S49" s="706">
        <f>'Next Years Budget - Set Goals'!S58/12</f>
        <v>0</v>
      </c>
      <c r="T49" s="108" t="e">
        <f t="shared" si="49"/>
        <v>#DIV/0!</v>
      </c>
      <c r="U49" s="706">
        <f>'Next Years Budget - Set Goals'!U58/12</f>
        <v>0</v>
      </c>
      <c r="V49" s="108" t="e">
        <f t="shared" si="50"/>
        <v>#DIV/0!</v>
      </c>
      <c r="W49" s="706">
        <f>'Next Years Budget - Set Goals'!W58/12</f>
        <v>0</v>
      </c>
      <c r="X49" s="108" t="e">
        <f t="shared" si="51"/>
        <v>#DIV/0!</v>
      </c>
      <c r="Y49" s="706">
        <f>'Next Years Budget - Set Goals'!Y58/12</f>
        <v>0</v>
      </c>
      <c r="Z49" s="108" t="e">
        <f t="shared" si="52"/>
        <v>#DIV/0!</v>
      </c>
      <c r="AA49" s="706">
        <f>'Next Years Budget - Set Goals'!AA58/12</f>
        <v>0</v>
      </c>
      <c r="AB49" s="108" t="e">
        <f t="shared" si="53"/>
        <v>#DIV/0!</v>
      </c>
      <c r="AC49" s="706">
        <f>'Next Years Budget - Set Goals'!AC58/12</f>
        <v>0</v>
      </c>
      <c r="AD49" s="319" t="e">
        <f t="shared" si="54"/>
        <v>#DIV/0!</v>
      </c>
    </row>
    <row r="50" spans="1:30" ht="13.15" x14ac:dyDescent="0.4">
      <c r="A50" s="327" t="s">
        <v>398</v>
      </c>
      <c r="B50" s="394" t="s">
        <v>273</v>
      </c>
      <c r="C50" s="243">
        <f t="shared" si="41"/>
        <v>0</v>
      </c>
      <c r="D50" s="101">
        <f t="shared" si="42"/>
        <v>0</v>
      </c>
      <c r="E50" s="706">
        <f>'Next Years Budget - Set Goals'!E59/12</f>
        <v>0</v>
      </c>
      <c r="F50" s="108">
        <f t="shared" si="43"/>
        <v>0</v>
      </c>
      <c r="G50" s="706">
        <f>'Next Years Budget - Set Goals'!G59/12</f>
        <v>0</v>
      </c>
      <c r="H50" s="108" t="e">
        <f t="shared" si="43"/>
        <v>#DIV/0!</v>
      </c>
      <c r="I50" s="706">
        <f>'Next Years Budget - Set Goals'!I59/12</f>
        <v>0</v>
      </c>
      <c r="J50" s="108" t="e">
        <f t="shared" si="44"/>
        <v>#DIV/0!</v>
      </c>
      <c r="K50" s="706">
        <f>'Next Years Budget - Set Goals'!K59/12</f>
        <v>0</v>
      </c>
      <c r="L50" s="108" t="e">
        <f t="shared" si="45"/>
        <v>#DIV/0!</v>
      </c>
      <c r="M50" s="706">
        <f>'Next Years Budget - Set Goals'!M59/12</f>
        <v>0</v>
      </c>
      <c r="N50" s="108" t="e">
        <f t="shared" si="46"/>
        <v>#DIV/0!</v>
      </c>
      <c r="O50" s="706">
        <f>'Next Years Budget - Set Goals'!O59/12</f>
        <v>0</v>
      </c>
      <c r="P50" s="108" t="e">
        <f t="shared" si="47"/>
        <v>#DIV/0!</v>
      </c>
      <c r="Q50" s="706">
        <f>'Next Years Budget - Set Goals'!Q59/12</f>
        <v>0</v>
      </c>
      <c r="R50" s="108" t="e">
        <f t="shared" si="48"/>
        <v>#DIV/0!</v>
      </c>
      <c r="S50" s="706">
        <f>'Next Years Budget - Set Goals'!S59/12</f>
        <v>0</v>
      </c>
      <c r="T50" s="108" t="e">
        <f t="shared" si="49"/>
        <v>#DIV/0!</v>
      </c>
      <c r="U50" s="706">
        <f>'Next Years Budget - Set Goals'!U59/12</f>
        <v>0</v>
      </c>
      <c r="V50" s="108" t="e">
        <f t="shared" si="50"/>
        <v>#DIV/0!</v>
      </c>
      <c r="W50" s="706">
        <f>'Next Years Budget - Set Goals'!W59/12</f>
        <v>0</v>
      </c>
      <c r="X50" s="108" t="e">
        <f t="shared" si="51"/>
        <v>#DIV/0!</v>
      </c>
      <c r="Y50" s="706">
        <f>'Next Years Budget - Set Goals'!Y59/12</f>
        <v>0</v>
      </c>
      <c r="Z50" s="108" t="e">
        <f t="shared" si="52"/>
        <v>#DIV/0!</v>
      </c>
      <c r="AA50" s="706">
        <f>'Next Years Budget - Set Goals'!AA59/12</f>
        <v>0</v>
      </c>
      <c r="AB50" s="108" t="e">
        <f t="shared" si="53"/>
        <v>#DIV/0!</v>
      </c>
      <c r="AC50" s="706">
        <f>'Next Years Budget - Set Goals'!AC59/12</f>
        <v>0</v>
      </c>
      <c r="AD50" s="319" t="e">
        <f t="shared" si="54"/>
        <v>#DIV/0!</v>
      </c>
    </row>
    <row r="51" spans="1:30" ht="13.15" x14ac:dyDescent="0.4">
      <c r="A51" s="327" t="s">
        <v>398</v>
      </c>
      <c r="B51" s="394" t="s">
        <v>274</v>
      </c>
      <c r="C51" s="243">
        <f t="shared" si="41"/>
        <v>0</v>
      </c>
      <c r="D51" s="101">
        <f t="shared" si="42"/>
        <v>0</v>
      </c>
      <c r="E51" s="706">
        <f>'Next Years Budget - Set Goals'!E60/12</f>
        <v>0</v>
      </c>
      <c r="F51" s="108">
        <f t="shared" si="43"/>
        <v>0</v>
      </c>
      <c r="G51" s="706">
        <f>'Next Years Budget - Set Goals'!G60/12</f>
        <v>0</v>
      </c>
      <c r="H51" s="108" t="e">
        <f t="shared" si="43"/>
        <v>#DIV/0!</v>
      </c>
      <c r="I51" s="706">
        <f>'Next Years Budget - Set Goals'!I60/12</f>
        <v>0</v>
      </c>
      <c r="J51" s="108" t="e">
        <f t="shared" si="44"/>
        <v>#DIV/0!</v>
      </c>
      <c r="K51" s="706">
        <f>'Next Years Budget - Set Goals'!K60/12</f>
        <v>0</v>
      </c>
      <c r="L51" s="108" t="e">
        <f t="shared" si="45"/>
        <v>#DIV/0!</v>
      </c>
      <c r="M51" s="706">
        <f>'Next Years Budget - Set Goals'!M60/12</f>
        <v>0</v>
      </c>
      <c r="N51" s="108" t="e">
        <f t="shared" si="46"/>
        <v>#DIV/0!</v>
      </c>
      <c r="O51" s="706">
        <f>'Next Years Budget - Set Goals'!O60/12</f>
        <v>0</v>
      </c>
      <c r="P51" s="108" t="e">
        <f t="shared" si="47"/>
        <v>#DIV/0!</v>
      </c>
      <c r="Q51" s="706">
        <f>'Next Years Budget - Set Goals'!Q60/12</f>
        <v>0</v>
      </c>
      <c r="R51" s="108" t="e">
        <f t="shared" si="48"/>
        <v>#DIV/0!</v>
      </c>
      <c r="S51" s="706">
        <f>'Next Years Budget - Set Goals'!S60/12</f>
        <v>0</v>
      </c>
      <c r="T51" s="108" t="e">
        <f t="shared" si="49"/>
        <v>#DIV/0!</v>
      </c>
      <c r="U51" s="706">
        <f>'Next Years Budget - Set Goals'!U60/12</f>
        <v>0</v>
      </c>
      <c r="V51" s="108" t="e">
        <f t="shared" si="50"/>
        <v>#DIV/0!</v>
      </c>
      <c r="W51" s="706">
        <f>'Next Years Budget - Set Goals'!W60/12</f>
        <v>0</v>
      </c>
      <c r="X51" s="108" t="e">
        <f t="shared" si="51"/>
        <v>#DIV/0!</v>
      </c>
      <c r="Y51" s="706">
        <f>'Next Years Budget - Set Goals'!Y60/12</f>
        <v>0</v>
      </c>
      <c r="Z51" s="108" t="e">
        <f t="shared" si="52"/>
        <v>#DIV/0!</v>
      </c>
      <c r="AA51" s="706">
        <f>'Next Years Budget - Set Goals'!AA60/12</f>
        <v>0</v>
      </c>
      <c r="AB51" s="108" t="e">
        <f t="shared" si="53"/>
        <v>#DIV/0!</v>
      </c>
      <c r="AC51" s="706">
        <f>'Next Years Budget - Set Goals'!AC60/12</f>
        <v>0</v>
      </c>
      <c r="AD51" s="319" t="e">
        <f t="shared" si="54"/>
        <v>#DIV/0!</v>
      </c>
    </row>
    <row r="52" spans="1:30" ht="13.15" x14ac:dyDescent="0.4">
      <c r="A52" s="327" t="s">
        <v>398</v>
      </c>
      <c r="B52" s="394" t="s">
        <v>275</v>
      </c>
      <c r="C52" s="243">
        <f t="shared" si="41"/>
        <v>0</v>
      </c>
      <c r="D52" s="101">
        <f t="shared" si="42"/>
        <v>0</v>
      </c>
      <c r="E52" s="706">
        <f>'Next Years Budget - Set Goals'!E61/12</f>
        <v>0</v>
      </c>
      <c r="F52" s="108">
        <f t="shared" si="43"/>
        <v>0</v>
      </c>
      <c r="G52" s="706">
        <f>'Next Years Budget - Set Goals'!G61/12</f>
        <v>0</v>
      </c>
      <c r="H52" s="108" t="e">
        <f t="shared" si="43"/>
        <v>#DIV/0!</v>
      </c>
      <c r="I52" s="706">
        <f>'Next Years Budget - Set Goals'!I61/12</f>
        <v>0</v>
      </c>
      <c r="J52" s="108" t="e">
        <f t="shared" si="44"/>
        <v>#DIV/0!</v>
      </c>
      <c r="K52" s="706">
        <f>'Next Years Budget - Set Goals'!K61/12</f>
        <v>0</v>
      </c>
      <c r="L52" s="108" t="e">
        <f t="shared" si="45"/>
        <v>#DIV/0!</v>
      </c>
      <c r="M52" s="706">
        <f>'Next Years Budget - Set Goals'!M61/12</f>
        <v>0</v>
      </c>
      <c r="N52" s="108" t="e">
        <f t="shared" si="46"/>
        <v>#DIV/0!</v>
      </c>
      <c r="O52" s="706">
        <f>'Next Years Budget - Set Goals'!O61/12</f>
        <v>0</v>
      </c>
      <c r="P52" s="108" t="e">
        <f t="shared" si="47"/>
        <v>#DIV/0!</v>
      </c>
      <c r="Q52" s="706">
        <f>'Next Years Budget - Set Goals'!Q61/12</f>
        <v>0</v>
      </c>
      <c r="R52" s="108" t="e">
        <f t="shared" si="48"/>
        <v>#DIV/0!</v>
      </c>
      <c r="S52" s="706">
        <f>'Next Years Budget - Set Goals'!S61/12</f>
        <v>0</v>
      </c>
      <c r="T52" s="108" t="e">
        <f t="shared" si="49"/>
        <v>#DIV/0!</v>
      </c>
      <c r="U52" s="706">
        <f>'Next Years Budget - Set Goals'!U61/12</f>
        <v>0</v>
      </c>
      <c r="V52" s="108" t="e">
        <f t="shared" si="50"/>
        <v>#DIV/0!</v>
      </c>
      <c r="W52" s="706">
        <f>'Next Years Budget - Set Goals'!W61/12</f>
        <v>0</v>
      </c>
      <c r="X52" s="108" t="e">
        <f t="shared" si="51"/>
        <v>#DIV/0!</v>
      </c>
      <c r="Y52" s="706">
        <f>'Next Years Budget - Set Goals'!Y61/12</f>
        <v>0</v>
      </c>
      <c r="Z52" s="108" t="e">
        <f t="shared" si="52"/>
        <v>#DIV/0!</v>
      </c>
      <c r="AA52" s="706">
        <f>'Next Years Budget - Set Goals'!AA61/12</f>
        <v>0</v>
      </c>
      <c r="AB52" s="108" t="e">
        <f t="shared" si="53"/>
        <v>#DIV/0!</v>
      </c>
      <c r="AC52" s="706">
        <f>'Next Years Budget - Set Goals'!AC61/12</f>
        <v>0</v>
      </c>
      <c r="AD52" s="319" t="e">
        <f t="shared" si="54"/>
        <v>#DIV/0!</v>
      </c>
    </row>
    <row r="53" spans="1:30" ht="13.15" x14ac:dyDescent="0.4">
      <c r="A53" s="327" t="s">
        <v>398</v>
      </c>
      <c r="B53" s="394" t="s">
        <v>276</v>
      </c>
      <c r="C53" s="243">
        <f t="shared" si="41"/>
        <v>0</v>
      </c>
      <c r="D53" s="101">
        <f t="shared" si="42"/>
        <v>0</v>
      </c>
      <c r="E53" s="706">
        <f>'Next Years Budget - Set Goals'!E62/12</f>
        <v>0</v>
      </c>
      <c r="F53" s="108">
        <f t="shared" si="43"/>
        <v>0</v>
      </c>
      <c r="G53" s="706">
        <f>'Next Years Budget - Set Goals'!G62/12</f>
        <v>0</v>
      </c>
      <c r="H53" s="108" t="e">
        <f t="shared" si="43"/>
        <v>#DIV/0!</v>
      </c>
      <c r="I53" s="706">
        <f>'Next Years Budget - Set Goals'!I62/12</f>
        <v>0</v>
      </c>
      <c r="J53" s="108" t="e">
        <f t="shared" si="44"/>
        <v>#DIV/0!</v>
      </c>
      <c r="K53" s="706">
        <f>'Next Years Budget - Set Goals'!K62/12</f>
        <v>0</v>
      </c>
      <c r="L53" s="108" t="e">
        <f t="shared" si="45"/>
        <v>#DIV/0!</v>
      </c>
      <c r="M53" s="706">
        <f>'Next Years Budget - Set Goals'!M62/12</f>
        <v>0</v>
      </c>
      <c r="N53" s="108" t="e">
        <f t="shared" si="46"/>
        <v>#DIV/0!</v>
      </c>
      <c r="O53" s="706">
        <f>'Next Years Budget - Set Goals'!O62/12</f>
        <v>0</v>
      </c>
      <c r="P53" s="108" t="e">
        <f t="shared" si="47"/>
        <v>#DIV/0!</v>
      </c>
      <c r="Q53" s="706">
        <f>'Next Years Budget - Set Goals'!Q62/12</f>
        <v>0</v>
      </c>
      <c r="R53" s="108" t="e">
        <f t="shared" si="48"/>
        <v>#DIV/0!</v>
      </c>
      <c r="S53" s="706">
        <f>'Next Years Budget - Set Goals'!S62/12</f>
        <v>0</v>
      </c>
      <c r="T53" s="108" t="e">
        <f t="shared" si="49"/>
        <v>#DIV/0!</v>
      </c>
      <c r="U53" s="706">
        <f>'Next Years Budget - Set Goals'!U62/12</f>
        <v>0</v>
      </c>
      <c r="V53" s="108" t="e">
        <f t="shared" si="50"/>
        <v>#DIV/0!</v>
      </c>
      <c r="W53" s="706">
        <f>'Next Years Budget - Set Goals'!W62/12</f>
        <v>0</v>
      </c>
      <c r="X53" s="108" t="e">
        <f t="shared" si="51"/>
        <v>#DIV/0!</v>
      </c>
      <c r="Y53" s="706">
        <f>'Next Years Budget - Set Goals'!Y62/12</f>
        <v>0</v>
      </c>
      <c r="Z53" s="108" t="e">
        <f t="shared" si="52"/>
        <v>#DIV/0!</v>
      </c>
      <c r="AA53" s="706">
        <f>'Next Years Budget - Set Goals'!AA62/12</f>
        <v>0</v>
      </c>
      <c r="AB53" s="108" t="e">
        <f t="shared" si="53"/>
        <v>#DIV/0!</v>
      </c>
      <c r="AC53" s="706">
        <f>'Next Years Budget - Set Goals'!AC62/12</f>
        <v>0</v>
      </c>
      <c r="AD53" s="319" t="e">
        <f t="shared" si="54"/>
        <v>#DIV/0!</v>
      </c>
    </row>
    <row r="54" spans="1:30" ht="13.15" x14ac:dyDescent="0.4">
      <c r="A54" s="327" t="s">
        <v>399</v>
      </c>
      <c r="B54" s="394" t="s">
        <v>277</v>
      </c>
      <c r="C54" s="243">
        <f t="shared" si="41"/>
        <v>0</v>
      </c>
      <c r="D54" s="101">
        <f t="shared" si="42"/>
        <v>0</v>
      </c>
      <c r="E54" s="706">
        <f>'Next Years Budget - Set Goals'!E63/12</f>
        <v>0</v>
      </c>
      <c r="F54" s="108">
        <f t="shared" si="43"/>
        <v>0</v>
      </c>
      <c r="G54" s="706">
        <f>'Next Years Budget - Set Goals'!G63/12</f>
        <v>0</v>
      </c>
      <c r="H54" s="108" t="e">
        <f t="shared" si="43"/>
        <v>#DIV/0!</v>
      </c>
      <c r="I54" s="706">
        <f>'Next Years Budget - Set Goals'!I63/12</f>
        <v>0</v>
      </c>
      <c r="J54" s="108" t="e">
        <f t="shared" si="44"/>
        <v>#DIV/0!</v>
      </c>
      <c r="K54" s="706">
        <f>'Next Years Budget - Set Goals'!K63/12</f>
        <v>0</v>
      </c>
      <c r="L54" s="108" t="e">
        <f t="shared" si="45"/>
        <v>#DIV/0!</v>
      </c>
      <c r="M54" s="706">
        <f>'Next Years Budget - Set Goals'!M63/12</f>
        <v>0</v>
      </c>
      <c r="N54" s="108" t="e">
        <f t="shared" si="46"/>
        <v>#DIV/0!</v>
      </c>
      <c r="O54" s="706">
        <f>'Next Years Budget - Set Goals'!O63/12</f>
        <v>0</v>
      </c>
      <c r="P54" s="108" t="e">
        <f t="shared" si="47"/>
        <v>#DIV/0!</v>
      </c>
      <c r="Q54" s="706">
        <f>'Next Years Budget - Set Goals'!Q63/12</f>
        <v>0</v>
      </c>
      <c r="R54" s="108" t="e">
        <f t="shared" si="48"/>
        <v>#DIV/0!</v>
      </c>
      <c r="S54" s="706">
        <f>'Next Years Budget - Set Goals'!S63/12</f>
        <v>0</v>
      </c>
      <c r="T54" s="108" t="e">
        <f t="shared" si="49"/>
        <v>#DIV/0!</v>
      </c>
      <c r="U54" s="706">
        <f>'Next Years Budget - Set Goals'!U63/12</f>
        <v>0</v>
      </c>
      <c r="V54" s="108" t="e">
        <f t="shared" si="50"/>
        <v>#DIV/0!</v>
      </c>
      <c r="W54" s="706">
        <f>'Next Years Budget - Set Goals'!W63/12</f>
        <v>0</v>
      </c>
      <c r="X54" s="108" t="e">
        <f t="shared" si="51"/>
        <v>#DIV/0!</v>
      </c>
      <c r="Y54" s="706">
        <f>'Next Years Budget - Set Goals'!Y63/12</f>
        <v>0</v>
      </c>
      <c r="Z54" s="108" t="e">
        <f t="shared" si="52"/>
        <v>#DIV/0!</v>
      </c>
      <c r="AA54" s="706">
        <f>'Next Years Budget - Set Goals'!AA63/12</f>
        <v>0</v>
      </c>
      <c r="AB54" s="108" t="e">
        <f t="shared" si="53"/>
        <v>#DIV/0!</v>
      </c>
      <c r="AC54" s="706">
        <f>'Next Years Budget - Set Goals'!AC63/12</f>
        <v>0</v>
      </c>
      <c r="AD54" s="319" t="e">
        <f t="shared" si="54"/>
        <v>#DIV/0!</v>
      </c>
    </row>
    <row r="55" spans="1:30" ht="13.15" x14ac:dyDescent="0.4">
      <c r="A55" s="327" t="s">
        <v>399</v>
      </c>
      <c r="B55" s="394" t="s">
        <v>278</v>
      </c>
      <c r="C55" s="243">
        <f t="shared" si="41"/>
        <v>0</v>
      </c>
      <c r="D55" s="101">
        <f t="shared" si="42"/>
        <v>0</v>
      </c>
      <c r="E55" s="706">
        <f>'Next Years Budget - Set Goals'!E64/12</f>
        <v>0</v>
      </c>
      <c r="F55" s="108">
        <f t="shared" si="43"/>
        <v>0</v>
      </c>
      <c r="G55" s="706">
        <f>'Next Years Budget - Set Goals'!G64/12</f>
        <v>0</v>
      </c>
      <c r="H55" s="108" t="e">
        <f t="shared" si="43"/>
        <v>#DIV/0!</v>
      </c>
      <c r="I55" s="706">
        <f>'Next Years Budget - Set Goals'!I64/12</f>
        <v>0</v>
      </c>
      <c r="J55" s="108" t="e">
        <f t="shared" si="44"/>
        <v>#DIV/0!</v>
      </c>
      <c r="K55" s="706">
        <f>'Next Years Budget - Set Goals'!K64/12</f>
        <v>0</v>
      </c>
      <c r="L55" s="108" t="e">
        <f t="shared" si="45"/>
        <v>#DIV/0!</v>
      </c>
      <c r="M55" s="706">
        <f>'Next Years Budget - Set Goals'!M64/12</f>
        <v>0</v>
      </c>
      <c r="N55" s="108" t="e">
        <f t="shared" si="46"/>
        <v>#DIV/0!</v>
      </c>
      <c r="O55" s="706">
        <f>'Next Years Budget - Set Goals'!O64/12</f>
        <v>0</v>
      </c>
      <c r="P55" s="108" t="e">
        <f t="shared" si="47"/>
        <v>#DIV/0!</v>
      </c>
      <c r="Q55" s="706">
        <f>'Next Years Budget - Set Goals'!Q64/12</f>
        <v>0</v>
      </c>
      <c r="R55" s="108" t="e">
        <f t="shared" si="48"/>
        <v>#DIV/0!</v>
      </c>
      <c r="S55" s="706">
        <f>'Next Years Budget - Set Goals'!S64/12</f>
        <v>0</v>
      </c>
      <c r="T55" s="108" t="e">
        <f t="shared" si="49"/>
        <v>#DIV/0!</v>
      </c>
      <c r="U55" s="706">
        <f>'Next Years Budget - Set Goals'!U64/12</f>
        <v>0</v>
      </c>
      <c r="V55" s="108" t="e">
        <f t="shared" si="50"/>
        <v>#DIV/0!</v>
      </c>
      <c r="W55" s="706">
        <f>'Next Years Budget - Set Goals'!W64/12</f>
        <v>0</v>
      </c>
      <c r="X55" s="108" t="e">
        <f t="shared" si="51"/>
        <v>#DIV/0!</v>
      </c>
      <c r="Y55" s="706">
        <f>'Next Years Budget - Set Goals'!Y64/12</f>
        <v>0</v>
      </c>
      <c r="Z55" s="108" t="e">
        <f t="shared" si="52"/>
        <v>#DIV/0!</v>
      </c>
      <c r="AA55" s="706">
        <f>'Next Years Budget - Set Goals'!AA64/12</f>
        <v>0</v>
      </c>
      <c r="AB55" s="108" t="e">
        <f t="shared" si="53"/>
        <v>#DIV/0!</v>
      </c>
      <c r="AC55" s="706">
        <f>'Next Years Budget - Set Goals'!AC64/12</f>
        <v>0</v>
      </c>
      <c r="AD55" s="319" t="e">
        <f t="shared" si="54"/>
        <v>#DIV/0!</v>
      </c>
    </row>
    <row r="56" spans="1:30" ht="13.15" x14ac:dyDescent="0.4">
      <c r="A56" s="327" t="s">
        <v>399</v>
      </c>
      <c r="B56" s="394" t="s">
        <v>279</v>
      </c>
      <c r="C56" s="243">
        <f t="shared" si="41"/>
        <v>0</v>
      </c>
      <c r="D56" s="101">
        <f t="shared" si="42"/>
        <v>0</v>
      </c>
      <c r="E56" s="706">
        <f>'Next Years Budget - Set Goals'!E65/12</f>
        <v>0</v>
      </c>
      <c r="F56" s="108">
        <f t="shared" si="43"/>
        <v>0</v>
      </c>
      <c r="G56" s="706">
        <f>'Next Years Budget - Set Goals'!G65/12</f>
        <v>0</v>
      </c>
      <c r="H56" s="108" t="e">
        <f t="shared" si="43"/>
        <v>#DIV/0!</v>
      </c>
      <c r="I56" s="706">
        <f>'Next Years Budget - Set Goals'!I65/12</f>
        <v>0</v>
      </c>
      <c r="J56" s="108" t="e">
        <f t="shared" si="44"/>
        <v>#DIV/0!</v>
      </c>
      <c r="K56" s="706">
        <f>'Next Years Budget - Set Goals'!K65/12</f>
        <v>0</v>
      </c>
      <c r="L56" s="108" t="e">
        <f t="shared" si="45"/>
        <v>#DIV/0!</v>
      </c>
      <c r="M56" s="706">
        <f>'Next Years Budget - Set Goals'!M65/12</f>
        <v>0</v>
      </c>
      <c r="N56" s="108" t="e">
        <f t="shared" si="46"/>
        <v>#DIV/0!</v>
      </c>
      <c r="O56" s="706">
        <f>'Next Years Budget - Set Goals'!O65/12</f>
        <v>0</v>
      </c>
      <c r="P56" s="108" t="e">
        <f t="shared" si="47"/>
        <v>#DIV/0!</v>
      </c>
      <c r="Q56" s="706">
        <f>'Next Years Budget - Set Goals'!Q65/12</f>
        <v>0</v>
      </c>
      <c r="R56" s="108" t="e">
        <f t="shared" si="48"/>
        <v>#DIV/0!</v>
      </c>
      <c r="S56" s="706">
        <f>'Next Years Budget - Set Goals'!S65/12</f>
        <v>0</v>
      </c>
      <c r="T56" s="108" t="e">
        <f t="shared" si="49"/>
        <v>#DIV/0!</v>
      </c>
      <c r="U56" s="706">
        <f>'Next Years Budget - Set Goals'!U65/12</f>
        <v>0</v>
      </c>
      <c r="V56" s="108" t="e">
        <f t="shared" si="50"/>
        <v>#DIV/0!</v>
      </c>
      <c r="W56" s="706">
        <f>'Next Years Budget - Set Goals'!W65/12</f>
        <v>0</v>
      </c>
      <c r="X56" s="108" t="e">
        <f t="shared" si="51"/>
        <v>#DIV/0!</v>
      </c>
      <c r="Y56" s="706">
        <f>'Next Years Budget - Set Goals'!Y65/12</f>
        <v>0</v>
      </c>
      <c r="Z56" s="108" t="e">
        <f t="shared" si="52"/>
        <v>#DIV/0!</v>
      </c>
      <c r="AA56" s="706">
        <f>'Next Years Budget - Set Goals'!AA65/12</f>
        <v>0</v>
      </c>
      <c r="AB56" s="108" t="e">
        <f t="shared" si="53"/>
        <v>#DIV/0!</v>
      </c>
      <c r="AC56" s="706">
        <f>'Next Years Budget - Set Goals'!AC65/12</f>
        <v>0</v>
      </c>
      <c r="AD56" s="319" t="e">
        <f t="shared" si="54"/>
        <v>#DIV/0!</v>
      </c>
    </row>
    <row r="57" spans="1:30" ht="13.15" x14ac:dyDescent="0.4">
      <c r="A57" s="327" t="s">
        <v>399</v>
      </c>
      <c r="B57" s="394" t="s">
        <v>280</v>
      </c>
      <c r="C57" s="243">
        <f t="shared" si="41"/>
        <v>0</v>
      </c>
      <c r="D57" s="101">
        <f t="shared" si="42"/>
        <v>0</v>
      </c>
      <c r="E57" s="706">
        <f>'Next Years Budget - Set Goals'!E66/12</f>
        <v>0</v>
      </c>
      <c r="F57" s="108">
        <f t="shared" ref="F57:H60" si="55">+E57/E$7</f>
        <v>0</v>
      </c>
      <c r="G57" s="706">
        <f>'Next Years Budget - Set Goals'!G66/12</f>
        <v>0</v>
      </c>
      <c r="H57" s="108" t="e">
        <f t="shared" si="55"/>
        <v>#DIV/0!</v>
      </c>
      <c r="I57" s="706">
        <f>'Next Years Budget - Set Goals'!I66/12</f>
        <v>0</v>
      </c>
      <c r="J57" s="108" t="e">
        <f t="shared" si="44"/>
        <v>#DIV/0!</v>
      </c>
      <c r="K57" s="706">
        <f>'Next Years Budget - Set Goals'!K66/12</f>
        <v>0</v>
      </c>
      <c r="L57" s="108" t="e">
        <f t="shared" si="45"/>
        <v>#DIV/0!</v>
      </c>
      <c r="M57" s="706">
        <f>'Next Years Budget - Set Goals'!M66/12</f>
        <v>0</v>
      </c>
      <c r="N57" s="108" t="e">
        <f t="shared" si="46"/>
        <v>#DIV/0!</v>
      </c>
      <c r="O57" s="706">
        <f>'Next Years Budget - Set Goals'!O66/12</f>
        <v>0</v>
      </c>
      <c r="P57" s="108" t="e">
        <f t="shared" si="47"/>
        <v>#DIV/0!</v>
      </c>
      <c r="Q57" s="706">
        <f>'Next Years Budget - Set Goals'!Q66/12</f>
        <v>0</v>
      </c>
      <c r="R57" s="108" t="e">
        <f t="shared" si="48"/>
        <v>#DIV/0!</v>
      </c>
      <c r="S57" s="706">
        <f>'Next Years Budget - Set Goals'!S66/12</f>
        <v>0</v>
      </c>
      <c r="T57" s="108" t="e">
        <f t="shared" si="49"/>
        <v>#DIV/0!</v>
      </c>
      <c r="U57" s="706">
        <f>'Next Years Budget - Set Goals'!U66/12</f>
        <v>0</v>
      </c>
      <c r="V57" s="108" t="e">
        <f t="shared" si="50"/>
        <v>#DIV/0!</v>
      </c>
      <c r="W57" s="706">
        <f>'Next Years Budget - Set Goals'!W66/12</f>
        <v>0</v>
      </c>
      <c r="X57" s="108" t="e">
        <f t="shared" si="51"/>
        <v>#DIV/0!</v>
      </c>
      <c r="Y57" s="706">
        <f>'Next Years Budget - Set Goals'!Y66/12</f>
        <v>0</v>
      </c>
      <c r="Z57" s="108" t="e">
        <f t="shared" si="52"/>
        <v>#DIV/0!</v>
      </c>
      <c r="AA57" s="706">
        <f>'Next Years Budget - Set Goals'!AA66/12</f>
        <v>0</v>
      </c>
      <c r="AB57" s="108" t="e">
        <f t="shared" si="53"/>
        <v>#DIV/0!</v>
      </c>
      <c r="AC57" s="706">
        <f>'Next Years Budget - Set Goals'!AC66/12</f>
        <v>0</v>
      </c>
      <c r="AD57" s="319" t="e">
        <f t="shared" si="54"/>
        <v>#DIV/0!</v>
      </c>
    </row>
    <row r="58" spans="1:30" ht="13.15" x14ac:dyDescent="0.4">
      <c r="A58" s="327" t="s">
        <v>398</v>
      </c>
      <c r="B58" s="394" t="s">
        <v>281</v>
      </c>
      <c r="C58" s="243">
        <f t="shared" si="41"/>
        <v>0</v>
      </c>
      <c r="D58" s="101">
        <f t="shared" si="42"/>
        <v>0</v>
      </c>
      <c r="E58" s="706">
        <f>'Next Years Budget - Set Goals'!E67/12</f>
        <v>0</v>
      </c>
      <c r="F58" s="108">
        <f t="shared" si="55"/>
        <v>0</v>
      </c>
      <c r="G58" s="706">
        <f>'Next Years Budget - Set Goals'!G67/12</f>
        <v>0</v>
      </c>
      <c r="H58" s="108" t="e">
        <f t="shared" si="55"/>
        <v>#DIV/0!</v>
      </c>
      <c r="I58" s="706">
        <f>'Next Years Budget - Set Goals'!I67/12</f>
        <v>0</v>
      </c>
      <c r="J58" s="108" t="e">
        <f t="shared" si="44"/>
        <v>#DIV/0!</v>
      </c>
      <c r="K58" s="706">
        <f>'Next Years Budget - Set Goals'!K67/12</f>
        <v>0</v>
      </c>
      <c r="L58" s="108" t="e">
        <f t="shared" si="45"/>
        <v>#DIV/0!</v>
      </c>
      <c r="M58" s="706">
        <f>'Next Years Budget - Set Goals'!M67/12</f>
        <v>0</v>
      </c>
      <c r="N58" s="108" t="e">
        <f t="shared" si="46"/>
        <v>#DIV/0!</v>
      </c>
      <c r="O58" s="706">
        <f>'Next Years Budget - Set Goals'!O67/12</f>
        <v>0</v>
      </c>
      <c r="P58" s="108" t="e">
        <f t="shared" si="47"/>
        <v>#DIV/0!</v>
      </c>
      <c r="Q58" s="706">
        <f>'Next Years Budget - Set Goals'!Q67/12</f>
        <v>0</v>
      </c>
      <c r="R58" s="108" t="e">
        <f t="shared" si="48"/>
        <v>#DIV/0!</v>
      </c>
      <c r="S58" s="706">
        <f>'Next Years Budget - Set Goals'!S67/12</f>
        <v>0</v>
      </c>
      <c r="T58" s="108" t="e">
        <f t="shared" si="49"/>
        <v>#DIV/0!</v>
      </c>
      <c r="U58" s="706">
        <f>'Next Years Budget - Set Goals'!U67/12</f>
        <v>0</v>
      </c>
      <c r="V58" s="108" t="e">
        <f t="shared" si="50"/>
        <v>#DIV/0!</v>
      </c>
      <c r="W58" s="706">
        <f>'Next Years Budget - Set Goals'!W67/12</f>
        <v>0</v>
      </c>
      <c r="X58" s="108" t="e">
        <f t="shared" si="51"/>
        <v>#DIV/0!</v>
      </c>
      <c r="Y58" s="706">
        <f>'Next Years Budget - Set Goals'!Y67/12</f>
        <v>0</v>
      </c>
      <c r="Z58" s="108" t="e">
        <f t="shared" si="52"/>
        <v>#DIV/0!</v>
      </c>
      <c r="AA58" s="706">
        <f>'Next Years Budget - Set Goals'!AA67/12</f>
        <v>0</v>
      </c>
      <c r="AB58" s="108" t="e">
        <f t="shared" si="53"/>
        <v>#DIV/0!</v>
      </c>
      <c r="AC58" s="706">
        <f>'Next Years Budget - Set Goals'!AC67/12</f>
        <v>0</v>
      </c>
      <c r="AD58" s="319" t="e">
        <f t="shared" si="54"/>
        <v>#DIV/0!</v>
      </c>
    </row>
    <row r="59" spans="1:30" ht="13.15" x14ac:dyDescent="0.4">
      <c r="A59" s="327" t="s">
        <v>399</v>
      </c>
      <c r="B59" s="394" t="s">
        <v>282</v>
      </c>
      <c r="C59" s="243">
        <f t="shared" si="41"/>
        <v>0</v>
      </c>
      <c r="D59" s="101">
        <f t="shared" si="42"/>
        <v>0</v>
      </c>
      <c r="E59" s="706">
        <f>'Next Years Budget - Set Goals'!E68/12</f>
        <v>0</v>
      </c>
      <c r="F59" s="108">
        <f t="shared" si="55"/>
        <v>0</v>
      </c>
      <c r="G59" s="706">
        <f>'Next Years Budget - Set Goals'!G68/12</f>
        <v>0</v>
      </c>
      <c r="H59" s="108" t="e">
        <f t="shared" si="55"/>
        <v>#DIV/0!</v>
      </c>
      <c r="I59" s="706">
        <f>'Next Years Budget - Set Goals'!I68/12</f>
        <v>0</v>
      </c>
      <c r="J59" s="108" t="e">
        <f t="shared" si="44"/>
        <v>#DIV/0!</v>
      </c>
      <c r="K59" s="706">
        <f>'Next Years Budget - Set Goals'!K68/12</f>
        <v>0</v>
      </c>
      <c r="L59" s="108" t="e">
        <f t="shared" si="45"/>
        <v>#DIV/0!</v>
      </c>
      <c r="M59" s="706">
        <f>'Next Years Budget - Set Goals'!M68/12</f>
        <v>0</v>
      </c>
      <c r="N59" s="108" t="e">
        <f t="shared" si="46"/>
        <v>#DIV/0!</v>
      </c>
      <c r="O59" s="706">
        <f>'Next Years Budget - Set Goals'!O68/12</f>
        <v>0</v>
      </c>
      <c r="P59" s="108" t="e">
        <f t="shared" si="47"/>
        <v>#DIV/0!</v>
      </c>
      <c r="Q59" s="706">
        <f>'Next Years Budget - Set Goals'!Q68/12</f>
        <v>0</v>
      </c>
      <c r="R59" s="108" t="e">
        <f t="shared" si="48"/>
        <v>#DIV/0!</v>
      </c>
      <c r="S59" s="706">
        <f>'Next Years Budget - Set Goals'!S68/12</f>
        <v>0</v>
      </c>
      <c r="T59" s="108" t="e">
        <f t="shared" si="49"/>
        <v>#DIV/0!</v>
      </c>
      <c r="U59" s="706">
        <f>'Next Years Budget - Set Goals'!U68/12</f>
        <v>0</v>
      </c>
      <c r="V59" s="108" t="e">
        <f t="shared" si="50"/>
        <v>#DIV/0!</v>
      </c>
      <c r="W59" s="706">
        <f>'Next Years Budget - Set Goals'!W68/12</f>
        <v>0</v>
      </c>
      <c r="X59" s="108" t="e">
        <f t="shared" si="51"/>
        <v>#DIV/0!</v>
      </c>
      <c r="Y59" s="706">
        <f>'Next Years Budget - Set Goals'!Y68/12</f>
        <v>0</v>
      </c>
      <c r="Z59" s="108" t="e">
        <f t="shared" si="52"/>
        <v>#DIV/0!</v>
      </c>
      <c r="AA59" s="706">
        <f>'Next Years Budget - Set Goals'!AA68/12</f>
        <v>0</v>
      </c>
      <c r="AB59" s="108" t="e">
        <f t="shared" si="53"/>
        <v>#DIV/0!</v>
      </c>
      <c r="AC59" s="706">
        <f>'Next Years Budget - Set Goals'!AC68/12</f>
        <v>0</v>
      </c>
      <c r="AD59" s="319" t="e">
        <f t="shared" si="54"/>
        <v>#DIV/0!</v>
      </c>
    </row>
    <row r="60" spans="1:30" ht="13.15" x14ac:dyDescent="0.4">
      <c r="A60" s="327"/>
      <c r="B60" s="409" t="s">
        <v>284</v>
      </c>
      <c r="C60" s="265">
        <f>SUM(C41:C59)</f>
        <v>0</v>
      </c>
      <c r="D60" s="110">
        <f>+C60/$C$7</f>
        <v>0</v>
      </c>
      <c r="E60" s="256">
        <f>SUM(E41:E59)</f>
        <v>0</v>
      </c>
      <c r="F60" s="194">
        <f t="shared" si="55"/>
        <v>0</v>
      </c>
      <c r="G60" s="256">
        <f>SUM(G41:G59)</f>
        <v>0</v>
      </c>
      <c r="H60" s="194" t="e">
        <f t="shared" si="55"/>
        <v>#DIV/0!</v>
      </c>
      <c r="I60" s="256">
        <f>SUM(I41:I59)</f>
        <v>0</v>
      </c>
      <c r="J60" s="194" t="e">
        <f t="shared" si="44"/>
        <v>#DIV/0!</v>
      </c>
      <c r="K60" s="256">
        <f>SUM(K41:K59)</f>
        <v>0</v>
      </c>
      <c r="L60" s="194" t="e">
        <f t="shared" si="45"/>
        <v>#DIV/0!</v>
      </c>
      <c r="M60" s="256">
        <f>SUM(M41:M59)</f>
        <v>0</v>
      </c>
      <c r="N60" s="194" t="e">
        <f t="shared" si="46"/>
        <v>#DIV/0!</v>
      </c>
      <c r="O60" s="256">
        <f>SUM(O41:O59)</f>
        <v>0</v>
      </c>
      <c r="P60" s="194" t="e">
        <f t="shared" si="47"/>
        <v>#DIV/0!</v>
      </c>
      <c r="Q60" s="256">
        <f>SUM(Q41:Q59)</f>
        <v>0</v>
      </c>
      <c r="R60" s="194" t="e">
        <f t="shared" si="48"/>
        <v>#DIV/0!</v>
      </c>
      <c r="S60" s="256">
        <f>SUM(S41:S59)</f>
        <v>0</v>
      </c>
      <c r="T60" s="194" t="e">
        <f t="shared" si="49"/>
        <v>#DIV/0!</v>
      </c>
      <c r="U60" s="256">
        <f>SUM(U41:U59)</f>
        <v>0</v>
      </c>
      <c r="V60" s="194" t="e">
        <f t="shared" si="50"/>
        <v>#DIV/0!</v>
      </c>
      <c r="W60" s="256">
        <f>SUM(W41:W59)</f>
        <v>0</v>
      </c>
      <c r="X60" s="194" t="e">
        <f t="shared" si="51"/>
        <v>#DIV/0!</v>
      </c>
      <c r="Y60" s="256">
        <f>SUM(Y41:Y59)</f>
        <v>0</v>
      </c>
      <c r="Z60" s="194" t="e">
        <f t="shared" si="52"/>
        <v>#DIV/0!</v>
      </c>
      <c r="AA60" s="256">
        <f>SUM(AA41:AA59)</f>
        <v>0</v>
      </c>
      <c r="AB60" s="194" t="e">
        <f t="shared" si="53"/>
        <v>#DIV/0!</v>
      </c>
      <c r="AC60" s="256">
        <f>SUM(AC41:AC59)</f>
        <v>0</v>
      </c>
      <c r="AD60" s="230" t="e">
        <f t="shared" si="54"/>
        <v>#DIV/0!</v>
      </c>
    </row>
    <row r="61" spans="1:30" ht="13.15" x14ac:dyDescent="0.4">
      <c r="A61" s="327"/>
      <c r="B61" s="4"/>
      <c r="C61" s="243"/>
      <c r="D61" s="1"/>
      <c r="E61" s="248"/>
      <c r="F61" s="108"/>
      <c r="G61" s="248"/>
      <c r="H61" s="108"/>
      <c r="I61" s="248"/>
      <c r="J61" s="108"/>
      <c r="K61" s="248"/>
      <c r="L61" s="108"/>
      <c r="M61" s="248"/>
      <c r="N61" s="108"/>
      <c r="O61" s="248"/>
      <c r="P61" s="108"/>
      <c r="Q61" s="248"/>
      <c r="R61" s="108"/>
      <c r="S61" s="248"/>
      <c r="T61" s="108"/>
      <c r="U61" s="248"/>
      <c r="V61" s="108"/>
      <c r="W61" s="248"/>
      <c r="X61" s="108"/>
      <c r="Y61" s="248"/>
      <c r="Z61" s="108"/>
      <c r="AA61" s="248"/>
      <c r="AB61" s="108"/>
      <c r="AC61" s="248"/>
      <c r="AD61" s="319"/>
    </row>
    <row r="62" spans="1:30" ht="13.15" x14ac:dyDescent="0.4">
      <c r="A62" s="327"/>
      <c r="B62" s="410" t="s">
        <v>299</v>
      </c>
      <c r="C62" s="243"/>
      <c r="D62" s="1"/>
      <c r="E62" s="248"/>
      <c r="F62" s="108"/>
      <c r="G62" s="248"/>
      <c r="H62" s="108"/>
      <c r="I62" s="248"/>
      <c r="J62" s="108"/>
      <c r="K62" s="248"/>
      <c r="L62" s="108"/>
      <c r="M62" s="248"/>
      <c r="N62" s="108"/>
      <c r="O62" s="248"/>
      <c r="P62" s="108"/>
      <c r="Q62" s="248"/>
      <c r="R62" s="108"/>
      <c r="S62" s="248"/>
      <c r="T62" s="108"/>
      <c r="U62" s="248"/>
      <c r="V62" s="108"/>
      <c r="W62" s="248"/>
      <c r="X62" s="108"/>
      <c r="Y62" s="248"/>
      <c r="Z62" s="108"/>
      <c r="AA62" s="248"/>
      <c r="AB62" s="108"/>
      <c r="AC62" s="248"/>
      <c r="AD62" s="319"/>
    </row>
    <row r="63" spans="1:30" ht="13.15" x14ac:dyDescent="0.4">
      <c r="A63" s="327" t="s">
        <v>398</v>
      </c>
      <c r="B63" s="394" t="s">
        <v>285</v>
      </c>
      <c r="C63" s="243">
        <f t="shared" ref="C63:C76" si="56">+E63+G63+I63+K63+M63+O63+Q63+S63+U63+W63+Y63+AA63+AC63</f>
        <v>0</v>
      </c>
      <c r="D63" s="101">
        <f t="shared" ref="D63:D76" si="57">+C63/$C$7</f>
        <v>0</v>
      </c>
      <c r="E63" s="706">
        <f>'Next Years Budget - Set Goals'!E72/12</f>
        <v>0</v>
      </c>
      <c r="F63" s="108">
        <f t="shared" ref="F63:H77" si="58">+E63/E$7</f>
        <v>0</v>
      </c>
      <c r="G63" s="706">
        <f>'Next Years Budget - Set Goals'!G72/12</f>
        <v>0</v>
      </c>
      <c r="H63" s="108" t="e">
        <f t="shared" si="58"/>
        <v>#DIV/0!</v>
      </c>
      <c r="I63" s="706">
        <f>'Next Years Budget - Set Goals'!I72/12</f>
        <v>0</v>
      </c>
      <c r="J63" s="108" t="e">
        <f t="shared" ref="J63:J77" si="59">+I63/I$7</f>
        <v>#DIV/0!</v>
      </c>
      <c r="K63" s="706">
        <f>'Next Years Budget - Set Goals'!K72/12</f>
        <v>0</v>
      </c>
      <c r="L63" s="108" t="e">
        <f t="shared" ref="L63:L77" si="60">+K63/K$7</f>
        <v>#DIV/0!</v>
      </c>
      <c r="M63" s="706">
        <f>'Next Years Budget - Set Goals'!M72/12</f>
        <v>0</v>
      </c>
      <c r="N63" s="108" t="e">
        <f t="shared" ref="N63:N77" si="61">+M63/M$7</f>
        <v>#DIV/0!</v>
      </c>
      <c r="O63" s="706">
        <f>'Next Years Budget - Set Goals'!O72/12</f>
        <v>0</v>
      </c>
      <c r="P63" s="108" t="e">
        <f t="shared" ref="P63:P77" si="62">+O63/O$7</f>
        <v>#DIV/0!</v>
      </c>
      <c r="Q63" s="706">
        <f>'Next Years Budget - Set Goals'!Q72/12</f>
        <v>0</v>
      </c>
      <c r="R63" s="108" t="e">
        <f t="shared" ref="R63:R77" si="63">+Q63/Q$7</f>
        <v>#DIV/0!</v>
      </c>
      <c r="S63" s="706">
        <f>'Next Years Budget - Set Goals'!S72/12</f>
        <v>0</v>
      </c>
      <c r="T63" s="108" t="e">
        <f t="shared" ref="T63:T77" si="64">+S63/S$7</f>
        <v>#DIV/0!</v>
      </c>
      <c r="U63" s="706">
        <f>'Next Years Budget - Set Goals'!U72/12</f>
        <v>0</v>
      </c>
      <c r="V63" s="108" t="e">
        <f t="shared" ref="V63:V77" si="65">+U63/U$7</f>
        <v>#DIV/0!</v>
      </c>
      <c r="W63" s="706">
        <f>'Next Years Budget - Set Goals'!W72/12</f>
        <v>0</v>
      </c>
      <c r="X63" s="108" t="e">
        <f t="shared" ref="X63:X77" si="66">+W63/W$7</f>
        <v>#DIV/0!</v>
      </c>
      <c r="Y63" s="706">
        <f>'Next Years Budget - Set Goals'!Y72/12</f>
        <v>0</v>
      </c>
      <c r="Z63" s="108" t="e">
        <f t="shared" ref="Z63:Z77" si="67">+Y63/Y$7</f>
        <v>#DIV/0!</v>
      </c>
      <c r="AA63" s="706">
        <f>'Next Years Budget - Set Goals'!AA72/12</f>
        <v>0</v>
      </c>
      <c r="AB63" s="108" t="e">
        <f t="shared" ref="AB63:AB77" si="68">+AA63/AA$7</f>
        <v>#DIV/0!</v>
      </c>
      <c r="AC63" s="706">
        <f>'Next Years Budget - Set Goals'!AC72/12</f>
        <v>0</v>
      </c>
      <c r="AD63" s="319" t="e">
        <f t="shared" ref="AD63:AD77" si="69">+AC63/AC$7</f>
        <v>#DIV/0!</v>
      </c>
    </row>
    <row r="64" spans="1:30" ht="13.15" x14ac:dyDescent="0.4">
      <c r="A64" s="327" t="s">
        <v>398</v>
      </c>
      <c r="B64" s="394" t="s">
        <v>286</v>
      </c>
      <c r="C64" s="243">
        <f t="shared" si="56"/>
        <v>0</v>
      </c>
      <c r="D64" s="101">
        <f t="shared" si="57"/>
        <v>0</v>
      </c>
      <c r="E64" s="706">
        <f>'Next Years Budget - Set Goals'!E73/12</f>
        <v>0</v>
      </c>
      <c r="F64" s="108">
        <f t="shared" si="58"/>
        <v>0</v>
      </c>
      <c r="G64" s="706">
        <f>'Next Years Budget - Set Goals'!G73/12</f>
        <v>0</v>
      </c>
      <c r="H64" s="108" t="e">
        <f t="shared" si="58"/>
        <v>#DIV/0!</v>
      </c>
      <c r="I64" s="706">
        <f>'Next Years Budget - Set Goals'!I73/12</f>
        <v>0</v>
      </c>
      <c r="J64" s="108" t="e">
        <f t="shared" si="59"/>
        <v>#DIV/0!</v>
      </c>
      <c r="K64" s="706">
        <f>'Next Years Budget - Set Goals'!K73/12</f>
        <v>0</v>
      </c>
      <c r="L64" s="108" t="e">
        <f t="shared" si="60"/>
        <v>#DIV/0!</v>
      </c>
      <c r="M64" s="706">
        <f>'Next Years Budget - Set Goals'!M73/12</f>
        <v>0</v>
      </c>
      <c r="N64" s="108" t="e">
        <f t="shared" si="61"/>
        <v>#DIV/0!</v>
      </c>
      <c r="O64" s="706">
        <f>'Next Years Budget - Set Goals'!O73/12</f>
        <v>0</v>
      </c>
      <c r="P64" s="108" t="e">
        <f t="shared" si="62"/>
        <v>#DIV/0!</v>
      </c>
      <c r="Q64" s="706">
        <f>'Next Years Budget - Set Goals'!Q73/12</f>
        <v>0</v>
      </c>
      <c r="R64" s="108" t="e">
        <f t="shared" si="63"/>
        <v>#DIV/0!</v>
      </c>
      <c r="S64" s="706">
        <f>'Next Years Budget - Set Goals'!S73/12</f>
        <v>0</v>
      </c>
      <c r="T64" s="108" t="e">
        <f t="shared" si="64"/>
        <v>#DIV/0!</v>
      </c>
      <c r="U64" s="706">
        <f>'Next Years Budget - Set Goals'!U73/12</f>
        <v>0</v>
      </c>
      <c r="V64" s="108" t="e">
        <f t="shared" si="65"/>
        <v>#DIV/0!</v>
      </c>
      <c r="W64" s="706">
        <f>'Next Years Budget - Set Goals'!W73/12</f>
        <v>0</v>
      </c>
      <c r="X64" s="108" t="e">
        <f t="shared" si="66"/>
        <v>#DIV/0!</v>
      </c>
      <c r="Y64" s="706">
        <f>'Next Years Budget - Set Goals'!Y73/12</f>
        <v>0</v>
      </c>
      <c r="Z64" s="108" t="e">
        <f t="shared" si="67"/>
        <v>#DIV/0!</v>
      </c>
      <c r="AA64" s="706">
        <f>'Next Years Budget - Set Goals'!AA73/12</f>
        <v>0</v>
      </c>
      <c r="AB64" s="108" t="e">
        <f t="shared" si="68"/>
        <v>#DIV/0!</v>
      </c>
      <c r="AC64" s="706">
        <f>'Next Years Budget - Set Goals'!AC73/12</f>
        <v>0</v>
      </c>
      <c r="AD64" s="319" t="e">
        <f t="shared" si="69"/>
        <v>#DIV/0!</v>
      </c>
    </row>
    <row r="65" spans="1:30" ht="13.15" x14ac:dyDescent="0.4">
      <c r="A65" s="327" t="s">
        <v>398</v>
      </c>
      <c r="B65" s="394" t="s">
        <v>287</v>
      </c>
      <c r="C65" s="243">
        <f t="shared" si="56"/>
        <v>0</v>
      </c>
      <c r="D65" s="101">
        <f t="shared" si="57"/>
        <v>0</v>
      </c>
      <c r="E65" s="706">
        <f>'Next Years Budget - Set Goals'!E74/12</f>
        <v>0</v>
      </c>
      <c r="F65" s="108">
        <f t="shared" si="58"/>
        <v>0</v>
      </c>
      <c r="G65" s="706">
        <f>'Next Years Budget - Set Goals'!G74/12</f>
        <v>0</v>
      </c>
      <c r="H65" s="108" t="e">
        <f t="shared" si="58"/>
        <v>#DIV/0!</v>
      </c>
      <c r="I65" s="706">
        <f>'Next Years Budget - Set Goals'!I74/12</f>
        <v>0</v>
      </c>
      <c r="J65" s="108" t="e">
        <f t="shared" si="59"/>
        <v>#DIV/0!</v>
      </c>
      <c r="K65" s="706">
        <f>'Next Years Budget - Set Goals'!K74/12</f>
        <v>0</v>
      </c>
      <c r="L65" s="108" t="e">
        <f t="shared" si="60"/>
        <v>#DIV/0!</v>
      </c>
      <c r="M65" s="706">
        <f>'Next Years Budget - Set Goals'!M74/12</f>
        <v>0</v>
      </c>
      <c r="N65" s="108" t="e">
        <f t="shared" si="61"/>
        <v>#DIV/0!</v>
      </c>
      <c r="O65" s="706">
        <f>'Next Years Budget - Set Goals'!O74/12</f>
        <v>0</v>
      </c>
      <c r="P65" s="108" t="e">
        <f t="shared" si="62"/>
        <v>#DIV/0!</v>
      </c>
      <c r="Q65" s="706">
        <f>'Next Years Budget - Set Goals'!Q74/12</f>
        <v>0</v>
      </c>
      <c r="R65" s="108" t="e">
        <f t="shared" si="63"/>
        <v>#DIV/0!</v>
      </c>
      <c r="S65" s="706">
        <f>'Next Years Budget - Set Goals'!S74/12</f>
        <v>0</v>
      </c>
      <c r="T65" s="108" t="e">
        <f t="shared" si="64"/>
        <v>#DIV/0!</v>
      </c>
      <c r="U65" s="706">
        <f>'Next Years Budget - Set Goals'!U74/12</f>
        <v>0</v>
      </c>
      <c r="V65" s="108" t="e">
        <f t="shared" si="65"/>
        <v>#DIV/0!</v>
      </c>
      <c r="W65" s="706">
        <f>'Next Years Budget - Set Goals'!W74/12</f>
        <v>0</v>
      </c>
      <c r="X65" s="108" t="e">
        <f t="shared" si="66"/>
        <v>#DIV/0!</v>
      </c>
      <c r="Y65" s="706">
        <f>'Next Years Budget - Set Goals'!Y74/12</f>
        <v>0</v>
      </c>
      <c r="Z65" s="108" t="e">
        <f t="shared" si="67"/>
        <v>#DIV/0!</v>
      </c>
      <c r="AA65" s="706">
        <f>'Next Years Budget - Set Goals'!AA74/12</f>
        <v>0</v>
      </c>
      <c r="AB65" s="108" t="e">
        <f t="shared" si="68"/>
        <v>#DIV/0!</v>
      </c>
      <c r="AC65" s="706">
        <f>'Next Years Budget - Set Goals'!AC74/12</f>
        <v>0</v>
      </c>
      <c r="AD65" s="319" t="e">
        <f t="shared" si="69"/>
        <v>#DIV/0!</v>
      </c>
    </row>
    <row r="66" spans="1:30" ht="13.15" x14ac:dyDescent="0.4">
      <c r="A66" s="327" t="s">
        <v>398</v>
      </c>
      <c r="B66" s="394" t="s">
        <v>288</v>
      </c>
      <c r="C66" s="243">
        <f t="shared" si="56"/>
        <v>0</v>
      </c>
      <c r="D66" s="101">
        <f t="shared" si="57"/>
        <v>0</v>
      </c>
      <c r="E66" s="706">
        <f>'Next Years Budget - Set Goals'!E75/12</f>
        <v>0</v>
      </c>
      <c r="F66" s="108">
        <f t="shared" si="58"/>
        <v>0</v>
      </c>
      <c r="G66" s="706">
        <f>'Next Years Budget - Set Goals'!G75/12</f>
        <v>0</v>
      </c>
      <c r="H66" s="108" t="e">
        <f t="shared" si="58"/>
        <v>#DIV/0!</v>
      </c>
      <c r="I66" s="706">
        <f>'Next Years Budget - Set Goals'!I75/12</f>
        <v>0</v>
      </c>
      <c r="J66" s="108" t="e">
        <f t="shared" si="59"/>
        <v>#DIV/0!</v>
      </c>
      <c r="K66" s="706">
        <f>'Next Years Budget - Set Goals'!K75/12</f>
        <v>0</v>
      </c>
      <c r="L66" s="108" t="e">
        <f t="shared" si="60"/>
        <v>#DIV/0!</v>
      </c>
      <c r="M66" s="706">
        <f>'Next Years Budget - Set Goals'!M75/12</f>
        <v>0</v>
      </c>
      <c r="N66" s="108" t="e">
        <f t="shared" si="61"/>
        <v>#DIV/0!</v>
      </c>
      <c r="O66" s="706">
        <f>'Next Years Budget - Set Goals'!O75/12</f>
        <v>0</v>
      </c>
      <c r="P66" s="108" t="e">
        <f t="shared" si="62"/>
        <v>#DIV/0!</v>
      </c>
      <c r="Q66" s="706">
        <f>'Next Years Budget - Set Goals'!Q75/12</f>
        <v>0</v>
      </c>
      <c r="R66" s="108" t="e">
        <f t="shared" si="63"/>
        <v>#DIV/0!</v>
      </c>
      <c r="S66" s="706">
        <f>'Next Years Budget - Set Goals'!S75/12</f>
        <v>0</v>
      </c>
      <c r="T66" s="108" t="e">
        <f t="shared" si="64"/>
        <v>#DIV/0!</v>
      </c>
      <c r="U66" s="706">
        <f>'Next Years Budget - Set Goals'!U75/12</f>
        <v>0</v>
      </c>
      <c r="V66" s="108" t="e">
        <f t="shared" si="65"/>
        <v>#DIV/0!</v>
      </c>
      <c r="W66" s="706">
        <f>'Next Years Budget - Set Goals'!W75/12</f>
        <v>0</v>
      </c>
      <c r="X66" s="108" t="e">
        <f t="shared" si="66"/>
        <v>#DIV/0!</v>
      </c>
      <c r="Y66" s="706">
        <f>'Next Years Budget - Set Goals'!Y75/12</f>
        <v>0</v>
      </c>
      <c r="Z66" s="108" t="e">
        <f t="shared" si="67"/>
        <v>#DIV/0!</v>
      </c>
      <c r="AA66" s="706">
        <f>'Next Years Budget - Set Goals'!AA75/12</f>
        <v>0</v>
      </c>
      <c r="AB66" s="108" t="e">
        <f t="shared" si="68"/>
        <v>#DIV/0!</v>
      </c>
      <c r="AC66" s="706">
        <f>'Next Years Budget - Set Goals'!AC75/12</f>
        <v>0</v>
      </c>
      <c r="AD66" s="319" t="e">
        <f t="shared" si="69"/>
        <v>#DIV/0!</v>
      </c>
    </row>
    <row r="67" spans="1:30" ht="13.15" x14ac:dyDescent="0.4">
      <c r="A67" s="327" t="s">
        <v>399</v>
      </c>
      <c r="B67" s="394" t="s">
        <v>289</v>
      </c>
      <c r="C67" s="243">
        <f t="shared" si="56"/>
        <v>0</v>
      </c>
      <c r="D67" s="101">
        <f t="shared" si="57"/>
        <v>0</v>
      </c>
      <c r="E67" s="706">
        <f>'Next Years Budget - Set Goals'!E76/12</f>
        <v>0</v>
      </c>
      <c r="F67" s="108">
        <f t="shared" si="58"/>
        <v>0</v>
      </c>
      <c r="G67" s="706">
        <f>'Next Years Budget - Set Goals'!G76/12</f>
        <v>0</v>
      </c>
      <c r="H67" s="108" t="e">
        <f t="shared" si="58"/>
        <v>#DIV/0!</v>
      </c>
      <c r="I67" s="706">
        <f>'Next Years Budget - Set Goals'!I76/12</f>
        <v>0</v>
      </c>
      <c r="J67" s="108" t="e">
        <f t="shared" si="59"/>
        <v>#DIV/0!</v>
      </c>
      <c r="K67" s="706">
        <f>'Next Years Budget - Set Goals'!K76/12</f>
        <v>0</v>
      </c>
      <c r="L67" s="108" t="e">
        <f t="shared" si="60"/>
        <v>#DIV/0!</v>
      </c>
      <c r="M67" s="706">
        <f>'Next Years Budget - Set Goals'!M76/12</f>
        <v>0</v>
      </c>
      <c r="N67" s="108" t="e">
        <f t="shared" si="61"/>
        <v>#DIV/0!</v>
      </c>
      <c r="O67" s="706">
        <f>'Next Years Budget - Set Goals'!O76/12</f>
        <v>0</v>
      </c>
      <c r="P67" s="108" t="e">
        <f t="shared" si="62"/>
        <v>#DIV/0!</v>
      </c>
      <c r="Q67" s="706">
        <f>'Next Years Budget - Set Goals'!Q76/12</f>
        <v>0</v>
      </c>
      <c r="R67" s="108" t="e">
        <f t="shared" si="63"/>
        <v>#DIV/0!</v>
      </c>
      <c r="S67" s="706">
        <f>'Next Years Budget - Set Goals'!S76/12</f>
        <v>0</v>
      </c>
      <c r="T67" s="108" t="e">
        <f t="shared" si="64"/>
        <v>#DIV/0!</v>
      </c>
      <c r="U67" s="706">
        <f>'Next Years Budget - Set Goals'!U76/12</f>
        <v>0</v>
      </c>
      <c r="V67" s="108" t="e">
        <f t="shared" si="65"/>
        <v>#DIV/0!</v>
      </c>
      <c r="W67" s="706">
        <f>'Next Years Budget - Set Goals'!W76/12</f>
        <v>0</v>
      </c>
      <c r="X67" s="108" t="e">
        <f t="shared" si="66"/>
        <v>#DIV/0!</v>
      </c>
      <c r="Y67" s="706">
        <f>'Next Years Budget - Set Goals'!Y76/12</f>
        <v>0</v>
      </c>
      <c r="Z67" s="108" t="e">
        <f t="shared" si="67"/>
        <v>#DIV/0!</v>
      </c>
      <c r="AA67" s="706">
        <f>'Next Years Budget - Set Goals'!AA76/12</f>
        <v>0</v>
      </c>
      <c r="AB67" s="108" t="e">
        <f t="shared" si="68"/>
        <v>#DIV/0!</v>
      </c>
      <c r="AC67" s="706">
        <f>'Next Years Budget - Set Goals'!AC76/12</f>
        <v>0</v>
      </c>
      <c r="AD67" s="319" t="e">
        <f t="shared" si="69"/>
        <v>#DIV/0!</v>
      </c>
    </row>
    <row r="68" spans="1:30" ht="13.15" x14ac:dyDescent="0.4">
      <c r="A68" s="327" t="s">
        <v>399</v>
      </c>
      <c r="B68" s="394" t="s">
        <v>290</v>
      </c>
      <c r="C68" s="243">
        <f t="shared" si="56"/>
        <v>0</v>
      </c>
      <c r="D68" s="101">
        <f t="shared" si="57"/>
        <v>0</v>
      </c>
      <c r="E68" s="706">
        <f>'Next Years Budget - Set Goals'!E77/12</f>
        <v>0</v>
      </c>
      <c r="F68" s="108">
        <f t="shared" si="58"/>
        <v>0</v>
      </c>
      <c r="G68" s="706">
        <f>'Next Years Budget - Set Goals'!G77/12</f>
        <v>0</v>
      </c>
      <c r="H68" s="108" t="e">
        <f t="shared" si="58"/>
        <v>#DIV/0!</v>
      </c>
      <c r="I68" s="706">
        <f>'Next Years Budget - Set Goals'!I77/12</f>
        <v>0</v>
      </c>
      <c r="J68" s="108" t="e">
        <f t="shared" si="59"/>
        <v>#DIV/0!</v>
      </c>
      <c r="K68" s="706">
        <f>'Next Years Budget - Set Goals'!K77/12</f>
        <v>0</v>
      </c>
      <c r="L68" s="108" t="e">
        <f t="shared" si="60"/>
        <v>#DIV/0!</v>
      </c>
      <c r="M68" s="706">
        <f>'Next Years Budget - Set Goals'!M77/12</f>
        <v>0</v>
      </c>
      <c r="N68" s="108" t="e">
        <f t="shared" si="61"/>
        <v>#DIV/0!</v>
      </c>
      <c r="O68" s="706">
        <f>'Next Years Budget - Set Goals'!O77/12</f>
        <v>0</v>
      </c>
      <c r="P68" s="108" t="e">
        <f t="shared" si="62"/>
        <v>#DIV/0!</v>
      </c>
      <c r="Q68" s="706">
        <f>'Next Years Budget - Set Goals'!Q77/12</f>
        <v>0</v>
      </c>
      <c r="R68" s="108" t="e">
        <f t="shared" si="63"/>
        <v>#DIV/0!</v>
      </c>
      <c r="S68" s="706">
        <f>'Next Years Budget - Set Goals'!S77/12</f>
        <v>0</v>
      </c>
      <c r="T68" s="108" t="e">
        <f t="shared" si="64"/>
        <v>#DIV/0!</v>
      </c>
      <c r="U68" s="706">
        <f>'Next Years Budget - Set Goals'!U77/12</f>
        <v>0</v>
      </c>
      <c r="V68" s="108" t="e">
        <f t="shared" si="65"/>
        <v>#DIV/0!</v>
      </c>
      <c r="W68" s="706">
        <f>'Next Years Budget - Set Goals'!W77/12</f>
        <v>0</v>
      </c>
      <c r="X68" s="108" t="e">
        <f t="shared" si="66"/>
        <v>#DIV/0!</v>
      </c>
      <c r="Y68" s="706">
        <f>'Next Years Budget - Set Goals'!Y77/12</f>
        <v>0</v>
      </c>
      <c r="Z68" s="108" t="e">
        <f t="shared" si="67"/>
        <v>#DIV/0!</v>
      </c>
      <c r="AA68" s="706">
        <f>'Next Years Budget - Set Goals'!AA77/12</f>
        <v>0</v>
      </c>
      <c r="AB68" s="108" t="e">
        <f t="shared" si="68"/>
        <v>#DIV/0!</v>
      </c>
      <c r="AC68" s="706">
        <f>'Next Years Budget - Set Goals'!AC77/12</f>
        <v>0</v>
      </c>
      <c r="AD68" s="319" t="e">
        <f t="shared" si="69"/>
        <v>#DIV/0!</v>
      </c>
    </row>
    <row r="69" spans="1:30" ht="13.15" x14ac:dyDescent="0.4">
      <c r="A69" s="327" t="s">
        <v>399</v>
      </c>
      <c r="B69" s="394" t="s">
        <v>291</v>
      </c>
      <c r="C69" s="243">
        <f t="shared" si="56"/>
        <v>0</v>
      </c>
      <c r="D69" s="101">
        <f t="shared" si="57"/>
        <v>0</v>
      </c>
      <c r="E69" s="706">
        <f>'Next Years Budget - Set Goals'!E78/12</f>
        <v>0</v>
      </c>
      <c r="F69" s="108">
        <f t="shared" si="58"/>
        <v>0</v>
      </c>
      <c r="G69" s="706">
        <f>'Next Years Budget - Set Goals'!G78/12</f>
        <v>0</v>
      </c>
      <c r="H69" s="108" t="e">
        <f t="shared" si="58"/>
        <v>#DIV/0!</v>
      </c>
      <c r="I69" s="706">
        <f>'Next Years Budget - Set Goals'!I78/12</f>
        <v>0</v>
      </c>
      <c r="J69" s="108" t="e">
        <f t="shared" si="59"/>
        <v>#DIV/0!</v>
      </c>
      <c r="K69" s="706">
        <f>'Next Years Budget - Set Goals'!K78/12</f>
        <v>0</v>
      </c>
      <c r="L69" s="108" t="e">
        <f t="shared" si="60"/>
        <v>#DIV/0!</v>
      </c>
      <c r="M69" s="706">
        <f>'Next Years Budget - Set Goals'!M78/12</f>
        <v>0</v>
      </c>
      <c r="N69" s="108" t="e">
        <f t="shared" si="61"/>
        <v>#DIV/0!</v>
      </c>
      <c r="O69" s="706">
        <f>'Next Years Budget - Set Goals'!O78/12</f>
        <v>0</v>
      </c>
      <c r="P69" s="108" t="e">
        <f t="shared" si="62"/>
        <v>#DIV/0!</v>
      </c>
      <c r="Q69" s="706">
        <f>'Next Years Budget - Set Goals'!Q78/12</f>
        <v>0</v>
      </c>
      <c r="R69" s="108" t="e">
        <f t="shared" si="63"/>
        <v>#DIV/0!</v>
      </c>
      <c r="S69" s="706">
        <f>'Next Years Budget - Set Goals'!S78/12</f>
        <v>0</v>
      </c>
      <c r="T69" s="108" t="e">
        <f t="shared" si="64"/>
        <v>#DIV/0!</v>
      </c>
      <c r="U69" s="706">
        <f>'Next Years Budget - Set Goals'!U78/12</f>
        <v>0</v>
      </c>
      <c r="V69" s="108" t="e">
        <f t="shared" si="65"/>
        <v>#DIV/0!</v>
      </c>
      <c r="W69" s="706">
        <f>'Next Years Budget - Set Goals'!W78/12</f>
        <v>0</v>
      </c>
      <c r="X69" s="108" t="e">
        <f t="shared" si="66"/>
        <v>#DIV/0!</v>
      </c>
      <c r="Y69" s="706">
        <f>'Next Years Budget - Set Goals'!Y78/12</f>
        <v>0</v>
      </c>
      <c r="Z69" s="108" t="e">
        <f t="shared" si="67"/>
        <v>#DIV/0!</v>
      </c>
      <c r="AA69" s="706">
        <f>'Next Years Budget - Set Goals'!AA78/12</f>
        <v>0</v>
      </c>
      <c r="AB69" s="108" t="e">
        <f t="shared" si="68"/>
        <v>#DIV/0!</v>
      </c>
      <c r="AC69" s="706">
        <f>'Next Years Budget - Set Goals'!AC78/12</f>
        <v>0</v>
      </c>
      <c r="AD69" s="319" t="e">
        <f t="shared" si="69"/>
        <v>#DIV/0!</v>
      </c>
    </row>
    <row r="70" spans="1:30" ht="13.15" x14ac:dyDescent="0.4">
      <c r="A70" s="327" t="s">
        <v>398</v>
      </c>
      <c r="B70" s="394" t="s">
        <v>292</v>
      </c>
      <c r="C70" s="243">
        <f t="shared" si="56"/>
        <v>0</v>
      </c>
      <c r="D70" s="101">
        <f t="shared" si="57"/>
        <v>0</v>
      </c>
      <c r="E70" s="706">
        <f>'Next Years Budget - Set Goals'!E79/12</f>
        <v>0</v>
      </c>
      <c r="F70" s="108">
        <f t="shared" si="58"/>
        <v>0</v>
      </c>
      <c r="G70" s="706">
        <f>'Next Years Budget - Set Goals'!G79/12</f>
        <v>0</v>
      </c>
      <c r="H70" s="108" t="e">
        <f t="shared" si="58"/>
        <v>#DIV/0!</v>
      </c>
      <c r="I70" s="706">
        <f>'Next Years Budget - Set Goals'!I79/12</f>
        <v>0</v>
      </c>
      <c r="J70" s="108" t="e">
        <f t="shared" si="59"/>
        <v>#DIV/0!</v>
      </c>
      <c r="K70" s="706">
        <f>'Next Years Budget - Set Goals'!K79/12</f>
        <v>0</v>
      </c>
      <c r="L70" s="108" t="e">
        <f t="shared" si="60"/>
        <v>#DIV/0!</v>
      </c>
      <c r="M70" s="706">
        <f>'Next Years Budget - Set Goals'!M79/12</f>
        <v>0</v>
      </c>
      <c r="N70" s="108" t="e">
        <f t="shared" si="61"/>
        <v>#DIV/0!</v>
      </c>
      <c r="O70" s="706">
        <f>'Next Years Budget - Set Goals'!O79/12</f>
        <v>0</v>
      </c>
      <c r="P70" s="108" t="e">
        <f t="shared" si="62"/>
        <v>#DIV/0!</v>
      </c>
      <c r="Q70" s="706">
        <f>'Next Years Budget - Set Goals'!Q79/12</f>
        <v>0</v>
      </c>
      <c r="R70" s="108" t="e">
        <f t="shared" si="63"/>
        <v>#DIV/0!</v>
      </c>
      <c r="S70" s="706">
        <f>'Next Years Budget - Set Goals'!S79/12</f>
        <v>0</v>
      </c>
      <c r="T70" s="108" t="e">
        <f t="shared" si="64"/>
        <v>#DIV/0!</v>
      </c>
      <c r="U70" s="706">
        <f>'Next Years Budget - Set Goals'!U79/12</f>
        <v>0</v>
      </c>
      <c r="V70" s="108" t="e">
        <f t="shared" si="65"/>
        <v>#DIV/0!</v>
      </c>
      <c r="W70" s="706">
        <f>'Next Years Budget - Set Goals'!W79/12</f>
        <v>0</v>
      </c>
      <c r="X70" s="108" t="e">
        <f t="shared" si="66"/>
        <v>#DIV/0!</v>
      </c>
      <c r="Y70" s="706">
        <f>'Next Years Budget - Set Goals'!Y79/12</f>
        <v>0</v>
      </c>
      <c r="Z70" s="108" t="e">
        <f t="shared" si="67"/>
        <v>#DIV/0!</v>
      </c>
      <c r="AA70" s="706">
        <f>'Next Years Budget - Set Goals'!AA79/12</f>
        <v>0</v>
      </c>
      <c r="AB70" s="108" t="e">
        <f t="shared" si="68"/>
        <v>#DIV/0!</v>
      </c>
      <c r="AC70" s="706">
        <f>'Next Years Budget - Set Goals'!AC79/12</f>
        <v>0</v>
      </c>
      <c r="AD70" s="319" t="e">
        <f t="shared" si="69"/>
        <v>#DIV/0!</v>
      </c>
    </row>
    <row r="71" spans="1:30" ht="13.15" x14ac:dyDescent="0.4">
      <c r="A71" s="327" t="s">
        <v>398</v>
      </c>
      <c r="B71" s="394" t="s">
        <v>293</v>
      </c>
      <c r="C71" s="243">
        <f t="shared" si="56"/>
        <v>0</v>
      </c>
      <c r="D71" s="101">
        <f t="shared" si="57"/>
        <v>0</v>
      </c>
      <c r="E71" s="706">
        <f>'Next Years Budget - Set Goals'!E80/12</f>
        <v>0</v>
      </c>
      <c r="F71" s="108">
        <f t="shared" si="58"/>
        <v>0</v>
      </c>
      <c r="G71" s="706">
        <f>'Next Years Budget - Set Goals'!G80/12</f>
        <v>0</v>
      </c>
      <c r="H71" s="108" t="e">
        <f t="shared" si="58"/>
        <v>#DIV/0!</v>
      </c>
      <c r="I71" s="706">
        <f>'Next Years Budget - Set Goals'!I80/12</f>
        <v>0</v>
      </c>
      <c r="J71" s="108" t="e">
        <f t="shared" si="59"/>
        <v>#DIV/0!</v>
      </c>
      <c r="K71" s="706">
        <f>'Next Years Budget - Set Goals'!K80/12</f>
        <v>0</v>
      </c>
      <c r="L71" s="108" t="e">
        <f t="shared" si="60"/>
        <v>#DIV/0!</v>
      </c>
      <c r="M71" s="706">
        <f>'Next Years Budget - Set Goals'!M80/12</f>
        <v>0</v>
      </c>
      <c r="N71" s="108" t="e">
        <f t="shared" si="61"/>
        <v>#DIV/0!</v>
      </c>
      <c r="O71" s="706">
        <f>'Next Years Budget - Set Goals'!O80/12</f>
        <v>0</v>
      </c>
      <c r="P71" s="108" t="e">
        <f t="shared" si="62"/>
        <v>#DIV/0!</v>
      </c>
      <c r="Q71" s="706">
        <f>'Next Years Budget - Set Goals'!Q80/12</f>
        <v>0</v>
      </c>
      <c r="R71" s="108" t="e">
        <f t="shared" si="63"/>
        <v>#DIV/0!</v>
      </c>
      <c r="S71" s="706">
        <f>'Next Years Budget - Set Goals'!S80/12</f>
        <v>0</v>
      </c>
      <c r="T71" s="108" t="e">
        <f t="shared" si="64"/>
        <v>#DIV/0!</v>
      </c>
      <c r="U71" s="706">
        <f>'Next Years Budget - Set Goals'!U80/12</f>
        <v>0</v>
      </c>
      <c r="V71" s="108" t="e">
        <f t="shared" si="65"/>
        <v>#DIV/0!</v>
      </c>
      <c r="W71" s="706">
        <f>'Next Years Budget - Set Goals'!W80/12</f>
        <v>0</v>
      </c>
      <c r="X71" s="108" t="e">
        <f t="shared" si="66"/>
        <v>#DIV/0!</v>
      </c>
      <c r="Y71" s="706">
        <f>'Next Years Budget - Set Goals'!Y80/12</f>
        <v>0</v>
      </c>
      <c r="Z71" s="108" t="e">
        <f t="shared" si="67"/>
        <v>#DIV/0!</v>
      </c>
      <c r="AA71" s="706">
        <f>'Next Years Budget - Set Goals'!AA80/12</f>
        <v>0</v>
      </c>
      <c r="AB71" s="108" t="e">
        <f t="shared" si="68"/>
        <v>#DIV/0!</v>
      </c>
      <c r="AC71" s="706">
        <f>'Next Years Budget - Set Goals'!AC80/12</f>
        <v>0</v>
      </c>
      <c r="AD71" s="319" t="e">
        <f t="shared" si="69"/>
        <v>#DIV/0!</v>
      </c>
    </row>
    <row r="72" spans="1:30" ht="13.15" x14ac:dyDescent="0.4">
      <c r="A72" s="327" t="s">
        <v>398</v>
      </c>
      <c r="B72" s="394" t="s">
        <v>294</v>
      </c>
      <c r="C72" s="243">
        <f t="shared" si="56"/>
        <v>0</v>
      </c>
      <c r="D72" s="101">
        <f t="shared" si="57"/>
        <v>0</v>
      </c>
      <c r="E72" s="706">
        <f>'Next Years Budget - Set Goals'!E81/12</f>
        <v>0</v>
      </c>
      <c r="F72" s="108">
        <f t="shared" si="58"/>
        <v>0</v>
      </c>
      <c r="G72" s="706">
        <f>'Next Years Budget - Set Goals'!G81/12</f>
        <v>0</v>
      </c>
      <c r="H72" s="108" t="e">
        <f t="shared" si="58"/>
        <v>#DIV/0!</v>
      </c>
      <c r="I72" s="706">
        <f>'Next Years Budget - Set Goals'!I81/12</f>
        <v>0</v>
      </c>
      <c r="J72" s="108" t="e">
        <f t="shared" si="59"/>
        <v>#DIV/0!</v>
      </c>
      <c r="K72" s="706">
        <f>'Next Years Budget - Set Goals'!K81/12</f>
        <v>0</v>
      </c>
      <c r="L72" s="108" t="e">
        <f t="shared" si="60"/>
        <v>#DIV/0!</v>
      </c>
      <c r="M72" s="706">
        <f>'Next Years Budget - Set Goals'!M81/12</f>
        <v>0</v>
      </c>
      <c r="N72" s="108" t="e">
        <f t="shared" si="61"/>
        <v>#DIV/0!</v>
      </c>
      <c r="O72" s="706">
        <f>'Next Years Budget - Set Goals'!O81/12</f>
        <v>0</v>
      </c>
      <c r="P72" s="108" t="e">
        <f t="shared" si="62"/>
        <v>#DIV/0!</v>
      </c>
      <c r="Q72" s="706">
        <f>'Next Years Budget - Set Goals'!Q81/12</f>
        <v>0</v>
      </c>
      <c r="R72" s="108" t="e">
        <f t="shared" si="63"/>
        <v>#DIV/0!</v>
      </c>
      <c r="S72" s="706">
        <f>'Next Years Budget - Set Goals'!S81/12</f>
        <v>0</v>
      </c>
      <c r="T72" s="108" t="e">
        <f t="shared" si="64"/>
        <v>#DIV/0!</v>
      </c>
      <c r="U72" s="706">
        <f>'Next Years Budget - Set Goals'!U81/12</f>
        <v>0</v>
      </c>
      <c r="V72" s="108" t="e">
        <f t="shared" si="65"/>
        <v>#DIV/0!</v>
      </c>
      <c r="W72" s="706">
        <f>'Next Years Budget - Set Goals'!W81/12</f>
        <v>0</v>
      </c>
      <c r="X72" s="108" t="e">
        <f t="shared" si="66"/>
        <v>#DIV/0!</v>
      </c>
      <c r="Y72" s="706">
        <f>'Next Years Budget - Set Goals'!Y81/12</f>
        <v>0</v>
      </c>
      <c r="Z72" s="108" t="e">
        <f t="shared" si="67"/>
        <v>#DIV/0!</v>
      </c>
      <c r="AA72" s="706">
        <f>'Next Years Budget - Set Goals'!AA81/12</f>
        <v>0</v>
      </c>
      <c r="AB72" s="108" t="e">
        <f t="shared" si="68"/>
        <v>#DIV/0!</v>
      </c>
      <c r="AC72" s="706">
        <f>'Next Years Budget - Set Goals'!AC81/12</f>
        <v>0</v>
      </c>
      <c r="AD72" s="319" t="e">
        <f t="shared" si="69"/>
        <v>#DIV/0!</v>
      </c>
    </row>
    <row r="73" spans="1:30" ht="13.15" x14ac:dyDescent="0.4">
      <c r="A73" s="327" t="s">
        <v>399</v>
      </c>
      <c r="B73" s="394" t="s">
        <v>295</v>
      </c>
      <c r="C73" s="243">
        <f t="shared" si="56"/>
        <v>0</v>
      </c>
      <c r="D73" s="101">
        <f t="shared" si="57"/>
        <v>0</v>
      </c>
      <c r="E73" s="706">
        <f>'Next Years Budget - Set Goals'!E82/12</f>
        <v>0</v>
      </c>
      <c r="F73" s="108">
        <f t="shared" si="58"/>
        <v>0</v>
      </c>
      <c r="G73" s="706">
        <f>'Next Years Budget - Set Goals'!G82/12</f>
        <v>0</v>
      </c>
      <c r="H73" s="108" t="e">
        <f t="shared" si="58"/>
        <v>#DIV/0!</v>
      </c>
      <c r="I73" s="706">
        <f>'Next Years Budget - Set Goals'!I82/12</f>
        <v>0</v>
      </c>
      <c r="J73" s="108" t="e">
        <f t="shared" si="59"/>
        <v>#DIV/0!</v>
      </c>
      <c r="K73" s="706">
        <f>'Next Years Budget - Set Goals'!K82/12</f>
        <v>0</v>
      </c>
      <c r="L73" s="108" t="e">
        <f t="shared" si="60"/>
        <v>#DIV/0!</v>
      </c>
      <c r="M73" s="706">
        <f>'Next Years Budget - Set Goals'!M82/12</f>
        <v>0</v>
      </c>
      <c r="N73" s="108" t="e">
        <f t="shared" si="61"/>
        <v>#DIV/0!</v>
      </c>
      <c r="O73" s="706">
        <f>'Next Years Budget - Set Goals'!O82/12</f>
        <v>0</v>
      </c>
      <c r="P73" s="108" t="e">
        <f t="shared" si="62"/>
        <v>#DIV/0!</v>
      </c>
      <c r="Q73" s="706">
        <f>'Next Years Budget - Set Goals'!Q82/12</f>
        <v>0</v>
      </c>
      <c r="R73" s="108" t="e">
        <f t="shared" si="63"/>
        <v>#DIV/0!</v>
      </c>
      <c r="S73" s="706">
        <f>'Next Years Budget - Set Goals'!S82/12</f>
        <v>0</v>
      </c>
      <c r="T73" s="108" t="e">
        <f t="shared" si="64"/>
        <v>#DIV/0!</v>
      </c>
      <c r="U73" s="706">
        <f>'Next Years Budget - Set Goals'!U82/12</f>
        <v>0</v>
      </c>
      <c r="V73" s="108" t="e">
        <f t="shared" si="65"/>
        <v>#DIV/0!</v>
      </c>
      <c r="W73" s="706">
        <f>'Next Years Budget - Set Goals'!W82/12</f>
        <v>0</v>
      </c>
      <c r="X73" s="108" t="e">
        <f t="shared" si="66"/>
        <v>#DIV/0!</v>
      </c>
      <c r="Y73" s="706">
        <f>'Next Years Budget - Set Goals'!Y82/12</f>
        <v>0</v>
      </c>
      <c r="Z73" s="108" t="e">
        <f t="shared" si="67"/>
        <v>#DIV/0!</v>
      </c>
      <c r="AA73" s="706">
        <f>'Next Years Budget - Set Goals'!AA82/12</f>
        <v>0</v>
      </c>
      <c r="AB73" s="108" t="e">
        <f t="shared" si="68"/>
        <v>#DIV/0!</v>
      </c>
      <c r="AC73" s="706">
        <f>'Next Years Budget - Set Goals'!AC82/12</f>
        <v>0</v>
      </c>
      <c r="AD73" s="319" t="e">
        <f t="shared" si="69"/>
        <v>#DIV/0!</v>
      </c>
    </row>
    <row r="74" spans="1:30" ht="13.15" x14ac:dyDescent="0.4">
      <c r="A74" s="327" t="s">
        <v>399</v>
      </c>
      <c r="B74" s="394" t="s">
        <v>296</v>
      </c>
      <c r="C74" s="243">
        <f t="shared" si="56"/>
        <v>0</v>
      </c>
      <c r="D74" s="101">
        <f t="shared" si="57"/>
        <v>0</v>
      </c>
      <c r="E74" s="706">
        <f>'Next Years Budget - Set Goals'!E83/12</f>
        <v>0</v>
      </c>
      <c r="F74" s="108">
        <f t="shared" si="58"/>
        <v>0</v>
      </c>
      <c r="G74" s="706">
        <f>'Next Years Budget - Set Goals'!G83/12</f>
        <v>0</v>
      </c>
      <c r="H74" s="108" t="e">
        <f t="shared" si="58"/>
        <v>#DIV/0!</v>
      </c>
      <c r="I74" s="706">
        <f>'Next Years Budget - Set Goals'!I83/12</f>
        <v>0</v>
      </c>
      <c r="J74" s="108" t="e">
        <f t="shared" si="59"/>
        <v>#DIV/0!</v>
      </c>
      <c r="K74" s="706">
        <f>'Next Years Budget - Set Goals'!K83/12</f>
        <v>0</v>
      </c>
      <c r="L74" s="108" t="e">
        <f t="shared" si="60"/>
        <v>#DIV/0!</v>
      </c>
      <c r="M74" s="706">
        <f>'Next Years Budget - Set Goals'!M83/12</f>
        <v>0</v>
      </c>
      <c r="N74" s="108" t="e">
        <f t="shared" si="61"/>
        <v>#DIV/0!</v>
      </c>
      <c r="O74" s="706">
        <f>'Next Years Budget - Set Goals'!O83/12</f>
        <v>0</v>
      </c>
      <c r="P74" s="108" t="e">
        <f t="shared" si="62"/>
        <v>#DIV/0!</v>
      </c>
      <c r="Q74" s="706">
        <f>'Next Years Budget - Set Goals'!Q83/12</f>
        <v>0</v>
      </c>
      <c r="R74" s="108" t="e">
        <f t="shared" si="63"/>
        <v>#DIV/0!</v>
      </c>
      <c r="S74" s="706">
        <f>'Next Years Budget - Set Goals'!S83/12</f>
        <v>0</v>
      </c>
      <c r="T74" s="108" t="e">
        <f t="shared" si="64"/>
        <v>#DIV/0!</v>
      </c>
      <c r="U74" s="706">
        <f>'Next Years Budget - Set Goals'!U83/12</f>
        <v>0</v>
      </c>
      <c r="V74" s="108" t="e">
        <f t="shared" si="65"/>
        <v>#DIV/0!</v>
      </c>
      <c r="W74" s="706">
        <f>'Next Years Budget - Set Goals'!W83/12</f>
        <v>0</v>
      </c>
      <c r="X74" s="108" t="e">
        <f t="shared" si="66"/>
        <v>#DIV/0!</v>
      </c>
      <c r="Y74" s="706">
        <f>'Next Years Budget - Set Goals'!Y83/12</f>
        <v>0</v>
      </c>
      <c r="Z74" s="108" t="e">
        <f t="shared" si="67"/>
        <v>#DIV/0!</v>
      </c>
      <c r="AA74" s="706">
        <f>'Next Years Budget - Set Goals'!AA83/12</f>
        <v>0</v>
      </c>
      <c r="AB74" s="108" t="e">
        <f t="shared" si="68"/>
        <v>#DIV/0!</v>
      </c>
      <c r="AC74" s="706">
        <f>'Next Years Budget - Set Goals'!AC83/12</f>
        <v>0</v>
      </c>
      <c r="AD74" s="319" t="e">
        <f t="shared" si="69"/>
        <v>#DIV/0!</v>
      </c>
    </row>
    <row r="75" spans="1:30" ht="13.15" x14ac:dyDescent="0.4">
      <c r="A75" s="327" t="s">
        <v>398</v>
      </c>
      <c r="B75" s="394" t="s">
        <v>297</v>
      </c>
      <c r="C75" s="243">
        <f t="shared" si="56"/>
        <v>0</v>
      </c>
      <c r="D75" s="101">
        <f t="shared" si="57"/>
        <v>0</v>
      </c>
      <c r="E75" s="706">
        <f>'Next Years Budget - Set Goals'!E84/12</f>
        <v>0</v>
      </c>
      <c r="F75" s="108">
        <f t="shared" si="58"/>
        <v>0</v>
      </c>
      <c r="G75" s="706">
        <f>'Next Years Budget - Set Goals'!G84/12</f>
        <v>0</v>
      </c>
      <c r="H75" s="108" t="e">
        <f t="shared" si="58"/>
        <v>#DIV/0!</v>
      </c>
      <c r="I75" s="706">
        <f>'Next Years Budget - Set Goals'!I84/12</f>
        <v>0</v>
      </c>
      <c r="J75" s="108" t="e">
        <f t="shared" si="59"/>
        <v>#DIV/0!</v>
      </c>
      <c r="K75" s="706">
        <f>'Next Years Budget - Set Goals'!K84/12</f>
        <v>0</v>
      </c>
      <c r="L75" s="108" t="e">
        <f t="shared" si="60"/>
        <v>#DIV/0!</v>
      </c>
      <c r="M75" s="706">
        <f>'Next Years Budget - Set Goals'!M84/12</f>
        <v>0</v>
      </c>
      <c r="N75" s="108" t="e">
        <f t="shared" si="61"/>
        <v>#DIV/0!</v>
      </c>
      <c r="O75" s="706">
        <f>'Next Years Budget - Set Goals'!O84/12</f>
        <v>0</v>
      </c>
      <c r="P75" s="108" t="e">
        <f t="shared" si="62"/>
        <v>#DIV/0!</v>
      </c>
      <c r="Q75" s="706">
        <f>'Next Years Budget - Set Goals'!Q84/12</f>
        <v>0</v>
      </c>
      <c r="R75" s="108" t="e">
        <f t="shared" si="63"/>
        <v>#DIV/0!</v>
      </c>
      <c r="S75" s="706">
        <f>'Next Years Budget - Set Goals'!S84/12</f>
        <v>0</v>
      </c>
      <c r="T75" s="108" t="e">
        <f t="shared" si="64"/>
        <v>#DIV/0!</v>
      </c>
      <c r="U75" s="706">
        <f>'Next Years Budget - Set Goals'!U84/12</f>
        <v>0</v>
      </c>
      <c r="V75" s="108" t="e">
        <f t="shared" si="65"/>
        <v>#DIV/0!</v>
      </c>
      <c r="W75" s="706">
        <f>'Next Years Budget - Set Goals'!W84/12</f>
        <v>0</v>
      </c>
      <c r="X75" s="108" t="e">
        <f t="shared" si="66"/>
        <v>#DIV/0!</v>
      </c>
      <c r="Y75" s="706">
        <f>'Next Years Budget - Set Goals'!Y84/12</f>
        <v>0</v>
      </c>
      <c r="Z75" s="108" t="e">
        <f t="shared" si="67"/>
        <v>#DIV/0!</v>
      </c>
      <c r="AA75" s="706">
        <f>'Next Years Budget - Set Goals'!AA84/12</f>
        <v>0</v>
      </c>
      <c r="AB75" s="108" t="e">
        <f t="shared" si="68"/>
        <v>#DIV/0!</v>
      </c>
      <c r="AC75" s="706">
        <f>'Next Years Budget - Set Goals'!AC84/12</f>
        <v>0</v>
      </c>
      <c r="AD75" s="319" t="e">
        <f t="shared" si="69"/>
        <v>#DIV/0!</v>
      </c>
    </row>
    <row r="76" spans="1:30" ht="13.15" x14ac:dyDescent="0.4">
      <c r="A76" s="327" t="s">
        <v>398</v>
      </c>
      <c r="B76" s="394" t="s">
        <v>298</v>
      </c>
      <c r="C76" s="243">
        <f t="shared" si="56"/>
        <v>0</v>
      </c>
      <c r="D76" s="101">
        <f t="shared" si="57"/>
        <v>0</v>
      </c>
      <c r="E76" s="706">
        <f>'Next Years Budget - Set Goals'!E85/12</f>
        <v>0</v>
      </c>
      <c r="F76" s="108">
        <f t="shared" si="58"/>
        <v>0</v>
      </c>
      <c r="G76" s="706">
        <f>'Next Years Budget - Set Goals'!G85/12</f>
        <v>0</v>
      </c>
      <c r="H76" s="108" t="e">
        <f t="shared" si="58"/>
        <v>#DIV/0!</v>
      </c>
      <c r="I76" s="706">
        <f>'Next Years Budget - Set Goals'!I85/12</f>
        <v>0</v>
      </c>
      <c r="J76" s="108" t="e">
        <f t="shared" si="59"/>
        <v>#DIV/0!</v>
      </c>
      <c r="K76" s="706">
        <f>'Next Years Budget - Set Goals'!K85/12</f>
        <v>0</v>
      </c>
      <c r="L76" s="108" t="e">
        <f t="shared" si="60"/>
        <v>#DIV/0!</v>
      </c>
      <c r="M76" s="706">
        <f>'Next Years Budget - Set Goals'!M85/12</f>
        <v>0</v>
      </c>
      <c r="N76" s="108" t="e">
        <f t="shared" si="61"/>
        <v>#DIV/0!</v>
      </c>
      <c r="O76" s="706">
        <f>'Next Years Budget - Set Goals'!O85/12</f>
        <v>0</v>
      </c>
      <c r="P76" s="108" t="e">
        <f t="shared" si="62"/>
        <v>#DIV/0!</v>
      </c>
      <c r="Q76" s="706">
        <f>'Next Years Budget - Set Goals'!Q85/12</f>
        <v>0</v>
      </c>
      <c r="R76" s="108" t="e">
        <f t="shared" si="63"/>
        <v>#DIV/0!</v>
      </c>
      <c r="S76" s="706">
        <f>'Next Years Budget - Set Goals'!S85/12</f>
        <v>0</v>
      </c>
      <c r="T76" s="108" t="e">
        <f t="shared" si="64"/>
        <v>#DIV/0!</v>
      </c>
      <c r="U76" s="706">
        <f>'Next Years Budget - Set Goals'!U85/12</f>
        <v>0</v>
      </c>
      <c r="V76" s="108" t="e">
        <f t="shared" si="65"/>
        <v>#DIV/0!</v>
      </c>
      <c r="W76" s="706">
        <f>'Next Years Budget - Set Goals'!W85/12</f>
        <v>0</v>
      </c>
      <c r="X76" s="108" t="e">
        <f t="shared" si="66"/>
        <v>#DIV/0!</v>
      </c>
      <c r="Y76" s="706">
        <f>'Next Years Budget - Set Goals'!Y85/12</f>
        <v>0</v>
      </c>
      <c r="Z76" s="108" t="e">
        <f t="shared" si="67"/>
        <v>#DIV/0!</v>
      </c>
      <c r="AA76" s="706">
        <f>'Next Years Budget - Set Goals'!AA85/12</f>
        <v>0</v>
      </c>
      <c r="AB76" s="108" t="e">
        <f t="shared" si="68"/>
        <v>#DIV/0!</v>
      </c>
      <c r="AC76" s="706">
        <f>'Next Years Budget - Set Goals'!AC85/12</f>
        <v>0</v>
      </c>
      <c r="AD76" s="319" t="e">
        <f t="shared" si="69"/>
        <v>#DIV/0!</v>
      </c>
    </row>
    <row r="77" spans="1:30" ht="13.15" x14ac:dyDescent="0.4">
      <c r="A77" s="327"/>
      <c r="B77" s="409" t="s">
        <v>300</v>
      </c>
      <c r="C77" s="265">
        <f>SUM(C63:C76)</f>
        <v>0</v>
      </c>
      <c r="D77" s="110">
        <f>+C77/$C$7</f>
        <v>0</v>
      </c>
      <c r="E77" s="256">
        <f>SUM(E63:E76)</f>
        <v>0</v>
      </c>
      <c r="F77" s="194">
        <f t="shared" si="58"/>
        <v>0</v>
      </c>
      <c r="G77" s="256">
        <f>SUM(G63:G76)</f>
        <v>0</v>
      </c>
      <c r="H77" s="194" t="e">
        <f t="shared" si="58"/>
        <v>#DIV/0!</v>
      </c>
      <c r="I77" s="256">
        <f>SUM(I63:I76)</f>
        <v>0</v>
      </c>
      <c r="J77" s="194" t="e">
        <f t="shared" si="59"/>
        <v>#DIV/0!</v>
      </c>
      <c r="K77" s="256">
        <f>SUM(K63:K76)</f>
        <v>0</v>
      </c>
      <c r="L77" s="194" t="e">
        <f t="shared" si="60"/>
        <v>#DIV/0!</v>
      </c>
      <c r="M77" s="256">
        <f>SUM(M63:M76)</f>
        <v>0</v>
      </c>
      <c r="N77" s="194" t="e">
        <f t="shared" si="61"/>
        <v>#DIV/0!</v>
      </c>
      <c r="O77" s="256">
        <f>SUM(O63:O76)</f>
        <v>0</v>
      </c>
      <c r="P77" s="194" t="e">
        <f t="shared" si="62"/>
        <v>#DIV/0!</v>
      </c>
      <c r="Q77" s="256">
        <f>SUM(Q63:Q76)</f>
        <v>0</v>
      </c>
      <c r="R77" s="194" t="e">
        <f t="shared" si="63"/>
        <v>#DIV/0!</v>
      </c>
      <c r="S77" s="256">
        <f>SUM(S63:S76)</f>
        <v>0</v>
      </c>
      <c r="T77" s="194" t="e">
        <f t="shared" si="64"/>
        <v>#DIV/0!</v>
      </c>
      <c r="U77" s="256">
        <f>SUM(U63:U76)</f>
        <v>0</v>
      </c>
      <c r="V77" s="194" t="e">
        <f t="shared" si="65"/>
        <v>#DIV/0!</v>
      </c>
      <c r="W77" s="256">
        <f>SUM(W63:W76)</f>
        <v>0</v>
      </c>
      <c r="X77" s="194" t="e">
        <f t="shared" si="66"/>
        <v>#DIV/0!</v>
      </c>
      <c r="Y77" s="256">
        <f>SUM(Y63:Y76)</f>
        <v>0</v>
      </c>
      <c r="Z77" s="194" t="e">
        <f t="shared" si="67"/>
        <v>#DIV/0!</v>
      </c>
      <c r="AA77" s="256">
        <f>SUM(AA63:AA76)</f>
        <v>0</v>
      </c>
      <c r="AB77" s="194" t="e">
        <f t="shared" si="68"/>
        <v>#DIV/0!</v>
      </c>
      <c r="AC77" s="256">
        <f>SUM(AC63:AC76)</f>
        <v>0</v>
      </c>
      <c r="AD77" s="230" t="e">
        <f t="shared" si="69"/>
        <v>#DIV/0!</v>
      </c>
    </row>
    <row r="78" spans="1:30" ht="13.15" x14ac:dyDescent="0.4">
      <c r="A78" s="327"/>
      <c r="B78" s="4"/>
      <c r="C78" s="243"/>
      <c r="D78" s="1"/>
      <c r="E78" s="248"/>
      <c r="F78" s="108"/>
      <c r="G78" s="248"/>
      <c r="H78" s="108"/>
      <c r="I78" s="248"/>
      <c r="J78" s="108"/>
      <c r="K78" s="248"/>
      <c r="L78" s="108"/>
      <c r="M78" s="248"/>
      <c r="N78" s="108"/>
      <c r="O78" s="248"/>
      <c r="P78" s="108"/>
      <c r="Q78" s="248"/>
      <c r="R78" s="108"/>
      <c r="S78" s="248"/>
      <c r="T78" s="108"/>
      <c r="U78" s="248"/>
      <c r="V78" s="108"/>
      <c r="W78" s="248"/>
      <c r="X78" s="108"/>
      <c r="Y78" s="248"/>
      <c r="Z78" s="108"/>
      <c r="AA78" s="248"/>
      <c r="AB78" s="108"/>
      <c r="AC78" s="248"/>
      <c r="AD78" s="319"/>
    </row>
    <row r="79" spans="1:30" ht="13.15" x14ac:dyDescent="0.4">
      <c r="A79" s="327"/>
      <c r="B79" s="410" t="s">
        <v>307</v>
      </c>
      <c r="C79" s="243"/>
      <c r="D79" s="1"/>
      <c r="E79" s="248"/>
      <c r="F79" s="108"/>
      <c r="G79" s="248"/>
      <c r="H79" s="108"/>
      <c r="I79" s="248"/>
      <c r="J79" s="108"/>
      <c r="K79" s="248"/>
      <c r="L79" s="108"/>
      <c r="M79" s="248"/>
      <c r="N79" s="108"/>
      <c r="O79" s="248"/>
      <c r="P79" s="108"/>
      <c r="Q79" s="248"/>
      <c r="R79" s="108"/>
      <c r="S79" s="248"/>
      <c r="T79" s="108"/>
      <c r="U79" s="248"/>
      <c r="V79" s="108"/>
      <c r="W79" s="248"/>
      <c r="X79" s="108"/>
      <c r="Y79" s="248"/>
      <c r="Z79" s="108"/>
      <c r="AA79" s="248"/>
      <c r="AB79" s="108"/>
      <c r="AC79" s="248"/>
      <c r="AD79" s="319"/>
    </row>
    <row r="80" spans="1:30" ht="13.15" x14ac:dyDescent="0.4">
      <c r="A80" s="327" t="s">
        <v>398</v>
      </c>
      <c r="B80" s="411" t="s">
        <v>301</v>
      </c>
      <c r="C80" s="243">
        <f t="shared" ref="C80:C85" si="70">+E80+G80+I80+K80+M80+O80+Q80+S80+U80+W80+Y80+AA80+AC80</f>
        <v>0</v>
      </c>
      <c r="D80" s="101">
        <f t="shared" ref="D80:D85" si="71">+C80/$C$7</f>
        <v>0</v>
      </c>
      <c r="E80" s="706">
        <f>'Next Years Budget - Set Goals'!E89/12</f>
        <v>0</v>
      </c>
      <c r="F80" s="108">
        <f t="shared" ref="F80:H86" si="72">+E80/E$7</f>
        <v>0</v>
      </c>
      <c r="G80" s="706">
        <f>'Next Years Budget - Set Goals'!G89/12</f>
        <v>0</v>
      </c>
      <c r="H80" s="108" t="e">
        <f t="shared" si="72"/>
        <v>#DIV/0!</v>
      </c>
      <c r="I80" s="706">
        <f>'Next Years Budget - Set Goals'!I89/12</f>
        <v>0</v>
      </c>
      <c r="J80" s="108" t="e">
        <f t="shared" ref="J80:J86" si="73">+I80/I$7</f>
        <v>#DIV/0!</v>
      </c>
      <c r="K80" s="706">
        <f>'Next Years Budget - Set Goals'!K89/12</f>
        <v>0</v>
      </c>
      <c r="L80" s="108" t="e">
        <f t="shared" ref="L80:L86" si="74">+K80/K$7</f>
        <v>#DIV/0!</v>
      </c>
      <c r="M80" s="706">
        <f>'Next Years Budget - Set Goals'!M89/12</f>
        <v>0</v>
      </c>
      <c r="N80" s="108" t="e">
        <f t="shared" ref="N80:N86" si="75">+M80/M$7</f>
        <v>#DIV/0!</v>
      </c>
      <c r="O80" s="706">
        <f>'Next Years Budget - Set Goals'!O89/12</f>
        <v>0</v>
      </c>
      <c r="P80" s="108" t="e">
        <f t="shared" ref="P80:P86" si="76">+O80/O$7</f>
        <v>#DIV/0!</v>
      </c>
      <c r="Q80" s="706">
        <f>'Next Years Budget - Set Goals'!Q89/12</f>
        <v>0</v>
      </c>
      <c r="R80" s="108" t="e">
        <f t="shared" ref="R80:R86" si="77">+Q80/Q$7</f>
        <v>#DIV/0!</v>
      </c>
      <c r="S80" s="706">
        <f>'Next Years Budget - Set Goals'!S89/12</f>
        <v>0</v>
      </c>
      <c r="T80" s="108" t="e">
        <f t="shared" ref="T80:T86" si="78">+S80/S$7</f>
        <v>#DIV/0!</v>
      </c>
      <c r="U80" s="706">
        <f>'Next Years Budget - Set Goals'!U89/12</f>
        <v>0</v>
      </c>
      <c r="V80" s="108" t="e">
        <f t="shared" ref="V80:V86" si="79">+U80/U$7</f>
        <v>#DIV/0!</v>
      </c>
      <c r="W80" s="706">
        <f>'Next Years Budget - Set Goals'!W89/12</f>
        <v>0</v>
      </c>
      <c r="X80" s="108" t="e">
        <f t="shared" ref="X80:X86" si="80">+W80/W$7</f>
        <v>#DIV/0!</v>
      </c>
      <c r="Y80" s="706">
        <f>'Next Years Budget - Set Goals'!Y89/12</f>
        <v>0</v>
      </c>
      <c r="Z80" s="108" t="e">
        <f t="shared" ref="Z80:Z86" si="81">+Y80/Y$7</f>
        <v>#DIV/0!</v>
      </c>
      <c r="AA80" s="706">
        <f>'Next Years Budget - Set Goals'!AA89/12</f>
        <v>0</v>
      </c>
      <c r="AB80" s="108" t="e">
        <f t="shared" ref="AB80:AB86" si="82">+AA80/AA$7</f>
        <v>#DIV/0!</v>
      </c>
      <c r="AC80" s="706">
        <f>'Next Years Budget - Set Goals'!AC89/12</f>
        <v>0</v>
      </c>
      <c r="AD80" s="319" t="e">
        <f t="shared" ref="AD80:AD86" si="83">+AC80/AC$7</f>
        <v>#DIV/0!</v>
      </c>
    </row>
    <row r="81" spans="1:30" ht="13.15" x14ac:dyDescent="0.4">
      <c r="A81" s="327" t="s">
        <v>399</v>
      </c>
      <c r="B81" s="394" t="s">
        <v>302</v>
      </c>
      <c r="C81" s="243">
        <f t="shared" si="70"/>
        <v>0</v>
      </c>
      <c r="D81" s="101">
        <f t="shared" si="71"/>
        <v>0</v>
      </c>
      <c r="E81" s="706">
        <f>'Next Years Budget - Set Goals'!E90/12</f>
        <v>0</v>
      </c>
      <c r="F81" s="108">
        <f t="shared" si="72"/>
        <v>0</v>
      </c>
      <c r="G81" s="706">
        <f>'Next Years Budget - Set Goals'!G90/12</f>
        <v>0</v>
      </c>
      <c r="H81" s="108" t="e">
        <f t="shared" si="72"/>
        <v>#DIV/0!</v>
      </c>
      <c r="I81" s="706">
        <f>'Next Years Budget - Set Goals'!I90/12</f>
        <v>0</v>
      </c>
      <c r="J81" s="108" t="e">
        <f t="shared" si="73"/>
        <v>#DIV/0!</v>
      </c>
      <c r="K81" s="706">
        <f>'Next Years Budget - Set Goals'!K90/12</f>
        <v>0</v>
      </c>
      <c r="L81" s="108" t="e">
        <f t="shared" si="74"/>
        <v>#DIV/0!</v>
      </c>
      <c r="M81" s="706">
        <f>'Next Years Budget - Set Goals'!M90/12</f>
        <v>0</v>
      </c>
      <c r="N81" s="108" t="e">
        <f t="shared" si="75"/>
        <v>#DIV/0!</v>
      </c>
      <c r="O81" s="706">
        <f>'Next Years Budget - Set Goals'!O90/12</f>
        <v>0</v>
      </c>
      <c r="P81" s="108" t="e">
        <f t="shared" si="76"/>
        <v>#DIV/0!</v>
      </c>
      <c r="Q81" s="706">
        <f>'Next Years Budget - Set Goals'!Q90/12</f>
        <v>0</v>
      </c>
      <c r="R81" s="108" t="e">
        <f t="shared" si="77"/>
        <v>#DIV/0!</v>
      </c>
      <c r="S81" s="706">
        <f>'Next Years Budget - Set Goals'!S90/12</f>
        <v>0</v>
      </c>
      <c r="T81" s="108" t="e">
        <f t="shared" si="78"/>
        <v>#DIV/0!</v>
      </c>
      <c r="U81" s="706">
        <f>'Next Years Budget - Set Goals'!U90/12</f>
        <v>0</v>
      </c>
      <c r="V81" s="108" t="e">
        <f t="shared" si="79"/>
        <v>#DIV/0!</v>
      </c>
      <c r="W81" s="706">
        <f>'Next Years Budget - Set Goals'!W90/12</f>
        <v>0</v>
      </c>
      <c r="X81" s="108" t="e">
        <f t="shared" si="80"/>
        <v>#DIV/0!</v>
      </c>
      <c r="Y81" s="706">
        <f>'Next Years Budget - Set Goals'!Y90/12</f>
        <v>0</v>
      </c>
      <c r="Z81" s="108" t="e">
        <f t="shared" si="81"/>
        <v>#DIV/0!</v>
      </c>
      <c r="AA81" s="706">
        <f>'Next Years Budget - Set Goals'!AA90/12</f>
        <v>0</v>
      </c>
      <c r="AB81" s="108" t="e">
        <f t="shared" si="82"/>
        <v>#DIV/0!</v>
      </c>
      <c r="AC81" s="706">
        <f>'Next Years Budget - Set Goals'!AC90/12</f>
        <v>0</v>
      </c>
      <c r="AD81" s="319" t="e">
        <f t="shared" si="83"/>
        <v>#DIV/0!</v>
      </c>
    </row>
    <row r="82" spans="1:30" ht="13.15" x14ac:dyDescent="0.4">
      <c r="A82" s="327" t="s">
        <v>399</v>
      </c>
      <c r="B82" s="394" t="s">
        <v>303</v>
      </c>
      <c r="C82" s="243">
        <f t="shared" si="70"/>
        <v>0</v>
      </c>
      <c r="D82" s="101">
        <f t="shared" si="71"/>
        <v>0</v>
      </c>
      <c r="E82" s="706">
        <f>'Next Years Budget - Set Goals'!E91/12</f>
        <v>0</v>
      </c>
      <c r="F82" s="108">
        <f t="shared" si="72"/>
        <v>0</v>
      </c>
      <c r="G82" s="706">
        <f>'Next Years Budget - Set Goals'!G91/12</f>
        <v>0</v>
      </c>
      <c r="H82" s="108" t="e">
        <f t="shared" si="72"/>
        <v>#DIV/0!</v>
      </c>
      <c r="I82" s="706">
        <f>'Next Years Budget - Set Goals'!I91/12</f>
        <v>0</v>
      </c>
      <c r="J82" s="108" t="e">
        <f t="shared" si="73"/>
        <v>#DIV/0!</v>
      </c>
      <c r="K82" s="706">
        <f>'Next Years Budget - Set Goals'!K91/12</f>
        <v>0</v>
      </c>
      <c r="L82" s="108" t="e">
        <f t="shared" si="74"/>
        <v>#DIV/0!</v>
      </c>
      <c r="M82" s="706">
        <f>'Next Years Budget - Set Goals'!M91/12</f>
        <v>0</v>
      </c>
      <c r="N82" s="108" t="e">
        <f t="shared" si="75"/>
        <v>#DIV/0!</v>
      </c>
      <c r="O82" s="706">
        <f>'Next Years Budget - Set Goals'!O91/12</f>
        <v>0</v>
      </c>
      <c r="P82" s="108" t="e">
        <f t="shared" si="76"/>
        <v>#DIV/0!</v>
      </c>
      <c r="Q82" s="706">
        <f>'Next Years Budget - Set Goals'!Q91/12</f>
        <v>0</v>
      </c>
      <c r="R82" s="108" t="e">
        <f t="shared" si="77"/>
        <v>#DIV/0!</v>
      </c>
      <c r="S82" s="706">
        <f>'Next Years Budget - Set Goals'!S91/12</f>
        <v>0</v>
      </c>
      <c r="T82" s="108" t="e">
        <f t="shared" si="78"/>
        <v>#DIV/0!</v>
      </c>
      <c r="U82" s="706">
        <f>'Next Years Budget - Set Goals'!U91/12</f>
        <v>0</v>
      </c>
      <c r="V82" s="108" t="e">
        <f t="shared" si="79"/>
        <v>#DIV/0!</v>
      </c>
      <c r="W82" s="706">
        <f>'Next Years Budget - Set Goals'!W91/12</f>
        <v>0</v>
      </c>
      <c r="X82" s="108" t="e">
        <f t="shared" si="80"/>
        <v>#DIV/0!</v>
      </c>
      <c r="Y82" s="706">
        <f>'Next Years Budget - Set Goals'!Y91/12</f>
        <v>0</v>
      </c>
      <c r="Z82" s="108" t="e">
        <f t="shared" si="81"/>
        <v>#DIV/0!</v>
      </c>
      <c r="AA82" s="706">
        <f>'Next Years Budget - Set Goals'!AA91/12</f>
        <v>0</v>
      </c>
      <c r="AB82" s="108" t="e">
        <f t="shared" si="82"/>
        <v>#DIV/0!</v>
      </c>
      <c r="AC82" s="706">
        <f>'Next Years Budget - Set Goals'!AC91/12</f>
        <v>0</v>
      </c>
      <c r="AD82" s="319" t="e">
        <f t="shared" si="83"/>
        <v>#DIV/0!</v>
      </c>
    </row>
    <row r="83" spans="1:30" ht="13.15" x14ac:dyDescent="0.4">
      <c r="A83" s="327" t="s">
        <v>399</v>
      </c>
      <c r="B83" s="394" t="s">
        <v>304</v>
      </c>
      <c r="C83" s="243">
        <f t="shared" si="70"/>
        <v>0</v>
      </c>
      <c r="D83" s="101">
        <f t="shared" si="71"/>
        <v>0</v>
      </c>
      <c r="E83" s="706">
        <f>'Next Years Budget - Set Goals'!E92/12</f>
        <v>0</v>
      </c>
      <c r="F83" s="108">
        <f t="shared" si="72"/>
        <v>0</v>
      </c>
      <c r="G83" s="706">
        <f>'Next Years Budget - Set Goals'!G92/12</f>
        <v>0</v>
      </c>
      <c r="H83" s="108" t="e">
        <f t="shared" si="72"/>
        <v>#DIV/0!</v>
      </c>
      <c r="I83" s="706">
        <f>'Next Years Budget - Set Goals'!I92/12</f>
        <v>0</v>
      </c>
      <c r="J83" s="108" t="e">
        <f t="shared" si="73"/>
        <v>#DIV/0!</v>
      </c>
      <c r="K83" s="706">
        <f>'Next Years Budget - Set Goals'!K92/12</f>
        <v>0</v>
      </c>
      <c r="L83" s="108" t="e">
        <f t="shared" si="74"/>
        <v>#DIV/0!</v>
      </c>
      <c r="M83" s="706">
        <f>'Next Years Budget - Set Goals'!M92/12</f>
        <v>0</v>
      </c>
      <c r="N83" s="108" t="e">
        <f t="shared" si="75"/>
        <v>#DIV/0!</v>
      </c>
      <c r="O83" s="706">
        <f>'Next Years Budget - Set Goals'!O92/12</f>
        <v>0</v>
      </c>
      <c r="P83" s="108" t="e">
        <f t="shared" si="76"/>
        <v>#DIV/0!</v>
      </c>
      <c r="Q83" s="706">
        <f>'Next Years Budget - Set Goals'!Q92/12</f>
        <v>0</v>
      </c>
      <c r="R83" s="108" t="e">
        <f t="shared" si="77"/>
        <v>#DIV/0!</v>
      </c>
      <c r="S83" s="706">
        <f>'Next Years Budget - Set Goals'!S92/12</f>
        <v>0</v>
      </c>
      <c r="T83" s="108" t="e">
        <f t="shared" si="78"/>
        <v>#DIV/0!</v>
      </c>
      <c r="U83" s="706">
        <f>'Next Years Budget - Set Goals'!U92/12</f>
        <v>0</v>
      </c>
      <c r="V83" s="108" t="e">
        <f t="shared" si="79"/>
        <v>#DIV/0!</v>
      </c>
      <c r="W83" s="706">
        <f>'Next Years Budget - Set Goals'!W92/12</f>
        <v>0</v>
      </c>
      <c r="X83" s="108" t="e">
        <f t="shared" si="80"/>
        <v>#DIV/0!</v>
      </c>
      <c r="Y83" s="706">
        <f>'Next Years Budget - Set Goals'!Y92/12</f>
        <v>0</v>
      </c>
      <c r="Z83" s="108" t="e">
        <f t="shared" si="81"/>
        <v>#DIV/0!</v>
      </c>
      <c r="AA83" s="706">
        <f>'Next Years Budget - Set Goals'!AA92/12</f>
        <v>0</v>
      </c>
      <c r="AB83" s="108" t="e">
        <f t="shared" si="82"/>
        <v>#DIV/0!</v>
      </c>
      <c r="AC83" s="706">
        <f>'Next Years Budget - Set Goals'!AC92/12</f>
        <v>0</v>
      </c>
      <c r="AD83" s="319" t="e">
        <f t="shared" si="83"/>
        <v>#DIV/0!</v>
      </c>
    </row>
    <row r="84" spans="1:30" ht="13.15" x14ac:dyDescent="0.4">
      <c r="A84" s="327" t="s">
        <v>398</v>
      </c>
      <c r="B84" s="394" t="s">
        <v>305</v>
      </c>
      <c r="C84" s="243">
        <f t="shared" si="70"/>
        <v>0</v>
      </c>
      <c r="D84" s="101">
        <f t="shared" si="71"/>
        <v>0</v>
      </c>
      <c r="E84" s="706">
        <f>'Next Years Budget - Set Goals'!E93/12</f>
        <v>0</v>
      </c>
      <c r="F84" s="108">
        <f t="shared" si="72"/>
        <v>0</v>
      </c>
      <c r="G84" s="706">
        <f>'Next Years Budget - Set Goals'!G93/12</f>
        <v>0</v>
      </c>
      <c r="H84" s="108" t="e">
        <f t="shared" si="72"/>
        <v>#DIV/0!</v>
      </c>
      <c r="I84" s="706">
        <f>'Next Years Budget - Set Goals'!I93/12</f>
        <v>0</v>
      </c>
      <c r="J84" s="108" t="e">
        <f t="shared" si="73"/>
        <v>#DIV/0!</v>
      </c>
      <c r="K84" s="706">
        <f>'Next Years Budget - Set Goals'!K93/12</f>
        <v>0</v>
      </c>
      <c r="L84" s="108" t="e">
        <f t="shared" si="74"/>
        <v>#DIV/0!</v>
      </c>
      <c r="M84" s="706">
        <f>'Next Years Budget - Set Goals'!M93/12</f>
        <v>0</v>
      </c>
      <c r="N84" s="108" t="e">
        <f t="shared" si="75"/>
        <v>#DIV/0!</v>
      </c>
      <c r="O84" s="706">
        <f>'Next Years Budget - Set Goals'!O93/12</f>
        <v>0</v>
      </c>
      <c r="P84" s="108" t="e">
        <f t="shared" si="76"/>
        <v>#DIV/0!</v>
      </c>
      <c r="Q84" s="706">
        <f>'Next Years Budget - Set Goals'!Q93/12</f>
        <v>0</v>
      </c>
      <c r="R84" s="108" t="e">
        <f t="shared" si="77"/>
        <v>#DIV/0!</v>
      </c>
      <c r="S84" s="706">
        <f>'Next Years Budget - Set Goals'!S93/12</f>
        <v>0</v>
      </c>
      <c r="T84" s="108" t="e">
        <f t="shared" si="78"/>
        <v>#DIV/0!</v>
      </c>
      <c r="U84" s="706">
        <f>'Next Years Budget - Set Goals'!U93/12</f>
        <v>0</v>
      </c>
      <c r="V84" s="108" t="e">
        <f t="shared" si="79"/>
        <v>#DIV/0!</v>
      </c>
      <c r="W84" s="706">
        <f>'Next Years Budget - Set Goals'!W93/12</f>
        <v>0</v>
      </c>
      <c r="X84" s="108" t="e">
        <f t="shared" si="80"/>
        <v>#DIV/0!</v>
      </c>
      <c r="Y84" s="706">
        <f>'Next Years Budget - Set Goals'!Y93/12</f>
        <v>0</v>
      </c>
      <c r="Z84" s="108" t="e">
        <f t="shared" si="81"/>
        <v>#DIV/0!</v>
      </c>
      <c r="AA84" s="706">
        <f>'Next Years Budget - Set Goals'!AA93/12</f>
        <v>0</v>
      </c>
      <c r="AB84" s="108" t="e">
        <f t="shared" si="82"/>
        <v>#DIV/0!</v>
      </c>
      <c r="AC84" s="706">
        <f>'Next Years Budget - Set Goals'!AC93/12</f>
        <v>0</v>
      </c>
      <c r="AD84" s="319" t="e">
        <f t="shared" si="83"/>
        <v>#DIV/0!</v>
      </c>
    </row>
    <row r="85" spans="1:30" ht="13.15" x14ac:dyDescent="0.4">
      <c r="A85" s="327" t="s">
        <v>398</v>
      </c>
      <c r="B85" s="394" t="s">
        <v>306</v>
      </c>
      <c r="C85" s="243">
        <f t="shared" si="70"/>
        <v>0</v>
      </c>
      <c r="D85" s="101">
        <f t="shared" si="71"/>
        <v>0</v>
      </c>
      <c r="E85" s="706">
        <f>'Next Years Budget - Set Goals'!E94/12</f>
        <v>0</v>
      </c>
      <c r="F85" s="108">
        <f t="shared" si="72"/>
        <v>0</v>
      </c>
      <c r="G85" s="706">
        <f>'Next Years Budget - Set Goals'!G94/12</f>
        <v>0</v>
      </c>
      <c r="H85" s="108" t="e">
        <f t="shared" si="72"/>
        <v>#DIV/0!</v>
      </c>
      <c r="I85" s="706">
        <f>'Next Years Budget - Set Goals'!I94/12</f>
        <v>0</v>
      </c>
      <c r="J85" s="108" t="e">
        <f t="shared" si="73"/>
        <v>#DIV/0!</v>
      </c>
      <c r="K85" s="706">
        <f>'Next Years Budget - Set Goals'!K94/12</f>
        <v>0</v>
      </c>
      <c r="L85" s="108" t="e">
        <f t="shared" si="74"/>
        <v>#DIV/0!</v>
      </c>
      <c r="M85" s="706">
        <f>'Next Years Budget - Set Goals'!M94/12</f>
        <v>0</v>
      </c>
      <c r="N85" s="108" t="e">
        <f t="shared" si="75"/>
        <v>#DIV/0!</v>
      </c>
      <c r="O85" s="706">
        <f>'Next Years Budget - Set Goals'!O94/12</f>
        <v>0</v>
      </c>
      <c r="P85" s="108" t="e">
        <f t="shared" si="76"/>
        <v>#DIV/0!</v>
      </c>
      <c r="Q85" s="706">
        <f>'Next Years Budget - Set Goals'!Q94/12</f>
        <v>0</v>
      </c>
      <c r="R85" s="108" t="e">
        <f t="shared" si="77"/>
        <v>#DIV/0!</v>
      </c>
      <c r="S85" s="706">
        <f>'Next Years Budget - Set Goals'!S94/12</f>
        <v>0</v>
      </c>
      <c r="T85" s="108" t="e">
        <f t="shared" si="78"/>
        <v>#DIV/0!</v>
      </c>
      <c r="U85" s="706">
        <f>'Next Years Budget - Set Goals'!U94/12</f>
        <v>0</v>
      </c>
      <c r="V85" s="108" t="e">
        <f t="shared" si="79"/>
        <v>#DIV/0!</v>
      </c>
      <c r="W85" s="706">
        <f>'Next Years Budget - Set Goals'!W94/12</f>
        <v>0</v>
      </c>
      <c r="X85" s="108" t="e">
        <f t="shared" si="80"/>
        <v>#DIV/0!</v>
      </c>
      <c r="Y85" s="706">
        <f>'Next Years Budget - Set Goals'!Y94/12</f>
        <v>0</v>
      </c>
      <c r="Z85" s="108" t="e">
        <f t="shared" si="81"/>
        <v>#DIV/0!</v>
      </c>
      <c r="AA85" s="706">
        <f>'Next Years Budget - Set Goals'!AA94/12</f>
        <v>0</v>
      </c>
      <c r="AB85" s="108" t="e">
        <f t="shared" si="82"/>
        <v>#DIV/0!</v>
      </c>
      <c r="AC85" s="706">
        <f>'Next Years Budget - Set Goals'!AC94/12</f>
        <v>0</v>
      </c>
      <c r="AD85" s="319" t="e">
        <f t="shared" si="83"/>
        <v>#DIV/0!</v>
      </c>
    </row>
    <row r="86" spans="1:30" ht="13.15" x14ac:dyDescent="0.4">
      <c r="A86" s="327"/>
      <c r="B86" s="409" t="s">
        <v>308</v>
      </c>
      <c r="C86" s="265">
        <f>SUM(C80:C85)</f>
        <v>0</v>
      </c>
      <c r="D86" s="110">
        <f>+C86/$C$7</f>
        <v>0</v>
      </c>
      <c r="E86" s="256">
        <f>SUM(E80:E85)</f>
        <v>0</v>
      </c>
      <c r="F86" s="194">
        <f t="shared" si="72"/>
        <v>0</v>
      </c>
      <c r="G86" s="256">
        <f>SUM(G80:G85)</f>
        <v>0</v>
      </c>
      <c r="H86" s="194" t="e">
        <f t="shared" si="72"/>
        <v>#DIV/0!</v>
      </c>
      <c r="I86" s="256">
        <f>SUM(I80:I85)</f>
        <v>0</v>
      </c>
      <c r="J86" s="194" t="e">
        <f t="shared" si="73"/>
        <v>#DIV/0!</v>
      </c>
      <c r="K86" s="256">
        <f>SUM(K80:K85)</f>
        <v>0</v>
      </c>
      <c r="L86" s="194" t="e">
        <f t="shared" si="74"/>
        <v>#DIV/0!</v>
      </c>
      <c r="M86" s="256">
        <f>SUM(M80:M85)</f>
        <v>0</v>
      </c>
      <c r="N86" s="194" t="e">
        <f t="shared" si="75"/>
        <v>#DIV/0!</v>
      </c>
      <c r="O86" s="256">
        <f>SUM(O80:O85)</f>
        <v>0</v>
      </c>
      <c r="P86" s="194" t="e">
        <f t="shared" si="76"/>
        <v>#DIV/0!</v>
      </c>
      <c r="Q86" s="256">
        <f>SUM(Q80:Q85)</f>
        <v>0</v>
      </c>
      <c r="R86" s="194" t="e">
        <f t="shared" si="77"/>
        <v>#DIV/0!</v>
      </c>
      <c r="S86" s="256">
        <f>SUM(S80:S85)</f>
        <v>0</v>
      </c>
      <c r="T86" s="194" t="e">
        <f t="shared" si="78"/>
        <v>#DIV/0!</v>
      </c>
      <c r="U86" s="256">
        <f>SUM(U80:U85)</f>
        <v>0</v>
      </c>
      <c r="V86" s="194" t="e">
        <f t="shared" si="79"/>
        <v>#DIV/0!</v>
      </c>
      <c r="W86" s="256">
        <f>SUM(W80:W85)</f>
        <v>0</v>
      </c>
      <c r="X86" s="194" t="e">
        <f t="shared" si="80"/>
        <v>#DIV/0!</v>
      </c>
      <c r="Y86" s="256">
        <f>SUM(Y80:Y85)</f>
        <v>0</v>
      </c>
      <c r="Z86" s="194" t="e">
        <f t="shared" si="81"/>
        <v>#DIV/0!</v>
      </c>
      <c r="AA86" s="256">
        <f>SUM(AA80:AA85)</f>
        <v>0</v>
      </c>
      <c r="AB86" s="194" t="e">
        <f t="shared" si="82"/>
        <v>#DIV/0!</v>
      </c>
      <c r="AC86" s="256">
        <f>SUM(AC80:AC85)</f>
        <v>0</v>
      </c>
      <c r="AD86" s="230" t="e">
        <f t="shared" si="83"/>
        <v>#DIV/0!</v>
      </c>
    </row>
    <row r="87" spans="1:30" ht="13.15" x14ac:dyDescent="0.4">
      <c r="A87" s="327"/>
      <c r="B87" s="4"/>
      <c r="C87" s="243"/>
      <c r="D87" s="1"/>
      <c r="E87" s="248"/>
      <c r="F87" s="108"/>
      <c r="G87" s="248"/>
      <c r="H87" s="108"/>
      <c r="I87" s="248"/>
      <c r="J87" s="108"/>
      <c r="K87" s="248"/>
      <c r="L87" s="108"/>
      <c r="M87" s="248"/>
      <c r="N87" s="108"/>
      <c r="O87" s="248"/>
      <c r="P87" s="108"/>
      <c r="Q87" s="248"/>
      <c r="R87" s="108"/>
      <c r="S87" s="248"/>
      <c r="T87" s="108"/>
      <c r="U87" s="248"/>
      <c r="V87" s="108"/>
      <c r="W87" s="248"/>
      <c r="X87" s="108"/>
      <c r="Y87" s="248"/>
      <c r="Z87" s="108"/>
      <c r="AA87" s="248"/>
      <c r="AB87" s="108"/>
      <c r="AC87" s="248"/>
      <c r="AD87" s="319"/>
    </row>
    <row r="88" spans="1:30" ht="13.15" x14ac:dyDescent="0.4">
      <c r="A88" s="327"/>
      <c r="B88" s="410" t="s">
        <v>309</v>
      </c>
      <c r="C88" s="243"/>
      <c r="D88" s="1"/>
      <c r="E88" s="248"/>
      <c r="F88" s="108"/>
      <c r="G88" s="248"/>
      <c r="H88" s="108"/>
      <c r="I88" s="248"/>
      <c r="J88" s="108"/>
      <c r="K88" s="248"/>
      <c r="L88" s="108"/>
      <c r="M88" s="248"/>
      <c r="N88" s="108"/>
      <c r="O88" s="248"/>
      <c r="P88" s="108"/>
      <c r="Q88" s="248"/>
      <c r="R88" s="108"/>
      <c r="S88" s="248"/>
      <c r="T88" s="108"/>
      <c r="U88" s="248"/>
      <c r="V88" s="108"/>
      <c r="W88" s="248"/>
      <c r="X88" s="108"/>
      <c r="Y88" s="248"/>
      <c r="Z88" s="108"/>
      <c r="AA88" s="248"/>
      <c r="AB88" s="108"/>
      <c r="AC88" s="248"/>
      <c r="AD88" s="319"/>
    </row>
    <row r="89" spans="1:30" ht="13.15" x14ac:dyDescent="0.4">
      <c r="A89" s="327" t="s">
        <v>399</v>
      </c>
      <c r="B89" s="394" t="s">
        <v>310</v>
      </c>
      <c r="C89" s="243">
        <f t="shared" ref="C89:C111" si="84">+E89+G89+I89+K89+M89+O89+Q89+S89+U89+W89+Y89+AA89+AC89</f>
        <v>0</v>
      </c>
      <c r="D89" s="101">
        <f t="shared" ref="D89:D111" si="85">+C89/$C$7</f>
        <v>0</v>
      </c>
      <c r="E89" s="706">
        <f>'Next Years Budget - Set Goals'!E98/12</f>
        <v>0</v>
      </c>
      <c r="F89" s="108">
        <f t="shared" ref="F89:H104" si="86">+E89/E$7</f>
        <v>0</v>
      </c>
      <c r="G89" s="706">
        <f>'Next Years Budget - Set Goals'!G98/12</f>
        <v>0</v>
      </c>
      <c r="H89" s="108" t="e">
        <f t="shared" si="86"/>
        <v>#DIV/0!</v>
      </c>
      <c r="I89" s="706">
        <f>'Next Years Budget - Set Goals'!I98/12</f>
        <v>0</v>
      </c>
      <c r="J89" s="108" t="e">
        <f t="shared" ref="J89:J111" si="87">+I89/I$7</f>
        <v>#DIV/0!</v>
      </c>
      <c r="K89" s="706">
        <f>'Next Years Budget - Set Goals'!K98/12</f>
        <v>0</v>
      </c>
      <c r="L89" s="108" t="e">
        <f t="shared" ref="L89:L111" si="88">+K89/K$7</f>
        <v>#DIV/0!</v>
      </c>
      <c r="M89" s="706">
        <f>'Next Years Budget - Set Goals'!M98/12</f>
        <v>0</v>
      </c>
      <c r="N89" s="108" t="e">
        <f t="shared" ref="N89:N111" si="89">+M89/M$7</f>
        <v>#DIV/0!</v>
      </c>
      <c r="O89" s="706">
        <f>'Next Years Budget - Set Goals'!O98/12</f>
        <v>0</v>
      </c>
      <c r="P89" s="108" t="e">
        <f t="shared" ref="P89:P111" si="90">+O89/O$7</f>
        <v>#DIV/0!</v>
      </c>
      <c r="Q89" s="706">
        <f>'Next Years Budget - Set Goals'!Q98/12</f>
        <v>0</v>
      </c>
      <c r="R89" s="108" t="e">
        <f t="shared" ref="R89:R111" si="91">+Q89/Q$7</f>
        <v>#DIV/0!</v>
      </c>
      <c r="S89" s="706">
        <f>'Next Years Budget - Set Goals'!S98/12</f>
        <v>0</v>
      </c>
      <c r="T89" s="108" t="e">
        <f t="shared" ref="T89:T111" si="92">+S89/S$7</f>
        <v>#DIV/0!</v>
      </c>
      <c r="U89" s="706">
        <f>'Next Years Budget - Set Goals'!U98/12</f>
        <v>0</v>
      </c>
      <c r="V89" s="108" t="e">
        <f t="shared" ref="V89:V111" si="93">+U89/U$7</f>
        <v>#DIV/0!</v>
      </c>
      <c r="W89" s="706">
        <f>'Next Years Budget - Set Goals'!W98/12</f>
        <v>0</v>
      </c>
      <c r="X89" s="108" t="e">
        <f t="shared" ref="X89:X111" si="94">+W89/W$7</f>
        <v>#DIV/0!</v>
      </c>
      <c r="Y89" s="706">
        <f>'Next Years Budget - Set Goals'!Y98/12</f>
        <v>0</v>
      </c>
      <c r="Z89" s="108" t="e">
        <f t="shared" ref="Z89:Z111" si="95">+Y89/Y$7</f>
        <v>#DIV/0!</v>
      </c>
      <c r="AA89" s="706">
        <f>'Next Years Budget - Set Goals'!AA98/12</f>
        <v>0</v>
      </c>
      <c r="AB89" s="108" t="e">
        <f t="shared" ref="AB89:AB111" si="96">+AA89/AA$7</f>
        <v>#DIV/0!</v>
      </c>
      <c r="AC89" s="706">
        <f>'Next Years Budget - Set Goals'!AC98/12</f>
        <v>0</v>
      </c>
      <c r="AD89" s="319" t="e">
        <f t="shared" ref="AD89:AD111" si="97">+AC89/AC$7</f>
        <v>#DIV/0!</v>
      </c>
    </row>
    <row r="90" spans="1:30" ht="13.15" x14ac:dyDescent="0.4">
      <c r="A90" s="327" t="s">
        <v>399</v>
      </c>
      <c r="B90" s="394" t="s">
        <v>311</v>
      </c>
      <c r="C90" s="243">
        <f t="shared" si="84"/>
        <v>0</v>
      </c>
      <c r="D90" s="101">
        <f t="shared" si="85"/>
        <v>0</v>
      </c>
      <c r="E90" s="706">
        <f>'Next Years Budget - Set Goals'!E99/12</f>
        <v>0</v>
      </c>
      <c r="F90" s="108">
        <f t="shared" si="86"/>
        <v>0</v>
      </c>
      <c r="G90" s="706">
        <f>'Next Years Budget - Set Goals'!G99/12</f>
        <v>0</v>
      </c>
      <c r="H90" s="108" t="e">
        <f t="shared" si="86"/>
        <v>#DIV/0!</v>
      </c>
      <c r="I90" s="706">
        <f>'Next Years Budget - Set Goals'!I99/12</f>
        <v>0</v>
      </c>
      <c r="J90" s="108" t="e">
        <f t="shared" si="87"/>
        <v>#DIV/0!</v>
      </c>
      <c r="K90" s="706">
        <f>'Next Years Budget - Set Goals'!K99/12</f>
        <v>0</v>
      </c>
      <c r="L90" s="108" t="e">
        <f t="shared" si="88"/>
        <v>#DIV/0!</v>
      </c>
      <c r="M90" s="706">
        <f>'Next Years Budget - Set Goals'!M99/12</f>
        <v>0</v>
      </c>
      <c r="N90" s="108" t="e">
        <f t="shared" si="89"/>
        <v>#DIV/0!</v>
      </c>
      <c r="O90" s="706">
        <f>'Next Years Budget - Set Goals'!O99/12</f>
        <v>0</v>
      </c>
      <c r="P90" s="108" t="e">
        <f t="shared" si="90"/>
        <v>#DIV/0!</v>
      </c>
      <c r="Q90" s="706">
        <f>'Next Years Budget - Set Goals'!Q99/12</f>
        <v>0</v>
      </c>
      <c r="R90" s="108" t="e">
        <f t="shared" si="91"/>
        <v>#DIV/0!</v>
      </c>
      <c r="S90" s="706">
        <f>'Next Years Budget - Set Goals'!S99/12</f>
        <v>0</v>
      </c>
      <c r="T90" s="108" t="e">
        <f t="shared" si="92"/>
        <v>#DIV/0!</v>
      </c>
      <c r="U90" s="706">
        <f>'Next Years Budget - Set Goals'!U99/12</f>
        <v>0</v>
      </c>
      <c r="V90" s="108" t="e">
        <f t="shared" si="93"/>
        <v>#DIV/0!</v>
      </c>
      <c r="W90" s="706">
        <f>'Next Years Budget - Set Goals'!W99/12</f>
        <v>0</v>
      </c>
      <c r="X90" s="108" t="e">
        <f t="shared" si="94"/>
        <v>#DIV/0!</v>
      </c>
      <c r="Y90" s="706">
        <f>'Next Years Budget - Set Goals'!Y99/12</f>
        <v>0</v>
      </c>
      <c r="Z90" s="108" t="e">
        <f t="shared" si="95"/>
        <v>#DIV/0!</v>
      </c>
      <c r="AA90" s="706">
        <f>'Next Years Budget - Set Goals'!AA99/12</f>
        <v>0</v>
      </c>
      <c r="AB90" s="108" t="e">
        <f t="shared" si="96"/>
        <v>#DIV/0!</v>
      </c>
      <c r="AC90" s="706">
        <f>'Next Years Budget - Set Goals'!AC99/12</f>
        <v>0</v>
      </c>
      <c r="AD90" s="319" t="e">
        <f t="shared" si="97"/>
        <v>#DIV/0!</v>
      </c>
    </row>
    <row r="91" spans="1:30" ht="13.15" x14ac:dyDescent="0.4">
      <c r="A91" s="327" t="s">
        <v>398</v>
      </c>
      <c r="B91" s="394" t="s">
        <v>312</v>
      </c>
      <c r="C91" s="243">
        <f t="shared" si="84"/>
        <v>0</v>
      </c>
      <c r="D91" s="101">
        <f t="shared" si="85"/>
        <v>0</v>
      </c>
      <c r="E91" s="706">
        <f>'Next Years Budget - Set Goals'!E100/12</f>
        <v>0</v>
      </c>
      <c r="F91" s="108">
        <f t="shared" si="86"/>
        <v>0</v>
      </c>
      <c r="G91" s="706">
        <f>'Next Years Budget - Set Goals'!G100/12</f>
        <v>0</v>
      </c>
      <c r="H91" s="108" t="e">
        <f t="shared" si="86"/>
        <v>#DIV/0!</v>
      </c>
      <c r="I91" s="706">
        <f>'Next Years Budget - Set Goals'!I100/12</f>
        <v>0</v>
      </c>
      <c r="J91" s="108" t="e">
        <f t="shared" si="87"/>
        <v>#DIV/0!</v>
      </c>
      <c r="K91" s="706">
        <f>'Next Years Budget - Set Goals'!K100/12</f>
        <v>0</v>
      </c>
      <c r="L91" s="108" t="e">
        <f t="shared" si="88"/>
        <v>#DIV/0!</v>
      </c>
      <c r="M91" s="706">
        <f>'Next Years Budget - Set Goals'!M100/12</f>
        <v>0</v>
      </c>
      <c r="N91" s="108" t="e">
        <f t="shared" si="89"/>
        <v>#DIV/0!</v>
      </c>
      <c r="O91" s="706">
        <f>'Next Years Budget - Set Goals'!O100/12</f>
        <v>0</v>
      </c>
      <c r="P91" s="108" t="e">
        <f t="shared" si="90"/>
        <v>#DIV/0!</v>
      </c>
      <c r="Q91" s="706">
        <f>'Next Years Budget - Set Goals'!Q100/12</f>
        <v>0</v>
      </c>
      <c r="R91" s="108" t="e">
        <f t="shared" si="91"/>
        <v>#DIV/0!</v>
      </c>
      <c r="S91" s="706">
        <f>'Next Years Budget - Set Goals'!S100/12</f>
        <v>0</v>
      </c>
      <c r="T91" s="108" t="e">
        <f t="shared" si="92"/>
        <v>#DIV/0!</v>
      </c>
      <c r="U91" s="706">
        <f>'Next Years Budget - Set Goals'!U100/12</f>
        <v>0</v>
      </c>
      <c r="V91" s="108" t="e">
        <f t="shared" si="93"/>
        <v>#DIV/0!</v>
      </c>
      <c r="W91" s="706">
        <f>'Next Years Budget - Set Goals'!W100/12</f>
        <v>0</v>
      </c>
      <c r="X91" s="108" t="e">
        <f t="shared" si="94"/>
        <v>#DIV/0!</v>
      </c>
      <c r="Y91" s="706">
        <f>'Next Years Budget - Set Goals'!Y100/12</f>
        <v>0</v>
      </c>
      <c r="Z91" s="108" t="e">
        <f t="shared" si="95"/>
        <v>#DIV/0!</v>
      </c>
      <c r="AA91" s="706">
        <f>'Next Years Budget - Set Goals'!AA100/12</f>
        <v>0</v>
      </c>
      <c r="AB91" s="108" t="e">
        <f t="shared" si="96"/>
        <v>#DIV/0!</v>
      </c>
      <c r="AC91" s="706">
        <f>'Next Years Budget - Set Goals'!AC100/12</f>
        <v>0</v>
      </c>
      <c r="AD91" s="319" t="e">
        <f t="shared" si="97"/>
        <v>#DIV/0!</v>
      </c>
    </row>
    <row r="92" spans="1:30" ht="13.15" x14ac:dyDescent="0.4">
      <c r="A92" s="327" t="s">
        <v>399</v>
      </c>
      <c r="B92" s="394" t="s">
        <v>313</v>
      </c>
      <c r="C92" s="243">
        <f t="shared" si="84"/>
        <v>0</v>
      </c>
      <c r="D92" s="101">
        <f t="shared" si="85"/>
        <v>0</v>
      </c>
      <c r="E92" s="706">
        <f>'Next Years Budget - Set Goals'!E101/12</f>
        <v>0</v>
      </c>
      <c r="F92" s="108">
        <f t="shared" si="86"/>
        <v>0</v>
      </c>
      <c r="G92" s="706">
        <f>'Next Years Budget - Set Goals'!G101/12</f>
        <v>0</v>
      </c>
      <c r="H92" s="108" t="e">
        <f t="shared" si="86"/>
        <v>#DIV/0!</v>
      </c>
      <c r="I92" s="706">
        <f>'Next Years Budget - Set Goals'!I101/12</f>
        <v>0</v>
      </c>
      <c r="J92" s="108" t="e">
        <f t="shared" si="87"/>
        <v>#DIV/0!</v>
      </c>
      <c r="K92" s="706">
        <f>'Next Years Budget - Set Goals'!K101/12</f>
        <v>0</v>
      </c>
      <c r="L92" s="108" t="e">
        <f t="shared" si="88"/>
        <v>#DIV/0!</v>
      </c>
      <c r="M92" s="706">
        <f>'Next Years Budget - Set Goals'!M101/12</f>
        <v>0</v>
      </c>
      <c r="N92" s="108" t="e">
        <f t="shared" si="89"/>
        <v>#DIV/0!</v>
      </c>
      <c r="O92" s="706">
        <f>'Next Years Budget - Set Goals'!O101/12</f>
        <v>0</v>
      </c>
      <c r="P92" s="108" t="e">
        <f t="shared" si="90"/>
        <v>#DIV/0!</v>
      </c>
      <c r="Q92" s="706">
        <f>'Next Years Budget - Set Goals'!Q101/12</f>
        <v>0</v>
      </c>
      <c r="R92" s="108" t="e">
        <f t="shared" si="91"/>
        <v>#DIV/0!</v>
      </c>
      <c r="S92" s="706">
        <f>'Next Years Budget - Set Goals'!S101/12</f>
        <v>0</v>
      </c>
      <c r="T92" s="108" t="e">
        <f t="shared" si="92"/>
        <v>#DIV/0!</v>
      </c>
      <c r="U92" s="706">
        <f>'Next Years Budget - Set Goals'!U101/12</f>
        <v>0</v>
      </c>
      <c r="V92" s="108" t="e">
        <f t="shared" si="93"/>
        <v>#DIV/0!</v>
      </c>
      <c r="W92" s="706">
        <f>'Next Years Budget - Set Goals'!W101/12</f>
        <v>0</v>
      </c>
      <c r="X92" s="108" t="e">
        <f t="shared" si="94"/>
        <v>#DIV/0!</v>
      </c>
      <c r="Y92" s="706">
        <f>'Next Years Budget - Set Goals'!Y101/12</f>
        <v>0</v>
      </c>
      <c r="Z92" s="108" t="e">
        <f t="shared" si="95"/>
        <v>#DIV/0!</v>
      </c>
      <c r="AA92" s="706">
        <f>'Next Years Budget - Set Goals'!AA101/12</f>
        <v>0</v>
      </c>
      <c r="AB92" s="108" t="e">
        <f t="shared" si="96"/>
        <v>#DIV/0!</v>
      </c>
      <c r="AC92" s="706">
        <f>'Next Years Budget - Set Goals'!AC101/12</f>
        <v>0</v>
      </c>
      <c r="AD92" s="319" t="e">
        <f t="shared" si="97"/>
        <v>#DIV/0!</v>
      </c>
    </row>
    <row r="93" spans="1:30" ht="13.15" x14ac:dyDescent="0.4">
      <c r="A93" s="327" t="s">
        <v>398</v>
      </c>
      <c r="B93" s="394" t="s">
        <v>314</v>
      </c>
      <c r="C93" s="243">
        <f t="shared" si="84"/>
        <v>0</v>
      </c>
      <c r="D93" s="101">
        <f t="shared" si="85"/>
        <v>0</v>
      </c>
      <c r="E93" s="706">
        <f>'Next Years Budget - Set Goals'!E102/12</f>
        <v>0</v>
      </c>
      <c r="F93" s="108">
        <f t="shared" si="86"/>
        <v>0</v>
      </c>
      <c r="G93" s="706">
        <f>'Next Years Budget - Set Goals'!G102/12</f>
        <v>0</v>
      </c>
      <c r="H93" s="108" t="e">
        <f t="shared" si="86"/>
        <v>#DIV/0!</v>
      </c>
      <c r="I93" s="706">
        <f>'Next Years Budget - Set Goals'!I102/12</f>
        <v>0</v>
      </c>
      <c r="J93" s="108" t="e">
        <f t="shared" si="87"/>
        <v>#DIV/0!</v>
      </c>
      <c r="K93" s="706">
        <f>'Next Years Budget - Set Goals'!K102/12</f>
        <v>0</v>
      </c>
      <c r="L93" s="108" t="e">
        <f t="shared" si="88"/>
        <v>#DIV/0!</v>
      </c>
      <c r="M93" s="706">
        <f>'Next Years Budget - Set Goals'!M102/12</f>
        <v>0</v>
      </c>
      <c r="N93" s="108" t="e">
        <f t="shared" si="89"/>
        <v>#DIV/0!</v>
      </c>
      <c r="O93" s="706">
        <f>'Next Years Budget - Set Goals'!O102/12</f>
        <v>0</v>
      </c>
      <c r="P93" s="108" t="e">
        <f t="shared" si="90"/>
        <v>#DIV/0!</v>
      </c>
      <c r="Q93" s="706">
        <f>'Next Years Budget - Set Goals'!Q102/12</f>
        <v>0</v>
      </c>
      <c r="R93" s="108" t="e">
        <f t="shared" si="91"/>
        <v>#DIV/0!</v>
      </c>
      <c r="S93" s="706">
        <f>'Next Years Budget - Set Goals'!S102/12</f>
        <v>0</v>
      </c>
      <c r="T93" s="108" t="e">
        <f t="shared" si="92"/>
        <v>#DIV/0!</v>
      </c>
      <c r="U93" s="706">
        <f>'Next Years Budget - Set Goals'!U102/12</f>
        <v>0</v>
      </c>
      <c r="V93" s="108" t="e">
        <f t="shared" si="93"/>
        <v>#DIV/0!</v>
      </c>
      <c r="W93" s="706">
        <f>'Next Years Budget - Set Goals'!W102/12</f>
        <v>0</v>
      </c>
      <c r="X93" s="108" t="e">
        <f t="shared" si="94"/>
        <v>#DIV/0!</v>
      </c>
      <c r="Y93" s="706">
        <f>'Next Years Budget - Set Goals'!Y102/12</f>
        <v>0</v>
      </c>
      <c r="Z93" s="108" t="e">
        <f t="shared" si="95"/>
        <v>#DIV/0!</v>
      </c>
      <c r="AA93" s="706">
        <f>'Next Years Budget - Set Goals'!AA102/12</f>
        <v>0</v>
      </c>
      <c r="AB93" s="108" t="e">
        <f t="shared" si="96"/>
        <v>#DIV/0!</v>
      </c>
      <c r="AC93" s="706">
        <f>'Next Years Budget - Set Goals'!AC102/12</f>
        <v>0</v>
      </c>
      <c r="AD93" s="319" t="e">
        <f t="shared" si="97"/>
        <v>#DIV/0!</v>
      </c>
    </row>
    <row r="94" spans="1:30" ht="13.15" x14ac:dyDescent="0.4">
      <c r="A94" s="327" t="s">
        <v>399</v>
      </c>
      <c r="B94" s="394" t="s">
        <v>315</v>
      </c>
      <c r="C94" s="243">
        <f t="shared" si="84"/>
        <v>0</v>
      </c>
      <c r="D94" s="101">
        <f t="shared" si="85"/>
        <v>0</v>
      </c>
      <c r="E94" s="706">
        <f>'Next Years Budget - Set Goals'!E103/12</f>
        <v>0</v>
      </c>
      <c r="F94" s="108">
        <f t="shared" si="86"/>
        <v>0</v>
      </c>
      <c r="G94" s="706">
        <f>'Next Years Budget - Set Goals'!G103/12</f>
        <v>0</v>
      </c>
      <c r="H94" s="108" t="e">
        <f t="shared" si="86"/>
        <v>#DIV/0!</v>
      </c>
      <c r="I94" s="706">
        <f>'Next Years Budget - Set Goals'!I103/12</f>
        <v>0</v>
      </c>
      <c r="J94" s="108" t="e">
        <f t="shared" si="87"/>
        <v>#DIV/0!</v>
      </c>
      <c r="K94" s="706">
        <f>'Next Years Budget - Set Goals'!K103/12</f>
        <v>0</v>
      </c>
      <c r="L94" s="108" t="e">
        <f t="shared" si="88"/>
        <v>#DIV/0!</v>
      </c>
      <c r="M94" s="706">
        <f>'Next Years Budget - Set Goals'!M103/12</f>
        <v>0</v>
      </c>
      <c r="N94" s="108" t="e">
        <f t="shared" si="89"/>
        <v>#DIV/0!</v>
      </c>
      <c r="O94" s="706">
        <f>'Next Years Budget - Set Goals'!O103/12</f>
        <v>0</v>
      </c>
      <c r="P94" s="108" t="e">
        <f t="shared" si="90"/>
        <v>#DIV/0!</v>
      </c>
      <c r="Q94" s="706">
        <f>'Next Years Budget - Set Goals'!Q103/12</f>
        <v>0</v>
      </c>
      <c r="R94" s="108" t="e">
        <f t="shared" si="91"/>
        <v>#DIV/0!</v>
      </c>
      <c r="S94" s="706">
        <f>'Next Years Budget - Set Goals'!S103/12</f>
        <v>0</v>
      </c>
      <c r="T94" s="108" t="e">
        <f t="shared" si="92"/>
        <v>#DIV/0!</v>
      </c>
      <c r="U94" s="706">
        <f>'Next Years Budget - Set Goals'!U103/12</f>
        <v>0</v>
      </c>
      <c r="V94" s="108" t="e">
        <f t="shared" si="93"/>
        <v>#DIV/0!</v>
      </c>
      <c r="W94" s="706">
        <f>'Next Years Budget - Set Goals'!W103/12</f>
        <v>0</v>
      </c>
      <c r="X94" s="108" t="e">
        <f t="shared" si="94"/>
        <v>#DIV/0!</v>
      </c>
      <c r="Y94" s="706">
        <f>'Next Years Budget - Set Goals'!Y103/12</f>
        <v>0</v>
      </c>
      <c r="Z94" s="108" t="e">
        <f t="shared" si="95"/>
        <v>#DIV/0!</v>
      </c>
      <c r="AA94" s="706">
        <f>'Next Years Budget - Set Goals'!AA103/12</f>
        <v>0</v>
      </c>
      <c r="AB94" s="108" t="e">
        <f t="shared" si="96"/>
        <v>#DIV/0!</v>
      </c>
      <c r="AC94" s="706">
        <f>'Next Years Budget - Set Goals'!AC103/12</f>
        <v>0</v>
      </c>
      <c r="AD94" s="319" t="e">
        <f t="shared" si="97"/>
        <v>#DIV/0!</v>
      </c>
    </row>
    <row r="95" spans="1:30" ht="13.15" x14ac:dyDescent="0.4">
      <c r="A95" s="327" t="s">
        <v>399</v>
      </c>
      <c r="B95" s="394" t="s">
        <v>316</v>
      </c>
      <c r="C95" s="243">
        <f t="shared" si="84"/>
        <v>0</v>
      </c>
      <c r="D95" s="101">
        <f t="shared" si="85"/>
        <v>0</v>
      </c>
      <c r="E95" s="706">
        <f>'Next Years Budget - Set Goals'!E104/12</f>
        <v>0</v>
      </c>
      <c r="F95" s="108">
        <f t="shared" si="86"/>
        <v>0</v>
      </c>
      <c r="G95" s="706">
        <f>'Next Years Budget - Set Goals'!G104/12</f>
        <v>0</v>
      </c>
      <c r="H95" s="108" t="e">
        <f t="shared" si="86"/>
        <v>#DIV/0!</v>
      </c>
      <c r="I95" s="706">
        <f>'Next Years Budget - Set Goals'!I104/12</f>
        <v>0</v>
      </c>
      <c r="J95" s="108" t="e">
        <f t="shared" si="87"/>
        <v>#DIV/0!</v>
      </c>
      <c r="K95" s="706">
        <f>'Next Years Budget - Set Goals'!K104/12</f>
        <v>0</v>
      </c>
      <c r="L95" s="108" t="e">
        <f t="shared" si="88"/>
        <v>#DIV/0!</v>
      </c>
      <c r="M95" s="706">
        <f>'Next Years Budget - Set Goals'!M104/12</f>
        <v>0</v>
      </c>
      <c r="N95" s="108" t="e">
        <f t="shared" si="89"/>
        <v>#DIV/0!</v>
      </c>
      <c r="O95" s="706">
        <f>'Next Years Budget - Set Goals'!O104/12</f>
        <v>0</v>
      </c>
      <c r="P95" s="108" t="e">
        <f t="shared" si="90"/>
        <v>#DIV/0!</v>
      </c>
      <c r="Q95" s="706">
        <f>'Next Years Budget - Set Goals'!Q104/12</f>
        <v>0</v>
      </c>
      <c r="R95" s="108" t="e">
        <f t="shared" si="91"/>
        <v>#DIV/0!</v>
      </c>
      <c r="S95" s="706">
        <f>'Next Years Budget - Set Goals'!S104/12</f>
        <v>0</v>
      </c>
      <c r="T95" s="108" t="e">
        <f t="shared" si="92"/>
        <v>#DIV/0!</v>
      </c>
      <c r="U95" s="706">
        <f>'Next Years Budget - Set Goals'!U104/12</f>
        <v>0</v>
      </c>
      <c r="V95" s="108" t="e">
        <f t="shared" si="93"/>
        <v>#DIV/0!</v>
      </c>
      <c r="W95" s="706">
        <f>'Next Years Budget - Set Goals'!W104/12</f>
        <v>0</v>
      </c>
      <c r="X95" s="108" t="e">
        <f t="shared" si="94"/>
        <v>#DIV/0!</v>
      </c>
      <c r="Y95" s="706">
        <f>'Next Years Budget - Set Goals'!Y104/12</f>
        <v>0</v>
      </c>
      <c r="Z95" s="108" t="e">
        <f t="shared" si="95"/>
        <v>#DIV/0!</v>
      </c>
      <c r="AA95" s="706">
        <f>'Next Years Budget - Set Goals'!AA104/12</f>
        <v>0</v>
      </c>
      <c r="AB95" s="108" t="e">
        <f t="shared" si="96"/>
        <v>#DIV/0!</v>
      </c>
      <c r="AC95" s="706">
        <f>'Next Years Budget - Set Goals'!AC104/12</f>
        <v>0</v>
      </c>
      <c r="AD95" s="319" t="e">
        <f t="shared" si="97"/>
        <v>#DIV/0!</v>
      </c>
    </row>
    <row r="96" spans="1:30" ht="13.15" x14ac:dyDescent="0.4">
      <c r="A96" s="327" t="s">
        <v>399</v>
      </c>
      <c r="B96" s="394" t="s">
        <v>317</v>
      </c>
      <c r="C96" s="243">
        <f t="shared" si="84"/>
        <v>0</v>
      </c>
      <c r="D96" s="101">
        <f t="shared" si="85"/>
        <v>0</v>
      </c>
      <c r="E96" s="706">
        <f>'Next Years Budget - Set Goals'!E105/12</f>
        <v>0</v>
      </c>
      <c r="F96" s="108">
        <f t="shared" si="86"/>
        <v>0</v>
      </c>
      <c r="G96" s="706">
        <f>'Next Years Budget - Set Goals'!G105/12</f>
        <v>0</v>
      </c>
      <c r="H96" s="108" t="e">
        <f t="shared" si="86"/>
        <v>#DIV/0!</v>
      </c>
      <c r="I96" s="706">
        <f>'Next Years Budget - Set Goals'!I105/12</f>
        <v>0</v>
      </c>
      <c r="J96" s="108" t="e">
        <f t="shared" si="87"/>
        <v>#DIV/0!</v>
      </c>
      <c r="K96" s="706">
        <f>'Next Years Budget - Set Goals'!K105/12</f>
        <v>0</v>
      </c>
      <c r="L96" s="108" t="e">
        <f t="shared" si="88"/>
        <v>#DIV/0!</v>
      </c>
      <c r="M96" s="706">
        <f>'Next Years Budget - Set Goals'!M105/12</f>
        <v>0</v>
      </c>
      <c r="N96" s="108" t="e">
        <f t="shared" si="89"/>
        <v>#DIV/0!</v>
      </c>
      <c r="O96" s="706">
        <f>'Next Years Budget - Set Goals'!O105/12</f>
        <v>0</v>
      </c>
      <c r="P96" s="108" t="e">
        <f t="shared" si="90"/>
        <v>#DIV/0!</v>
      </c>
      <c r="Q96" s="706">
        <f>'Next Years Budget - Set Goals'!Q105/12</f>
        <v>0</v>
      </c>
      <c r="R96" s="108" t="e">
        <f t="shared" si="91"/>
        <v>#DIV/0!</v>
      </c>
      <c r="S96" s="706">
        <f>'Next Years Budget - Set Goals'!S105/12</f>
        <v>0</v>
      </c>
      <c r="T96" s="108" t="e">
        <f t="shared" si="92"/>
        <v>#DIV/0!</v>
      </c>
      <c r="U96" s="706">
        <f>'Next Years Budget - Set Goals'!U105/12</f>
        <v>0</v>
      </c>
      <c r="V96" s="108" t="e">
        <f t="shared" si="93"/>
        <v>#DIV/0!</v>
      </c>
      <c r="W96" s="706">
        <f>'Next Years Budget - Set Goals'!W105/12</f>
        <v>0</v>
      </c>
      <c r="X96" s="108" t="e">
        <f t="shared" si="94"/>
        <v>#DIV/0!</v>
      </c>
      <c r="Y96" s="706">
        <f>'Next Years Budget - Set Goals'!Y105/12</f>
        <v>0</v>
      </c>
      <c r="Z96" s="108" t="e">
        <f t="shared" si="95"/>
        <v>#DIV/0!</v>
      </c>
      <c r="AA96" s="706">
        <f>'Next Years Budget - Set Goals'!AA105/12</f>
        <v>0</v>
      </c>
      <c r="AB96" s="108" t="e">
        <f t="shared" si="96"/>
        <v>#DIV/0!</v>
      </c>
      <c r="AC96" s="706">
        <f>'Next Years Budget - Set Goals'!AC105/12</f>
        <v>0</v>
      </c>
      <c r="AD96" s="319" t="e">
        <f t="shared" si="97"/>
        <v>#DIV/0!</v>
      </c>
    </row>
    <row r="97" spans="1:30" ht="13.15" x14ac:dyDescent="0.4">
      <c r="A97" s="327" t="s">
        <v>399</v>
      </c>
      <c r="B97" s="394" t="s">
        <v>318</v>
      </c>
      <c r="C97" s="243">
        <f t="shared" si="84"/>
        <v>0</v>
      </c>
      <c r="D97" s="101">
        <f t="shared" si="85"/>
        <v>0</v>
      </c>
      <c r="E97" s="706">
        <f>'Next Years Budget - Set Goals'!E106/12</f>
        <v>0</v>
      </c>
      <c r="F97" s="108">
        <f t="shared" si="86"/>
        <v>0</v>
      </c>
      <c r="G97" s="706">
        <f>'Next Years Budget - Set Goals'!G106/12</f>
        <v>0</v>
      </c>
      <c r="H97" s="108" t="e">
        <f t="shared" si="86"/>
        <v>#DIV/0!</v>
      </c>
      <c r="I97" s="706">
        <f>'Next Years Budget - Set Goals'!I106/12</f>
        <v>0</v>
      </c>
      <c r="J97" s="108" t="e">
        <f t="shared" si="87"/>
        <v>#DIV/0!</v>
      </c>
      <c r="K97" s="706">
        <f>'Next Years Budget - Set Goals'!K106/12</f>
        <v>0</v>
      </c>
      <c r="L97" s="108" t="e">
        <f t="shared" si="88"/>
        <v>#DIV/0!</v>
      </c>
      <c r="M97" s="706">
        <f>'Next Years Budget - Set Goals'!M106/12</f>
        <v>0</v>
      </c>
      <c r="N97" s="108" t="e">
        <f t="shared" si="89"/>
        <v>#DIV/0!</v>
      </c>
      <c r="O97" s="706">
        <f>'Next Years Budget - Set Goals'!O106/12</f>
        <v>0</v>
      </c>
      <c r="P97" s="108" t="e">
        <f t="shared" si="90"/>
        <v>#DIV/0!</v>
      </c>
      <c r="Q97" s="706">
        <f>'Next Years Budget - Set Goals'!Q106/12</f>
        <v>0</v>
      </c>
      <c r="R97" s="108" t="e">
        <f t="shared" si="91"/>
        <v>#DIV/0!</v>
      </c>
      <c r="S97" s="706">
        <f>'Next Years Budget - Set Goals'!S106/12</f>
        <v>0</v>
      </c>
      <c r="T97" s="108" t="e">
        <f t="shared" si="92"/>
        <v>#DIV/0!</v>
      </c>
      <c r="U97" s="706">
        <f>'Next Years Budget - Set Goals'!U106/12</f>
        <v>0</v>
      </c>
      <c r="V97" s="108" t="e">
        <f t="shared" si="93"/>
        <v>#DIV/0!</v>
      </c>
      <c r="W97" s="706">
        <f>'Next Years Budget - Set Goals'!W106/12</f>
        <v>0</v>
      </c>
      <c r="X97" s="108" t="e">
        <f t="shared" si="94"/>
        <v>#DIV/0!</v>
      </c>
      <c r="Y97" s="706">
        <f>'Next Years Budget - Set Goals'!Y106/12</f>
        <v>0</v>
      </c>
      <c r="Z97" s="108" t="e">
        <f t="shared" si="95"/>
        <v>#DIV/0!</v>
      </c>
      <c r="AA97" s="706">
        <f>'Next Years Budget - Set Goals'!AA106/12</f>
        <v>0</v>
      </c>
      <c r="AB97" s="108" t="e">
        <f t="shared" si="96"/>
        <v>#DIV/0!</v>
      </c>
      <c r="AC97" s="706">
        <f>'Next Years Budget - Set Goals'!AC106/12</f>
        <v>0</v>
      </c>
      <c r="AD97" s="319" t="e">
        <f t="shared" si="97"/>
        <v>#DIV/0!</v>
      </c>
    </row>
    <row r="98" spans="1:30" ht="13.15" x14ac:dyDescent="0.4">
      <c r="A98" s="327" t="s">
        <v>398</v>
      </c>
      <c r="B98" s="394" t="s">
        <v>319</v>
      </c>
      <c r="C98" s="243">
        <f t="shared" si="84"/>
        <v>0</v>
      </c>
      <c r="D98" s="101">
        <f t="shared" si="85"/>
        <v>0</v>
      </c>
      <c r="E98" s="706">
        <f>'Next Years Budget - Set Goals'!E107/12</f>
        <v>0</v>
      </c>
      <c r="F98" s="108">
        <f t="shared" si="86"/>
        <v>0</v>
      </c>
      <c r="G98" s="706">
        <f>'Next Years Budget - Set Goals'!G107/12</f>
        <v>0</v>
      </c>
      <c r="H98" s="108" t="e">
        <f t="shared" si="86"/>
        <v>#DIV/0!</v>
      </c>
      <c r="I98" s="706">
        <f>'Next Years Budget - Set Goals'!I107/12</f>
        <v>0</v>
      </c>
      <c r="J98" s="108" t="e">
        <f t="shared" si="87"/>
        <v>#DIV/0!</v>
      </c>
      <c r="K98" s="706">
        <f>'Next Years Budget - Set Goals'!K107/12</f>
        <v>0</v>
      </c>
      <c r="L98" s="108" t="e">
        <f t="shared" si="88"/>
        <v>#DIV/0!</v>
      </c>
      <c r="M98" s="706">
        <f>'Next Years Budget - Set Goals'!M107/12</f>
        <v>0</v>
      </c>
      <c r="N98" s="108" t="e">
        <f t="shared" si="89"/>
        <v>#DIV/0!</v>
      </c>
      <c r="O98" s="706">
        <f>'Next Years Budget - Set Goals'!O107/12</f>
        <v>0</v>
      </c>
      <c r="P98" s="108" t="e">
        <f t="shared" si="90"/>
        <v>#DIV/0!</v>
      </c>
      <c r="Q98" s="706">
        <f>'Next Years Budget - Set Goals'!Q107/12</f>
        <v>0</v>
      </c>
      <c r="R98" s="108" t="e">
        <f t="shared" si="91"/>
        <v>#DIV/0!</v>
      </c>
      <c r="S98" s="706">
        <f>'Next Years Budget - Set Goals'!S107/12</f>
        <v>0</v>
      </c>
      <c r="T98" s="108" t="e">
        <f t="shared" si="92"/>
        <v>#DIV/0!</v>
      </c>
      <c r="U98" s="706">
        <f>'Next Years Budget - Set Goals'!U107/12</f>
        <v>0</v>
      </c>
      <c r="V98" s="108" t="e">
        <f t="shared" si="93"/>
        <v>#DIV/0!</v>
      </c>
      <c r="W98" s="706">
        <f>'Next Years Budget - Set Goals'!W107/12</f>
        <v>0</v>
      </c>
      <c r="X98" s="108" t="e">
        <f t="shared" si="94"/>
        <v>#DIV/0!</v>
      </c>
      <c r="Y98" s="706">
        <f>'Next Years Budget - Set Goals'!Y107/12</f>
        <v>0</v>
      </c>
      <c r="Z98" s="108" t="e">
        <f t="shared" si="95"/>
        <v>#DIV/0!</v>
      </c>
      <c r="AA98" s="706">
        <f>'Next Years Budget - Set Goals'!AA107/12</f>
        <v>0</v>
      </c>
      <c r="AB98" s="108" t="e">
        <f t="shared" si="96"/>
        <v>#DIV/0!</v>
      </c>
      <c r="AC98" s="706">
        <f>'Next Years Budget - Set Goals'!AC107/12</f>
        <v>0</v>
      </c>
      <c r="AD98" s="319" t="e">
        <f t="shared" si="97"/>
        <v>#DIV/0!</v>
      </c>
    </row>
    <row r="99" spans="1:30" ht="13.15" x14ac:dyDescent="0.4">
      <c r="A99" s="327" t="s">
        <v>398</v>
      </c>
      <c r="B99" s="394" t="s">
        <v>320</v>
      </c>
      <c r="C99" s="243">
        <f t="shared" si="84"/>
        <v>0</v>
      </c>
      <c r="D99" s="101">
        <f t="shared" si="85"/>
        <v>0</v>
      </c>
      <c r="E99" s="706">
        <f>'Next Years Budget - Set Goals'!E108/12</f>
        <v>0</v>
      </c>
      <c r="F99" s="108">
        <f t="shared" si="86"/>
        <v>0</v>
      </c>
      <c r="G99" s="706">
        <f>'Next Years Budget - Set Goals'!G108/12</f>
        <v>0</v>
      </c>
      <c r="H99" s="108" t="e">
        <f t="shared" si="86"/>
        <v>#DIV/0!</v>
      </c>
      <c r="I99" s="706">
        <f>'Next Years Budget - Set Goals'!I108/12</f>
        <v>0</v>
      </c>
      <c r="J99" s="108" t="e">
        <f t="shared" si="87"/>
        <v>#DIV/0!</v>
      </c>
      <c r="K99" s="706">
        <f>'Next Years Budget - Set Goals'!K108/12</f>
        <v>0</v>
      </c>
      <c r="L99" s="108" t="e">
        <f t="shared" si="88"/>
        <v>#DIV/0!</v>
      </c>
      <c r="M99" s="706">
        <f>'Next Years Budget - Set Goals'!M108/12</f>
        <v>0</v>
      </c>
      <c r="N99" s="108" t="e">
        <f t="shared" si="89"/>
        <v>#DIV/0!</v>
      </c>
      <c r="O99" s="706">
        <f>'Next Years Budget - Set Goals'!O108/12</f>
        <v>0</v>
      </c>
      <c r="P99" s="108" t="e">
        <f t="shared" si="90"/>
        <v>#DIV/0!</v>
      </c>
      <c r="Q99" s="706">
        <f>'Next Years Budget - Set Goals'!Q108/12</f>
        <v>0</v>
      </c>
      <c r="R99" s="108" t="e">
        <f t="shared" si="91"/>
        <v>#DIV/0!</v>
      </c>
      <c r="S99" s="706">
        <f>'Next Years Budget - Set Goals'!S108/12</f>
        <v>0</v>
      </c>
      <c r="T99" s="108" t="e">
        <f t="shared" si="92"/>
        <v>#DIV/0!</v>
      </c>
      <c r="U99" s="706">
        <f>'Next Years Budget - Set Goals'!U108/12</f>
        <v>0</v>
      </c>
      <c r="V99" s="108" t="e">
        <f t="shared" si="93"/>
        <v>#DIV/0!</v>
      </c>
      <c r="W99" s="706">
        <f>'Next Years Budget - Set Goals'!W108/12</f>
        <v>0</v>
      </c>
      <c r="X99" s="108" t="e">
        <f t="shared" si="94"/>
        <v>#DIV/0!</v>
      </c>
      <c r="Y99" s="706">
        <f>'Next Years Budget - Set Goals'!Y108/12</f>
        <v>0</v>
      </c>
      <c r="Z99" s="108" t="e">
        <f t="shared" si="95"/>
        <v>#DIV/0!</v>
      </c>
      <c r="AA99" s="706">
        <f>'Next Years Budget - Set Goals'!AA108/12</f>
        <v>0</v>
      </c>
      <c r="AB99" s="108" t="e">
        <f t="shared" si="96"/>
        <v>#DIV/0!</v>
      </c>
      <c r="AC99" s="706">
        <f>'Next Years Budget - Set Goals'!AC108/12</f>
        <v>0</v>
      </c>
      <c r="AD99" s="319" t="e">
        <f t="shared" si="97"/>
        <v>#DIV/0!</v>
      </c>
    </row>
    <row r="100" spans="1:30" ht="13.15" x14ac:dyDescent="0.4">
      <c r="A100" s="327" t="s">
        <v>399</v>
      </c>
      <c r="B100" s="394" t="s">
        <v>321</v>
      </c>
      <c r="C100" s="243">
        <f t="shared" si="84"/>
        <v>0</v>
      </c>
      <c r="D100" s="101">
        <f t="shared" si="85"/>
        <v>0</v>
      </c>
      <c r="E100" s="706">
        <f>'Next Years Budget - Set Goals'!E109/12</f>
        <v>0</v>
      </c>
      <c r="F100" s="108">
        <f t="shared" si="86"/>
        <v>0</v>
      </c>
      <c r="G100" s="706">
        <f>'Next Years Budget - Set Goals'!G109/12</f>
        <v>0</v>
      </c>
      <c r="H100" s="108" t="e">
        <f t="shared" si="86"/>
        <v>#DIV/0!</v>
      </c>
      <c r="I100" s="706">
        <f>'Next Years Budget - Set Goals'!I109/12</f>
        <v>0</v>
      </c>
      <c r="J100" s="108" t="e">
        <f t="shared" si="87"/>
        <v>#DIV/0!</v>
      </c>
      <c r="K100" s="706">
        <f>'Next Years Budget - Set Goals'!K109/12</f>
        <v>0</v>
      </c>
      <c r="L100" s="108" t="e">
        <f t="shared" si="88"/>
        <v>#DIV/0!</v>
      </c>
      <c r="M100" s="706">
        <f>'Next Years Budget - Set Goals'!M109/12</f>
        <v>0</v>
      </c>
      <c r="N100" s="108" t="e">
        <f t="shared" si="89"/>
        <v>#DIV/0!</v>
      </c>
      <c r="O100" s="706">
        <f>'Next Years Budget - Set Goals'!O109/12</f>
        <v>0</v>
      </c>
      <c r="P100" s="108" t="e">
        <f t="shared" si="90"/>
        <v>#DIV/0!</v>
      </c>
      <c r="Q100" s="706">
        <f>'Next Years Budget - Set Goals'!Q109/12</f>
        <v>0</v>
      </c>
      <c r="R100" s="108" t="e">
        <f t="shared" si="91"/>
        <v>#DIV/0!</v>
      </c>
      <c r="S100" s="706">
        <f>'Next Years Budget - Set Goals'!S109/12</f>
        <v>0</v>
      </c>
      <c r="T100" s="108" t="e">
        <f t="shared" si="92"/>
        <v>#DIV/0!</v>
      </c>
      <c r="U100" s="706">
        <f>'Next Years Budget - Set Goals'!U109/12</f>
        <v>0</v>
      </c>
      <c r="V100" s="108" t="e">
        <f t="shared" si="93"/>
        <v>#DIV/0!</v>
      </c>
      <c r="W100" s="706">
        <f>'Next Years Budget - Set Goals'!W109/12</f>
        <v>0</v>
      </c>
      <c r="X100" s="108" t="e">
        <f t="shared" si="94"/>
        <v>#DIV/0!</v>
      </c>
      <c r="Y100" s="706">
        <f>'Next Years Budget - Set Goals'!Y109/12</f>
        <v>0</v>
      </c>
      <c r="Z100" s="108" t="e">
        <f t="shared" si="95"/>
        <v>#DIV/0!</v>
      </c>
      <c r="AA100" s="706">
        <f>'Next Years Budget - Set Goals'!AA109/12</f>
        <v>0</v>
      </c>
      <c r="AB100" s="108" t="e">
        <f t="shared" si="96"/>
        <v>#DIV/0!</v>
      </c>
      <c r="AC100" s="706">
        <f>'Next Years Budget - Set Goals'!AC109/12</f>
        <v>0</v>
      </c>
      <c r="AD100" s="319" t="e">
        <f t="shared" si="97"/>
        <v>#DIV/0!</v>
      </c>
    </row>
    <row r="101" spans="1:30" ht="13.15" x14ac:dyDescent="0.4">
      <c r="A101" s="327" t="s">
        <v>399</v>
      </c>
      <c r="B101" s="394" t="s">
        <v>322</v>
      </c>
      <c r="C101" s="243">
        <f t="shared" si="84"/>
        <v>0</v>
      </c>
      <c r="D101" s="101">
        <f t="shared" si="85"/>
        <v>0</v>
      </c>
      <c r="E101" s="706">
        <f>'Next Years Budget - Set Goals'!E110/12</f>
        <v>0</v>
      </c>
      <c r="F101" s="108">
        <f t="shared" si="86"/>
        <v>0</v>
      </c>
      <c r="G101" s="706">
        <f>'Next Years Budget - Set Goals'!G110/12</f>
        <v>0</v>
      </c>
      <c r="H101" s="108" t="e">
        <f t="shared" si="86"/>
        <v>#DIV/0!</v>
      </c>
      <c r="I101" s="706">
        <f>'Next Years Budget - Set Goals'!I110/12</f>
        <v>0</v>
      </c>
      <c r="J101" s="108" t="e">
        <f t="shared" si="87"/>
        <v>#DIV/0!</v>
      </c>
      <c r="K101" s="706">
        <f>'Next Years Budget - Set Goals'!K110/12</f>
        <v>0</v>
      </c>
      <c r="L101" s="108" t="e">
        <f t="shared" si="88"/>
        <v>#DIV/0!</v>
      </c>
      <c r="M101" s="706">
        <f>'Next Years Budget - Set Goals'!M110/12</f>
        <v>0</v>
      </c>
      <c r="N101" s="108" t="e">
        <f t="shared" si="89"/>
        <v>#DIV/0!</v>
      </c>
      <c r="O101" s="706">
        <f>'Next Years Budget - Set Goals'!O110/12</f>
        <v>0</v>
      </c>
      <c r="P101" s="108" t="e">
        <f t="shared" si="90"/>
        <v>#DIV/0!</v>
      </c>
      <c r="Q101" s="706">
        <f>'Next Years Budget - Set Goals'!Q110/12</f>
        <v>0</v>
      </c>
      <c r="R101" s="108" t="e">
        <f t="shared" si="91"/>
        <v>#DIV/0!</v>
      </c>
      <c r="S101" s="706">
        <f>'Next Years Budget - Set Goals'!S110/12</f>
        <v>0</v>
      </c>
      <c r="T101" s="108" t="e">
        <f t="shared" si="92"/>
        <v>#DIV/0!</v>
      </c>
      <c r="U101" s="706">
        <f>'Next Years Budget - Set Goals'!U110/12</f>
        <v>0</v>
      </c>
      <c r="V101" s="108" t="e">
        <f t="shared" si="93"/>
        <v>#DIV/0!</v>
      </c>
      <c r="W101" s="706">
        <f>'Next Years Budget - Set Goals'!W110/12</f>
        <v>0</v>
      </c>
      <c r="X101" s="108" t="e">
        <f t="shared" si="94"/>
        <v>#DIV/0!</v>
      </c>
      <c r="Y101" s="706">
        <f>'Next Years Budget - Set Goals'!Y110/12</f>
        <v>0</v>
      </c>
      <c r="Z101" s="108" t="e">
        <f t="shared" si="95"/>
        <v>#DIV/0!</v>
      </c>
      <c r="AA101" s="706">
        <f>'Next Years Budget - Set Goals'!AA110/12</f>
        <v>0</v>
      </c>
      <c r="AB101" s="108" t="e">
        <f t="shared" si="96"/>
        <v>#DIV/0!</v>
      </c>
      <c r="AC101" s="706">
        <f>'Next Years Budget - Set Goals'!AC110/12</f>
        <v>0</v>
      </c>
      <c r="AD101" s="319" t="e">
        <f t="shared" si="97"/>
        <v>#DIV/0!</v>
      </c>
    </row>
    <row r="102" spans="1:30" ht="13.15" x14ac:dyDescent="0.4">
      <c r="A102" s="327" t="s">
        <v>399</v>
      </c>
      <c r="B102" s="394" t="s">
        <v>323</v>
      </c>
      <c r="C102" s="243">
        <f t="shared" si="84"/>
        <v>0</v>
      </c>
      <c r="D102" s="101">
        <f t="shared" si="85"/>
        <v>0</v>
      </c>
      <c r="E102" s="706">
        <f>'Next Years Budget - Set Goals'!E111/12</f>
        <v>0</v>
      </c>
      <c r="F102" s="108">
        <f t="shared" si="86"/>
        <v>0</v>
      </c>
      <c r="G102" s="706">
        <f>'Next Years Budget - Set Goals'!G111/12</f>
        <v>0</v>
      </c>
      <c r="H102" s="108" t="e">
        <f t="shared" si="86"/>
        <v>#DIV/0!</v>
      </c>
      <c r="I102" s="706">
        <f>'Next Years Budget - Set Goals'!I111/12</f>
        <v>0</v>
      </c>
      <c r="J102" s="108" t="e">
        <f t="shared" si="87"/>
        <v>#DIV/0!</v>
      </c>
      <c r="K102" s="706">
        <f>'Next Years Budget - Set Goals'!K111/12</f>
        <v>0</v>
      </c>
      <c r="L102" s="108" t="e">
        <f t="shared" si="88"/>
        <v>#DIV/0!</v>
      </c>
      <c r="M102" s="706">
        <f>'Next Years Budget - Set Goals'!M111/12</f>
        <v>0</v>
      </c>
      <c r="N102" s="108" t="e">
        <f t="shared" si="89"/>
        <v>#DIV/0!</v>
      </c>
      <c r="O102" s="706">
        <f>'Next Years Budget - Set Goals'!O111/12</f>
        <v>0</v>
      </c>
      <c r="P102" s="108" t="e">
        <f t="shared" si="90"/>
        <v>#DIV/0!</v>
      </c>
      <c r="Q102" s="706">
        <f>'Next Years Budget - Set Goals'!Q111/12</f>
        <v>0</v>
      </c>
      <c r="R102" s="108" t="e">
        <f t="shared" si="91"/>
        <v>#DIV/0!</v>
      </c>
      <c r="S102" s="706">
        <f>'Next Years Budget - Set Goals'!S111/12</f>
        <v>0</v>
      </c>
      <c r="T102" s="108" t="e">
        <f t="shared" si="92"/>
        <v>#DIV/0!</v>
      </c>
      <c r="U102" s="706">
        <f>'Next Years Budget - Set Goals'!U111/12</f>
        <v>0</v>
      </c>
      <c r="V102" s="108" t="e">
        <f t="shared" si="93"/>
        <v>#DIV/0!</v>
      </c>
      <c r="W102" s="706">
        <f>'Next Years Budget - Set Goals'!W111/12</f>
        <v>0</v>
      </c>
      <c r="X102" s="108" t="e">
        <f t="shared" si="94"/>
        <v>#DIV/0!</v>
      </c>
      <c r="Y102" s="706">
        <f>'Next Years Budget - Set Goals'!Y111/12</f>
        <v>0</v>
      </c>
      <c r="Z102" s="108" t="e">
        <f t="shared" si="95"/>
        <v>#DIV/0!</v>
      </c>
      <c r="AA102" s="706">
        <f>'Next Years Budget - Set Goals'!AA111/12</f>
        <v>0</v>
      </c>
      <c r="AB102" s="108" t="e">
        <f t="shared" si="96"/>
        <v>#DIV/0!</v>
      </c>
      <c r="AC102" s="706">
        <f>'Next Years Budget - Set Goals'!AC111/12</f>
        <v>0</v>
      </c>
      <c r="AD102" s="319" t="e">
        <f t="shared" si="97"/>
        <v>#DIV/0!</v>
      </c>
    </row>
    <row r="103" spans="1:30" ht="13.15" x14ac:dyDescent="0.4">
      <c r="A103" s="327" t="s">
        <v>399</v>
      </c>
      <c r="B103" s="394" t="s">
        <v>324</v>
      </c>
      <c r="C103" s="243">
        <f t="shared" si="84"/>
        <v>0</v>
      </c>
      <c r="D103" s="101">
        <f t="shared" si="85"/>
        <v>0</v>
      </c>
      <c r="E103" s="706">
        <f>'Next Years Budget - Set Goals'!E112/12</f>
        <v>0</v>
      </c>
      <c r="F103" s="108">
        <f t="shared" si="86"/>
        <v>0</v>
      </c>
      <c r="G103" s="706">
        <f>'Next Years Budget - Set Goals'!G112/12</f>
        <v>0</v>
      </c>
      <c r="H103" s="108" t="e">
        <f t="shared" si="86"/>
        <v>#DIV/0!</v>
      </c>
      <c r="I103" s="706">
        <f>'Next Years Budget - Set Goals'!I112/12</f>
        <v>0</v>
      </c>
      <c r="J103" s="108" t="e">
        <f t="shared" si="87"/>
        <v>#DIV/0!</v>
      </c>
      <c r="K103" s="706">
        <f>'Next Years Budget - Set Goals'!K112/12</f>
        <v>0</v>
      </c>
      <c r="L103" s="108" t="e">
        <f t="shared" si="88"/>
        <v>#DIV/0!</v>
      </c>
      <c r="M103" s="706">
        <f>'Next Years Budget - Set Goals'!M112/12</f>
        <v>0</v>
      </c>
      <c r="N103" s="108" t="e">
        <f t="shared" si="89"/>
        <v>#DIV/0!</v>
      </c>
      <c r="O103" s="706">
        <f>'Next Years Budget - Set Goals'!O112/12</f>
        <v>0</v>
      </c>
      <c r="P103" s="108" t="e">
        <f t="shared" si="90"/>
        <v>#DIV/0!</v>
      </c>
      <c r="Q103" s="706">
        <f>'Next Years Budget - Set Goals'!Q112/12</f>
        <v>0</v>
      </c>
      <c r="R103" s="108" t="e">
        <f t="shared" si="91"/>
        <v>#DIV/0!</v>
      </c>
      <c r="S103" s="706">
        <f>'Next Years Budget - Set Goals'!S112/12</f>
        <v>0</v>
      </c>
      <c r="T103" s="108" t="e">
        <f t="shared" si="92"/>
        <v>#DIV/0!</v>
      </c>
      <c r="U103" s="706">
        <f>'Next Years Budget - Set Goals'!U112/12</f>
        <v>0</v>
      </c>
      <c r="V103" s="108" t="e">
        <f t="shared" si="93"/>
        <v>#DIV/0!</v>
      </c>
      <c r="W103" s="706">
        <f>'Next Years Budget - Set Goals'!W112/12</f>
        <v>0</v>
      </c>
      <c r="X103" s="108" t="e">
        <f t="shared" si="94"/>
        <v>#DIV/0!</v>
      </c>
      <c r="Y103" s="706">
        <f>'Next Years Budget - Set Goals'!Y112/12</f>
        <v>0</v>
      </c>
      <c r="Z103" s="108" t="e">
        <f t="shared" si="95"/>
        <v>#DIV/0!</v>
      </c>
      <c r="AA103" s="706">
        <f>'Next Years Budget - Set Goals'!AA112/12</f>
        <v>0</v>
      </c>
      <c r="AB103" s="108" t="e">
        <f t="shared" si="96"/>
        <v>#DIV/0!</v>
      </c>
      <c r="AC103" s="706">
        <f>'Next Years Budget - Set Goals'!AC112/12</f>
        <v>0</v>
      </c>
      <c r="AD103" s="319" t="e">
        <f t="shared" si="97"/>
        <v>#DIV/0!</v>
      </c>
    </row>
    <row r="104" spans="1:30" ht="13.15" x14ac:dyDescent="0.4">
      <c r="A104" s="327" t="s">
        <v>398</v>
      </c>
      <c r="B104" s="394" t="s">
        <v>325</v>
      </c>
      <c r="C104" s="243">
        <f t="shared" si="84"/>
        <v>0</v>
      </c>
      <c r="D104" s="101">
        <f t="shared" si="85"/>
        <v>0</v>
      </c>
      <c r="E104" s="706">
        <f>'Next Years Budget - Set Goals'!E113/12</f>
        <v>0</v>
      </c>
      <c r="F104" s="108">
        <f t="shared" si="86"/>
        <v>0</v>
      </c>
      <c r="G104" s="706">
        <f>'Next Years Budget - Set Goals'!G113/12</f>
        <v>0</v>
      </c>
      <c r="H104" s="108" t="e">
        <f t="shared" si="86"/>
        <v>#DIV/0!</v>
      </c>
      <c r="I104" s="706">
        <f>'Next Years Budget - Set Goals'!I113/12</f>
        <v>0</v>
      </c>
      <c r="J104" s="108" t="e">
        <f t="shared" si="87"/>
        <v>#DIV/0!</v>
      </c>
      <c r="K104" s="706">
        <f>'Next Years Budget - Set Goals'!K113/12</f>
        <v>0</v>
      </c>
      <c r="L104" s="108" t="e">
        <f t="shared" si="88"/>
        <v>#DIV/0!</v>
      </c>
      <c r="M104" s="706">
        <f>'Next Years Budget - Set Goals'!M113/12</f>
        <v>0</v>
      </c>
      <c r="N104" s="108" t="e">
        <f t="shared" si="89"/>
        <v>#DIV/0!</v>
      </c>
      <c r="O104" s="706">
        <f>'Next Years Budget - Set Goals'!O113/12</f>
        <v>0</v>
      </c>
      <c r="P104" s="108" t="e">
        <f t="shared" si="90"/>
        <v>#DIV/0!</v>
      </c>
      <c r="Q104" s="706">
        <f>'Next Years Budget - Set Goals'!Q113/12</f>
        <v>0</v>
      </c>
      <c r="R104" s="108" t="e">
        <f t="shared" si="91"/>
        <v>#DIV/0!</v>
      </c>
      <c r="S104" s="706">
        <f>'Next Years Budget - Set Goals'!S113/12</f>
        <v>0</v>
      </c>
      <c r="T104" s="108" t="e">
        <f t="shared" si="92"/>
        <v>#DIV/0!</v>
      </c>
      <c r="U104" s="706">
        <f>'Next Years Budget - Set Goals'!U113/12</f>
        <v>0</v>
      </c>
      <c r="V104" s="108" t="e">
        <f t="shared" si="93"/>
        <v>#DIV/0!</v>
      </c>
      <c r="W104" s="706">
        <f>'Next Years Budget - Set Goals'!W113/12</f>
        <v>0</v>
      </c>
      <c r="X104" s="108" t="e">
        <f t="shared" si="94"/>
        <v>#DIV/0!</v>
      </c>
      <c r="Y104" s="706">
        <f>'Next Years Budget - Set Goals'!Y113/12</f>
        <v>0</v>
      </c>
      <c r="Z104" s="108" t="e">
        <f t="shared" si="95"/>
        <v>#DIV/0!</v>
      </c>
      <c r="AA104" s="706">
        <f>'Next Years Budget - Set Goals'!AA113/12</f>
        <v>0</v>
      </c>
      <c r="AB104" s="108" t="e">
        <f t="shared" si="96"/>
        <v>#DIV/0!</v>
      </c>
      <c r="AC104" s="706">
        <f>'Next Years Budget - Set Goals'!AC113/12</f>
        <v>0</v>
      </c>
      <c r="AD104" s="319" t="e">
        <f t="shared" si="97"/>
        <v>#DIV/0!</v>
      </c>
    </row>
    <row r="105" spans="1:30" ht="13.15" x14ac:dyDescent="0.4">
      <c r="A105" s="327" t="s">
        <v>398</v>
      </c>
      <c r="B105" s="394" t="s">
        <v>326</v>
      </c>
      <c r="C105" s="243">
        <f t="shared" si="84"/>
        <v>0</v>
      </c>
      <c r="D105" s="101">
        <f t="shared" si="85"/>
        <v>0</v>
      </c>
      <c r="E105" s="706">
        <f>'Next Years Budget - Set Goals'!E114/12</f>
        <v>0</v>
      </c>
      <c r="F105" s="108">
        <f t="shared" ref="F105:H111" si="98">+E105/E$7</f>
        <v>0</v>
      </c>
      <c r="G105" s="706">
        <f>'Next Years Budget - Set Goals'!G114/12</f>
        <v>0</v>
      </c>
      <c r="H105" s="108" t="e">
        <f t="shared" si="98"/>
        <v>#DIV/0!</v>
      </c>
      <c r="I105" s="706">
        <f>'Next Years Budget - Set Goals'!I114/12</f>
        <v>0</v>
      </c>
      <c r="J105" s="108" t="e">
        <f t="shared" si="87"/>
        <v>#DIV/0!</v>
      </c>
      <c r="K105" s="706">
        <f>'Next Years Budget - Set Goals'!K114/12</f>
        <v>0</v>
      </c>
      <c r="L105" s="108" t="e">
        <f t="shared" si="88"/>
        <v>#DIV/0!</v>
      </c>
      <c r="M105" s="706">
        <f>'Next Years Budget - Set Goals'!M114/12</f>
        <v>0</v>
      </c>
      <c r="N105" s="108" t="e">
        <f t="shared" si="89"/>
        <v>#DIV/0!</v>
      </c>
      <c r="O105" s="706">
        <f>'Next Years Budget - Set Goals'!O114/12</f>
        <v>0</v>
      </c>
      <c r="P105" s="108" t="e">
        <f t="shared" si="90"/>
        <v>#DIV/0!</v>
      </c>
      <c r="Q105" s="706">
        <f>'Next Years Budget - Set Goals'!Q114/12</f>
        <v>0</v>
      </c>
      <c r="R105" s="108" t="e">
        <f t="shared" si="91"/>
        <v>#DIV/0!</v>
      </c>
      <c r="S105" s="706">
        <f>'Next Years Budget - Set Goals'!S114/12</f>
        <v>0</v>
      </c>
      <c r="T105" s="108" t="e">
        <f t="shared" si="92"/>
        <v>#DIV/0!</v>
      </c>
      <c r="U105" s="706">
        <f>'Next Years Budget - Set Goals'!U114/12</f>
        <v>0</v>
      </c>
      <c r="V105" s="108" t="e">
        <f t="shared" si="93"/>
        <v>#DIV/0!</v>
      </c>
      <c r="W105" s="706">
        <f>'Next Years Budget - Set Goals'!W114/12</f>
        <v>0</v>
      </c>
      <c r="X105" s="108" t="e">
        <f t="shared" si="94"/>
        <v>#DIV/0!</v>
      </c>
      <c r="Y105" s="706">
        <f>'Next Years Budget - Set Goals'!Y114/12</f>
        <v>0</v>
      </c>
      <c r="Z105" s="108" t="e">
        <f t="shared" si="95"/>
        <v>#DIV/0!</v>
      </c>
      <c r="AA105" s="706">
        <f>'Next Years Budget - Set Goals'!AA114/12</f>
        <v>0</v>
      </c>
      <c r="AB105" s="108" t="e">
        <f t="shared" si="96"/>
        <v>#DIV/0!</v>
      </c>
      <c r="AC105" s="706">
        <f>'Next Years Budget - Set Goals'!AC114/12</f>
        <v>0</v>
      </c>
      <c r="AD105" s="319" t="e">
        <f t="shared" si="97"/>
        <v>#DIV/0!</v>
      </c>
    </row>
    <row r="106" spans="1:30" ht="13.15" x14ac:dyDescent="0.4">
      <c r="A106" s="327" t="s">
        <v>399</v>
      </c>
      <c r="B106" s="394" t="s">
        <v>327</v>
      </c>
      <c r="C106" s="243">
        <f t="shared" si="84"/>
        <v>0</v>
      </c>
      <c r="D106" s="101">
        <f t="shared" si="85"/>
        <v>0</v>
      </c>
      <c r="E106" s="706">
        <f>'Next Years Budget - Set Goals'!E115/12</f>
        <v>0</v>
      </c>
      <c r="F106" s="108">
        <f t="shared" si="98"/>
        <v>0</v>
      </c>
      <c r="G106" s="706">
        <f>'Next Years Budget - Set Goals'!G115/12</f>
        <v>0</v>
      </c>
      <c r="H106" s="108" t="e">
        <f t="shared" si="98"/>
        <v>#DIV/0!</v>
      </c>
      <c r="I106" s="706">
        <f>'Next Years Budget - Set Goals'!I115/12</f>
        <v>0</v>
      </c>
      <c r="J106" s="108" t="e">
        <f t="shared" si="87"/>
        <v>#DIV/0!</v>
      </c>
      <c r="K106" s="706">
        <f>'Next Years Budget - Set Goals'!K115/12</f>
        <v>0</v>
      </c>
      <c r="L106" s="108" t="e">
        <f t="shared" si="88"/>
        <v>#DIV/0!</v>
      </c>
      <c r="M106" s="706">
        <f>'Next Years Budget - Set Goals'!M115/12</f>
        <v>0</v>
      </c>
      <c r="N106" s="108" t="e">
        <f t="shared" si="89"/>
        <v>#DIV/0!</v>
      </c>
      <c r="O106" s="706">
        <f>'Next Years Budget - Set Goals'!O115/12</f>
        <v>0</v>
      </c>
      <c r="P106" s="108" t="e">
        <f t="shared" si="90"/>
        <v>#DIV/0!</v>
      </c>
      <c r="Q106" s="706">
        <f>'Next Years Budget - Set Goals'!Q115/12</f>
        <v>0</v>
      </c>
      <c r="R106" s="108" t="e">
        <f t="shared" si="91"/>
        <v>#DIV/0!</v>
      </c>
      <c r="S106" s="706">
        <f>'Next Years Budget - Set Goals'!S115/12</f>
        <v>0</v>
      </c>
      <c r="T106" s="108" t="e">
        <f t="shared" si="92"/>
        <v>#DIV/0!</v>
      </c>
      <c r="U106" s="706">
        <f>'Next Years Budget - Set Goals'!U115/12</f>
        <v>0</v>
      </c>
      <c r="V106" s="108" t="e">
        <f t="shared" si="93"/>
        <v>#DIV/0!</v>
      </c>
      <c r="W106" s="706">
        <f>'Next Years Budget - Set Goals'!W115/12</f>
        <v>0</v>
      </c>
      <c r="X106" s="108" t="e">
        <f t="shared" si="94"/>
        <v>#DIV/0!</v>
      </c>
      <c r="Y106" s="706">
        <f>'Next Years Budget - Set Goals'!Y115/12</f>
        <v>0</v>
      </c>
      <c r="Z106" s="108" t="e">
        <f t="shared" si="95"/>
        <v>#DIV/0!</v>
      </c>
      <c r="AA106" s="706">
        <f>'Next Years Budget - Set Goals'!AA115/12</f>
        <v>0</v>
      </c>
      <c r="AB106" s="108" t="e">
        <f t="shared" si="96"/>
        <v>#DIV/0!</v>
      </c>
      <c r="AC106" s="706">
        <f>'Next Years Budget - Set Goals'!AC115/12</f>
        <v>0</v>
      </c>
      <c r="AD106" s="319" t="e">
        <f t="shared" si="97"/>
        <v>#DIV/0!</v>
      </c>
    </row>
    <row r="107" spans="1:30" ht="13.15" x14ac:dyDescent="0.4">
      <c r="A107" s="327" t="s">
        <v>399</v>
      </c>
      <c r="B107" s="394" t="s">
        <v>328</v>
      </c>
      <c r="C107" s="243">
        <f t="shared" si="84"/>
        <v>0</v>
      </c>
      <c r="D107" s="101">
        <f t="shared" si="85"/>
        <v>0</v>
      </c>
      <c r="E107" s="706">
        <f>'Next Years Budget - Set Goals'!E116/12</f>
        <v>0</v>
      </c>
      <c r="F107" s="108">
        <f t="shared" si="98"/>
        <v>0</v>
      </c>
      <c r="G107" s="706">
        <f>'Next Years Budget - Set Goals'!G116/12</f>
        <v>0</v>
      </c>
      <c r="H107" s="108" t="e">
        <f t="shared" si="98"/>
        <v>#DIV/0!</v>
      </c>
      <c r="I107" s="706">
        <f>'Next Years Budget - Set Goals'!I116/12</f>
        <v>0</v>
      </c>
      <c r="J107" s="108" t="e">
        <f t="shared" si="87"/>
        <v>#DIV/0!</v>
      </c>
      <c r="K107" s="706">
        <f>'Next Years Budget - Set Goals'!K116/12</f>
        <v>0</v>
      </c>
      <c r="L107" s="108" t="e">
        <f t="shared" si="88"/>
        <v>#DIV/0!</v>
      </c>
      <c r="M107" s="706">
        <f>'Next Years Budget - Set Goals'!M116/12</f>
        <v>0</v>
      </c>
      <c r="N107" s="108" t="e">
        <f t="shared" si="89"/>
        <v>#DIV/0!</v>
      </c>
      <c r="O107" s="706">
        <f>'Next Years Budget - Set Goals'!O116/12</f>
        <v>0</v>
      </c>
      <c r="P107" s="108" t="e">
        <f t="shared" si="90"/>
        <v>#DIV/0!</v>
      </c>
      <c r="Q107" s="706">
        <f>'Next Years Budget - Set Goals'!Q116/12</f>
        <v>0</v>
      </c>
      <c r="R107" s="108" t="e">
        <f t="shared" si="91"/>
        <v>#DIV/0!</v>
      </c>
      <c r="S107" s="706">
        <f>'Next Years Budget - Set Goals'!S116/12</f>
        <v>0</v>
      </c>
      <c r="T107" s="108" t="e">
        <f t="shared" si="92"/>
        <v>#DIV/0!</v>
      </c>
      <c r="U107" s="706">
        <f>'Next Years Budget - Set Goals'!U116/12</f>
        <v>0</v>
      </c>
      <c r="V107" s="108" t="e">
        <f t="shared" si="93"/>
        <v>#DIV/0!</v>
      </c>
      <c r="W107" s="706">
        <f>'Next Years Budget - Set Goals'!W116/12</f>
        <v>0</v>
      </c>
      <c r="X107" s="108" t="e">
        <f t="shared" si="94"/>
        <v>#DIV/0!</v>
      </c>
      <c r="Y107" s="706">
        <f>'Next Years Budget - Set Goals'!Y116/12</f>
        <v>0</v>
      </c>
      <c r="Z107" s="108" t="e">
        <f t="shared" si="95"/>
        <v>#DIV/0!</v>
      </c>
      <c r="AA107" s="706">
        <f>'Next Years Budget - Set Goals'!AA116/12</f>
        <v>0</v>
      </c>
      <c r="AB107" s="108" t="e">
        <f t="shared" si="96"/>
        <v>#DIV/0!</v>
      </c>
      <c r="AC107" s="706">
        <f>'Next Years Budget - Set Goals'!AC116/12</f>
        <v>0</v>
      </c>
      <c r="AD107" s="319" t="e">
        <f t="shared" si="97"/>
        <v>#DIV/0!</v>
      </c>
    </row>
    <row r="108" spans="1:30" ht="13.15" x14ac:dyDescent="0.4">
      <c r="A108" s="327" t="s">
        <v>399</v>
      </c>
      <c r="B108" s="394" t="s">
        <v>329</v>
      </c>
      <c r="C108" s="243">
        <f t="shared" si="84"/>
        <v>0</v>
      </c>
      <c r="D108" s="101">
        <f t="shared" si="85"/>
        <v>0</v>
      </c>
      <c r="E108" s="706">
        <f>'Next Years Budget - Set Goals'!E117/12</f>
        <v>0</v>
      </c>
      <c r="F108" s="108">
        <f t="shared" si="98"/>
        <v>0</v>
      </c>
      <c r="G108" s="706">
        <f>'Next Years Budget - Set Goals'!G117/12</f>
        <v>0</v>
      </c>
      <c r="H108" s="108" t="e">
        <f t="shared" si="98"/>
        <v>#DIV/0!</v>
      </c>
      <c r="I108" s="706">
        <f>'Next Years Budget - Set Goals'!I117/12</f>
        <v>0</v>
      </c>
      <c r="J108" s="108" t="e">
        <f t="shared" si="87"/>
        <v>#DIV/0!</v>
      </c>
      <c r="K108" s="706">
        <f>'Next Years Budget - Set Goals'!K117/12</f>
        <v>0</v>
      </c>
      <c r="L108" s="108" t="e">
        <f t="shared" si="88"/>
        <v>#DIV/0!</v>
      </c>
      <c r="M108" s="706">
        <f>'Next Years Budget - Set Goals'!M117/12</f>
        <v>0</v>
      </c>
      <c r="N108" s="108" t="e">
        <f t="shared" si="89"/>
        <v>#DIV/0!</v>
      </c>
      <c r="O108" s="706">
        <f>'Next Years Budget - Set Goals'!O117/12</f>
        <v>0</v>
      </c>
      <c r="P108" s="108" t="e">
        <f t="shared" si="90"/>
        <v>#DIV/0!</v>
      </c>
      <c r="Q108" s="706">
        <f>'Next Years Budget - Set Goals'!Q117/12</f>
        <v>0</v>
      </c>
      <c r="R108" s="108" t="e">
        <f t="shared" si="91"/>
        <v>#DIV/0!</v>
      </c>
      <c r="S108" s="706">
        <f>'Next Years Budget - Set Goals'!S117/12</f>
        <v>0</v>
      </c>
      <c r="T108" s="108" t="e">
        <f t="shared" si="92"/>
        <v>#DIV/0!</v>
      </c>
      <c r="U108" s="706">
        <f>'Next Years Budget - Set Goals'!U117/12</f>
        <v>0</v>
      </c>
      <c r="V108" s="108" t="e">
        <f t="shared" si="93"/>
        <v>#DIV/0!</v>
      </c>
      <c r="W108" s="706">
        <f>'Next Years Budget - Set Goals'!W117/12</f>
        <v>0</v>
      </c>
      <c r="X108" s="108" t="e">
        <f t="shared" si="94"/>
        <v>#DIV/0!</v>
      </c>
      <c r="Y108" s="706">
        <f>'Next Years Budget - Set Goals'!Y117/12</f>
        <v>0</v>
      </c>
      <c r="Z108" s="108" t="e">
        <f t="shared" si="95"/>
        <v>#DIV/0!</v>
      </c>
      <c r="AA108" s="706">
        <f>'Next Years Budget - Set Goals'!AA117/12</f>
        <v>0</v>
      </c>
      <c r="AB108" s="108" t="e">
        <f t="shared" si="96"/>
        <v>#DIV/0!</v>
      </c>
      <c r="AC108" s="706">
        <f>'Next Years Budget - Set Goals'!AC117/12</f>
        <v>0</v>
      </c>
      <c r="AD108" s="319" t="e">
        <f t="shared" si="97"/>
        <v>#DIV/0!</v>
      </c>
    </row>
    <row r="109" spans="1:30" ht="13.15" x14ac:dyDescent="0.4">
      <c r="A109" s="327" t="s">
        <v>399</v>
      </c>
      <c r="B109" s="394" t="s">
        <v>330</v>
      </c>
      <c r="C109" s="243">
        <f t="shared" si="84"/>
        <v>0</v>
      </c>
      <c r="D109" s="101">
        <f t="shared" si="85"/>
        <v>0</v>
      </c>
      <c r="E109" s="706">
        <f>'Next Years Budget - Set Goals'!E118/12</f>
        <v>0</v>
      </c>
      <c r="F109" s="108">
        <f t="shared" si="98"/>
        <v>0</v>
      </c>
      <c r="G109" s="706">
        <f>'Next Years Budget - Set Goals'!G118/12</f>
        <v>0</v>
      </c>
      <c r="H109" s="108" t="e">
        <f t="shared" si="98"/>
        <v>#DIV/0!</v>
      </c>
      <c r="I109" s="706">
        <f>'Next Years Budget - Set Goals'!I118/12</f>
        <v>0</v>
      </c>
      <c r="J109" s="108" t="e">
        <f t="shared" si="87"/>
        <v>#DIV/0!</v>
      </c>
      <c r="K109" s="706">
        <f>'Next Years Budget - Set Goals'!K118/12</f>
        <v>0</v>
      </c>
      <c r="L109" s="108" t="e">
        <f t="shared" si="88"/>
        <v>#DIV/0!</v>
      </c>
      <c r="M109" s="706">
        <f>'Next Years Budget - Set Goals'!M118/12</f>
        <v>0</v>
      </c>
      <c r="N109" s="108" t="e">
        <f t="shared" si="89"/>
        <v>#DIV/0!</v>
      </c>
      <c r="O109" s="706">
        <f>'Next Years Budget - Set Goals'!O118/12</f>
        <v>0</v>
      </c>
      <c r="P109" s="108" t="e">
        <f t="shared" si="90"/>
        <v>#DIV/0!</v>
      </c>
      <c r="Q109" s="706">
        <f>'Next Years Budget - Set Goals'!Q118/12</f>
        <v>0</v>
      </c>
      <c r="R109" s="108" t="e">
        <f t="shared" si="91"/>
        <v>#DIV/0!</v>
      </c>
      <c r="S109" s="706">
        <f>'Next Years Budget - Set Goals'!S118/12</f>
        <v>0</v>
      </c>
      <c r="T109" s="108" t="e">
        <f t="shared" si="92"/>
        <v>#DIV/0!</v>
      </c>
      <c r="U109" s="706">
        <f>'Next Years Budget - Set Goals'!U118/12</f>
        <v>0</v>
      </c>
      <c r="V109" s="108" t="e">
        <f t="shared" si="93"/>
        <v>#DIV/0!</v>
      </c>
      <c r="W109" s="706">
        <f>'Next Years Budget - Set Goals'!W118/12</f>
        <v>0</v>
      </c>
      <c r="X109" s="108" t="e">
        <f t="shared" si="94"/>
        <v>#DIV/0!</v>
      </c>
      <c r="Y109" s="706">
        <f>'Next Years Budget - Set Goals'!Y118/12</f>
        <v>0</v>
      </c>
      <c r="Z109" s="108" t="e">
        <f t="shared" si="95"/>
        <v>#DIV/0!</v>
      </c>
      <c r="AA109" s="706">
        <f>'Next Years Budget - Set Goals'!AA118/12</f>
        <v>0</v>
      </c>
      <c r="AB109" s="108" t="e">
        <f t="shared" si="96"/>
        <v>#DIV/0!</v>
      </c>
      <c r="AC109" s="706">
        <f>'Next Years Budget - Set Goals'!AC118/12</f>
        <v>0</v>
      </c>
      <c r="AD109" s="319" t="e">
        <f t="shared" si="97"/>
        <v>#DIV/0!</v>
      </c>
    </row>
    <row r="110" spans="1:30" ht="13.15" x14ac:dyDescent="0.4">
      <c r="A110" s="327" t="s">
        <v>399</v>
      </c>
      <c r="B110" s="394" t="s">
        <v>331</v>
      </c>
      <c r="C110" s="243">
        <f t="shared" si="84"/>
        <v>0</v>
      </c>
      <c r="D110" s="101">
        <f t="shared" si="85"/>
        <v>0</v>
      </c>
      <c r="E110" s="706">
        <f>'Next Years Budget - Set Goals'!E119/12</f>
        <v>0</v>
      </c>
      <c r="F110" s="108">
        <f t="shared" si="98"/>
        <v>0</v>
      </c>
      <c r="G110" s="706">
        <f>'Next Years Budget - Set Goals'!G119/12</f>
        <v>0</v>
      </c>
      <c r="H110" s="108" t="e">
        <f t="shared" si="98"/>
        <v>#DIV/0!</v>
      </c>
      <c r="I110" s="706">
        <f>'Next Years Budget - Set Goals'!I119/12</f>
        <v>0</v>
      </c>
      <c r="J110" s="108" t="e">
        <f t="shared" si="87"/>
        <v>#DIV/0!</v>
      </c>
      <c r="K110" s="706">
        <f>'Next Years Budget - Set Goals'!K119/12</f>
        <v>0</v>
      </c>
      <c r="L110" s="108" t="e">
        <f t="shared" si="88"/>
        <v>#DIV/0!</v>
      </c>
      <c r="M110" s="706">
        <f>'Next Years Budget - Set Goals'!M119/12</f>
        <v>0</v>
      </c>
      <c r="N110" s="108" t="e">
        <f t="shared" si="89"/>
        <v>#DIV/0!</v>
      </c>
      <c r="O110" s="706">
        <f>'Next Years Budget - Set Goals'!O119/12</f>
        <v>0</v>
      </c>
      <c r="P110" s="108" t="e">
        <f t="shared" si="90"/>
        <v>#DIV/0!</v>
      </c>
      <c r="Q110" s="706">
        <f>'Next Years Budget - Set Goals'!Q119/12</f>
        <v>0</v>
      </c>
      <c r="R110" s="108" t="e">
        <f t="shared" si="91"/>
        <v>#DIV/0!</v>
      </c>
      <c r="S110" s="706">
        <f>'Next Years Budget - Set Goals'!S119/12</f>
        <v>0</v>
      </c>
      <c r="T110" s="108" t="e">
        <f t="shared" si="92"/>
        <v>#DIV/0!</v>
      </c>
      <c r="U110" s="706">
        <f>'Next Years Budget - Set Goals'!U119/12</f>
        <v>0</v>
      </c>
      <c r="V110" s="108" t="e">
        <f t="shared" si="93"/>
        <v>#DIV/0!</v>
      </c>
      <c r="W110" s="706">
        <f>'Next Years Budget - Set Goals'!W119/12</f>
        <v>0</v>
      </c>
      <c r="X110" s="108" t="e">
        <f t="shared" si="94"/>
        <v>#DIV/0!</v>
      </c>
      <c r="Y110" s="706">
        <f>'Next Years Budget - Set Goals'!Y119/12</f>
        <v>0</v>
      </c>
      <c r="Z110" s="108" t="e">
        <f t="shared" si="95"/>
        <v>#DIV/0!</v>
      </c>
      <c r="AA110" s="706">
        <f>'Next Years Budget - Set Goals'!AA119/12</f>
        <v>0</v>
      </c>
      <c r="AB110" s="108" t="e">
        <f t="shared" si="96"/>
        <v>#DIV/0!</v>
      </c>
      <c r="AC110" s="706">
        <f>'Next Years Budget - Set Goals'!AC119/12</f>
        <v>0</v>
      </c>
      <c r="AD110" s="319" t="e">
        <f t="shared" si="97"/>
        <v>#DIV/0!</v>
      </c>
    </row>
    <row r="111" spans="1:30" ht="13.15" x14ac:dyDescent="0.4">
      <c r="A111" s="327" t="s">
        <v>399</v>
      </c>
      <c r="B111" s="394" t="s">
        <v>332</v>
      </c>
      <c r="C111" s="243">
        <f t="shared" si="84"/>
        <v>0</v>
      </c>
      <c r="D111" s="101">
        <f t="shared" si="85"/>
        <v>0</v>
      </c>
      <c r="E111" s="706">
        <f>'Next Years Budget - Set Goals'!E120/12</f>
        <v>0</v>
      </c>
      <c r="F111" s="108">
        <f t="shared" si="98"/>
        <v>0</v>
      </c>
      <c r="G111" s="706">
        <f>'Next Years Budget - Set Goals'!G120/12</f>
        <v>0</v>
      </c>
      <c r="H111" s="108" t="e">
        <f t="shared" si="98"/>
        <v>#DIV/0!</v>
      </c>
      <c r="I111" s="706">
        <f>'Next Years Budget - Set Goals'!I120/12</f>
        <v>0</v>
      </c>
      <c r="J111" s="108" t="e">
        <f t="shared" si="87"/>
        <v>#DIV/0!</v>
      </c>
      <c r="K111" s="706">
        <f>'Next Years Budget - Set Goals'!K120/12</f>
        <v>0</v>
      </c>
      <c r="L111" s="108" t="e">
        <f t="shared" si="88"/>
        <v>#DIV/0!</v>
      </c>
      <c r="M111" s="706">
        <f>'Next Years Budget - Set Goals'!M120/12</f>
        <v>0</v>
      </c>
      <c r="N111" s="108" t="e">
        <f t="shared" si="89"/>
        <v>#DIV/0!</v>
      </c>
      <c r="O111" s="706">
        <f>'Next Years Budget - Set Goals'!O120/12</f>
        <v>0</v>
      </c>
      <c r="P111" s="108" t="e">
        <f t="shared" si="90"/>
        <v>#DIV/0!</v>
      </c>
      <c r="Q111" s="706">
        <f>'Next Years Budget - Set Goals'!Q120/12</f>
        <v>0</v>
      </c>
      <c r="R111" s="108" t="e">
        <f t="shared" si="91"/>
        <v>#DIV/0!</v>
      </c>
      <c r="S111" s="706">
        <f>'Next Years Budget - Set Goals'!S120/12</f>
        <v>0</v>
      </c>
      <c r="T111" s="108" t="e">
        <f t="shared" si="92"/>
        <v>#DIV/0!</v>
      </c>
      <c r="U111" s="706">
        <f>'Next Years Budget - Set Goals'!U120/12</f>
        <v>0</v>
      </c>
      <c r="V111" s="108" t="e">
        <f t="shared" si="93"/>
        <v>#DIV/0!</v>
      </c>
      <c r="W111" s="706">
        <f>'Next Years Budget - Set Goals'!W120/12</f>
        <v>0</v>
      </c>
      <c r="X111" s="108" t="e">
        <f t="shared" si="94"/>
        <v>#DIV/0!</v>
      </c>
      <c r="Y111" s="706">
        <f>'Next Years Budget - Set Goals'!Y120/12</f>
        <v>0</v>
      </c>
      <c r="Z111" s="108" t="e">
        <f t="shared" si="95"/>
        <v>#DIV/0!</v>
      </c>
      <c r="AA111" s="706">
        <f>'Next Years Budget - Set Goals'!AA120/12</f>
        <v>0</v>
      </c>
      <c r="AB111" s="108" t="e">
        <f t="shared" si="96"/>
        <v>#DIV/0!</v>
      </c>
      <c r="AC111" s="706">
        <f>'Next Years Budget - Set Goals'!AC120/12</f>
        <v>0</v>
      </c>
      <c r="AD111" s="319" t="e">
        <f t="shared" si="97"/>
        <v>#DIV/0!</v>
      </c>
    </row>
    <row r="112" spans="1:30" ht="13.15" x14ac:dyDescent="0.4">
      <c r="A112" s="327"/>
      <c r="B112" s="409" t="s">
        <v>333</v>
      </c>
      <c r="C112" s="265">
        <f>SUM(C89:C111)</f>
        <v>0</v>
      </c>
      <c r="D112" s="110">
        <f>+C112/$C$7</f>
        <v>0</v>
      </c>
      <c r="E112" s="256">
        <f>SUM(E89:E111)</f>
        <v>0</v>
      </c>
      <c r="F112" s="194">
        <f>+E112/E$7</f>
        <v>0</v>
      </c>
      <c r="G112" s="256">
        <f>SUM(G89:G111)</f>
        <v>0</v>
      </c>
      <c r="H112" s="194" t="e">
        <f>+G112/G$7</f>
        <v>#DIV/0!</v>
      </c>
      <c r="I112" s="256">
        <f>SUM(I89:I111)</f>
        <v>0</v>
      </c>
      <c r="J112" s="194" t="e">
        <f>+I112/I$7</f>
        <v>#DIV/0!</v>
      </c>
      <c r="K112" s="256">
        <f>SUM(K89:K111)</f>
        <v>0</v>
      </c>
      <c r="L112" s="194" t="e">
        <f>+K112/K$7</f>
        <v>#DIV/0!</v>
      </c>
      <c r="M112" s="256">
        <f>SUM(M89:M111)</f>
        <v>0</v>
      </c>
      <c r="N112" s="194" t="e">
        <f>+M112/M$7</f>
        <v>#DIV/0!</v>
      </c>
      <c r="O112" s="256">
        <f>SUM(O89:O111)</f>
        <v>0</v>
      </c>
      <c r="P112" s="194" t="e">
        <f>+O112/O$7</f>
        <v>#DIV/0!</v>
      </c>
      <c r="Q112" s="256">
        <f>SUM(Q89:Q111)</f>
        <v>0</v>
      </c>
      <c r="R112" s="194" t="e">
        <f>+Q112/Q$7</f>
        <v>#DIV/0!</v>
      </c>
      <c r="S112" s="256">
        <f>SUM(S89:S111)</f>
        <v>0</v>
      </c>
      <c r="T112" s="194" t="e">
        <f>+S112/S$7</f>
        <v>#DIV/0!</v>
      </c>
      <c r="U112" s="256">
        <f>SUM(U89:U111)</f>
        <v>0</v>
      </c>
      <c r="V112" s="194" t="e">
        <f>+U112/U$7</f>
        <v>#DIV/0!</v>
      </c>
      <c r="W112" s="256">
        <f>SUM(W89:W111)</f>
        <v>0</v>
      </c>
      <c r="X112" s="194" t="e">
        <f>+W112/W$7</f>
        <v>#DIV/0!</v>
      </c>
      <c r="Y112" s="256">
        <f>SUM(Y89:Y111)</f>
        <v>0</v>
      </c>
      <c r="Z112" s="194" t="e">
        <f>+Y112/Y$7</f>
        <v>#DIV/0!</v>
      </c>
      <c r="AA112" s="256">
        <f>SUM(AA89:AA111)</f>
        <v>0</v>
      </c>
      <c r="AB112" s="194" t="e">
        <f>+AA112/AA$7</f>
        <v>#DIV/0!</v>
      </c>
      <c r="AC112" s="256">
        <f>SUM(AC89:AC111)</f>
        <v>0</v>
      </c>
      <c r="AD112" s="230" t="e">
        <f>+AC112/AC$7</f>
        <v>#DIV/0!</v>
      </c>
    </row>
    <row r="113" spans="2:30" x14ac:dyDescent="0.35">
      <c r="B113" s="4"/>
      <c r="C113" s="243"/>
      <c r="D113" s="1"/>
      <c r="E113" s="248"/>
      <c r="F113" s="108"/>
      <c r="G113" s="248"/>
      <c r="H113" s="108"/>
      <c r="I113" s="248"/>
      <c r="J113" s="108"/>
      <c r="K113" s="248"/>
      <c r="L113" s="108"/>
      <c r="M113" s="248"/>
      <c r="N113" s="108"/>
      <c r="O113" s="248"/>
      <c r="P113" s="108"/>
      <c r="Q113" s="248"/>
      <c r="R113" s="108"/>
      <c r="S113" s="248"/>
      <c r="T113" s="108"/>
      <c r="U113" s="248"/>
      <c r="V113" s="108"/>
      <c r="W113" s="248"/>
      <c r="X113" s="108"/>
      <c r="Y113" s="248"/>
      <c r="Z113" s="108"/>
      <c r="AA113" s="248"/>
      <c r="AB113" s="108"/>
      <c r="AC113" s="248"/>
      <c r="AD113" s="319"/>
    </row>
    <row r="114" spans="2:30" ht="15" x14ac:dyDescent="0.4">
      <c r="B114" s="431" t="s">
        <v>334</v>
      </c>
      <c r="C114" s="243">
        <f>SUM(C38+C60+C77+C86+C112)</f>
        <v>0</v>
      </c>
      <c r="D114" s="101">
        <f>+C114/$C$7</f>
        <v>0</v>
      </c>
      <c r="E114" s="243">
        <f>SUM(E38+E60+E77+E86+E112)</f>
        <v>0</v>
      </c>
      <c r="F114" s="108">
        <f>+E114/E$7</f>
        <v>0</v>
      </c>
      <c r="G114" s="243">
        <f>SUM(G38+G60+G77+G86+G112)</f>
        <v>0</v>
      </c>
      <c r="H114" s="108" t="e">
        <f>+G114/G$7</f>
        <v>#DIV/0!</v>
      </c>
      <c r="I114" s="243">
        <f>SUM(I38+I60+I77+I86+I112)</f>
        <v>0</v>
      </c>
      <c r="J114" s="108" t="e">
        <f>+I114/I$7</f>
        <v>#DIV/0!</v>
      </c>
      <c r="K114" s="243">
        <f>SUM(K38+K60+K77+K86+K112)</f>
        <v>0</v>
      </c>
      <c r="L114" s="108" t="e">
        <f>+K114/K$7</f>
        <v>#DIV/0!</v>
      </c>
      <c r="M114" s="243">
        <f>SUM(M38+M60+M77+M86+M112)</f>
        <v>0</v>
      </c>
      <c r="N114" s="108" t="e">
        <f>+M114/M$7</f>
        <v>#DIV/0!</v>
      </c>
      <c r="O114" s="243">
        <f>SUM(O38+O60+O77+O86+O112)</f>
        <v>0</v>
      </c>
      <c r="P114" s="108" t="e">
        <f>+O114/O$7</f>
        <v>#DIV/0!</v>
      </c>
      <c r="Q114" s="243">
        <f>SUM(Q38+Q60+Q77+Q86+Q112)</f>
        <v>0</v>
      </c>
      <c r="R114" s="108" t="e">
        <f>+Q114/Q$7</f>
        <v>#DIV/0!</v>
      </c>
      <c r="S114" s="243">
        <f>SUM(S38+S60+S77+S86+S112)</f>
        <v>0</v>
      </c>
      <c r="T114" s="108" t="e">
        <f>+S114/S$7</f>
        <v>#DIV/0!</v>
      </c>
      <c r="U114" s="243">
        <f>SUM(U38+U60+U77+U86+U112)</f>
        <v>0</v>
      </c>
      <c r="V114" s="108" t="e">
        <f>+U114/U$7</f>
        <v>#DIV/0!</v>
      </c>
      <c r="W114" s="243">
        <f>SUM(W38+W60+W77+W86+W112)</f>
        <v>0</v>
      </c>
      <c r="X114" s="108" t="e">
        <f>+W114/W$7</f>
        <v>#DIV/0!</v>
      </c>
      <c r="Y114" s="243">
        <f>SUM(Y38+Y60+Y77+Y86+Y112)</f>
        <v>0</v>
      </c>
      <c r="Z114" s="108" t="e">
        <f>+Y114/Y$7</f>
        <v>#DIV/0!</v>
      </c>
      <c r="AA114" s="243">
        <f>SUM(AA38+AA60+AA77+AA86+AA112)</f>
        <v>0</v>
      </c>
      <c r="AB114" s="108" t="e">
        <f>+AA114/AA$7</f>
        <v>#DIV/0!</v>
      </c>
      <c r="AC114" s="243">
        <f>SUM(AC38+AC60+AC77+AC86+AC112)</f>
        <v>0</v>
      </c>
      <c r="AD114" s="319" t="e">
        <f>+AC114/AC$7</f>
        <v>#DIV/0!</v>
      </c>
    </row>
    <row r="115" spans="2:30" ht="13.15" thickBot="1" x14ac:dyDescent="0.4">
      <c r="B115" s="6"/>
      <c r="C115" s="257"/>
      <c r="D115" s="2"/>
      <c r="E115" s="257"/>
      <c r="F115" s="177"/>
      <c r="G115" s="260"/>
      <c r="H115" s="177"/>
      <c r="I115" s="202"/>
      <c r="J115" s="177"/>
      <c r="K115" s="200"/>
      <c r="L115" s="177"/>
      <c r="M115" s="200"/>
      <c r="N115" s="177"/>
      <c r="O115" s="200"/>
      <c r="P115" s="177"/>
      <c r="Q115" s="200"/>
      <c r="R115" s="190"/>
      <c r="S115" s="153"/>
      <c r="T115" s="195"/>
      <c r="U115" s="2"/>
      <c r="V115" s="190"/>
      <c r="W115" s="2"/>
      <c r="X115" s="190"/>
      <c r="Y115" s="2"/>
      <c r="Z115" s="190"/>
      <c r="AA115" s="2"/>
      <c r="AB115" s="190"/>
      <c r="AC115" s="2"/>
      <c r="AD115" s="321"/>
    </row>
    <row r="116" spans="2:30" x14ac:dyDescent="0.35">
      <c r="B116" s="4"/>
      <c r="C116" s="247"/>
      <c r="D116" s="1"/>
      <c r="E116" s="247"/>
      <c r="F116" s="113"/>
      <c r="G116" s="261"/>
      <c r="H116" s="113"/>
      <c r="I116" s="203"/>
      <c r="J116" s="113"/>
      <c r="K116" s="96"/>
      <c r="L116" s="113"/>
      <c r="M116" s="96"/>
      <c r="N116" s="113"/>
      <c r="O116" s="96"/>
      <c r="P116" s="113"/>
      <c r="Q116" s="96"/>
      <c r="R116" s="172"/>
      <c r="S116" s="154"/>
      <c r="T116" s="196"/>
      <c r="U116" s="193"/>
      <c r="V116" s="172"/>
      <c r="W116" s="193"/>
      <c r="X116" s="172"/>
      <c r="Y116" s="193"/>
      <c r="Z116" s="172"/>
      <c r="AA116" s="193"/>
      <c r="AB116" s="172"/>
      <c r="AC116" s="193"/>
      <c r="AD116" s="319"/>
    </row>
    <row r="117" spans="2:30" ht="15" x14ac:dyDescent="0.4">
      <c r="B117" s="28" t="s">
        <v>335</v>
      </c>
      <c r="C117" s="243">
        <f>+C24-C114</f>
        <v>350000</v>
      </c>
      <c r="D117" s="101">
        <f>+C117/$C$7</f>
        <v>1</v>
      </c>
      <c r="E117" s="243">
        <f>+E24-E114</f>
        <v>350000</v>
      </c>
      <c r="F117" s="108">
        <f>+E117/E$7</f>
        <v>1</v>
      </c>
      <c r="G117" s="259">
        <f>+G24-G114</f>
        <v>0</v>
      </c>
      <c r="H117" s="108" t="e">
        <f>+G117/$G$7</f>
        <v>#DIV/0!</v>
      </c>
      <c r="I117" s="184">
        <f>+I24-I114</f>
        <v>0</v>
      </c>
      <c r="J117" s="108" t="e">
        <f>+I117/$I$7</f>
        <v>#DIV/0!</v>
      </c>
      <c r="K117" s="94">
        <f>+K24-K114</f>
        <v>0</v>
      </c>
      <c r="L117" s="108" t="e">
        <f>+K117/$K$7</f>
        <v>#DIV/0!</v>
      </c>
      <c r="M117" s="94">
        <f>+M24-M114</f>
        <v>0</v>
      </c>
      <c r="N117" s="108" t="e">
        <f>+M117/$M$7</f>
        <v>#DIV/0!</v>
      </c>
      <c r="O117" s="94">
        <f>+O24-O114</f>
        <v>0</v>
      </c>
      <c r="P117" s="108" t="e">
        <f>+O117/$O$7</f>
        <v>#DIV/0!</v>
      </c>
      <c r="Q117" s="94">
        <f>+Q24-Q114</f>
        <v>0</v>
      </c>
      <c r="R117" s="172" t="e">
        <f>+Q117/$Q$7</f>
        <v>#DIV/0!</v>
      </c>
      <c r="S117" s="192">
        <f>+S24-S114</f>
        <v>0</v>
      </c>
      <c r="T117" s="172" t="e">
        <f>+S117/$S$7</f>
        <v>#DIV/0!</v>
      </c>
      <c r="U117" s="192">
        <f>+U24-U114</f>
        <v>0</v>
      </c>
      <c r="V117" s="172" t="e">
        <f>+U117/$U$7</f>
        <v>#DIV/0!</v>
      </c>
      <c r="W117" s="192">
        <f>+W24-W114</f>
        <v>0</v>
      </c>
      <c r="X117" s="172" t="e">
        <f>+W117/$W$7</f>
        <v>#DIV/0!</v>
      </c>
      <c r="Y117" s="192">
        <f>+Y24-Y114</f>
        <v>0</v>
      </c>
      <c r="Z117" s="172" t="e">
        <f>+Y117/$Y$7</f>
        <v>#DIV/0!</v>
      </c>
      <c r="AA117" s="192">
        <f>+AA24-AA114</f>
        <v>0</v>
      </c>
      <c r="AB117" s="172" t="e">
        <f>+AA117/$AA$7</f>
        <v>#DIV/0!</v>
      </c>
      <c r="AC117" s="192">
        <f>+AC24-AC114</f>
        <v>0</v>
      </c>
      <c r="AD117" s="319" t="e">
        <f>+AC117/$AC$7</f>
        <v>#DIV/0!</v>
      </c>
    </row>
    <row r="118" spans="2:30" ht="13.15" thickBot="1" x14ac:dyDescent="0.4">
      <c r="B118" s="6"/>
      <c r="C118" s="257"/>
      <c r="D118" s="2"/>
      <c r="E118" s="93"/>
      <c r="F118" s="113"/>
      <c r="G118" s="87"/>
      <c r="H118" s="113"/>
      <c r="I118" s="185"/>
      <c r="J118" s="113"/>
      <c r="K118" s="87"/>
      <c r="L118" s="113"/>
      <c r="M118" s="87"/>
      <c r="N118" s="113"/>
      <c r="O118" s="87"/>
      <c r="P118" s="113"/>
      <c r="Q118" s="87"/>
      <c r="R118" s="174"/>
      <c r="S118" s="155"/>
      <c r="T118" s="197"/>
      <c r="U118" s="192"/>
      <c r="V118" s="174"/>
      <c r="W118" s="192"/>
      <c r="X118" s="174"/>
      <c r="Y118" s="192"/>
      <c r="Z118" s="174"/>
      <c r="AA118" s="192"/>
      <c r="AB118" s="174"/>
      <c r="AC118" s="192"/>
      <c r="AD118" s="401"/>
    </row>
    <row r="119" spans="2:30" ht="13.15" thickTop="1" x14ac:dyDescent="0.35">
      <c r="B119" s="4"/>
      <c r="C119" s="247"/>
      <c r="D119" s="1"/>
      <c r="E119" s="126"/>
      <c r="F119" s="168"/>
      <c r="G119" s="57"/>
      <c r="H119" s="168"/>
      <c r="I119" s="187"/>
      <c r="J119" s="168"/>
      <c r="K119" s="57"/>
      <c r="L119" s="168"/>
      <c r="M119" s="57"/>
      <c r="N119" s="168"/>
      <c r="O119" s="57"/>
      <c r="P119" s="168"/>
      <c r="Q119" s="57"/>
      <c r="R119" s="168"/>
      <c r="S119" s="57"/>
      <c r="T119" s="168"/>
      <c r="U119" s="57"/>
      <c r="V119" s="168"/>
      <c r="W119" s="57"/>
      <c r="X119" s="168"/>
      <c r="Y119" s="57"/>
      <c r="Z119" s="168"/>
      <c r="AA119" s="57"/>
      <c r="AB119" s="168"/>
      <c r="AC119" s="57"/>
      <c r="AD119" s="413"/>
    </row>
    <row r="120" spans="2:30" ht="15" x14ac:dyDescent="0.4">
      <c r="B120" s="28" t="s">
        <v>341</v>
      </c>
      <c r="C120" s="243"/>
      <c r="D120" s="1"/>
      <c r="E120" s="79"/>
      <c r="F120" s="113"/>
      <c r="G120" s="1"/>
      <c r="H120" s="113"/>
      <c r="I120" s="312"/>
      <c r="J120" s="113"/>
      <c r="K120" s="1"/>
      <c r="L120" s="113"/>
      <c r="M120" s="1"/>
      <c r="N120" s="113"/>
      <c r="O120" s="1"/>
      <c r="P120" s="113"/>
      <c r="Q120" s="1"/>
      <c r="R120" s="113"/>
      <c r="S120" s="1"/>
      <c r="T120" s="113"/>
      <c r="U120" s="1"/>
      <c r="V120" s="113"/>
      <c r="W120" s="1"/>
      <c r="X120" s="113"/>
      <c r="Y120" s="1"/>
      <c r="Z120" s="113"/>
      <c r="AA120" s="1"/>
      <c r="AB120" s="113"/>
      <c r="AC120" s="1"/>
      <c r="AD120" s="322"/>
    </row>
    <row r="121" spans="2:30" x14ac:dyDescent="0.35">
      <c r="B121" s="394" t="s">
        <v>336</v>
      </c>
      <c r="C121" s="429">
        <v>0</v>
      </c>
      <c r="D121" s="108">
        <f t="shared" ref="D121:D126" si="99">+C121/$C$7</f>
        <v>0</v>
      </c>
      <c r="E121" s="79"/>
      <c r="F121" s="113"/>
      <c r="G121" s="1"/>
      <c r="H121" s="113"/>
      <c r="I121" s="312"/>
      <c r="J121" s="113"/>
      <c r="K121" s="1"/>
      <c r="L121" s="113"/>
      <c r="M121" s="1"/>
      <c r="N121" s="113"/>
      <c r="O121" s="1"/>
      <c r="P121" s="113"/>
      <c r="Q121" s="1"/>
      <c r="R121" s="113"/>
      <c r="S121" s="1"/>
      <c r="T121" s="113"/>
      <c r="U121" s="1"/>
      <c r="V121" s="113"/>
      <c r="W121" s="1"/>
      <c r="X121" s="113"/>
      <c r="Y121" s="1"/>
      <c r="Z121" s="113"/>
      <c r="AA121" s="1"/>
      <c r="AB121" s="113"/>
      <c r="AC121" s="1"/>
      <c r="AD121" s="322"/>
    </row>
    <row r="122" spans="2:30" x14ac:dyDescent="0.35">
      <c r="B122" s="394" t="s">
        <v>337</v>
      </c>
      <c r="C122" s="429">
        <v>0</v>
      </c>
      <c r="D122" s="108">
        <f t="shared" si="99"/>
        <v>0</v>
      </c>
      <c r="E122" s="79"/>
      <c r="F122" s="113"/>
      <c r="G122" s="1"/>
      <c r="H122" s="113"/>
      <c r="I122" s="312"/>
      <c r="J122" s="113"/>
      <c r="K122" s="1"/>
      <c r="L122" s="113"/>
      <c r="M122" s="1"/>
      <c r="N122" s="113"/>
      <c r="O122" s="1"/>
      <c r="P122" s="113"/>
      <c r="Q122" s="1"/>
      <c r="R122" s="113"/>
      <c r="S122" s="1"/>
      <c r="T122" s="113"/>
      <c r="U122" s="1"/>
      <c r="V122" s="113"/>
      <c r="W122" s="1"/>
      <c r="X122" s="113"/>
      <c r="Y122" s="1"/>
      <c r="Z122" s="113"/>
      <c r="AA122" s="1"/>
      <c r="AB122" s="113"/>
      <c r="AC122" s="1"/>
      <c r="AD122" s="322"/>
    </row>
    <row r="123" spans="2:30" x14ac:dyDescent="0.35">
      <c r="B123" s="394" t="s">
        <v>338</v>
      </c>
      <c r="C123" s="429">
        <v>0</v>
      </c>
      <c r="D123" s="108">
        <f t="shared" si="99"/>
        <v>0</v>
      </c>
      <c r="E123" s="79"/>
      <c r="F123" s="113"/>
      <c r="G123" s="1"/>
      <c r="H123" s="113"/>
      <c r="I123" s="312"/>
      <c r="J123" s="113"/>
      <c r="K123" s="1"/>
      <c r="L123" s="113"/>
      <c r="M123" s="1"/>
      <c r="N123" s="113"/>
      <c r="O123" s="1"/>
      <c r="P123" s="113"/>
      <c r="Q123" s="1"/>
      <c r="R123" s="113"/>
      <c r="S123" s="1"/>
      <c r="T123" s="113"/>
      <c r="U123" s="1"/>
      <c r="V123" s="113"/>
      <c r="W123" s="1"/>
      <c r="X123" s="113"/>
      <c r="Y123" s="1"/>
      <c r="Z123" s="113"/>
      <c r="AA123" s="1"/>
      <c r="AB123" s="113"/>
      <c r="AC123" s="1"/>
      <c r="AD123" s="322"/>
    </row>
    <row r="124" spans="2:30" x14ac:dyDescent="0.35">
      <c r="B124" s="394" t="s">
        <v>339</v>
      </c>
      <c r="C124" s="429">
        <v>0</v>
      </c>
      <c r="D124" s="108">
        <f t="shared" si="99"/>
        <v>0</v>
      </c>
      <c r="E124" s="79"/>
      <c r="F124" s="113"/>
      <c r="G124" s="1"/>
      <c r="H124" s="113"/>
      <c r="I124" s="312"/>
      <c r="J124" s="113"/>
      <c r="K124" s="1"/>
      <c r="L124" s="113"/>
      <c r="M124" s="1"/>
      <c r="N124" s="113"/>
      <c r="O124" s="1"/>
      <c r="P124" s="113"/>
      <c r="Q124" s="1"/>
      <c r="R124" s="113"/>
      <c r="S124" s="1"/>
      <c r="T124" s="113"/>
      <c r="U124" s="1"/>
      <c r="V124" s="113"/>
      <c r="W124" s="1"/>
      <c r="X124" s="113"/>
      <c r="Y124" s="1"/>
      <c r="Z124" s="113"/>
      <c r="AA124" s="1"/>
      <c r="AB124" s="113"/>
      <c r="AC124" s="1"/>
      <c r="AD124" s="322"/>
    </row>
    <row r="125" spans="2:30" ht="13.15" thickBot="1" x14ac:dyDescent="0.4">
      <c r="B125" s="394" t="s">
        <v>340</v>
      </c>
      <c r="C125" s="429">
        <v>0</v>
      </c>
      <c r="D125" s="108">
        <f t="shared" si="99"/>
        <v>0</v>
      </c>
      <c r="E125" s="79"/>
      <c r="F125" s="113"/>
      <c r="G125" s="1"/>
      <c r="H125" s="113"/>
      <c r="I125" s="312"/>
      <c r="J125" s="113"/>
      <c r="K125" s="1"/>
      <c r="L125" s="113"/>
      <c r="M125" s="1"/>
      <c r="N125" s="113"/>
      <c r="O125" s="1"/>
      <c r="P125" s="113"/>
      <c r="Q125" s="1"/>
      <c r="R125" s="113"/>
      <c r="S125" s="1"/>
      <c r="T125" s="113"/>
      <c r="U125" s="1"/>
      <c r="V125" s="113"/>
      <c r="W125" s="1"/>
      <c r="X125" s="113"/>
      <c r="Y125" s="1"/>
      <c r="Z125" s="113"/>
      <c r="AA125" s="1"/>
      <c r="AB125" s="113"/>
      <c r="AC125" s="1"/>
      <c r="AD125" s="322"/>
    </row>
    <row r="126" spans="2:30" ht="13.5" thickBot="1" x14ac:dyDescent="0.45">
      <c r="B126" s="414" t="s">
        <v>347</v>
      </c>
      <c r="C126" s="266">
        <f>SUM(C121:C125)</f>
        <v>0</v>
      </c>
      <c r="D126" s="204">
        <f t="shared" si="99"/>
        <v>0</v>
      </c>
      <c r="E126" s="79"/>
      <c r="F126" s="113"/>
      <c r="G126" s="1"/>
      <c r="H126" s="113"/>
      <c r="I126" s="312"/>
      <c r="J126" s="113"/>
      <c r="K126" s="1"/>
      <c r="L126" s="113"/>
      <c r="M126" s="1"/>
      <c r="N126" s="113"/>
      <c r="O126" s="1"/>
      <c r="P126" s="113"/>
      <c r="Q126" s="1"/>
      <c r="R126" s="113"/>
      <c r="S126" s="1"/>
      <c r="T126" s="113"/>
      <c r="U126" s="1"/>
      <c r="V126" s="113"/>
      <c r="W126" s="1"/>
      <c r="X126" s="113"/>
      <c r="Y126" s="1"/>
      <c r="Z126" s="113"/>
      <c r="AA126" s="1"/>
      <c r="AB126" s="113"/>
      <c r="AC126" s="1"/>
      <c r="AD126" s="322"/>
    </row>
    <row r="127" spans="2:30" x14ac:dyDescent="0.35">
      <c r="B127" s="4"/>
      <c r="C127" s="247"/>
      <c r="D127" s="113"/>
      <c r="E127" s="79"/>
      <c r="F127" s="113"/>
      <c r="G127" s="1"/>
      <c r="H127" s="113"/>
      <c r="I127" s="312"/>
      <c r="J127" s="113"/>
      <c r="K127" s="1"/>
      <c r="L127" s="113"/>
      <c r="M127" s="1"/>
      <c r="N127" s="113"/>
      <c r="O127" s="1"/>
      <c r="P127" s="113"/>
      <c r="Q127" s="1"/>
      <c r="R127" s="113"/>
      <c r="S127" s="1"/>
      <c r="T127" s="113"/>
      <c r="U127" s="1"/>
      <c r="V127" s="113"/>
      <c r="W127" s="1"/>
      <c r="X127" s="113"/>
      <c r="Y127" s="1"/>
      <c r="Z127" s="113"/>
      <c r="AA127" s="1"/>
      <c r="AB127" s="113"/>
      <c r="AC127" s="1"/>
      <c r="AD127" s="322"/>
    </row>
    <row r="128" spans="2:30" ht="15" x14ac:dyDescent="0.4">
      <c r="B128" s="412" t="s">
        <v>342</v>
      </c>
      <c r="C128" s="243"/>
      <c r="D128" s="1"/>
      <c r="E128" s="79"/>
      <c r="F128" s="113"/>
      <c r="G128" s="1"/>
      <c r="H128" s="113"/>
      <c r="I128" s="312"/>
      <c r="J128" s="113"/>
      <c r="K128" s="1"/>
      <c r="L128" s="113"/>
      <c r="M128" s="1"/>
      <c r="N128" s="113"/>
      <c r="O128" s="1"/>
      <c r="P128" s="113"/>
      <c r="Q128" s="1"/>
      <c r="R128" s="113"/>
      <c r="S128" s="1"/>
      <c r="T128" s="113"/>
      <c r="U128" s="1"/>
      <c r="V128" s="113"/>
      <c r="W128" s="1"/>
      <c r="X128" s="113"/>
      <c r="Y128" s="1"/>
      <c r="Z128" s="113"/>
      <c r="AA128" s="1"/>
      <c r="AB128" s="113"/>
      <c r="AC128" s="1"/>
      <c r="AD128" s="322"/>
    </row>
    <row r="129" spans="2:30" x14ac:dyDescent="0.35">
      <c r="B129" s="394" t="s">
        <v>343</v>
      </c>
      <c r="C129" s="429">
        <v>0</v>
      </c>
      <c r="D129" s="108">
        <f>+C129/$C$7</f>
        <v>0</v>
      </c>
      <c r="E129" s="79"/>
      <c r="F129" s="113"/>
      <c r="G129" s="1"/>
      <c r="H129" s="113"/>
      <c r="I129" s="312"/>
      <c r="J129" s="113"/>
      <c r="K129" s="1"/>
      <c r="L129" s="113"/>
      <c r="M129" s="1"/>
      <c r="N129" s="113"/>
      <c r="O129" s="1"/>
      <c r="P129" s="113"/>
      <c r="Q129" s="1"/>
      <c r="R129" s="113"/>
      <c r="S129" s="1"/>
      <c r="T129" s="113"/>
      <c r="U129" s="1"/>
      <c r="V129" s="113"/>
      <c r="W129" s="1"/>
      <c r="X129" s="113"/>
      <c r="Y129" s="1"/>
      <c r="Z129" s="113"/>
      <c r="AA129" s="1"/>
      <c r="AB129" s="113"/>
      <c r="AC129" s="1"/>
      <c r="AD129" s="322"/>
    </row>
    <row r="130" spans="2:30" ht="13.15" thickBot="1" x14ac:dyDescent="0.4">
      <c r="B130" s="394" t="s">
        <v>344</v>
      </c>
      <c r="C130" s="429">
        <v>0</v>
      </c>
      <c r="D130" s="108">
        <f>+C130/$C$7</f>
        <v>0</v>
      </c>
      <c r="E130" s="79"/>
      <c r="F130" s="113"/>
      <c r="G130" s="1"/>
      <c r="H130" s="113"/>
      <c r="I130" s="312"/>
      <c r="J130" s="113"/>
      <c r="K130" s="1"/>
      <c r="L130" s="113"/>
      <c r="M130" s="1"/>
      <c r="N130" s="113"/>
      <c r="O130" s="1"/>
      <c r="P130" s="113"/>
      <c r="Q130" s="1"/>
      <c r="R130" s="113"/>
      <c r="S130" s="1"/>
      <c r="T130" s="113"/>
      <c r="U130" s="1"/>
      <c r="V130" s="113"/>
      <c r="W130" s="1"/>
      <c r="X130" s="113"/>
      <c r="Y130" s="1"/>
      <c r="Z130" s="113"/>
      <c r="AA130" s="1"/>
      <c r="AB130" s="113"/>
      <c r="AC130" s="1"/>
      <c r="AD130" s="322"/>
    </row>
    <row r="131" spans="2:30" ht="13.5" thickBot="1" x14ac:dyDescent="0.45">
      <c r="B131" s="414" t="s">
        <v>346</v>
      </c>
      <c r="C131" s="267">
        <v>0</v>
      </c>
      <c r="D131" s="204">
        <f>+C131/$C$7</f>
        <v>0</v>
      </c>
      <c r="E131" s="79"/>
      <c r="F131" s="113"/>
      <c r="G131" s="1"/>
      <c r="H131" s="113"/>
      <c r="I131" s="312"/>
      <c r="J131" s="113"/>
      <c r="K131" s="1"/>
      <c r="L131" s="113"/>
      <c r="M131" s="1"/>
      <c r="N131" s="113"/>
      <c r="O131" s="1"/>
      <c r="P131" s="113"/>
      <c r="Q131" s="1"/>
      <c r="R131" s="113"/>
      <c r="S131" s="1"/>
      <c r="T131" s="113"/>
      <c r="U131" s="1"/>
      <c r="V131" s="113"/>
      <c r="W131" s="1"/>
      <c r="X131" s="113"/>
      <c r="Y131" s="1"/>
      <c r="Z131" s="113"/>
      <c r="AA131" s="1"/>
      <c r="AB131" s="113"/>
      <c r="AC131" s="1"/>
      <c r="AD131" s="322"/>
    </row>
    <row r="132" spans="2:30" x14ac:dyDescent="0.35">
      <c r="B132" s="4"/>
      <c r="C132" s="247"/>
      <c r="D132" s="1"/>
      <c r="E132" s="79"/>
      <c r="F132" s="113"/>
      <c r="G132" s="1"/>
      <c r="H132" s="113"/>
      <c r="I132" s="312"/>
      <c r="J132" s="113"/>
      <c r="K132" s="1"/>
      <c r="L132" s="113"/>
      <c r="M132" s="1"/>
      <c r="N132" s="113"/>
      <c r="O132" s="1"/>
      <c r="P132" s="113"/>
      <c r="Q132" s="1"/>
      <c r="R132" s="113"/>
      <c r="S132" s="1"/>
      <c r="T132" s="113"/>
      <c r="U132" s="1"/>
      <c r="V132" s="113"/>
      <c r="W132" s="1"/>
      <c r="X132" s="113"/>
      <c r="Y132" s="1"/>
      <c r="Z132" s="113"/>
      <c r="AA132" s="1"/>
      <c r="AB132" s="113"/>
      <c r="AC132" s="1"/>
      <c r="AD132" s="322"/>
    </row>
    <row r="133" spans="2:30" ht="15" x14ac:dyDescent="0.4">
      <c r="B133" s="412" t="s">
        <v>348</v>
      </c>
      <c r="C133" s="243">
        <f>+C117+C126-C131</f>
        <v>350000</v>
      </c>
      <c r="D133" s="108">
        <f>+C133/$C$7</f>
        <v>1</v>
      </c>
      <c r="E133" s="79"/>
      <c r="F133" s="113"/>
      <c r="G133" s="1"/>
      <c r="H133" s="113"/>
      <c r="I133" s="312"/>
      <c r="J133" s="113"/>
      <c r="K133" s="1"/>
      <c r="L133" s="113"/>
      <c r="M133" s="1"/>
      <c r="N133" s="113"/>
      <c r="O133" s="1"/>
      <c r="P133" s="113"/>
      <c r="Q133" s="1"/>
      <c r="R133" s="113"/>
      <c r="S133" s="1"/>
      <c r="T133" s="113"/>
      <c r="U133" s="1"/>
      <c r="V133" s="113"/>
      <c r="W133" s="1"/>
      <c r="X133" s="113"/>
      <c r="Y133" s="1"/>
      <c r="Z133" s="113"/>
      <c r="AA133" s="1"/>
      <c r="AB133" s="113"/>
      <c r="AC133" s="1"/>
      <c r="AD133" s="322"/>
    </row>
    <row r="134" spans="2:30" ht="13.15" thickBot="1" x14ac:dyDescent="0.4">
      <c r="B134" s="6"/>
      <c r="C134" s="415"/>
      <c r="D134" s="2"/>
      <c r="E134" s="416"/>
      <c r="F134" s="324"/>
      <c r="G134" s="2"/>
      <c r="H134" s="324"/>
      <c r="I134" s="417"/>
      <c r="J134" s="324"/>
      <c r="K134" s="2"/>
      <c r="L134" s="324"/>
      <c r="M134" s="2"/>
      <c r="N134" s="324"/>
      <c r="O134" s="2"/>
      <c r="P134" s="324"/>
      <c r="Q134" s="2"/>
      <c r="R134" s="324"/>
      <c r="S134" s="2"/>
      <c r="T134" s="324"/>
      <c r="U134" s="2"/>
      <c r="V134" s="324"/>
      <c r="W134" s="2"/>
      <c r="X134" s="324"/>
      <c r="Y134" s="2"/>
      <c r="Z134" s="324"/>
      <c r="AA134" s="2"/>
      <c r="AB134" s="324"/>
      <c r="AC134" s="2"/>
      <c r="AD134" s="418"/>
    </row>
    <row r="135" spans="2:30" x14ac:dyDescent="0.35">
      <c r="C135" s="178"/>
      <c r="F135" s="163"/>
      <c r="H135" s="163"/>
      <c r="I135" s="178"/>
      <c r="J135" s="163"/>
      <c r="L135" s="163"/>
      <c r="N135" s="163"/>
      <c r="P135" s="163"/>
      <c r="R135" s="163"/>
      <c r="T135" s="163"/>
      <c r="V135" s="163"/>
      <c r="X135" s="163"/>
      <c r="Z135" s="163"/>
      <c r="AB135" s="163"/>
      <c r="AD135" s="163"/>
    </row>
  </sheetData>
  <mergeCells count="14">
    <mergeCell ref="M5:N5"/>
    <mergeCell ref="C5:D5"/>
    <mergeCell ref="E5:F5"/>
    <mergeCell ref="G5:H5"/>
    <mergeCell ref="I5:J5"/>
    <mergeCell ref="K5:L5"/>
    <mergeCell ref="O5:P5"/>
    <mergeCell ref="Q5:R5"/>
    <mergeCell ref="AA5:AB5"/>
    <mergeCell ref="AC5:AD5"/>
    <mergeCell ref="S5:T5"/>
    <mergeCell ref="U5:V5"/>
    <mergeCell ref="W5:X5"/>
    <mergeCell ref="Y5:Z5"/>
  </mergeCells>
  <phoneticPr fontId="0" type="noConversion"/>
  <pageMargins left="0.75" right="0.75" top="1" bottom="1" header="0.5" footer="0.5"/>
  <pageSetup orientation="portrait" horizontalDpi="4294967293" verticalDpi="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2:BH135"/>
  <sheetViews>
    <sheetView topLeftCell="AN1" zoomScale="41" workbookViewId="0">
      <selection activeCell="AY37" sqref="AY37"/>
    </sheetView>
  </sheetViews>
  <sheetFormatPr defaultRowHeight="12.75" x14ac:dyDescent="0.35"/>
  <cols>
    <col min="2" max="2" width="49.73046875" customWidth="1"/>
    <col min="32" max="32" width="29.86328125" customWidth="1"/>
    <col min="33" max="33" width="15" customWidth="1"/>
    <col min="34" max="34" width="13.86328125" customWidth="1"/>
    <col min="35" max="35" width="14.1328125" customWidth="1"/>
    <col min="36" max="36" width="15.73046875" customWidth="1"/>
    <col min="37" max="37" width="11" customWidth="1"/>
    <col min="39" max="39" width="15" customWidth="1"/>
    <col min="40" max="40" width="12.73046875" customWidth="1"/>
    <col min="41" max="42" width="14.1328125" customWidth="1"/>
    <col min="43" max="43" width="12.3984375" customWidth="1"/>
    <col min="44" max="44" width="11" customWidth="1"/>
    <col min="45" max="45" width="12" customWidth="1"/>
    <col min="46" max="46" width="12.3984375" customWidth="1"/>
    <col min="51" max="51" width="53.73046875" customWidth="1"/>
    <col min="52" max="52" width="19.59765625" customWidth="1"/>
    <col min="53" max="53" width="9.265625" bestFit="1" customWidth="1"/>
    <col min="57" max="57" width="61.3984375" bestFit="1" customWidth="1"/>
    <col min="59" max="59" width="15.46484375" customWidth="1"/>
  </cols>
  <sheetData>
    <row r="2" spans="2:60" hidden="1" x14ac:dyDescent="0.35">
      <c r="C2" s="178"/>
      <c r="E2" s="241">
        <f>'Next Years Budget - Set Goals'!$E$15</f>
        <v>3500000</v>
      </c>
      <c r="F2" s="163"/>
      <c r="G2">
        <f>'Next Years Budget - Set Goals'!$G$15</f>
        <v>1200000</v>
      </c>
      <c r="H2" s="163"/>
      <c r="I2" s="178">
        <f>'Next Years Budget - Set Goals'!$I$15</f>
        <v>800000</v>
      </c>
      <c r="J2" s="163"/>
      <c r="K2">
        <f>'Next Years Budget - Set Goals'!$K$15</f>
        <v>0</v>
      </c>
      <c r="L2" s="163"/>
      <c r="M2">
        <f>'Next Years Budget - Set Goals'!$M$15</f>
        <v>2000000</v>
      </c>
      <c r="N2" s="163"/>
      <c r="O2">
        <f>'Next Years Budget - Set Goals'!$O$15</f>
        <v>400000</v>
      </c>
      <c r="P2" s="163"/>
      <c r="Q2">
        <f>'Next Years Budget - Set Goals'!$Q$15</f>
        <v>2500000</v>
      </c>
      <c r="R2" s="163"/>
      <c r="S2">
        <f>'Next Years Budget - Set Goals'!$S$15</f>
        <v>0</v>
      </c>
      <c r="T2" s="163"/>
      <c r="U2">
        <f>'Next Years Budget - Set Goals'!$U$15</f>
        <v>0</v>
      </c>
      <c r="V2" s="163"/>
      <c r="W2">
        <f>'Next Years Budget - Set Goals'!$W$15</f>
        <v>0</v>
      </c>
      <c r="X2" s="163"/>
      <c r="Y2">
        <f>'Next Years Budget - Set Goals'!$Y$15</f>
        <v>0</v>
      </c>
      <c r="Z2" s="163"/>
      <c r="AA2">
        <f>'Next Years Budget - Set Goals'!$AA$15</f>
        <v>0</v>
      </c>
      <c r="AB2" s="163"/>
      <c r="AC2">
        <f>'Next Years Budget - Set Goals'!$AC$15</f>
        <v>0</v>
      </c>
      <c r="AD2" s="163"/>
    </row>
    <row r="3" spans="2:60" hidden="1" x14ac:dyDescent="0.35">
      <c r="C3" s="178"/>
      <c r="E3" s="430">
        <f>'Set Seasonal Sales Curves'!$H$31</f>
        <v>0.11</v>
      </c>
      <c r="F3" s="163"/>
      <c r="G3" s="208">
        <f>'Set Seasonal Sales Curves'!$H$41</f>
        <v>0</v>
      </c>
      <c r="H3" s="163"/>
      <c r="I3" s="208">
        <f>'Set Seasonal Sales Curves'!$H$51</f>
        <v>0</v>
      </c>
      <c r="J3" s="163"/>
      <c r="K3" s="208">
        <f>'Set Seasonal Sales Curves'!$H$61</f>
        <v>0</v>
      </c>
      <c r="L3" s="163"/>
      <c r="M3" s="208">
        <f>'Set Seasonal Sales Curves'!$H$72</f>
        <v>0</v>
      </c>
      <c r="N3" s="163"/>
      <c r="O3" s="208">
        <f>'Set Seasonal Sales Curves'!$H$82</f>
        <v>0</v>
      </c>
      <c r="P3" s="163"/>
      <c r="Q3" s="208">
        <f>'Set Seasonal Sales Curves'!$H$92</f>
        <v>0</v>
      </c>
      <c r="R3" s="163"/>
      <c r="S3" s="208">
        <f>'Set Seasonal Sales Curves'!$H$102</f>
        <v>0</v>
      </c>
      <c r="T3" s="163"/>
      <c r="U3" s="208">
        <f>'Set Seasonal Sales Curves'!$H$112</f>
        <v>0</v>
      </c>
      <c r="V3" s="163"/>
      <c r="W3" s="208">
        <f>'Set Seasonal Sales Curves'!$H$122</f>
        <v>0</v>
      </c>
      <c r="X3" s="163"/>
      <c r="Y3" s="208">
        <f>'Set Seasonal Sales Curves'!$H$132</f>
        <v>0</v>
      </c>
      <c r="Z3" s="163"/>
      <c r="AA3" s="467">
        <f>'Set Seasonal Sales Curves'!$H$142</f>
        <v>0</v>
      </c>
      <c r="AB3" s="163"/>
      <c r="AC3" s="467">
        <f>'Set Seasonal Sales Curves'!$H$152</f>
        <v>0</v>
      </c>
      <c r="AD3" s="163"/>
    </row>
    <row r="4" spans="2:60" ht="30.4" thickBot="1" x14ac:dyDescent="0.85">
      <c r="B4" s="207" t="s">
        <v>408</v>
      </c>
      <c r="C4" s="178"/>
      <c r="F4" s="163"/>
      <c r="H4" s="163"/>
      <c r="I4" s="178"/>
      <c r="J4" s="163"/>
      <c r="L4" s="163"/>
      <c r="N4" s="163"/>
      <c r="P4" s="163"/>
      <c r="R4" s="163"/>
      <c r="T4" s="163"/>
      <c r="V4" s="163"/>
      <c r="X4" s="163"/>
      <c r="Z4" s="163"/>
      <c r="AB4" s="163"/>
      <c r="AD4" s="163"/>
      <c r="AF4" s="150" t="s">
        <v>369</v>
      </c>
    </row>
    <row r="5" spans="2:60" ht="42" customHeight="1" thickBot="1" x14ac:dyDescent="0.45">
      <c r="B5" s="26" t="s">
        <v>239</v>
      </c>
      <c r="C5" s="1442" t="s">
        <v>240</v>
      </c>
      <c r="D5" s="1443"/>
      <c r="E5" s="1442" t="s">
        <v>212</v>
      </c>
      <c r="F5" s="1439"/>
      <c r="G5" s="1438" t="s">
        <v>211</v>
      </c>
      <c r="H5" s="1441"/>
      <c r="I5" s="1438" t="s">
        <v>243</v>
      </c>
      <c r="J5" s="1441"/>
      <c r="K5" s="1438" t="s">
        <v>813</v>
      </c>
      <c r="L5" s="1441"/>
      <c r="M5" s="1438" t="s">
        <v>244</v>
      </c>
      <c r="N5" s="1439"/>
      <c r="O5" s="1438" t="s">
        <v>804</v>
      </c>
      <c r="P5" s="1439"/>
      <c r="Q5" s="1438" t="s">
        <v>246</v>
      </c>
      <c r="R5" s="1439"/>
      <c r="S5" s="1438" t="s">
        <v>350</v>
      </c>
      <c r="T5" s="1439"/>
      <c r="U5" s="1438" t="s">
        <v>247</v>
      </c>
      <c r="V5" s="1441"/>
      <c r="W5" s="1439" t="s">
        <v>815</v>
      </c>
      <c r="X5" s="1439"/>
      <c r="Y5" s="1438" t="s">
        <v>249</v>
      </c>
      <c r="Z5" s="1439"/>
      <c r="AA5" s="1438" t="s">
        <v>250</v>
      </c>
      <c r="AB5" s="1439"/>
      <c r="AC5" s="1438" t="s">
        <v>251</v>
      </c>
      <c r="AD5" s="1440"/>
      <c r="AF5" s="217" t="s">
        <v>213</v>
      </c>
      <c r="AG5" s="227" t="s">
        <v>212</v>
      </c>
      <c r="AH5" s="233" t="s">
        <v>211</v>
      </c>
      <c r="AI5" s="233" t="s">
        <v>243</v>
      </c>
      <c r="AJ5" s="233" t="s">
        <v>813</v>
      </c>
      <c r="AK5" s="233" t="s">
        <v>244</v>
      </c>
      <c r="AL5" s="233" t="s">
        <v>804</v>
      </c>
      <c r="AM5" s="233" t="s">
        <v>246</v>
      </c>
      <c r="AN5" s="233" t="s">
        <v>350</v>
      </c>
      <c r="AO5" s="228" t="s">
        <v>247</v>
      </c>
      <c r="AP5" s="228" t="s">
        <v>815</v>
      </c>
      <c r="AQ5" s="228" t="s">
        <v>1</v>
      </c>
      <c r="AR5" s="228" t="s">
        <v>1</v>
      </c>
      <c r="AS5" s="228" t="s">
        <v>1</v>
      </c>
      <c r="AT5" s="229" t="s">
        <v>208</v>
      </c>
      <c r="AV5" s="569"/>
      <c r="AW5" s="570"/>
      <c r="AX5" s="570"/>
      <c r="AY5" s="570"/>
      <c r="AZ5" s="570"/>
      <c r="BA5" s="570"/>
      <c r="BC5" s="569"/>
      <c r="BD5" s="570"/>
      <c r="BE5" s="570"/>
      <c r="BF5" s="570"/>
      <c r="BG5" s="570"/>
      <c r="BH5" s="570"/>
    </row>
    <row r="6" spans="2:60" ht="25.9" thickTop="1" thickBot="1" x14ac:dyDescent="0.75">
      <c r="B6" s="4"/>
      <c r="C6" s="205" t="s">
        <v>236</v>
      </c>
      <c r="D6" s="75" t="s">
        <v>237</v>
      </c>
      <c r="E6" s="70" t="s">
        <v>236</v>
      </c>
      <c r="F6" s="209" t="s">
        <v>237</v>
      </c>
      <c r="G6" s="78" t="s">
        <v>236</v>
      </c>
      <c r="H6" s="171" t="s">
        <v>237</v>
      </c>
      <c r="I6" s="179" t="s">
        <v>236</v>
      </c>
      <c r="J6" s="171" t="s">
        <v>237</v>
      </c>
      <c r="K6" s="78" t="s">
        <v>236</v>
      </c>
      <c r="L6" s="171" t="s">
        <v>237</v>
      </c>
      <c r="M6" s="78" t="s">
        <v>236</v>
      </c>
      <c r="N6" s="165" t="s">
        <v>237</v>
      </c>
      <c r="O6" s="78" t="s">
        <v>236</v>
      </c>
      <c r="P6" s="165" t="s">
        <v>237</v>
      </c>
      <c r="Q6" s="78" t="s">
        <v>236</v>
      </c>
      <c r="R6" s="209" t="s">
        <v>237</v>
      </c>
      <c r="S6" s="78" t="s">
        <v>236</v>
      </c>
      <c r="T6" s="209" t="s">
        <v>237</v>
      </c>
      <c r="U6" s="78" t="s">
        <v>236</v>
      </c>
      <c r="V6" s="171" t="s">
        <v>237</v>
      </c>
      <c r="W6" s="211" t="s">
        <v>236</v>
      </c>
      <c r="X6" s="165" t="s">
        <v>237</v>
      </c>
      <c r="Y6" s="78" t="s">
        <v>236</v>
      </c>
      <c r="Z6" s="165" t="s">
        <v>237</v>
      </c>
      <c r="AA6" s="78" t="s">
        <v>236</v>
      </c>
      <c r="AB6" s="209" t="s">
        <v>237</v>
      </c>
      <c r="AC6" s="78" t="s">
        <v>236</v>
      </c>
      <c r="AD6" s="391" t="s">
        <v>237</v>
      </c>
      <c r="AF6" s="218" t="s">
        <v>360</v>
      </c>
      <c r="AG6" s="239">
        <f>+(E7)</f>
        <v>385000</v>
      </c>
      <c r="AH6" s="370">
        <f>+(G7)</f>
        <v>0</v>
      </c>
      <c r="AI6" s="370">
        <f>+(I7)</f>
        <v>0</v>
      </c>
      <c r="AJ6" s="370">
        <f>+(K7)</f>
        <v>0</v>
      </c>
      <c r="AK6" s="370">
        <f>+(M7)</f>
        <v>0</v>
      </c>
      <c r="AL6" s="370">
        <f>+(O7)</f>
        <v>0</v>
      </c>
      <c r="AM6" s="370">
        <f>+(Q7)</f>
        <v>0</v>
      </c>
      <c r="AN6" s="370">
        <f>+(S7)</f>
        <v>0</v>
      </c>
      <c r="AO6" s="370">
        <f>+(U7)</f>
        <v>0</v>
      </c>
      <c r="AP6" s="370">
        <f>+(W7)</f>
        <v>0</v>
      </c>
      <c r="AQ6" s="370">
        <f>+(Y7)</f>
        <v>0</v>
      </c>
      <c r="AR6" s="370">
        <f>+(AA7)</f>
        <v>0</v>
      </c>
      <c r="AS6" s="371">
        <f>+(AC7)</f>
        <v>0</v>
      </c>
      <c r="AT6" s="372">
        <f>SUM(AG6:AS6)</f>
        <v>385000</v>
      </c>
      <c r="AV6" s="547" t="s">
        <v>461</v>
      </c>
      <c r="AW6" s="548"/>
      <c r="AX6" s="548"/>
      <c r="AY6" s="548"/>
      <c r="AZ6" s="548"/>
      <c r="BA6" s="548"/>
      <c r="BC6" s="547" t="s">
        <v>461</v>
      </c>
      <c r="BD6" s="548"/>
      <c r="BE6" s="548"/>
      <c r="BF6" s="548"/>
      <c r="BG6" s="548"/>
      <c r="BH6" s="548"/>
    </row>
    <row r="7" spans="2:60" ht="18.399999999999999" thickTop="1" thickBot="1" x14ac:dyDescent="0.55000000000000004">
      <c r="B7" s="392" t="s">
        <v>230</v>
      </c>
      <c r="C7" s="245">
        <f>+E7+G7+I7+K7+M7+O7+Q7+S7+U7+W7+Y7+AA7+AC7</f>
        <v>385000</v>
      </c>
      <c r="D7" s="101">
        <f>+C7/$C$7</f>
        <v>1</v>
      </c>
      <c r="E7" s="393">
        <f>+(E2*E3)</f>
        <v>385000</v>
      </c>
      <c r="F7" s="108">
        <f>+E7/$E$7</f>
        <v>1</v>
      </c>
      <c r="G7" s="242">
        <f>+(G2*G3)</f>
        <v>0</v>
      </c>
      <c r="H7" s="172" t="e">
        <f>+G7/$G$7</f>
        <v>#DIV/0!</v>
      </c>
      <c r="I7" s="242">
        <f>+(I2*I3)</f>
        <v>0</v>
      </c>
      <c r="J7" s="172" t="e">
        <f>+I7/$I$7</f>
        <v>#DIV/0!</v>
      </c>
      <c r="K7" s="242">
        <f>+(K2*K3)</f>
        <v>0</v>
      </c>
      <c r="L7" s="172" t="e">
        <f>+K7/$K$7</f>
        <v>#DIV/0!</v>
      </c>
      <c r="M7" s="242">
        <f>+(M2*M3)</f>
        <v>0</v>
      </c>
      <c r="N7" s="108" t="e">
        <f>+M7/$M$7</f>
        <v>#DIV/0!</v>
      </c>
      <c r="O7" s="242">
        <f>+(O2*O3)</f>
        <v>0</v>
      </c>
      <c r="P7" s="108" t="e">
        <f>+O7/$M$7</f>
        <v>#DIV/0!</v>
      </c>
      <c r="Q7" s="242">
        <f>+(Q2*Q3)</f>
        <v>0</v>
      </c>
      <c r="R7" s="108" t="e">
        <f>+Q7/$Q$7</f>
        <v>#DIV/0!</v>
      </c>
      <c r="S7" s="242">
        <f>+(S2*S3)</f>
        <v>0</v>
      </c>
      <c r="T7" s="108" t="e">
        <f>+S7/$S$7</f>
        <v>#DIV/0!</v>
      </c>
      <c r="U7" s="242">
        <f>+(U2*U3)</f>
        <v>0</v>
      </c>
      <c r="V7" s="172" t="e">
        <f>+U7/$U$7</f>
        <v>#DIV/0!</v>
      </c>
      <c r="W7" s="242">
        <f>+(W2*W3)</f>
        <v>0</v>
      </c>
      <c r="X7" s="108" t="e">
        <f>+W7/$W$7</f>
        <v>#DIV/0!</v>
      </c>
      <c r="Y7" s="242">
        <f>+(Y2*Y3)</f>
        <v>0</v>
      </c>
      <c r="Z7" s="108" t="e">
        <f>+Y7/$Y$7</f>
        <v>#DIV/0!</v>
      </c>
      <c r="AA7" s="242">
        <f>+(AA2*AA3)</f>
        <v>0</v>
      </c>
      <c r="AB7" s="108" t="e">
        <f>+AA7/$AA$7</f>
        <v>#DIV/0!</v>
      </c>
      <c r="AC7" s="242">
        <f>+(AC2*AC3)</f>
        <v>0</v>
      </c>
      <c r="AD7" s="319" t="e">
        <f>+AC7/$AC$7</f>
        <v>#DIV/0!</v>
      </c>
      <c r="AF7" s="376" t="s">
        <v>349</v>
      </c>
      <c r="AG7" s="374">
        <f>+(AG6/$AT$6)</f>
        <v>1</v>
      </c>
      <c r="AH7" s="421">
        <f t="shared" ref="AH7:AS7" si="0">+(AH6/$AT$6)</f>
        <v>0</v>
      </c>
      <c r="AI7" s="421">
        <f t="shared" si="0"/>
        <v>0</v>
      </c>
      <c r="AJ7" s="421">
        <f t="shared" si="0"/>
        <v>0</v>
      </c>
      <c r="AK7" s="421">
        <f t="shared" si="0"/>
        <v>0</v>
      </c>
      <c r="AL7" s="421">
        <f t="shared" si="0"/>
        <v>0</v>
      </c>
      <c r="AM7" s="421">
        <f t="shared" si="0"/>
        <v>0</v>
      </c>
      <c r="AN7" s="421">
        <f t="shared" si="0"/>
        <v>0</v>
      </c>
      <c r="AO7" s="421">
        <f t="shared" si="0"/>
        <v>0</v>
      </c>
      <c r="AP7" s="421">
        <f t="shared" si="0"/>
        <v>0</v>
      </c>
      <c r="AQ7" s="421">
        <f t="shared" si="0"/>
        <v>0</v>
      </c>
      <c r="AR7" s="421">
        <f t="shared" si="0"/>
        <v>0</v>
      </c>
      <c r="AS7" s="421">
        <f t="shared" si="0"/>
        <v>0</v>
      </c>
      <c r="AT7" s="230">
        <f>+AT6/$AT6</f>
        <v>1</v>
      </c>
      <c r="AV7" s="565" t="s">
        <v>486</v>
      </c>
      <c r="AW7" s="566"/>
      <c r="AX7" s="568" t="s">
        <v>487</v>
      </c>
      <c r="AY7" s="566"/>
      <c r="AZ7" s="566"/>
      <c r="BA7" s="567"/>
      <c r="BC7" s="565" t="s">
        <v>486</v>
      </c>
      <c r="BD7" s="566"/>
      <c r="BE7" s="568" t="s">
        <v>696</v>
      </c>
      <c r="BF7" s="566"/>
      <c r="BG7" s="566"/>
      <c r="BH7" s="567"/>
    </row>
    <row r="8" spans="2:60" ht="18.399999999999999" thickTop="1" thickBot="1" x14ac:dyDescent="0.55000000000000004">
      <c r="B8" s="4"/>
      <c r="C8" s="243"/>
      <c r="D8" s="76"/>
      <c r="E8" s="62"/>
      <c r="F8" s="108"/>
      <c r="G8" s="250"/>
      <c r="H8" s="172"/>
      <c r="I8" s="180"/>
      <c r="J8" s="172"/>
      <c r="K8" s="79"/>
      <c r="L8" s="172"/>
      <c r="M8" s="79"/>
      <c r="N8" s="89"/>
      <c r="O8" s="79"/>
      <c r="P8" s="108"/>
      <c r="Q8" s="94"/>
      <c r="R8" s="108"/>
      <c r="S8" s="94"/>
      <c r="T8" s="108"/>
      <c r="U8" s="94"/>
      <c r="V8" s="172"/>
      <c r="W8" s="1"/>
      <c r="X8" s="108"/>
      <c r="Y8" s="94"/>
      <c r="Z8" s="108"/>
      <c r="AA8" s="94"/>
      <c r="AB8" s="108"/>
      <c r="AC8" s="79"/>
      <c r="AD8" s="319"/>
      <c r="AF8" s="220" t="s">
        <v>361</v>
      </c>
      <c r="AG8" s="373">
        <f>+(F$24)</f>
        <v>1</v>
      </c>
      <c r="AH8" s="422" t="e">
        <f>+(H$24)</f>
        <v>#DIV/0!</v>
      </c>
      <c r="AI8" s="422" t="e">
        <f>+(J$24)</f>
        <v>#DIV/0!</v>
      </c>
      <c r="AJ8" s="422" t="e">
        <f>+(L$24)</f>
        <v>#DIV/0!</v>
      </c>
      <c r="AK8" s="422" t="e">
        <f>+(N$24)</f>
        <v>#DIV/0!</v>
      </c>
      <c r="AL8" s="422" t="e">
        <f>+(P$24)</f>
        <v>#DIV/0!</v>
      </c>
      <c r="AM8" s="422" t="e">
        <f>+(R$24)</f>
        <v>#DIV/0!</v>
      </c>
      <c r="AN8" s="422" t="e">
        <f>+(T$24)</f>
        <v>#DIV/0!</v>
      </c>
      <c r="AO8" s="422" t="e">
        <f>+(V$24)</f>
        <v>#DIV/0!</v>
      </c>
      <c r="AP8" s="422" t="e">
        <f>+(X$24)</f>
        <v>#DIV/0!</v>
      </c>
      <c r="AQ8" s="422" t="e">
        <f>+(Z$24)</f>
        <v>#DIV/0!</v>
      </c>
      <c r="AR8" s="422" t="e">
        <f>+(AB$24)</f>
        <v>#DIV/0!</v>
      </c>
      <c r="AS8" s="422" t="e">
        <f>+(AD$24)</f>
        <v>#DIV/0!</v>
      </c>
      <c r="AT8" s="231" t="e">
        <f>+AT9/AT6</f>
        <v>#DIV/0!</v>
      </c>
      <c r="AV8" s="4"/>
      <c r="AW8" s="549" t="s">
        <v>462</v>
      </c>
      <c r="AX8" s="550" t="s">
        <v>463</v>
      </c>
      <c r="AY8" s="1"/>
      <c r="AZ8" s="551">
        <f>+(E7)</f>
        <v>385000</v>
      </c>
      <c r="BA8" s="3"/>
      <c r="BC8" s="4"/>
      <c r="BD8" s="549" t="s">
        <v>462</v>
      </c>
      <c r="BE8" s="550" t="s">
        <v>696</v>
      </c>
      <c r="BF8" s="1"/>
      <c r="BG8" s="551">
        <f>+G7</f>
        <v>0</v>
      </c>
      <c r="BH8" s="3"/>
    </row>
    <row r="9" spans="2:60" ht="18" thickBot="1" x14ac:dyDescent="0.55000000000000004">
      <c r="B9" s="28" t="s">
        <v>232</v>
      </c>
      <c r="C9" s="243"/>
      <c r="D9" s="76"/>
      <c r="E9" s="62"/>
      <c r="F9" s="108"/>
      <c r="G9" s="250"/>
      <c r="H9" s="172"/>
      <c r="I9" s="180"/>
      <c r="J9" s="108"/>
      <c r="K9" s="79"/>
      <c r="L9" s="172"/>
      <c r="M9" s="79"/>
      <c r="N9" s="89"/>
      <c r="O9" s="79"/>
      <c r="P9" s="108"/>
      <c r="Q9" s="94"/>
      <c r="R9" s="108"/>
      <c r="S9" s="94"/>
      <c r="T9" s="108"/>
      <c r="U9" s="94"/>
      <c r="V9" s="172"/>
      <c r="W9" s="1"/>
      <c r="X9" s="108"/>
      <c r="Y9" s="94"/>
      <c r="Z9" s="108"/>
      <c r="AA9" s="94"/>
      <c r="AB9" s="108"/>
      <c r="AC9" s="79"/>
      <c r="AD9" s="319"/>
      <c r="AF9" s="219" t="s">
        <v>362</v>
      </c>
      <c r="AG9" s="290">
        <f t="shared" ref="AG9:AS9" si="1">+AG6*AG8</f>
        <v>385000</v>
      </c>
      <c r="AH9" s="291" t="e">
        <f t="shared" si="1"/>
        <v>#DIV/0!</v>
      </c>
      <c r="AI9" s="291" t="e">
        <f t="shared" si="1"/>
        <v>#DIV/0!</v>
      </c>
      <c r="AJ9" s="291" t="e">
        <f t="shared" si="1"/>
        <v>#DIV/0!</v>
      </c>
      <c r="AK9" s="291" t="e">
        <f t="shared" si="1"/>
        <v>#DIV/0!</v>
      </c>
      <c r="AL9" s="291" t="e">
        <f t="shared" si="1"/>
        <v>#DIV/0!</v>
      </c>
      <c r="AM9" s="291" t="e">
        <f t="shared" si="1"/>
        <v>#DIV/0!</v>
      </c>
      <c r="AN9" s="291" t="e">
        <f t="shared" si="1"/>
        <v>#DIV/0!</v>
      </c>
      <c r="AO9" s="291" t="e">
        <f t="shared" si="1"/>
        <v>#DIV/0!</v>
      </c>
      <c r="AP9" s="291" t="e">
        <f t="shared" si="1"/>
        <v>#DIV/0!</v>
      </c>
      <c r="AQ9" s="291" t="e">
        <f t="shared" si="1"/>
        <v>#DIV/0!</v>
      </c>
      <c r="AR9" s="291" t="e">
        <f t="shared" si="1"/>
        <v>#DIV/0!</v>
      </c>
      <c r="AS9" s="292" t="e">
        <f t="shared" si="1"/>
        <v>#DIV/0!</v>
      </c>
      <c r="AT9" s="293" t="e">
        <f>SUM(AG9:AS9)</f>
        <v>#DIV/0!</v>
      </c>
      <c r="AV9" s="552"/>
      <c r="AW9" s="549" t="s">
        <v>464</v>
      </c>
      <c r="AX9" s="550" t="s">
        <v>465</v>
      </c>
      <c r="AY9" s="1"/>
      <c r="AZ9" s="572">
        <v>8000</v>
      </c>
      <c r="BA9" s="3"/>
      <c r="BC9" s="552"/>
      <c r="BD9" s="549" t="s">
        <v>464</v>
      </c>
      <c r="BE9" s="550" t="s">
        <v>465</v>
      </c>
      <c r="BF9" s="1"/>
      <c r="BG9" s="572">
        <v>350</v>
      </c>
      <c r="BH9" s="3"/>
    </row>
    <row r="10" spans="2:60" ht="18" thickBot="1" x14ac:dyDescent="0.55000000000000004">
      <c r="B10" s="394" t="s">
        <v>220</v>
      </c>
      <c r="C10" s="243">
        <f t="shared" ref="C10:C21" si="2">+E10+G10+I10+K10+M10+O10+Q10+S10+U10+W10+Y10+AA10+AC10</f>
        <v>0</v>
      </c>
      <c r="D10" s="101">
        <f>+C10/$C$7</f>
        <v>0</v>
      </c>
      <c r="E10" s="249">
        <f>+F10*E$7</f>
        <v>0</v>
      </c>
      <c r="F10" s="237">
        <f>'Next Years Budget - Set Goals'!$F$18</f>
        <v>0</v>
      </c>
      <c r="G10" s="270">
        <f>+H10*$G$7</f>
        <v>0</v>
      </c>
      <c r="H10" s="236">
        <f>'Next Years Budget - Set Goals'!H18</f>
        <v>0</v>
      </c>
      <c r="I10" s="181">
        <f>+J10*$I$7</f>
        <v>0</v>
      </c>
      <c r="J10" s="237">
        <f>'Next Years Budget - Set Goals'!J18</f>
        <v>0</v>
      </c>
      <c r="K10" s="164">
        <f>+$K$7*L10</f>
        <v>0</v>
      </c>
      <c r="L10" s="236">
        <f>'Next Years Budget - Set Goals'!L18</f>
        <v>0</v>
      </c>
      <c r="M10" s="164">
        <f>+N10*$M$7</f>
        <v>0</v>
      </c>
      <c r="N10" s="238">
        <f>'Next Years Budget - Set Goals'!N18</f>
        <v>0</v>
      </c>
      <c r="O10" s="164">
        <f>+P10*$O$7</f>
        <v>0</v>
      </c>
      <c r="P10" s="237">
        <f>'Next Years Budget - Set Goals'!P18</f>
        <v>0</v>
      </c>
      <c r="Q10" s="170">
        <f>+R10*$Q$7</f>
        <v>0</v>
      </c>
      <c r="R10" s="237">
        <f>'Next Years Budget - Set Goals'!R18</f>
        <v>0</v>
      </c>
      <c r="S10" s="170">
        <f>+T10*$S$7</f>
        <v>0</v>
      </c>
      <c r="T10" s="237">
        <f>'Next Years Budget - Set Goals'!T18</f>
        <v>0</v>
      </c>
      <c r="U10" s="170">
        <f>+V10*$U$7</f>
        <v>0</v>
      </c>
      <c r="V10" s="236">
        <f>'Next Years Budget - Set Goals'!V18</f>
        <v>0</v>
      </c>
      <c r="W10" s="155">
        <f>+X10*$W$7</f>
        <v>0</v>
      </c>
      <c r="X10" s="237">
        <f>'Next Years Budget - Set Goals'!X18</f>
        <v>1E-4</v>
      </c>
      <c r="Y10" s="170">
        <f>+Z10*$Y$7</f>
        <v>0</v>
      </c>
      <c r="Z10" s="237">
        <f>'Next Years Budget - Set Goals'!Z18</f>
        <v>0</v>
      </c>
      <c r="AA10" s="170">
        <f>+AB10*$AA$7</f>
        <v>0</v>
      </c>
      <c r="AB10" s="237">
        <f>'Next Years Budget - Set Goals'!AB18</f>
        <v>0</v>
      </c>
      <c r="AC10" s="164">
        <f>+AD10*$AC$7</f>
        <v>0</v>
      </c>
      <c r="AD10" s="395">
        <f>'Next Years Budget - Set Goals'!AD18</f>
        <v>1E-4</v>
      </c>
      <c r="AF10" s="378" t="s">
        <v>363</v>
      </c>
      <c r="AG10" s="223">
        <f>+(AG11/AG6)</f>
        <v>0</v>
      </c>
      <c r="AH10" s="234" t="e">
        <f t="shared" ref="AH10:AS10" si="3">+(AH11/AH6)</f>
        <v>#DIV/0!</v>
      </c>
      <c r="AI10" s="234" t="e">
        <f t="shared" si="3"/>
        <v>#DIV/0!</v>
      </c>
      <c r="AJ10" s="234" t="e">
        <f t="shared" si="3"/>
        <v>#DIV/0!</v>
      </c>
      <c r="AK10" s="234" t="e">
        <f t="shared" si="3"/>
        <v>#DIV/0!</v>
      </c>
      <c r="AL10" s="234" t="e">
        <f t="shared" si="3"/>
        <v>#DIV/0!</v>
      </c>
      <c r="AM10" s="234" t="e">
        <f t="shared" si="3"/>
        <v>#DIV/0!</v>
      </c>
      <c r="AN10" s="234" t="e">
        <f t="shared" si="3"/>
        <v>#DIV/0!</v>
      </c>
      <c r="AO10" s="234" t="e">
        <f t="shared" si="3"/>
        <v>#DIV/0!</v>
      </c>
      <c r="AP10" s="234" t="e">
        <f t="shared" si="3"/>
        <v>#DIV/0!</v>
      </c>
      <c r="AQ10" s="234" t="e">
        <f t="shared" si="3"/>
        <v>#DIV/0!</v>
      </c>
      <c r="AR10" s="234" t="e">
        <f t="shared" si="3"/>
        <v>#DIV/0!</v>
      </c>
      <c r="AS10" s="234" t="e">
        <f t="shared" si="3"/>
        <v>#DIV/0!</v>
      </c>
      <c r="AT10" s="232">
        <f>+AT11/AT6</f>
        <v>0</v>
      </c>
      <c r="AV10" s="552"/>
      <c r="AW10" s="549" t="s">
        <v>466</v>
      </c>
      <c r="AX10" s="550" t="s">
        <v>467</v>
      </c>
      <c r="AY10" s="1"/>
      <c r="AZ10" s="553">
        <f>+(AZ8/AZ9)</f>
        <v>48.125</v>
      </c>
      <c r="BA10" s="3"/>
      <c r="BC10" s="552"/>
      <c r="BD10" s="549" t="s">
        <v>466</v>
      </c>
      <c r="BE10" s="550" t="s">
        <v>467</v>
      </c>
      <c r="BF10" s="1"/>
      <c r="BG10" s="553">
        <f>+(BG8/BG9)</f>
        <v>0</v>
      </c>
      <c r="BH10" s="3"/>
    </row>
    <row r="11" spans="2:60" ht="18.399999999999999" thickTop="1" thickBot="1" x14ac:dyDescent="0.55000000000000004">
      <c r="B11" s="394" t="s">
        <v>221</v>
      </c>
      <c r="C11" s="243">
        <f t="shared" si="2"/>
        <v>0</v>
      </c>
      <c r="D11" s="101">
        <f t="shared" ref="D11:D21" si="4">+C11/$C$7</f>
        <v>0</v>
      </c>
      <c r="E11" s="249">
        <f t="shared" ref="E11:E21" si="5">+F11*E$7</f>
        <v>0</v>
      </c>
      <c r="F11" s="237">
        <f>'Next Years Budget - Set Goals'!F19</f>
        <v>0</v>
      </c>
      <c r="G11" s="270">
        <f t="shared" ref="G11:G21" si="6">+H11*$G$7</f>
        <v>0</v>
      </c>
      <c r="H11" s="236">
        <f>'Next Years Budget - Set Goals'!H19</f>
        <v>0</v>
      </c>
      <c r="I11" s="181">
        <f t="shared" ref="I11:I21" si="7">+J11*$I$7</f>
        <v>0</v>
      </c>
      <c r="J11" s="237">
        <f>'Next Years Budget - Set Goals'!J19</f>
        <v>0</v>
      </c>
      <c r="K11" s="164">
        <f t="shared" ref="K11:K21" si="8">+L11*$K$7</f>
        <v>0</v>
      </c>
      <c r="L11" s="236">
        <f>'Next Years Budget - Set Goals'!L19</f>
        <v>0</v>
      </c>
      <c r="M11" s="170">
        <f t="shared" ref="M11:M21" si="9">+N11*$M$7</f>
        <v>0</v>
      </c>
      <c r="N11" s="238">
        <f>'Next Years Budget - Set Goals'!N19</f>
        <v>0</v>
      </c>
      <c r="O11" s="164">
        <f t="shared" ref="O11:O21" si="10">+P11*$O$7</f>
        <v>0</v>
      </c>
      <c r="P11" s="237">
        <f>'Next Years Budget - Set Goals'!P19</f>
        <v>0</v>
      </c>
      <c r="Q11" s="170">
        <f t="shared" ref="Q11:Q21" si="11">+R11*$Q$7</f>
        <v>0</v>
      </c>
      <c r="R11" s="237">
        <f>'Next Years Budget - Set Goals'!R19</f>
        <v>0</v>
      </c>
      <c r="S11" s="170">
        <f t="shared" ref="S11:S21" si="12">+T11*$S$7</f>
        <v>0</v>
      </c>
      <c r="T11" s="237">
        <f>'Next Years Budget - Set Goals'!T19</f>
        <v>0</v>
      </c>
      <c r="U11" s="170">
        <f t="shared" ref="U11:U21" si="13">+V11*$U$7</f>
        <v>0</v>
      </c>
      <c r="V11" s="236">
        <f>'Next Years Budget - Set Goals'!V19</f>
        <v>0</v>
      </c>
      <c r="W11" s="155">
        <f t="shared" ref="W11:W21" si="14">+X11*$W$7</f>
        <v>0</v>
      </c>
      <c r="X11" s="237">
        <f>'Next Years Budget - Set Goals'!X19</f>
        <v>0</v>
      </c>
      <c r="Y11" s="170">
        <f t="shared" ref="Y11:Y21" si="15">+Z11*$Y$7</f>
        <v>0</v>
      </c>
      <c r="Z11" s="237">
        <f>'Next Years Budget - Set Goals'!Z19</f>
        <v>0</v>
      </c>
      <c r="AA11" s="170">
        <f t="shared" ref="AA11:AA21" si="16">+AB11*$AA$7</f>
        <v>0</v>
      </c>
      <c r="AB11" s="237">
        <f>'Next Years Budget - Set Goals'!AB19</f>
        <v>0</v>
      </c>
      <c r="AC11" s="164">
        <f t="shared" ref="AC11:AC21" si="17">+AD11*$AC$7</f>
        <v>0</v>
      </c>
      <c r="AD11" s="395">
        <f>'Next Years Budget - Set Goals'!AD19</f>
        <v>0</v>
      </c>
      <c r="AF11" s="377" t="s">
        <v>364</v>
      </c>
      <c r="AG11" s="239">
        <f>+(E114)</f>
        <v>0</v>
      </c>
      <c r="AH11" s="379">
        <f>+(G114)</f>
        <v>0</v>
      </c>
      <c r="AI11" s="379">
        <f>+(I114)</f>
        <v>0</v>
      </c>
      <c r="AJ11" s="379">
        <f>+(K114)</f>
        <v>0</v>
      </c>
      <c r="AK11" s="379">
        <f>+(M114)</f>
        <v>0</v>
      </c>
      <c r="AL11" s="379">
        <f>+(O114)</f>
        <v>0</v>
      </c>
      <c r="AM11" s="379">
        <f>+(Q114)</f>
        <v>0</v>
      </c>
      <c r="AN11" s="379">
        <f>+(S114)</f>
        <v>0</v>
      </c>
      <c r="AO11" s="379">
        <f>+(U114)</f>
        <v>0</v>
      </c>
      <c r="AP11" s="379">
        <f>+(W114)</f>
        <v>0</v>
      </c>
      <c r="AQ11" s="379">
        <f>+(Y114)</f>
        <v>0</v>
      </c>
      <c r="AR11" s="379">
        <f>+(AA114)</f>
        <v>0</v>
      </c>
      <c r="AS11" s="380">
        <f>+(AC114)</f>
        <v>0</v>
      </c>
      <c r="AT11" s="381">
        <f>SUM(AG11:AS11)</f>
        <v>0</v>
      </c>
      <c r="AV11" s="552"/>
      <c r="AW11" s="549" t="s">
        <v>468</v>
      </c>
      <c r="AX11" s="550" t="s">
        <v>469</v>
      </c>
      <c r="AY11" s="1"/>
      <c r="AZ11" s="573">
        <v>0.05</v>
      </c>
      <c r="BA11" s="3"/>
      <c r="BC11" s="552"/>
      <c r="BD11" s="549" t="s">
        <v>468</v>
      </c>
      <c r="BE11" s="550" t="s">
        <v>469</v>
      </c>
      <c r="BF11" s="1"/>
      <c r="BG11" s="573">
        <v>0</v>
      </c>
      <c r="BH11" s="3"/>
    </row>
    <row r="12" spans="2:60" ht="18" thickBot="1" x14ac:dyDescent="0.55000000000000004">
      <c r="B12" s="394" t="s">
        <v>222</v>
      </c>
      <c r="C12" s="243">
        <f t="shared" si="2"/>
        <v>0</v>
      </c>
      <c r="D12" s="101">
        <f t="shared" si="4"/>
        <v>0</v>
      </c>
      <c r="E12" s="249">
        <f t="shared" si="5"/>
        <v>0</v>
      </c>
      <c r="F12" s="237">
        <f>'Next Years Budget - Set Goals'!F20</f>
        <v>0</v>
      </c>
      <c r="G12" s="270">
        <f t="shared" si="6"/>
        <v>0</v>
      </c>
      <c r="H12" s="236">
        <f>'Next Years Budget - Set Goals'!H20</f>
        <v>0</v>
      </c>
      <c r="I12" s="181">
        <f t="shared" si="7"/>
        <v>0</v>
      </c>
      <c r="J12" s="237">
        <f>'Next Years Budget - Set Goals'!J20</f>
        <v>0</v>
      </c>
      <c r="K12" s="164">
        <f t="shared" si="8"/>
        <v>0</v>
      </c>
      <c r="L12" s="236">
        <f>'Next Years Budget - Set Goals'!L20</f>
        <v>0</v>
      </c>
      <c r="M12" s="170">
        <f t="shared" si="9"/>
        <v>0</v>
      </c>
      <c r="N12" s="238">
        <f>'Next Years Budget - Set Goals'!N20</f>
        <v>0</v>
      </c>
      <c r="O12" s="164">
        <f t="shared" si="10"/>
        <v>0</v>
      </c>
      <c r="P12" s="237">
        <f>'Next Years Budget - Set Goals'!P20</f>
        <v>0</v>
      </c>
      <c r="Q12" s="170">
        <f t="shared" si="11"/>
        <v>0</v>
      </c>
      <c r="R12" s="237">
        <f>'Next Years Budget - Set Goals'!R20</f>
        <v>0</v>
      </c>
      <c r="S12" s="170">
        <f t="shared" si="12"/>
        <v>0</v>
      </c>
      <c r="T12" s="237">
        <f>'Next Years Budget - Set Goals'!T20</f>
        <v>0</v>
      </c>
      <c r="U12" s="170">
        <f t="shared" si="13"/>
        <v>0</v>
      </c>
      <c r="V12" s="236">
        <f>'Next Years Budget - Set Goals'!V20</f>
        <v>0</v>
      </c>
      <c r="W12" s="155">
        <f t="shared" si="14"/>
        <v>0</v>
      </c>
      <c r="X12" s="237">
        <f>'Next Years Budget - Set Goals'!X20</f>
        <v>0</v>
      </c>
      <c r="Y12" s="170">
        <f t="shared" si="15"/>
        <v>0</v>
      </c>
      <c r="Z12" s="237">
        <f>'Next Years Budget - Set Goals'!Z20</f>
        <v>0</v>
      </c>
      <c r="AA12" s="170">
        <f t="shared" si="16"/>
        <v>0</v>
      </c>
      <c r="AB12" s="237">
        <f>'Next Years Budget - Set Goals'!AB20</f>
        <v>0</v>
      </c>
      <c r="AC12" s="164">
        <f t="shared" si="17"/>
        <v>0</v>
      </c>
      <c r="AD12" s="395">
        <f>'Next Years Budget - Set Goals'!AD20</f>
        <v>0</v>
      </c>
      <c r="AF12" s="214" t="s">
        <v>370</v>
      </c>
      <c r="AG12" s="385">
        <f>+(E31+E32+E34+E35+E36+E41+E42+E46+E47+E54+E55+E56+E57+E59+E67+E68+E69+E73+E74+E81+E82+E83+E89+E90+E92+E94+E95+E96+E97+E100+E101+E102+E103+E106+E107+E108+E109+E110+E111)</f>
        <v>0</v>
      </c>
      <c r="AH12" s="386">
        <f>+(G31+G32+G34+G35+G36+G41+G42+G46+G47+G54+G55+G56+G57+G59+G67+G68+G69+G73+G74+G81+G82+G83+G89+G90+G92+G94+G95+G96+G97+G100+G101+G102+G103+G106+G107+G108+G109+G110+G111)</f>
        <v>0</v>
      </c>
      <c r="AI12" s="386">
        <f>+(I31+I32+I34+I35+I36+I41+I42+I46+I47+I54+I55+I56+I57+I59+I67+I68+I69+I73+I74+I81+I82+I83+I89+I90+I92+I94+I95+I96+I97+I100+I101+I102+I103+I106+I107+I108+I109+I110+I111)</f>
        <v>0</v>
      </c>
      <c r="AJ12" s="386">
        <f>+(K31+K32+K34+K35+K36+K41+K42+K46+K47+K54+K55+K56+K57+K59+K67+K68+K69+K73+K74+K81+K82+K83+K89+K90+K92+K94+K95+K96+K97+K100+K101+K102+K103+K106+K107+K108+K109+K110+K111)</f>
        <v>0</v>
      </c>
      <c r="AK12" s="386">
        <f>+(M31+M32+M34+M35+M36+M41+M42+M46+M47+M54+M55+M56+M57+M59+M67+M68+M69+M73+M74+M81+M82+M83+M89+M90+M92+M94+M95+M96+M97+M100+M101+M102+M103+M106+M107+M108+M109+M110+M111)</f>
        <v>0</v>
      </c>
      <c r="AL12" s="386">
        <f>+(O31+O32+O34+O35+O36+O41+O42+O46+O47+O54+O55+O56+O57+O59+O67+O68+O69+O73+O74+O81+O82+O83+O89+O90+O92+O94+O95+O96+O97+O100+O101+O102+O103+O106+O107+O108+O109+O110+O111)</f>
        <v>0</v>
      </c>
      <c r="AM12" s="386">
        <f>+(Q31+Q32+Q34+Q35+Q36+Q41+Q42+Q46+Q47+Q54+Q55+Q56+Q57+Q59+Q67+Q68+Q69+Q73+Q74+Q81+Q82+Q83+Q89+Q90+Q92+Q94+Q95+Q96+Q97+Q100+Q101+Q102+Q103+Q106+Q107+Q108+Q109+Q110+Q111)</f>
        <v>0</v>
      </c>
      <c r="AN12" s="386">
        <f>+(S31+S32+S34+S35+S36+S41+S42+S46+S47+S54+S55+S56+S57+S59+S67+S68+S69+S73+S74+S81+S82+S83+S89+S90+S92+S94+S95+S96+S97+S100+S101+S102+S103+S106+S107+S108+S109+S110+S111)</f>
        <v>0</v>
      </c>
      <c r="AO12" s="386">
        <f>+(U31+U32+U34+U35+U36+U41+U42+U46+U47+U54+U55+U56+U57+U59+U67+U68+U69+U73+U74+U81+U82+U83+U89+U90+U92+U94+U95+U96+U97+U100+U101+U102+U103+U106+U107+U108+U109+U110+U111)</f>
        <v>0</v>
      </c>
      <c r="AP12" s="386">
        <f>+(W31+W32+W34+W35+W36+W41+W42+W46+W47+W54+W55+W56+W57+W59+W67+W68+W69+W73+W74+W81+W82+W83+W89+W90+W92+W94+W95+W96+W97+W100+W101+W102+W103+W106+W107+W108+W109+W110+W111)</f>
        <v>0</v>
      </c>
      <c r="AQ12" s="386">
        <f>+(Y31+Y32+Y34+Y35+Y36+Y41+Y42+Y46+Y47+Y54+Y55+Y56+Y57+Y59+Y67+Y68+Y69+Y73+Y74+Y81+Y82+Y83+Y89+Y90+Y92+Y94+Y95+Y96+Y97+Y100+Y101+Y102+Y103+Y106+Y107+Y108+Y109+Y110+Y111)</f>
        <v>0</v>
      </c>
      <c r="AR12" s="386">
        <f>+(AA31+AA32+AA34+AA35+AA36+AA41+AA42+AA46+AA47+AA54+AA55+AA56+AA57+AA59+AA67+AA68+AA69+AA73+AA74+AA81+AA82+AA83+AA89+AA90+AA92+AA94+AA95+AA96+AA97+AA100+AA101+AA102+AA103+AA106+AA107+AA108+AA109+AA110+AA111)</f>
        <v>0</v>
      </c>
      <c r="AS12" s="386">
        <f>+(AC31+AC32+AC34+AC35+AC36+AC41+AC42+AC46+AC47+AC54+AC55+AC56+AC57+AC59+AC67+AC68+AC69+AC73+AC74+AC81+AC82+AC83+AC89+AC90+AC92+AC94+AC95+AC96+AC97+AC100+AC101+AC102+AC103+AC106+AC107+AC108+AC109+AC110+AC111)</f>
        <v>0</v>
      </c>
      <c r="AT12" s="387">
        <f>SUM(AG12:AS12)</f>
        <v>0</v>
      </c>
      <c r="AV12" s="554"/>
      <c r="AW12" s="555" t="s">
        <v>470</v>
      </c>
      <c r="AX12" s="556" t="s">
        <v>471</v>
      </c>
      <c r="AY12" s="2"/>
      <c r="AZ12" s="557">
        <f>+((AZ8/AZ9)/(1-AZ11))</f>
        <v>50.65789473684211</v>
      </c>
      <c r="BA12" s="7"/>
      <c r="BC12" s="554"/>
      <c r="BD12" s="555" t="s">
        <v>470</v>
      </c>
      <c r="BE12" s="556" t="s">
        <v>471</v>
      </c>
      <c r="BF12" s="2"/>
      <c r="BG12" s="557">
        <f>+((BG8/BG9)/(1-BG11))</f>
        <v>0</v>
      </c>
      <c r="BH12" s="7"/>
    </row>
    <row r="13" spans="2:60" ht="18" thickBot="1" x14ac:dyDescent="0.55000000000000004">
      <c r="B13" s="394" t="s">
        <v>233</v>
      </c>
      <c r="C13" s="243">
        <f t="shared" si="2"/>
        <v>0</v>
      </c>
      <c r="D13" s="101">
        <f t="shared" si="4"/>
        <v>0</v>
      </c>
      <c r="E13" s="249">
        <f t="shared" si="5"/>
        <v>0</v>
      </c>
      <c r="F13" s="237">
        <f>'Next Years Budget - Set Goals'!F21</f>
        <v>0</v>
      </c>
      <c r="G13" s="270">
        <f t="shared" si="6"/>
        <v>0</v>
      </c>
      <c r="H13" s="236">
        <f>'Next Years Budget - Set Goals'!H21</f>
        <v>0</v>
      </c>
      <c r="I13" s="181">
        <f t="shared" si="7"/>
        <v>0</v>
      </c>
      <c r="J13" s="237">
        <f>'Next Years Budget - Set Goals'!J21</f>
        <v>0</v>
      </c>
      <c r="K13" s="164">
        <f t="shared" si="8"/>
        <v>0</v>
      </c>
      <c r="L13" s="236">
        <f>'Next Years Budget - Set Goals'!L21</f>
        <v>0</v>
      </c>
      <c r="M13" s="170">
        <f t="shared" si="9"/>
        <v>0</v>
      </c>
      <c r="N13" s="238">
        <f>'Next Years Budget - Set Goals'!N21</f>
        <v>0</v>
      </c>
      <c r="O13" s="164">
        <f t="shared" si="10"/>
        <v>0</v>
      </c>
      <c r="P13" s="237">
        <f>'Next Years Budget - Set Goals'!P21</f>
        <v>0</v>
      </c>
      <c r="Q13" s="170">
        <f t="shared" si="11"/>
        <v>0</v>
      </c>
      <c r="R13" s="237">
        <f>'Next Years Budget - Set Goals'!R21</f>
        <v>0</v>
      </c>
      <c r="S13" s="170">
        <f t="shared" si="12"/>
        <v>0</v>
      </c>
      <c r="T13" s="237">
        <f>'Next Years Budget - Set Goals'!T21</f>
        <v>0</v>
      </c>
      <c r="U13" s="170">
        <f t="shared" si="13"/>
        <v>0</v>
      </c>
      <c r="V13" s="236">
        <f>'Next Years Budget - Set Goals'!V21</f>
        <v>0</v>
      </c>
      <c r="W13" s="155">
        <f t="shared" si="14"/>
        <v>0</v>
      </c>
      <c r="X13" s="237">
        <f>'Next Years Budget - Set Goals'!X21</f>
        <v>0</v>
      </c>
      <c r="Y13" s="170">
        <f t="shared" si="15"/>
        <v>0</v>
      </c>
      <c r="Z13" s="237">
        <f>'Next Years Budget - Set Goals'!Z21</f>
        <v>0</v>
      </c>
      <c r="AA13" s="170">
        <f t="shared" si="16"/>
        <v>0</v>
      </c>
      <c r="AB13" s="237">
        <f>'Next Years Budget - Set Goals'!AB21</f>
        <v>0</v>
      </c>
      <c r="AC13" s="164">
        <f t="shared" si="17"/>
        <v>0</v>
      </c>
      <c r="AD13" s="395">
        <f>'Next Years Budget - Set Goals'!AD21</f>
        <v>0</v>
      </c>
      <c r="AF13" s="215" t="s">
        <v>371</v>
      </c>
      <c r="AG13" s="375">
        <f>+(AG12/AG6)</f>
        <v>0</v>
      </c>
      <c r="AH13" s="427" t="e">
        <f t="shared" ref="AH13:AT13" si="18">+(AH12/AH6)</f>
        <v>#DIV/0!</v>
      </c>
      <c r="AI13" s="427" t="e">
        <f t="shared" si="18"/>
        <v>#DIV/0!</v>
      </c>
      <c r="AJ13" s="427" t="e">
        <f t="shared" si="18"/>
        <v>#DIV/0!</v>
      </c>
      <c r="AK13" s="427" t="e">
        <f t="shared" si="18"/>
        <v>#DIV/0!</v>
      </c>
      <c r="AL13" s="427" t="e">
        <f t="shared" si="18"/>
        <v>#DIV/0!</v>
      </c>
      <c r="AM13" s="427" t="e">
        <f t="shared" si="18"/>
        <v>#DIV/0!</v>
      </c>
      <c r="AN13" s="427" t="e">
        <f t="shared" si="18"/>
        <v>#DIV/0!</v>
      </c>
      <c r="AO13" s="427" t="e">
        <f t="shared" si="18"/>
        <v>#DIV/0!</v>
      </c>
      <c r="AP13" s="427" t="e">
        <f t="shared" si="18"/>
        <v>#DIV/0!</v>
      </c>
      <c r="AQ13" s="427" t="e">
        <f t="shared" si="18"/>
        <v>#DIV/0!</v>
      </c>
      <c r="AR13" s="427" t="e">
        <f t="shared" si="18"/>
        <v>#DIV/0!</v>
      </c>
      <c r="AS13" s="427" t="e">
        <f t="shared" si="18"/>
        <v>#DIV/0!</v>
      </c>
      <c r="AT13" s="388">
        <f t="shared" si="18"/>
        <v>0</v>
      </c>
      <c r="AV13" s="552"/>
      <c r="AW13" s="549" t="s">
        <v>472</v>
      </c>
      <c r="AX13" s="550" t="s">
        <v>473</v>
      </c>
      <c r="AY13" s="1"/>
      <c r="AZ13" s="574">
        <v>0.6</v>
      </c>
      <c r="BA13" s="3"/>
      <c r="BC13" s="552"/>
      <c r="BD13" s="549" t="s">
        <v>472</v>
      </c>
      <c r="BE13" s="550" t="s">
        <v>473</v>
      </c>
      <c r="BF13" s="1"/>
      <c r="BG13" s="574">
        <v>0.99</v>
      </c>
      <c r="BH13" s="3"/>
    </row>
    <row r="14" spans="2:60" ht="18" thickBot="1" x14ac:dyDescent="0.55000000000000004">
      <c r="B14" s="394" t="s">
        <v>223</v>
      </c>
      <c r="C14" s="243">
        <f t="shared" si="2"/>
        <v>0</v>
      </c>
      <c r="D14" s="101">
        <f t="shared" si="4"/>
        <v>0</v>
      </c>
      <c r="E14" s="249">
        <f t="shared" si="5"/>
        <v>0</v>
      </c>
      <c r="F14" s="237">
        <f>'Next Years Budget - Set Goals'!F22</f>
        <v>0</v>
      </c>
      <c r="G14" s="270">
        <f t="shared" si="6"/>
        <v>0</v>
      </c>
      <c r="H14" s="236">
        <f>'Next Years Budget - Set Goals'!H22</f>
        <v>0</v>
      </c>
      <c r="I14" s="181">
        <f t="shared" si="7"/>
        <v>0</v>
      </c>
      <c r="J14" s="237">
        <f>'Next Years Budget - Set Goals'!J22</f>
        <v>0</v>
      </c>
      <c r="K14" s="164">
        <f t="shared" si="8"/>
        <v>0</v>
      </c>
      <c r="L14" s="236">
        <f>'Next Years Budget - Set Goals'!L22</f>
        <v>0</v>
      </c>
      <c r="M14" s="170">
        <f t="shared" si="9"/>
        <v>0</v>
      </c>
      <c r="N14" s="238">
        <f>'Next Years Budget - Set Goals'!N22</f>
        <v>0</v>
      </c>
      <c r="O14" s="164">
        <f t="shared" si="10"/>
        <v>0</v>
      </c>
      <c r="P14" s="237">
        <f>'Next Years Budget - Set Goals'!P22</f>
        <v>0</v>
      </c>
      <c r="Q14" s="170">
        <f t="shared" si="11"/>
        <v>0</v>
      </c>
      <c r="R14" s="237">
        <f>'Next Years Budget - Set Goals'!R22</f>
        <v>0</v>
      </c>
      <c r="S14" s="170">
        <f t="shared" si="12"/>
        <v>0</v>
      </c>
      <c r="T14" s="237">
        <f>'Next Years Budget - Set Goals'!T22</f>
        <v>0</v>
      </c>
      <c r="U14" s="170">
        <f t="shared" si="13"/>
        <v>0</v>
      </c>
      <c r="V14" s="236">
        <f>'Next Years Budget - Set Goals'!V22</f>
        <v>0</v>
      </c>
      <c r="W14" s="155">
        <f t="shared" si="14"/>
        <v>0</v>
      </c>
      <c r="X14" s="237">
        <f>'Next Years Budget - Set Goals'!X22</f>
        <v>0</v>
      </c>
      <c r="Y14" s="170">
        <f t="shared" si="15"/>
        <v>0</v>
      </c>
      <c r="Z14" s="237">
        <f>'Next Years Budget - Set Goals'!Z22</f>
        <v>0</v>
      </c>
      <c r="AA14" s="170">
        <f t="shared" si="16"/>
        <v>0</v>
      </c>
      <c r="AB14" s="237">
        <f>'Next Years Budget - Set Goals'!AB22</f>
        <v>0</v>
      </c>
      <c r="AC14" s="164">
        <f t="shared" si="17"/>
        <v>0</v>
      </c>
      <c r="AD14" s="395">
        <f>'Next Years Budget - Set Goals'!AD22</f>
        <v>0</v>
      </c>
      <c r="AF14" s="215" t="s">
        <v>373</v>
      </c>
      <c r="AG14" s="290">
        <f>+(AG11-AG12)</f>
        <v>0</v>
      </c>
      <c r="AH14" s="291">
        <f t="shared" ref="AH14:AS14" si="19">+(AH11-AH12)</f>
        <v>0</v>
      </c>
      <c r="AI14" s="291">
        <f t="shared" si="19"/>
        <v>0</v>
      </c>
      <c r="AJ14" s="291">
        <f t="shared" si="19"/>
        <v>0</v>
      </c>
      <c r="AK14" s="291">
        <f t="shared" si="19"/>
        <v>0</v>
      </c>
      <c r="AL14" s="291">
        <f t="shared" si="19"/>
        <v>0</v>
      </c>
      <c r="AM14" s="291">
        <f t="shared" si="19"/>
        <v>0</v>
      </c>
      <c r="AN14" s="291">
        <f t="shared" si="19"/>
        <v>0</v>
      </c>
      <c r="AO14" s="291">
        <f t="shared" si="19"/>
        <v>0</v>
      </c>
      <c r="AP14" s="291">
        <f t="shared" si="19"/>
        <v>0</v>
      </c>
      <c r="AQ14" s="291">
        <f t="shared" si="19"/>
        <v>0</v>
      </c>
      <c r="AR14" s="291">
        <f t="shared" si="19"/>
        <v>0</v>
      </c>
      <c r="AS14" s="291">
        <f t="shared" si="19"/>
        <v>0</v>
      </c>
      <c r="AT14" s="293">
        <f>SUM(AG14:AS14)</f>
        <v>0</v>
      </c>
      <c r="AV14" s="552"/>
      <c r="AW14" s="549" t="s">
        <v>474</v>
      </c>
      <c r="AX14" s="550" t="s">
        <v>475</v>
      </c>
      <c r="AY14" s="1"/>
      <c r="AZ14" s="553">
        <f>SUM(AZ12/AZ13)</f>
        <v>84.429824561403521</v>
      </c>
      <c r="BA14" s="3"/>
      <c r="BC14" s="552"/>
      <c r="BD14" s="549" t="s">
        <v>474</v>
      </c>
      <c r="BE14" s="550" t="s">
        <v>475</v>
      </c>
      <c r="BF14" s="1"/>
      <c r="BG14" s="553">
        <f>SUM(BG12/BG13)</f>
        <v>0</v>
      </c>
      <c r="BH14" s="3"/>
    </row>
    <row r="15" spans="2:60" ht="18" thickBot="1" x14ac:dyDescent="0.55000000000000004">
      <c r="B15" s="394" t="s">
        <v>224</v>
      </c>
      <c r="C15" s="243">
        <f t="shared" si="2"/>
        <v>0</v>
      </c>
      <c r="D15" s="101">
        <f t="shared" si="4"/>
        <v>0</v>
      </c>
      <c r="E15" s="249">
        <f t="shared" si="5"/>
        <v>0</v>
      </c>
      <c r="F15" s="237">
        <f>'Next Years Budget - Set Goals'!F23</f>
        <v>0</v>
      </c>
      <c r="G15" s="270">
        <f t="shared" si="6"/>
        <v>0</v>
      </c>
      <c r="H15" s="236">
        <f>'Next Years Budget - Set Goals'!H23</f>
        <v>0</v>
      </c>
      <c r="I15" s="181">
        <f t="shared" si="7"/>
        <v>0</v>
      </c>
      <c r="J15" s="237">
        <f>'Next Years Budget - Set Goals'!J23</f>
        <v>0</v>
      </c>
      <c r="K15" s="164">
        <f t="shared" si="8"/>
        <v>0</v>
      </c>
      <c r="L15" s="236">
        <f>'Next Years Budget - Set Goals'!L23</f>
        <v>0</v>
      </c>
      <c r="M15" s="170">
        <f t="shared" si="9"/>
        <v>0</v>
      </c>
      <c r="N15" s="238">
        <f>'Next Years Budget - Set Goals'!N23</f>
        <v>0</v>
      </c>
      <c r="O15" s="164">
        <f t="shared" si="10"/>
        <v>0</v>
      </c>
      <c r="P15" s="237">
        <f>'Next Years Budget - Set Goals'!P23</f>
        <v>0</v>
      </c>
      <c r="Q15" s="170">
        <f t="shared" si="11"/>
        <v>0</v>
      </c>
      <c r="R15" s="237">
        <f>'Next Years Budget - Set Goals'!R23</f>
        <v>0</v>
      </c>
      <c r="S15" s="170">
        <f t="shared" si="12"/>
        <v>0</v>
      </c>
      <c r="T15" s="237">
        <f>'Next Years Budget - Set Goals'!T23</f>
        <v>0</v>
      </c>
      <c r="U15" s="170">
        <f t="shared" si="13"/>
        <v>0</v>
      </c>
      <c r="V15" s="236">
        <f>'Next Years Budget - Set Goals'!V23</f>
        <v>0</v>
      </c>
      <c r="W15" s="155">
        <f t="shared" si="14"/>
        <v>0</v>
      </c>
      <c r="X15" s="237">
        <f>'Next Years Budget - Set Goals'!X23</f>
        <v>0</v>
      </c>
      <c r="Y15" s="170">
        <f t="shared" si="15"/>
        <v>0</v>
      </c>
      <c r="Z15" s="237">
        <f>'Next Years Budget - Set Goals'!Z23</f>
        <v>3.0000000000000001E-3</v>
      </c>
      <c r="AA15" s="170">
        <f t="shared" si="16"/>
        <v>0</v>
      </c>
      <c r="AB15" s="237">
        <f>'Next Years Budget - Set Goals'!AB23</f>
        <v>0</v>
      </c>
      <c r="AC15" s="164">
        <f t="shared" si="17"/>
        <v>0</v>
      </c>
      <c r="AD15" s="395">
        <f>'Next Years Budget - Set Goals'!AD23</f>
        <v>0</v>
      </c>
      <c r="AF15" s="216" t="s">
        <v>372</v>
      </c>
      <c r="AG15" s="389">
        <f>+(AG14/AG6)</f>
        <v>0</v>
      </c>
      <c r="AH15" s="428" t="e">
        <f t="shared" ref="AH15:AT15" si="20">+(AH14/AH6)</f>
        <v>#DIV/0!</v>
      </c>
      <c r="AI15" s="428" t="e">
        <f t="shared" si="20"/>
        <v>#DIV/0!</v>
      </c>
      <c r="AJ15" s="428" t="e">
        <f t="shared" si="20"/>
        <v>#DIV/0!</v>
      </c>
      <c r="AK15" s="428" t="e">
        <f t="shared" si="20"/>
        <v>#DIV/0!</v>
      </c>
      <c r="AL15" s="453" t="e">
        <f t="shared" si="20"/>
        <v>#DIV/0!</v>
      </c>
      <c r="AM15" s="389" t="e">
        <f t="shared" si="20"/>
        <v>#DIV/0!</v>
      </c>
      <c r="AN15" s="428" t="e">
        <f t="shared" si="20"/>
        <v>#DIV/0!</v>
      </c>
      <c r="AO15" s="428" t="e">
        <f t="shared" si="20"/>
        <v>#DIV/0!</v>
      </c>
      <c r="AP15" s="428" t="e">
        <f t="shared" si="20"/>
        <v>#DIV/0!</v>
      </c>
      <c r="AQ15" s="428" t="e">
        <f t="shared" si="20"/>
        <v>#DIV/0!</v>
      </c>
      <c r="AR15" s="428" t="e">
        <f t="shared" si="20"/>
        <v>#DIV/0!</v>
      </c>
      <c r="AS15" s="428" t="e">
        <f t="shared" si="20"/>
        <v>#DIV/0!</v>
      </c>
      <c r="AT15" s="390">
        <f t="shared" si="20"/>
        <v>0</v>
      </c>
      <c r="AV15" s="552"/>
      <c r="AW15" s="549" t="s">
        <v>476</v>
      </c>
      <c r="AX15" s="550" t="s">
        <v>477</v>
      </c>
      <c r="AY15" s="1"/>
      <c r="AZ15" s="575">
        <v>22</v>
      </c>
      <c r="BA15" s="3"/>
      <c r="BC15" s="552"/>
      <c r="BD15" s="549" t="s">
        <v>476</v>
      </c>
      <c r="BE15" s="550" t="s">
        <v>477</v>
      </c>
      <c r="BF15" s="1"/>
      <c r="BG15" s="575">
        <v>21</v>
      </c>
      <c r="BH15" s="3"/>
    </row>
    <row r="16" spans="2:60" ht="18" thickBot="1" x14ac:dyDescent="0.55000000000000004">
      <c r="B16" s="394" t="s">
        <v>225</v>
      </c>
      <c r="C16" s="243">
        <f t="shared" si="2"/>
        <v>0</v>
      </c>
      <c r="D16" s="101">
        <f t="shared" si="4"/>
        <v>0</v>
      </c>
      <c r="E16" s="249">
        <f t="shared" si="5"/>
        <v>0</v>
      </c>
      <c r="F16" s="237">
        <f>'Next Years Budget - Set Goals'!F24</f>
        <v>0</v>
      </c>
      <c r="G16" s="270">
        <f t="shared" si="6"/>
        <v>0</v>
      </c>
      <c r="H16" s="236">
        <f>'Next Years Budget - Set Goals'!H24</f>
        <v>0</v>
      </c>
      <c r="I16" s="181">
        <f t="shared" si="7"/>
        <v>0</v>
      </c>
      <c r="J16" s="237">
        <f>'Next Years Budget - Set Goals'!J24</f>
        <v>0</v>
      </c>
      <c r="K16" s="164">
        <f t="shared" si="8"/>
        <v>0</v>
      </c>
      <c r="L16" s="236">
        <f>'Next Years Budget - Set Goals'!L24</f>
        <v>0</v>
      </c>
      <c r="M16" s="170">
        <f t="shared" si="9"/>
        <v>0</v>
      </c>
      <c r="N16" s="238">
        <f>'Next Years Budget - Set Goals'!N24</f>
        <v>0</v>
      </c>
      <c r="O16" s="164">
        <f t="shared" si="10"/>
        <v>0</v>
      </c>
      <c r="P16" s="237">
        <f>'Next Years Budget - Set Goals'!P24</f>
        <v>0</v>
      </c>
      <c r="Q16" s="170">
        <f t="shared" si="11"/>
        <v>0</v>
      </c>
      <c r="R16" s="237">
        <f>'Next Years Budget - Set Goals'!R24</f>
        <v>0</v>
      </c>
      <c r="S16" s="170">
        <f t="shared" si="12"/>
        <v>0</v>
      </c>
      <c r="T16" s="237">
        <f>'Next Years Budget - Set Goals'!T24</f>
        <v>0</v>
      </c>
      <c r="U16" s="170">
        <f t="shared" si="13"/>
        <v>0</v>
      </c>
      <c r="V16" s="236">
        <f>'Next Years Budget - Set Goals'!V24</f>
        <v>0</v>
      </c>
      <c r="W16" s="155">
        <f t="shared" si="14"/>
        <v>0</v>
      </c>
      <c r="X16" s="237">
        <f>'Next Years Budget - Set Goals'!X24</f>
        <v>0</v>
      </c>
      <c r="Y16" s="170">
        <f t="shared" si="15"/>
        <v>0</v>
      </c>
      <c r="Z16" s="237">
        <f>'Next Years Budget - Set Goals'!Z24</f>
        <v>0</v>
      </c>
      <c r="AA16" s="170">
        <f t="shared" si="16"/>
        <v>0</v>
      </c>
      <c r="AB16" s="237">
        <f>'Next Years Budget - Set Goals'!AB24</f>
        <v>0</v>
      </c>
      <c r="AC16" s="164">
        <f t="shared" si="17"/>
        <v>0</v>
      </c>
      <c r="AD16" s="395">
        <f>'Next Years Budget - Set Goals'!AD24</f>
        <v>0</v>
      </c>
      <c r="AF16" s="220" t="s">
        <v>354</v>
      </c>
      <c r="AG16" s="382">
        <f>+AG9-AG11</f>
        <v>385000</v>
      </c>
      <c r="AH16" s="458" t="e">
        <f t="shared" ref="AH16:AT16" si="21">+AH9-AH11</f>
        <v>#DIV/0!</v>
      </c>
      <c r="AI16" s="382" t="e">
        <f t="shared" si="21"/>
        <v>#DIV/0!</v>
      </c>
      <c r="AJ16" s="458" t="e">
        <f t="shared" si="21"/>
        <v>#DIV/0!</v>
      </c>
      <c r="AK16" s="382" t="e">
        <f t="shared" si="21"/>
        <v>#DIV/0!</v>
      </c>
      <c r="AL16" s="383" t="e">
        <f t="shared" si="21"/>
        <v>#DIV/0!</v>
      </c>
      <c r="AM16" s="382" t="e">
        <f t="shared" si="21"/>
        <v>#DIV/0!</v>
      </c>
      <c r="AN16" s="458" t="e">
        <f t="shared" si="21"/>
        <v>#DIV/0!</v>
      </c>
      <c r="AO16" s="382" t="e">
        <f t="shared" si="21"/>
        <v>#DIV/0!</v>
      </c>
      <c r="AP16" s="458" t="e">
        <f t="shared" si="21"/>
        <v>#DIV/0!</v>
      </c>
      <c r="AQ16" s="382" t="e">
        <f t="shared" si="21"/>
        <v>#DIV/0!</v>
      </c>
      <c r="AR16" s="458" t="e">
        <f t="shared" si="21"/>
        <v>#DIV/0!</v>
      </c>
      <c r="AS16" s="382" t="e">
        <f t="shared" si="21"/>
        <v>#DIV/0!</v>
      </c>
      <c r="AT16" s="459" t="e">
        <f t="shared" si="21"/>
        <v>#DIV/0!</v>
      </c>
      <c r="AV16" s="552"/>
      <c r="AW16" s="549" t="s">
        <v>478</v>
      </c>
      <c r="AX16" s="550" t="s">
        <v>479</v>
      </c>
      <c r="AY16" s="1"/>
      <c r="AZ16" s="571">
        <f>(AZ14/AZ15)</f>
        <v>3.8377192982456148</v>
      </c>
      <c r="BA16" s="558" t="s">
        <v>480</v>
      </c>
      <c r="BC16" s="552"/>
      <c r="BD16" s="549" t="s">
        <v>478</v>
      </c>
      <c r="BE16" s="550" t="s">
        <v>479</v>
      </c>
      <c r="BF16" s="1"/>
      <c r="BG16" s="571">
        <f>(BG14/BG15)</f>
        <v>0</v>
      </c>
      <c r="BH16" s="558" t="s">
        <v>480</v>
      </c>
    </row>
    <row r="17" spans="1:60" ht="18" thickBot="1" x14ac:dyDescent="0.55000000000000004">
      <c r="B17" s="394" t="s">
        <v>226</v>
      </c>
      <c r="C17" s="243">
        <f t="shared" si="2"/>
        <v>0</v>
      </c>
      <c r="D17" s="101">
        <f t="shared" si="4"/>
        <v>0</v>
      </c>
      <c r="E17" s="249">
        <f t="shared" si="5"/>
        <v>0</v>
      </c>
      <c r="F17" s="237">
        <f>'Next Years Budget - Set Goals'!F25</f>
        <v>0</v>
      </c>
      <c r="G17" s="270">
        <f t="shared" si="6"/>
        <v>0</v>
      </c>
      <c r="H17" s="236">
        <f>'Next Years Budget - Set Goals'!H25</f>
        <v>0</v>
      </c>
      <c r="I17" s="181">
        <f t="shared" si="7"/>
        <v>0</v>
      </c>
      <c r="J17" s="237">
        <f>'Next Years Budget - Set Goals'!J25</f>
        <v>0</v>
      </c>
      <c r="K17" s="164">
        <f t="shared" si="8"/>
        <v>0</v>
      </c>
      <c r="L17" s="236">
        <f>'Next Years Budget - Set Goals'!L25</f>
        <v>0</v>
      </c>
      <c r="M17" s="170">
        <f t="shared" si="9"/>
        <v>0</v>
      </c>
      <c r="N17" s="238">
        <f>'Next Years Budget - Set Goals'!N25</f>
        <v>0</v>
      </c>
      <c r="O17" s="164">
        <f t="shared" si="10"/>
        <v>0</v>
      </c>
      <c r="P17" s="237">
        <f>'Next Years Budget - Set Goals'!P25</f>
        <v>0</v>
      </c>
      <c r="Q17" s="170">
        <f t="shared" si="11"/>
        <v>0</v>
      </c>
      <c r="R17" s="237">
        <f>'Next Years Budget - Set Goals'!R25</f>
        <v>0</v>
      </c>
      <c r="S17" s="170">
        <f t="shared" si="12"/>
        <v>0</v>
      </c>
      <c r="T17" s="237">
        <f>'Next Years Budget - Set Goals'!T25</f>
        <v>0</v>
      </c>
      <c r="U17" s="170">
        <f t="shared" si="13"/>
        <v>0</v>
      </c>
      <c r="V17" s="236">
        <f>'Next Years Budget - Set Goals'!V25</f>
        <v>0</v>
      </c>
      <c r="W17" s="155">
        <f t="shared" si="14"/>
        <v>0</v>
      </c>
      <c r="X17" s="237">
        <f>'Next Years Budget - Set Goals'!X25</f>
        <v>0</v>
      </c>
      <c r="Y17" s="170">
        <f t="shared" si="15"/>
        <v>0</v>
      </c>
      <c r="Z17" s="237">
        <f>'Next Years Budget - Set Goals'!Z25</f>
        <v>0</v>
      </c>
      <c r="AA17" s="170">
        <f t="shared" si="16"/>
        <v>0</v>
      </c>
      <c r="AB17" s="237">
        <f>'Next Years Budget - Set Goals'!AB25</f>
        <v>0</v>
      </c>
      <c r="AC17" s="164">
        <f t="shared" si="17"/>
        <v>0</v>
      </c>
      <c r="AD17" s="395">
        <f>'Next Years Budget - Set Goals'!AD25</f>
        <v>0</v>
      </c>
      <c r="AF17" s="221" t="s">
        <v>355</v>
      </c>
      <c r="AG17" s="432">
        <f>+AG16/AG6</f>
        <v>1</v>
      </c>
      <c r="AH17" s="455" t="e">
        <f t="shared" ref="AH17:AT17" si="22">+AH16/AH6</f>
        <v>#DIV/0!</v>
      </c>
      <c r="AI17" s="432" t="e">
        <f t="shared" si="22"/>
        <v>#DIV/0!</v>
      </c>
      <c r="AJ17" s="455" t="e">
        <f t="shared" si="22"/>
        <v>#DIV/0!</v>
      </c>
      <c r="AK17" s="432" t="e">
        <f t="shared" si="22"/>
        <v>#DIV/0!</v>
      </c>
      <c r="AL17" s="455" t="e">
        <f t="shared" si="22"/>
        <v>#DIV/0!</v>
      </c>
      <c r="AM17" s="432" t="e">
        <f t="shared" si="22"/>
        <v>#DIV/0!</v>
      </c>
      <c r="AN17" s="455" t="e">
        <f t="shared" si="22"/>
        <v>#DIV/0!</v>
      </c>
      <c r="AO17" s="432" t="e">
        <f t="shared" si="22"/>
        <v>#DIV/0!</v>
      </c>
      <c r="AP17" s="455" t="e">
        <f t="shared" si="22"/>
        <v>#DIV/0!</v>
      </c>
      <c r="AQ17" s="432" t="e">
        <f t="shared" si="22"/>
        <v>#DIV/0!</v>
      </c>
      <c r="AR17" s="455" t="e">
        <f t="shared" si="22"/>
        <v>#DIV/0!</v>
      </c>
      <c r="AS17" s="432" t="e">
        <f t="shared" si="22"/>
        <v>#DIV/0!</v>
      </c>
      <c r="AT17" s="433" t="e">
        <f t="shared" si="22"/>
        <v>#DIV/0!</v>
      </c>
      <c r="AV17" s="6"/>
      <c r="AW17" s="555" t="s">
        <v>481</v>
      </c>
      <c r="AX17" s="556" t="s">
        <v>482</v>
      </c>
      <c r="AY17" s="2"/>
      <c r="AZ17" s="576">
        <f>+(AZ8/AZ15)</f>
        <v>17500</v>
      </c>
      <c r="BA17" s="559" t="s">
        <v>480</v>
      </c>
      <c r="BC17" s="6"/>
      <c r="BD17" s="555" t="s">
        <v>481</v>
      </c>
      <c r="BE17" s="556" t="s">
        <v>482</v>
      </c>
      <c r="BF17" s="2"/>
      <c r="BG17" s="576">
        <f>+(BG8/BG15)</f>
        <v>0</v>
      </c>
      <c r="BH17" s="559" t="s">
        <v>480</v>
      </c>
    </row>
    <row r="18" spans="1:60" x14ac:dyDescent="0.35">
      <c r="B18" s="394" t="s">
        <v>227</v>
      </c>
      <c r="C18" s="243">
        <f t="shared" si="2"/>
        <v>0</v>
      </c>
      <c r="D18" s="101">
        <f t="shared" si="4"/>
        <v>0</v>
      </c>
      <c r="E18" s="249">
        <f t="shared" si="5"/>
        <v>0</v>
      </c>
      <c r="F18" s="237">
        <f>'Next Years Budget - Set Goals'!F26</f>
        <v>0</v>
      </c>
      <c r="G18" s="270">
        <f t="shared" si="6"/>
        <v>0</v>
      </c>
      <c r="H18" s="236">
        <f>'Next Years Budget - Set Goals'!H26</f>
        <v>0</v>
      </c>
      <c r="I18" s="181">
        <f t="shared" si="7"/>
        <v>0</v>
      </c>
      <c r="J18" s="237">
        <f>'Next Years Budget - Set Goals'!J26</f>
        <v>0</v>
      </c>
      <c r="K18" s="164">
        <f t="shared" si="8"/>
        <v>0</v>
      </c>
      <c r="L18" s="236">
        <f>'Next Years Budget - Set Goals'!L26</f>
        <v>0</v>
      </c>
      <c r="M18" s="170">
        <f t="shared" si="9"/>
        <v>0</v>
      </c>
      <c r="N18" s="238">
        <f>'Next Years Budget - Set Goals'!N26</f>
        <v>0</v>
      </c>
      <c r="O18" s="164">
        <f t="shared" si="10"/>
        <v>0</v>
      </c>
      <c r="P18" s="237">
        <f>'Next Years Budget - Set Goals'!P26</f>
        <v>0</v>
      </c>
      <c r="Q18" s="170">
        <f t="shared" si="11"/>
        <v>0</v>
      </c>
      <c r="R18" s="237">
        <f>'Next Years Budget - Set Goals'!R26</f>
        <v>0</v>
      </c>
      <c r="S18" s="170">
        <f t="shared" si="12"/>
        <v>0</v>
      </c>
      <c r="T18" s="237">
        <f>'Next Years Budget - Set Goals'!T26</f>
        <v>0</v>
      </c>
      <c r="U18" s="170">
        <f t="shared" si="13"/>
        <v>0</v>
      </c>
      <c r="V18" s="236">
        <f>'Next Years Budget - Set Goals'!V26</f>
        <v>0</v>
      </c>
      <c r="W18" s="155">
        <f t="shared" si="14"/>
        <v>0</v>
      </c>
      <c r="X18" s="237">
        <f>'Next Years Budget - Set Goals'!X26</f>
        <v>0</v>
      </c>
      <c r="Y18" s="170">
        <f t="shared" si="15"/>
        <v>0</v>
      </c>
      <c r="Z18" s="237">
        <f>'Next Years Budget - Set Goals'!Z26</f>
        <v>0</v>
      </c>
      <c r="AA18" s="170">
        <f t="shared" si="16"/>
        <v>0</v>
      </c>
      <c r="AB18" s="237">
        <f>'Next Years Budget - Set Goals'!AB26</f>
        <v>0</v>
      </c>
      <c r="AC18" s="164">
        <f t="shared" si="17"/>
        <v>0</v>
      </c>
      <c r="AD18" s="395">
        <f>'Next Years Budget - Set Goals'!AD26</f>
        <v>0</v>
      </c>
      <c r="AF18" s="1"/>
      <c r="AG18" s="1"/>
      <c r="AH18" s="1"/>
      <c r="AI18" s="1"/>
      <c r="AJ18" s="1"/>
      <c r="AK18" s="1"/>
      <c r="AL18" s="1"/>
      <c r="AM18" s="1"/>
      <c r="AN18" s="1"/>
      <c r="AO18" s="1"/>
      <c r="AP18" s="1"/>
      <c r="AQ18" s="419"/>
      <c r="AR18" s="438"/>
      <c r="AS18" s="9"/>
      <c r="AT18" s="226"/>
      <c r="AV18" s="8"/>
      <c r="AW18" s="9"/>
      <c r="AX18" s="9"/>
      <c r="AY18" s="9"/>
      <c r="AZ18" s="352"/>
      <c r="BA18" s="10"/>
    </row>
    <row r="19" spans="1:60" ht="17.649999999999999" x14ac:dyDescent="0.5">
      <c r="B19" s="394" t="s">
        <v>228</v>
      </c>
      <c r="C19" s="243">
        <f t="shared" si="2"/>
        <v>0</v>
      </c>
      <c r="D19" s="101">
        <f t="shared" si="4"/>
        <v>0</v>
      </c>
      <c r="E19" s="249">
        <f t="shared" si="5"/>
        <v>0</v>
      </c>
      <c r="F19" s="237">
        <f>'Next Years Budget - Set Goals'!F27</f>
        <v>0</v>
      </c>
      <c r="G19" s="270">
        <f t="shared" si="6"/>
        <v>0</v>
      </c>
      <c r="H19" s="236">
        <f>'Next Years Budget - Set Goals'!H27</f>
        <v>0</v>
      </c>
      <c r="I19" s="181">
        <f t="shared" si="7"/>
        <v>0</v>
      </c>
      <c r="J19" s="238">
        <f>'Next Years Budget - Set Goals'!J27</f>
        <v>0</v>
      </c>
      <c r="K19" s="164">
        <f t="shared" si="8"/>
        <v>0</v>
      </c>
      <c r="L19" s="237">
        <f>'Next Years Budget - Set Goals'!L27</f>
        <v>0</v>
      </c>
      <c r="M19" s="170">
        <f t="shared" si="9"/>
        <v>0</v>
      </c>
      <c r="N19" s="238">
        <f>'Next Years Budget - Set Goals'!N27</f>
        <v>0</v>
      </c>
      <c r="O19" s="164">
        <f t="shared" si="10"/>
        <v>0</v>
      </c>
      <c r="P19" s="237">
        <f>'Next Years Budget - Set Goals'!P27</f>
        <v>0</v>
      </c>
      <c r="Q19" s="170">
        <f t="shared" si="11"/>
        <v>0</v>
      </c>
      <c r="R19" s="237">
        <f>'Next Years Budget - Set Goals'!R27</f>
        <v>0</v>
      </c>
      <c r="S19" s="170">
        <f t="shared" si="12"/>
        <v>0</v>
      </c>
      <c r="T19" s="237">
        <f>'Next Years Budget - Set Goals'!T27</f>
        <v>0</v>
      </c>
      <c r="U19" s="170">
        <f t="shared" si="13"/>
        <v>0</v>
      </c>
      <c r="V19" s="236">
        <f>'Next Years Budget - Set Goals'!V27</f>
        <v>0</v>
      </c>
      <c r="W19" s="155">
        <f t="shared" si="14"/>
        <v>0</v>
      </c>
      <c r="X19" s="237">
        <f>'Next Years Budget - Set Goals'!X27</f>
        <v>0</v>
      </c>
      <c r="Y19" s="170">
        <f t="shared" si="15"/>
        <v>0</v>
      </c>
      <c r="Z19" s="237">
        <f>'Next Years Budget - Set Goals'!Z27</f>
        <v>0</v>
      </c>
      <c r="AA19" s="170">
        <f t="shared" si="16"/>
        <v>0</v>
      </c>
      <c r="AB19" s="237">
        <f>'Next Years Budget - Set Goals'!AB27</f>
        <v>0</v>
      </c>
      <c r="AC19" s="164">
        <f t="shared" si="17"/>
        <v>0</v>
      </c>
      <c r="AD19" s="395">
        <f>'Next Years Budget - Set Goals'!AD27</f>
        <v>0</v>
      </c>
      <c r="AF19" s="13" t="s">
        <v>374</v>
      </c>
      <c r="AG19" s="222">
        <f>+(AG11/AG8)</f>
        <v>0</v>
      </c>
      <c r="AH19" s="222" t="e">
        <f t="shared" ref="AH19:AT19" si="23">+(AH11/AH8)</f>
        <v>#DIV/0!</v>
      </c>
      <c r="AI19" s="222" t="e">
        <f t="shared" si="23"/>
        <v>#DIV/0!</v>
      </c>
      <c r="AJ19" s="222" t="e">
        <f t="shared" si="23"/>
        <v>#DIV/0!</v>
      </c>
      <c r="AK19" s="222" t="e">
        <f t="shared" si="23"/>
        <v>#DIV/0!</v>
      </c>
      <c r="AL19" s="222" t="e">
        <f t="shared" si="23"/>
        <v>#DIV/0!</v>
      </c>
      <c r="AM19" s="222" t="e">
        <f t="shared" si="23"/>
        <v>#DIV/0!</v>
      </c>
      <c r="AN19" s="222" t="e">
        <f t="shared" si="23"/>
        <v>#DIV/0!</v>
      </c>
      <c r="AO19" s="222" t="e">
        <f t="shared" si="23"/>
        <v>#DIV/0!</v>
      </c>
      <c r="AP19" s="222" t="e">
        <f t="shared" si="23"/>
        <v>#DIV/0!</v>
      </c>
      <c r="AQ19" s="222" t="e">
        <f t="shared" si="23"/>
        <v>#DIV/0!</v>
      </c>
      <c r="AR19" s="439" t="e">
        <f t="shared" si="23"/>
        <v>#DIV/0!</v>
      </c>
      <c r="AS19" s="437" t="e">
        <f t="shared" si="23"/>
        <v>#DIV/0!</v>
      </c>
      <c r="AT19" s="436" t="e">
        <f t="shared" si="23"/>
        <v>#DIV/0!</v>
      </c>
      <c r="AV19" s="4"/>
      <c r="AW19" s="1"/>
      <c r="AX19" s="560" t="s">
        <v>488</v>
      </c>
      <c r="AY19" s="1"/>
      <c r="AZ19" s="838">
        <f>+((I7/139)/15)</f>
        <v>0</v>
      </c>
      <c r="BA19" s="3"/>
    </row>
    <row r="20" spans="1:60" ht="17.649999999999999" x14ac:dyDescent="0.5">
      <c r="B20" s="394" t="s">
        <v>234</v>
      </c>
      <c r="C20" s="243">
        <f t="shared" si="2"/>
        <v>0</v>
      </c>
      <c r="D20" s="101">
        <f t="shared" si="4"/>
        <v>0</v>
      </c>
      <c r="E20" s="249">
        <f t="shared" si="5"/>
        <v>0</v>
      </c>
      <c r="F20" s="237">
        <f>'Next Years Budget - Set Goals'!F28</f>
        <v>0</v>
      </c>
      <c r="G20" s="270">
        <f t="shared" si="6"/>
        <v>0</v>
      </c>
      <c r="H20" s="236">
        <f>'Next Years Budget - Set Goals'!H28</f>
        <v>0</v>
      </c>
      <c r="I20" s="181">
        <f t="shared" si="7"/>
        <v>0</v>
      </c>
      <c r="J20" s="238">
        <f>'Next Years Budget - Set Goals'!J28</f>
        <v>0</v>
      </c>
      <c r="K20" s="164">
        <f t="shared" si="8"/>
        <v>0</v>
      </c>
      <c r="L20" s="237">
        <f>'Next Years Budget - Set Goals'!L28</f>
        <v>0</v>
      </c>
      <c r="M20" s="170">
        <f t="shared" si="9"/>
        <v>0</v>
      </c>
      <c r="N20" s="238">
        <f>'Next Years Budget - Set Goals'!N28</f>
        <v>0</v>
      </c>
      <c r="O20" s="164">
        <f t="shared" si="10"/>
        <v>0</v>
      </c>
      <c r="P20" s="237">
        <f>'Next Years Budget - Set Goals'!P28</f>
        <v>0</v>
      </c>
      <c r="Q20" s="170">
        <f t="shared" si="11"/>
        <v>0</v>
      </c>
      <c r="R20" s="237">
        <f>'Next Years Budget - Set Goals'!R28</f>
        <v>0</v>
      </c>
      <c r="S20" s="170">
        <f t="shared" si="12"/>
        <v>0</v>
      </c>
      <c r="T20" s="237">
        <f>'Next Years Budget - Set Goals'!T28</f>
        <v>0</v>
      </c>
      <c r="U20" s="170">
        <f t="shared" si="13"/>
        <v>0</v>
      </c>
      <c r="V20" s="236">
        <f>'Next Years Budget - Set Goals'!V28</f>
        <v>0</v>
      </c>
      <c r="W20" s="155">
        <f t="shared" si="14"/>
        <v>0</v>
      </c>
      <c r="X20" s="237">
        <f>'Next Years Budget - Set Goals'!X28</f>
        <v>0</v>
      </c>
      <c r="Y20" s="170">
        <f t="shared" si="15"/>
        <v>0</v>
      </c>
      <c r="Z20" s="237">
        <f>'Next Years Budget - Set Goals'!Z28</f>
        <v>0</v>
      </c>
      <c r="AA20" s="170">
        <f t="shared" si="16"/>
        <v>0</v>
      </c>
      <c r="AB20" s="237">
        <f>'Next Years Budget - Set Goals'!AB28</f>
        <v>0</v>
      </c>
      <c r="AC20" s="170">
        <f t="shared" si="17"/>
        <v>0</v>
      </c>
      <c r="AD20" s="395">
        <f>'Next Years Budget - Set Goals'!AD28</f>
        <v>0</v>
      </c>
      <c r="AF20" s="13" t="s">
        <v>401</v>
      </c>
      <c r="AG20" s="235">
        <v>0</v>
      </c>
      <c r="AH20" s="235"/>
      <c r="AI20" s="235"/>
      <c r="AJ20" s="235"/>
      <c r="AK20" s="235"/>
      <c r="AL20" s="235"/>
      <c r="AM20" s="235"/>
      <c r="AN20" s="235"/>
      <c r="AO20" s="235"/>
      <c r="AP20" s="235"/>
      <c r="AQ20" s="434"/>
      <c r="AR20" s="440"/>
      <c r="AS20" s="235"/>
      <c r="AT20" s="442"/>
      <c r="AV20" s="4"/>
      <c r="AW20" s="1"/>
      <c r="AX20" s="560" t="s">
        <v>680</v>
      </c>
      <c r="AY20" s="1"/>
      <c r="AZ20" s="838">
        <f>+((G7/250)/20)</f>
        <v>0</v>
      </c>
      <c r="BA20" s="561"/>
    </row>
    <row r="21" spans="1:60" ht="17.649999999999999" x14ac:dyDescent="0.5">
      <c r="B21" s="394" t="s">
        <v>235</v>
      </c>
      <c r="C21" s="243">
        <f t="shared" si="2"/>
        <v>0</v>
      </c>
      <c r="D21" s="101">
        <f t="shared" si="4"/>
        <v>0</v>
      </c>
      <c r="E21" s="249">
        <f t="shared" si="5"/>
        <v>0</v>
      </c>
      <c r="F21" s="237">
        <f>'Next Years Budget - Set Goals'!F29</f>
        <v>0</v>
      </c>
      <c r="G21" s="270">
        <f t="shared" si="6"/>
        <v>0</v>
      </c>
      <c r="H21" s="236">
        <f>'Next Years Budget - Set Goals'!H29</f>
        <v>0</v>
      </c>
      <c r="I21" s="181">
        <f t="shared" si="7"/>
        <v>0</v>
      </c>
      <c r="J21" s="238">
        <f>'Next Years Budget - Set Goals'!J29</f>
        <v>0</v>
      </c>
      <c r="K21" s="164">
        <f t="shared" si="8"/>
        <v>0</v>
      </c>
      <c r="L21" s="237">
        <f>'Next Years Budget - Set Goals'!L29</f>
        <v>0</v>
      </c>
      <c r="M21" s="170">
        <f t="shared" si="9"/>
        <v>0</v>
      </c>
      <c r="N21" s="238">
        <f>'Next Years Budget - Set Goals'!N29</f>
        <v>0</v>
      </c>
      <c r="O21" s="164">
        <f t="shared" si="10"/>
        <v>0</v>
      </c>
      <c r="P21" s="237">
        <f>'Next Years Budget - Set Goals'!P29</f>
        <v>0</v>
      </c>
      <c r="Q21" s="170">
        <f t="shared" si="11"/>
        <v>0</v>
      </c>
      <c r="R21" s="237">
        <f>'Next Years Budget - Set Goals'!R29</f>
        <v>0</v>
      </c>
      <c r="S21" s="170">
        <f t="shared" si="12"/>
        <v>0</v>
      </c>
      <c r="T21" s="237">
        <f>'Next Years Budget - Set Goals'!T29</f>
        <v>0</v>
      </c>
      <c r="U21" s="170">
        <f t="shared" si="13"/>
        <v>0</v>
      </c>
      <c r="V21" s="236">
        <f>'Next Years Budget - Set Goals'!V29</f>
        <v>0</v>
      </c>
      <c r="W21" s="155">
        <f t="shared" si="14"/>
        <v>0</v>
      </c>
      <c r="X21" s="237">
        <f>'Next Years Budget - Set Goals'!X29</f>
        <v>0</v>
      </c>
      <c r="Y21" s="170">
        <f t="shared" si="15"/>
        <v>0</v>
      </c>
      <c r="Z21" s="237">
        <f>'Next Years Budget - Set Goals'!Z29</f>
        <v>0</v>
      </c>
      <c r="AA21" s="170">
        <f t="shared" si="16"/>
        <v>0</v>
      </c>
      <c r="AB21" s="237">
        <f>'Next Years Budget - Set Goals'!AB29</f>
        <v>0</v>
      </c>
      <c r="AC21" s="213">
        <f t="shared" si="17"/>
        <v>0</v>
      </c>
      <c r="AD21" s="396">
        <f>'Next Years Budget - Set Goals'!AD29</f>
        <v>0</v>
      </c>
      <c r="AF21" s="13" t="s">
        <v>389</v>
      </c>
      <c r="AG21" s="222" t="e">
        <f>+(AG9/AG20)</f>
        <v>#DIV/0!</v>
      </c>
      <c r="AH21" s="222" t="e">
        <f t="shared" ref="AH21:AS21" si="24">+(AH9/AH20)</f>
        <v>#DIV/0!</v>
      </c>
      <c r="AI21" s="222" t="e">
        <f t="shared" si="24"/>
        <v>#DIV/0!</v>
      </c>
      <c r="AJ21" s="222" t="e">
        <f t="shared" si="24"/>
        <v>#DIV/0!</v>
      </c>
      <c r="AK21" s="222" t="e">
        <f t="shared" si="24"/>
        <v>#DIV/0!</v>
      </c>
      <c r="AL21" s="222" t="e">
        <f t="shared" si="24"/>
        <v>#DIV/0!</v>
      </c>
      <c r="AM21" s="222" t="e">
        <f t="shared" si="24"/>
        <v>#DIV/0!</v>
      </c>
      <c r="AN21" s="222" t="e">
        <f t="shared" si="24"/>
        <v>#DIV/0!</v>
      </c>
      <c r="AO21" s="222" t="e">
        <f t="shared" si="24"/>
        <v>#DIV/0!</v>
      </c>
      <c r="AP21" s="222" t="e">
        <f t="shared" si="24"/>
        <v>#DIV/0!</v>
      </c>
      <c r="AQ21" s="222" t="e">
        <f t="shared" si="24"/>
        <v>#DIV/0!</v>
      </c>
      <c r="AR21" s="435" t="e">
        <f t="shared" si="24"/>
        <v>#DIV/0!</v>
      </c>
      <c r="AS21" s="460" t="e">
        <f t="shared" si="24"/>
        <v>#DIV/0!</v>
      </c>
      <c r="AT21" s="443"/>
      <c r="AV21" s="4"/>
      <c r="AW21" s="1"/>
      <c r="AX21" s="560" t="s">
        <v>483</v>
      </c>
      <c r="AY21" s="1"/>
      <c r="AZ21" s="562">
        <f>SUM(AZ14-(AZ19+AZ20))</f>
        <v>84.429824561403521</v>
      </c>
      <c r="BA21" s="3"/>
    </row>
    <row r="22" spans="1:60" ht="18" thickBot="1" x14ac:dyDescent="0.55000000000000004">
      <c r="B22" s="397" t="s">
        <v>229</v>
      </c>
      <c r="C22" s="246">
        <f>SUM(C10:C21)</f>
        <v>0</v>
      </c>
      <c r="D22" s="133">
        <f>+C22/$C$7</f>
        <v>0</v>
      </c>
      <c r="E22" s="246">
        <f t="shared" ref="E22:AD22" si="25">SUM(E10:E21)</f>
        <v>0</v>
      </c>
      <c r="F22" s="169">
        <f t="shared" si="25"/>
        <v>0</v>
      </c>
      <c r="G22" s="271">
        <f t="shared" si="25"/>
        <v>0</v>
      </c>
      <c r="H22" s="189">
        <f t="shared" si="25"/>
        <v>0</v>
      </c>
      <c r="I22" s="182">
        <f t="shared" si="25"/>
        <v>0</v>
      </c>
      <c r="J22" s="90">
        <f t="shared" si="25"/>
        <v>0</v>
      </c>
      <c r="K22" s="95">
        <f t="shared" si="25"/>
        <v>0</v>
      </c>
      <c r="L22" s="169">
        <f t="shared" si="25"/>
        <v>0</v>
      </c>
      <c r="M22" s="95">
        <f t="shared" si="25"/>
        <v>0</v>
      </c>
      <c r="N22" s="90">
        <f t="shared" si="25"/>
        <v>0</v>
      </c>
      <c r="O22" s="95">
        <f t="shared" si="25"/>
        <v>0</v>
      </c>
      <c r="P22" s="169">
        <f t="shared" si="25"/>
        <v>0</v>
      </c>
      <c r="Q22" s="95">
        <f t="shared" si="25"/>
        <v>0</v>
      </c>
      <c r="R22" s="169">
        <f t="shared" si="25"/>
        <v>0</v>
      </c>
      <c r="S22" s="95">
        <f t="shared" si="25"/>
        <v>0</v>
      </c>
      <c r="T22" s="169">
        <f t="shared" si="25"/>
        <v>0</v>
      </c>
      <c r="U22" s="95">
        <f t="shared" si="25"/>
        <v>0</v>
      </c>
      <c r="V22" s="189">
        <f t="shared" si="25"/>
        <v>0</v>
      </c>
      <c r="W22" s="212">
        <f t="shared" si="25"/>
        <v>0</v>
      </c>
      <c r="X22" s="169">
        <f t="shared" si="25"/>
        <v>1E-4</v>
      </c>
      <c r="Y22" s="95">
        <f t="shared" si="25"/>
        <v>0</v>
      </c>
      <c r="Z22" s="169">
        <f t="shared" si="25"/>
        <v>3.0000000000000001E-3</v>
      </c>
      <c r="AA22" s="95">
        <f t="shared" si="25"/>
        <v>0</v>
      </c>
      <c r="AB22" s="90">
        <f t="shared" si="25"/>
        <v>0</v>
      </c>
      <c r="AC22" s="95">
        <f t="shared" si="25"/>
        <v>0</v>
      </c>
      <c r="AD22" s="398">
        <f t="shared" si="25"/>
        <v>1E-4</v>
      </c>
      <c r="AE22" s="1"/>
      <c r="AF22" s="294" t="s">
        <v>390</v>
      </c>
      <c r="AG22" s="235"/>
      <c r="AH22" s="235"/>
      <c r="AI22" s="235"/>
      <c r="AJ22" s="235"/>
      <c r="AK22" s="235"/>
      <c r="AL22" s="235"/>
      <c r="AM22" s="235"/>
      <c r="AN22" s="235"/>
      <c r="AO22" s="235"/>
      <c r="AP22" s="235"/>
      <c r="AQ22" s="434"/>
      <c r="AR22" s="440"/>
      <c r="AS22" s="235"/>
      <c r="AT22" s="442"/>
      <c r="AV22" s="4"/>
      <c r="AW22" s="1"/>
      <c r="AX22" s="560" t="s">
        <v>484</v>
      </c>
      <c r="AY22" s="1"/>
      <c r="AZ22" s="563">
        <v>300</v>
      </c>
      <c r="BA22" s="3"/>
    </row>
    <row r="23" spans="1:60" ht="13.9" x14ac:dyDescent="0.4">
      <c r="B23" s="399"/>
      <c r="C23" s="247"/>
      <c r="D23" s="77"/>
      <c r="E23" s="247"/>
      <c r="F23" s="210"/>
      <c r="G23" s="272"/>
      <c r="H23" s="173"/>
      <c r="I23" s="183"/>
      <c r="J23" s="166"/>
      <c r="K23" s="96"/>
      <c r="L23" s="210"/>
      <c r="M23" s="96"/>
      <c r="N23" s="166"/>
      <c r="O23" s="96"/>
      <c r="P23" s="210"/>
      <c r="Q23" s="96"/>
      <c r="R23" s="210"/>
      <c r="S23" s="96"/>
      <c r="T23" s="166"/>
      <c r="U23" s="96"/>
      <c r="V23" s="166"/>
      <c r="W23" s="96"/>
      <c r="X23" s="210"/>
      <c r="Y23" s="96"/>
      <c r="Z23" s="210"/>
      <c r="AA23" s="96"/>
      <c r="AB23" s="166"/>
      <c r="AC23" s="96"/>
      <c r="AD23" s="318"/>
      <c r="AR23" s="224" t="s">
        <v>356</v>
      </c>
      <c r="AS23" s="463"/>
      <c r="AT23" s="466">
        <f>+C125</f>
        <v>0</v>
      </c>
      <c r="AV23" s="4"/>
      <c r="AW23" s="1"/>
      <c r="AX23" s="1"/>
      <c r="AY23" s="1"/>
      <c r="AZ23" s="344"/>
      <c r="BA23" s="3"/>
    </row>
    <row r="24" spans="1:60" ht="18" thickBot="1" x14ac:dyDescent="0.55000000000000004">
      <c r="B24" s="400" t="s">
        <v>242</v>
      </c>
      <c r="C24" s="243">
        <f>+C7-C22</f>
        <v>385000</v>
      </c>
      <c r="D24" s="101">
        <f>+C24/$C$7</f>
        <v>1</v>
      </c>
      <c r="E24" s="243">
        <f>+E7-E22</f>
        <v>385000</v>
      </c>
      <c r="F24" s="244">
        <f>+E24/E7</f>
        <v>1</v>
      </c>
      <c r="G24" s="250">
        <f t="shared" ref="G24:AD24" si="26">+G7-G22</f>
        <v>0</v>
      </c>
      <c r="H24" s="89" t="e">
        <f t="shared" si="26"/>
        <v>#DIV/0!</v>
      </c>
      <c r="I24" s="184">
        <f t="shared" si="26"/>
        <v>0</v>
      </c>
      <c r="J24" s="89" t="e">
        <f t="shared" si="26"/>
        <v>#DIV/0!</v>
      </c>
      <c r="K24" s="94">
        <f t="shared" si="26"/>
        <v>0</v>
      </c>
      <c r="L24" s="108" t="e">
        <f t="shared" si="26"/>
        <v>#DIV/0!</v>
      </c>
      <c r="M24" s="94">
        <f t="shared" si="26"/>
        <v>0</v>
      </c>
      <c r="N24" s="89" t="e">
        <f t="shared" si="26"/>
        <v>#DIV/0!</v>
      </c>
      <c r="O24" s="94">
        <f t="shared" si="26"/>
        <v>0</v>
      </c>
      <c r="P24" s="108" t="e">
        <f t="shared" si="26"/>
        <v>#DIV/0!</v>
      </c>
      <c r="Q24" s="94">
        <f t="shared" si="26"/>
        <v>0</v>
      </c>
      <c r="R24" s="108" t="e">
        <f t="shared" si="26"/>
        <v>#DIV/0!</v>
      </c>
      <c r="S24" s="94">
        <f t="shared" si="26"/>
        <v>0</v>
      </c>
      <c r="T24" s="89" t="e">
        <f t="shared" si="26"/>
        <v>#DIV/0!</v>
      </c>
      <c r="U24" s="94">
        <f t="shared" si="26"/>
        <v>0</v>
      </c>
      <c r="V24" s="89" t="e">
        <f t="shared" si="26"/>
        <v>#DIV/0!</v>
      </c>
      <c r="W24" s="94">
        <f t="shared" si="26"/>
        <v>0</v>
      </c>
      <c r="X24" s="108" t="e">
        <f t="shared" si="26"/>
        <v>#DIV/0!</v>
      </c>
      <c r="Y24" s="94">
        <f t="shared" si="26"/>
        <v>0</v>
      </c>
      <c r="Z24" s="108" t="e">
        <f t="shared" si="26"/>
        <v>#DIV/0!</v>
      </c>
      <c r="AA24" s="94">
        <f t="shared" si="26"/>
        <v>0</v>
      </c>
      <c r="AB24" s="89" t="e">
        <f t="shared" si="26"/>
        <v>#DIV/0!</v>
      </c>
      <c r="AC24" s="94">
        <f t="shared" si="26"/>
        <v>0</v>
      </c>
      <c r="AD24" s="319" t="e">
        <f t="shared" si="26"/>
        <v>#DIV/0!</v>
      </c>
      <c r="AE24" s="1"/>
      <c r="AR24" s="462" t="s">
        <v>357</v>
      </c>
      <c r="AS24" s="143"/>
      <c r="AT24" s="464">
        <f>+C131</f>
        <v>0</v>
      </c>
      <c r="AV24" s="6"/>
      <c r="AW24" s="2"/>
      <c r="AX24" s="556" t="s">
        <v>485</v>
      </c>
      <c r="AY24" s="2"/>
      <c r="AZ24" s="564">
        <f>+($AZ$21*$AZ$22)</f>
        <v>25328.947368421057</v>
      </c>
      <c r="BA24" s="7"/>
    </row>
    <row r="25" spans="1:60" ht="14.65" thickTop="1" thickBot="1" x14ac:dyDescent="0.45">
      <c r="B25" s="402"/>
      <c r="C25" s="206"/>
      <c r="D25" s="118"/>
      <c r="E25" s="269"/>
      <c r="F25" s="175"/>
      <c r="G25" s="258"/>
      <c r="H25" s="175"/>
      <c r="I25" s="201"/>
      <c r="J25" s="175"/>
      <c r="K25" s="199"/>
      <c r="L25" s="175"/>
      <c r="M25" s="199"/>
      <c r="N25" s="175"/>
      <c r="O25" s="199"/>
      <c r="P25" s="175"/>
      <c r="Q25" s="199"/>
      <c r="R25" s="188"/>
      <c r="S25" s="198"/>
      <c r="T25" s="188"/>
      <c r="U25" s="191"/>
      <c r="V25" s="188"/>
      <c r="W25" s="191"/>
      <c r="X25" s="188"/>
      <c r="Y25" s="191"/>
      <c r="Z25" s="188"/>
      <c r="AA25" s="191"/>
      <c r="AB25" s="188"/>
      <c r="AC25" s="191"/>
      <c r="AD25" s="403"/>
      <c r="AR25" s="225" t="s">
        <v>359</v>
      </c>
      <c r="AS25" s="192"/>
      <c r="AT25" s="446" t="e">
        <f>+#REF!/AT6</f>
        <v>#REF!</v>
      </c>
    </row>
    <row r="26" spans="1:60" ht="15.4" thickBot="1" x14ac:dyDescent="0.45">
      <c r="A26" s="326" t="s">
        <v>397</v>
      </c>
      <c r="B26" s="28" t="s">
        <v>241</v>
      </c>
      <c r="C26" s="186"/>
      <c r="D26" s="76"/>
      <c r="E26" s="248"/>
      <c r="F26" s="108"/>
      <c r="G26" s="259"/>
      <c r="H26" s="108"/>
      <c r="I26" s="184"/>
      <c r="J26" s="108"/>
      <c r="K26" s="94"/>
      <c r="L26" s="108"/>
      <c r="M26" s="94"/>
      <c r="N26" s="108"/>
      <c r="O26" s="94"/>
      <c r="P26" s="108"/>
      <c r="Q26" s="94"/>
      <c r="R26" s="172"/>
      <c r="S26" s="192"/>
      <c r="T26" s="172"/>
      <c r="U26" s="1"/>
      <c r="V26" s="172"/>
      <c r="W26" s="1"/>
      <c r="X26" s="172"/>
      <c r="Y26" s="1"/>
      <c r="Z26" s="172"/>
      <c r="AA26" s="1"/>
      <c r="AB26" s="172"/>
      <c r="AC26" s="1"/>
      <c r="AD26" s="319"/>
      <c r="AR26" s="9"/>
      <c r="AS26" s="9"/>
      <c r="AT26" s="9"/>
      <c r="BC26" s="569"/>
      <c r="BD26" s="570"/>
      <c r="BE26" s="570"/>
      <c r="BF26" s="570"/>
      <c r="BG26" s="570"/>
      <c r="BH26" s="570"/>
    </row>
    <row r="27" spans="1:60" ht="25.5" thickBot="1" x14ac:dyDescent="0.75">
      <c r="B27" s="28"/>
      <c r="C27" s="243"/>
      <c r="D27" s="76"/>
      <c r="E27" s="248"/>
      <c r="F27" s="108"/>
      <c r="G27" s="259"/>
      <c r="H27" s="108"/>
      <c r="I27" s="184"/>
      <c r="J27" s="108"/>
      <c r="K27" s="94"/>
      <c r="L27" s="108"/>
      <c r="M27" s="94"/>
      <c r="N27" s="108"/>
      <c r="O27" s="94"/>
      <c r="P27" s="108"/>
      <c r="Q27" s="94"/>
      <c r="R27" s="172"/>
      <c r="S27" s="192"/>
      <c r="T27" s="172"/>
      <c r="U27" s="1"/>
      <c r="V27" s="172"/>
      <c r="W27" s="1"/>
      <c r="X27" s="172"/>
      <c r="Y27" s="1"/>
      <c r="Z27" s="172"/>
      <c r="AA27" s="1"/>
      <c r="AB27" s="172"/>
      <c r="AC27" s="1"/>
      <c r="AD27" s="319"/>
      <c r="BC27" s="547" t="s">
        <v>461</v>
      </c>
      <c r="BD27" s="548"/>
      <c r="BE27" s="548"/>
      <c r="BF27" s="548"/>
      <c r="BG27" s="548"/>
      <c r="BH27" s="548"/>
    </row>
    <row r="28" spans="1:60" ht="18" thickBot="1" x14ac:dyDescent="0.55000000000000004">
      <c r="B28" s="404" t="s">
        <v>261</v>
      </c>
      <c r="C28" s="243"/>
      <c r="D28" s="76"/>
      <c r="E28" s="248"/>
      <c r="F28" s="108"/>
      <c r="G28" s="259"/>
      <c r="H28" s="108"/>
      <c r="I28" s="184"/>
      <c r="J28" s="108"/>
      <c r="K28" s="94"/>
      <c r="L28" s="108"/>
      <c r="M28" s="94"/>
      <c r="N28" s="108"/>
      <c r="O28" s="94"/>
      <c r="P28" s="108"/>
      <c r="Q28" s="94"/>
      <c r="R28" s="172"/>
      <c r="S28" s="192"/>
      <c r="T28" s="172"/>
      <c r="U28" s="1"/>
      <c r="V28" s="172"/>
      <c r="W28" s="1"/>
      <c r="X28" s="172"/>
      <c r="Y28" s="1"/>
      <c r="Z28" s="172"/>
      <c r="AA28" s="1"/>
      <c r="AB28" s="172"/>
      <c r="AC28" s="1"/>
      <c r="AD28" s="319"/>
      <c r="AR28" s="448"/>
      <c r="AS28" s="1"/>
      <c r="AT28" s="1"/>
      <c r="BC28" s="565" t="s">
        <v>486</v>
      </c>
      <c r="BD28" s="566"/>
      <c r="BE28" s="568" t="s">
        <v>940</v>
      </c>
      <c r="BF28" s="566"/>
      <c r="BG28" s="566"/>
      <c r="BH28" s="567"/>
    </row>
    <row r="29" spans="1:60" ht="18" thickBot="1" x14ac:dyDescent="0.55000000000000004">
      <c r="A29" s="327" t="s">
        <v>398</v>
      </c>
      <c r="B29" s="394" t="s">
        <v>253</v>
      </c>
      <c r="C29" s="243">
        <f t="shared" ref="C29:C37" si="27">+E29+G29+I29+K29+M29+O29+Q29+S29+U29+W29+Y29+AA29+AC29</f>
        <v>0</v>
      </c>
      <c r="D29" s="101">
        <f t="shared" ref="D29:D37" si="28">+C29/$C$7</f>
        <v>0</v>
      </c>
      <c r="E29" s="706">
        <f>'Next Years Budget - Set Goals'!E38/12</f>
        <v>0</v>
      </c>
      <c r="F29" s="108">
        <f>+E29/E$7</f>
        <v>0</v>
      </c>
      <c r="G29" s="706">
        <f>'Next Years Budget - Set Goals'!G38/12</f>
        <v>0</v>
      </c>
      <c r="H29" s="108" t="e">
        <f>+G29/G$7</f>
        <v>#DIV/0!</v>
      </c>
      <c r="I29" s="706">
        <f>'Next Years Budget - Set Goals'!I38/12</f>
        <v>0</v>
      </c>
      <c r="J29" s="108" t="e">
        <f t="shared" ref="J29:J38" si="29">+I29/I$7</f>
        <v>#DIV/0!</v>
      </c>
      <c r="K29" s="706">
        <f>'Next Years Budget - Set Goals'!K38/12</f>
        <v>0</v>
      </c>
      <c r="L29" s="108" t="e">
        <f t="shared" ref="L29:L38" si="30">+K29/K$7</f>
        <v>#DIV/0!</v>
      </c>
      <c r="M29" s="706">
        <f>'Next Years Budget - Set Goals'!M38/12</f>
        <v>0</v>
      </c>
      <c r="N29" s="108" t="e">
        <f t="shared" ref="N29:N38" si="31">+M29/M$7</f>
        <v>#DIV/0!</v>
      </c>
      <c r="O29" s="706">
        <f>'Next Years Budget - Set Goals'!O38/12</f>
        <v>0</v>
      </c>
      <c r="P29" s="108" t="e">
        <f t="shared" ref="P29:P38" si="32">+O29/O$7</f>
        <v>#DIV/0!</v>
      </c>
      <c r="Q29" s="706">
        <f>'Next Years Budget - Set Goals'!Q38/12</f>
        <v>0</v>
      </c>
      <c r="R29" s="108" t="e">
        <f t="shared" ref="R29:R38" si="33">+Q29/Q$7</f>
        <v>#DIV/0!</v>
      </c>
      <c r="S29" s="706">
        <f>'Next Years Budget - Set Goals'!S38/12</f>
        <v>0</v>
      </c>
      <c r="T29" s="108" t="e">
        <f t="shared" ref="T29:T38" si="34">+S29/S$7</f>
        <v>#DIV/0!</v>
      </c>
      <c r="U29" s="706">
        <f>'Next Years Budget - Set Goals'!U38/12</f>
        <v>0</v>
      </c>
      <c r="V29" s="108" t="e">
        <f t="shared" ref="V29:V38" si="35">+U29/U$7</f>
        <v>#DIV/0!</v>
      </c>
      <c r="W29" s="706">
        <f>'Next Years Budget - Set Goals'!W38/12</f>
        <v>0</v>
      </c>
      <c r="X29" s="108" t="e">
        <f t="shared" ref="X29:X38" si="36">+W29/W$7</f>
        <v>#DIV/0!</v>
      </c>
      <c r="Y29" s="706">
        <f>'Next Years Budget - Set Goals'!Y38/12</f>
        <v>0</v>
      </c>
      <c r="Z29" s="108" t="e">
        <f t="shared" ref="Z29:Z38" si="37">+Y29/Y$7</f>
        <v>#DIV/0!</v>
      </c>
      <c r="AA29" s="706">
        <f>'Next Years Budget - Set Goals'!AA38/12</f>
        <v>0</v>
      </c>
      <c r="AB29" s="108" t="e">
        <f t="shared" ref="AB29:AB38" si="38">+AA29/AA$7</f>
        <v>#DIV/0!</v>
      </c>
      <c r="AC29" s="706">
        <f>'Next Years Budget - Set Goals'!AC38/12</f>
        <v>0</v>
      </c>
      <c r="AD29" s="319" t="e">
        <f t="shared" ref="AD29:AD38" si="39">+AC29/AC$7</f>
        <v>#DIV/0!</v>
      </c>
      <c r="AR29" s="448"/>
      <c r="AS29" s="1"/>
      <c r="AT29" s="1"/>
      <c r="BC29" s="4"/>
      <c r="BD29" s="549" t="s">
        <v>462</v>
      </c>
      <c r="BE29" s="550" t="s">
        <v>941</v>
      </c>
      <c r="BF29" s="1"/>
      <c r="BG29" s="551">
        <f>+M7</f>
        <v>0</v>
      </c>
      <c r="BH29" s="3"/>
    </row>
    <row r="30" spans="1:60" ht="18" thickBot="1" x14ac:dyDescent="0.55000000000000004">
      <c r="A30" s="327" t="s">
        <v>398</v>
      </c>
      <c r="B30" s="394" t="s">
        <v>254</v>
      </c>
      <c r="C30" s="243">
        <f t="shared" si="27"/>
        <v>0</v>
      </c>
      <c r="D30" s="101">
        <f t="shared" si="28"/>
        <v>0</v>
      </c>
      <c r="E30" s="706">
        <f>'Next Years Budget - Set Goals'!E39/12</f>
        <v>0</v>
      </c>
      <c r="F30" s="108">
        <f t="shared" ref="F30:H37" si="40">+E30/E$7</f>
        <v>0</v>
      </c>
      <c r="G30" s="706">
        <f>'Next Years Budget - Set Goals'!G39/12</f>
        <v>0</v>
      </c>
      <c r="H30" s="108" t="e">
        <f t="shared" si="40"/>
        <v>#DIV/0!</v>
      </c>
      <c r="I30" s="706">
        <f>'Next Years Budget - Set Goals'!I39/12</f>
        <v>0</v>
      </c>
      <c r="J30" s="108" t="e">
        <f t="shared" si="29"/>
        <v>#DIV/0!</v>
      </c>
      <c r="K30" s="706">
        <f>'Next Years Budget - Set Goals'!K39/12</f>
        <v>0</v>
      </c>
      <c r="L30" s="108" t="e">
        <f t="shared" si="30"/>
        <v>#DIV/0!</v>
      </c>
      <c r="M30" s="706">
        <f>'Next Years Budget - Set Goals'!M39/12</f>
        <v>0</v>
      </c>
      <c r="N30" s="108" t="e">
        <f t="shared" si="31"/>
        <v>#DIV/0!</v>
      </c>
      <c r="O30" s="706">
        <f>'Next Years Budget - Set Goals'!O39/12</f>
        <v>0</v>
      </c>
      <c r="P30" s="108" t="e">
        <f t="shared" si="32"/>
        <v>#DIV/0!</v>
      </c>
      <c r="Q30" s="706">
        <f>'Next Years Budget - Set Goals'!Q39/12</f>
        <v>0</v>
      </c>
      <c r="R30" s="108" t="e">
        <f t="shared" si="33"/>
        <v>#DIV/0!</v>
      </c>
      <c r="S30" s="706">
        <f>'Next Years Budget - Set Goals'!S39/12</f>
        <v>0</v>
      </c>
      <c r="T30" s="108" t="e">
        <f t="shared" si="34"/>
        <v>#DIV/0!</v>
      </c>
      <c r="U30" s="706">
        <f>'Next Years Budget - Set Goals'!U39/12</f>
        <v>0</v>
      </c>
      <c r="V30" s="108" t="e">
        <f t="shared" si="35"/>
        <v>#DIV/0!</v>
      </c>
      <c r="W30" s="706">
        <f>'Next Years Budget - Set Goals'!W39/12</f>
        <v>0</v>
      </c>
      <c r="X30" s="108" t="e">
        <f t="shared" si="36"/>
        <v>#DIV/0!</v>
      </c>
      <c r="Y30" s="706">
        <f>'Next Years Budget - Set Goals'!Y39/12</f>
        <v>0</v>
      </c>
      <c r="Z30" s="108" t="e">
        <f t="shared" si="37"/>
        <v>#DIV/0!</v>
      </c>
      <c r="AA30" s="706">
        <f>'Next Years Budget - Set Goals'!AA39/12</f>
        <v>0</v>
      </c>
      <c r="AB30" s="108" t="e">
        <f t="shared" si="38"/>
        <v>#DIV/0!</v>
      </c>
      <c r="AC30" s="706">
        <f>'Next Years Budget - Set Goals'!AC39/12</f>
        <v>0</v>
      </c>
      <c r="AD30" s="319" t="e">
        <f t="shared" si="39"/>
        <v>#DIV/0!</v>
      </c>
      <c r="BC30" s="552"/>
      <c r="BD30" s="549" t="s">
        <v>464</v>
      </c>
      <c r="BE30" s="550" t="s">
        <v>465</v>
      </c>
      <c r="BF30" s="1"/>
      <c r="BG30" s="572">
        <v>850</v>
      </c>
      <c r="BH30" s="3"/>
    </row>
    <row r="31" spans="1:60" ht="18" thickBot="1" x14ac:dyDescent="0.55000000000000004">
      <c r="A31" s="327" t="s">
        <v>399</v>
      </c>
      <c r="B31" s="394" t="s">
        <v>255</v>
      </c>
      <c r="C31" s="243">
        <f t="shared" si="27"/>
        <v>0</v>
      </c>
      <c r="D31" s="101">
        <f t="shared" si="28"/>
        <v>0</v>
      </c>
      <c r="E31" s="706">
        <f>'Next Years Budget - Set Goals'!E40/12</f>
        <v>0</v>
      </c>
      <c r="F31" s="108">
        <f t="shared" si="40"/>
        <v>0</v>
      </c>
      <c r="G31" s="706">
        <f>'Next Years Budget - Set Goals'!G40/12</f>
        <v>0</v>
      </c>
      <c r="H31" s="108" t="e">
        <f t="shared" si="40"/>
        <v>#DIV/0!</v>
      </c>
      <c r="I31" s="706">
        <f>'Next Years Budget - Set Goals'!I40/12</f>
        <v>0</v>
      </c>
      <c r="J31" s="108" t="e">
        <f t="shared" si="29"/>
        <v>#DIV/0!</v>
      </c>
      <c r="K31" s="706">
        <f>'Next Years Budget - Set Goals'!K40/12</f>
        <v>0</v>
      </c>
      <c r="L31" s="108" t="e">
        <f t="shared" si="30"/>
        <v>#DIV/0!</v>
      </c>
      <c r="M31" s="706">
        <f>'Next Years Budget - Set Goals'!M40/12</f>
        <v>0</v>
      </c>
      <c r="N31" s="108" t="e">
        <f t="shared" si="31"/>
        <v>#DIV/0!</v>
      </c>
      <c r="O31" s="706">
        <f>'Next Years Budget - Set Goals'!O40/12</f>
        <v>0</v>
      </c>
      <c r="P31" s="108" t="e">
        <f t="shared" si="32"/>
        <v>#DIV/0!</v>
      </c>
      <c r="Q31" s="706">
        <f>'Next Years Budget - Set Goals'!Q40/12</f>
        <v>0</v>
      </c>
      <c r="R31" s="108" t="e">
        <f t="shared" si="33"/>
        <v>#DIV/0!</v>
      </c>
      <c r="S31" s="706">
        <f>'Next Years Budget - Set Goals'!S40/12</f>
        <v>0</v>
      </c>
      <c r="T31" s="108" t="e">
        <f t="shared" si="34"/>
        <v>#DIV/0!</v>
      </c>
      <c r="U31" s="706">
        <f>'Next Years Budget - Set Goals'!U40/12</f>
        <v>0</v>
      </c>
      <c r="V31" s="108" t="e">
        <f t="shared" si="35"/>
        <v>#DIV/0!</v>
      </c>
      <c r="W31" s="706">
        <f>'Next Years Budget - Set Goals'!W40/12</f>
        <v>0</v>
      </c>
      <c r="X31" s="108" t="e">
        <f t="shared" si="36"/>
        <v>#DIV/0!</v>
      </c>
      <c r="Y31" s="706">
        <f>'Next Years Budget - Set Goals'!Y40/12</f>
        <v>0</v>
      </c>
      <c r="Z31" s="108" t="e">
        <f t="shared" si="37"/>
        <v>#DIV/0!</v>
      </c>
      <c r="AA31" s="706">
        <f>'Next Years Budget - Set Goals'!AA40/12</f>
        <v>0</v>
      </c>
      <c r="AB31" s="108" t="e">
        <f t="shared" si="38"/>
        <v>#DIV/0!</v>
      </c>
      <c r="AC31" s="706">
        <f>'Next Years Budget - Set Goals'!AC40/12</f>
        <v>0</v>
      </c>
      <c r="AD31" s="319" t="e">
        <f t="shared" si="39"/>
        <v>#DIV/0!</v>
      </c>
      <c r="BC31" s="552"/>
      <c r="BD31" s="549" t="s">
        <v>466</v>
      </c>
      <c r="BE31" s="550" t="s">
        <v>467</v>
      </c>
      <c r="BF31" s="1"/>
      <c r="BG31" s="553">
        <f>+(BG29/BG30)</f>
        <v>0</v>
      </c>
      <c r="BH31" s="3"/>
    </row>
    <row r="32" spans="1:60" ht="18" thickBot="1" x14ac:dyDescent="0.55000000000000004">
      <c r="A32" s="327" t="s">
        <v>399</v>
      </c>
      <c r="B32" s="394" t="s">
        <v>256</v>
      </c>
      <c r="C32" s="243">
        <f t="shared" si="27"/>
        <v>0</v>
      </c>
      <c r="D32" s="101">
        <f t="shared" si="28"/>
        <v>0</v>
      </c>
      <c r="E32" s="706">
        <f>'Next Years Budget - Set Goals'!E41/12</f>
        <v>0</v>
      </c>
      <c r="F32" s="108">
        <f t="shared" si="40"/>
        <v>0</v>
      </c>
      <c r="G32" s="706">
        <f>'Next Years Budget - Set Goals'!G41/12</f>
        <v>0</v>
      </c>
      <c r="H32" s="108" t="e">
        <f t="shared" si="40"/>
        <v>#DIV/0!</v>
      </c>
      <c r="I32" s="706">
        <f>'Next Years Budget - Set Goals'!I41/12</f>
        <v>0</v>
      </c>
      <c r="J32" s="108" t="e">
        <f t="shared" si="29"/>
        <v>#DIV/0!</v>
      </c>
      <c r="K32" s="706">
        <f>'Next Years Budget - Set Goals'!K41/12</f>
        <v>0</v>
      </c>
      <c r="L32" s="108" t="e">
        <f t="shared" si="30"/>
        <v>#DIV/0!</v>
      </c>
      <c r="M32" s="706">
        <f>'Next Years Budget - Set Goals'!M41/12</f>
        <v>0</v>
      </c>
      <c r="N32" s="108" t="e">
        <f t="shared" si="31"/>
        <v>#DIV/0!</v>
      </c>
      <c r="O32" s="706">
        <f>'Next Years Budget - Set Goals'!O41/12</f>
        <v>0</v>
      </c>
      <c r="P32" s="108" t="e">
        <f t="shared" si="32"/>
        <v>#DIV/0!</v>
      </c>
      <c r="Q32" s="706">
        <f>'Next Years Budget - Set Goals'!Q41/12</f>
        <v>0</v>
      </c>
      <c r="R32" s="108" t="e">
        <f t="shared" si="33"/>
        <v>#DIV/0!</v>
      </c>
      <c r="S32" s="706">
        <f>'Next Years Budget - Set Goals'!S41/12</f>
        <v>0</v>
      </c>
      <c r="T32" s="108" t="e">
        <f t="shared" si="34"/>
        <v>#DIV/0!</v>
      </c>
      <c r="U32" s="706">
        <f>'Next Years Budget - Set Goals'!U41/12</f>
        <v>0</v>
      </c>
      <c r="V32" s="108" t="e">
        <f t="shared" si="35"/>
        <v>#DIV/0!</v>
      </c>
      <c r="W32" s="706">
        <f>'Next Years Budget - Set Goals'!W41/12</f>
        <v>0</v>
      </c>
      <c r="X32" s="108" t="e">
        <f t="shared" si="36"/>
        <v>#DIV/0!</v>
      </c>
      <c r="Y32" s="706">
        <f>'Next Years Budget - Set Goals'!Y41/12</f>
        <v>0</v>
      </c>
      <c r="Z32" s="108" t="e">
        <f t="shared" si="37"/>
        <v>#DIV/0!</v>
      </c>
      <c r="AA32" s="706">
        <f>'Next Years Budget - Set Goals'!AA41/12</f>
        <v>0</v>
      </c>
      <c r="AB32" s="108" t="e">
        <f t="shared" si="38"/>
        <v>#DIV/0!</v>
      </c>
      <c r="AC32" s="706">
        <f>'Next Years Budget - Set Goals'!AC41/12</f>
        <v>0</v>
      </c>
      <c r="AD32" s="319" t="e">
        <f t="shared" si="39"/>
        <v>#DIV/0!</v>
      </c>
      <c r="BC32" s="552"/>
      <c r="BD32" s="549" t="s">
        <v>468</v>
      </c>
      <c r="BE32" s="550" t="s">
        <v>469</v>
      </c>
      <c r="BF32" s="1"/>
      <c r="BG32" s="573">
        <v>0</v>
      </c>
      <c r="BH32" s="3"/>
    </row>
    <row r="33" spans="1:60" ht="18" thickBot="1" x14ac:dyDescent="0.55000000000000004">
      <c r="A33" s="327" t="s">
        <v>398</v>
      </c>
      <c r="B33" s="394" t="s">
        <v>257</v>
      </c>
      <c r="C33" s="243">
        <f t="shared" si="27"/>
        <v>0</v>
      </c>
      <c r="D33" s="101">
        <f t="shared" si="28"/>
        <v>0</v>
      </c>
      <c r="E33" s="706">
        <f>'Next Years Budget - Set Goals'!E42/12</f>
        <v>0</v>
      </c>
      <c r="F33" s="108">
        <f t="shared" si="40"/>
        <v>0</v>
      </c>
      <c r="G33" s="706">
        <f>'Next Years Budget - Set Goals'!G42/12</f>
        <v>0</v>
      </c>
      <c r="H33" s="108" t="e">
        <f t="shared" si="40"/>
        <v>#DIV/0!</v>
      </c>
      <c r="I33" s="706">
        <f>'Next Years Budget - Set Goals'!I42/12</f>
        <v>0</v>
      </c>
      <c r="J33" s="108" t="e">
        <f t="shared" si="29"/>
        <v>#DIV/0!</v>
      </c>
      <c r="K33" s="706">
        <f>'Next Years Budget - Set Goals'!K42/12</f>
        <v>0</v>
      </c>
      <c r="L33" s="108" t="e">
        <f t="shared" si="30"/>
        <v>#DIV/0!</v>
      </c>
      <c r="M33" s="706">
        <f>'Next Years Budget - Set Goals'!M42/12</f>
        <v>0</v>
      </c>
      <c r="N33" s="108" t="e">
        <f t="shared" si="31"/>
        <v>#DIV/0!</v>
      </c>
      <c r="O33" s="706">
        <f>'Next Years Budget - Set Goals'!O42/12</f>
        <v>0</v>
      </c>
      <c r="P33" s="108" t="e">
        <f t="shared" si="32"/>
        <v>#DIV/0!</v>
      </c>
      <c r="Q33" s="706">
        <f>'Next Years Budget - Set Goals'!Q42/12</f>
        <v>0</v>
      </c>
      <c r="R33" s="108" t="e">
        <f t="shared" si="33"/>
        <v>#DIV/0!</v>
      </c>
      <c r="S33" s="706">
        <f>'Next Years Budget - Set Goals'!S42/12</f>
        <v>0</v>
      </c>
      <c r="T33" s="108" t="e">
        <f t="shared" si="34"/>
        <v>#DIV/0!</v>
      </c>
      <c r="U33" s="706">
        <f>'Next Years Budget - Set Goals'!U42/12</f>
        <v>0</v>
      </c>
      <c r="V33" s="108" t="e">
        <f t="shared" si="35"/>
        <v>#DIV/0!</v>
      </c>
      <c r="W33" s="706">
        <f>'Next Years Budget - Set Goals'!W42/12</f>
        <v>0</v>
      </c>
      <c r="X33" s="108" t="e">
        <f t="shared" si="36"/>
        <v>#DIV/0!</v>
      </c>
      <c r="Y33" s="706">
        <f>'Next Years Budget - Set Goals'!Y42/12</f>
        <v>0</v>
      </c>
      <c r="Z33" s="108" t="e">
        <f t="shared" si="37"/>
        <v>#DIV/0!</v>
      </c>
      <c r="AA33" s="706">
        <f>'Next Years Budget - Set Goals'!AA42/12</f>
        <v>0</v>
      </c>
      <c r="AB33" s="108" t="e">
        <f t="shared" si="38"/>
        <v>#DIV/0!</v>
      </c>
      <c r="AC33" s="706">
        <f>'Next Years Budget - Set Goals'!AC42/12</f>
        <v>0</v>
      </c>
      <c r="AD33" s="319" t="e">
        <f t="shared" si="39"/>
        <v>#DIV/0!</v>
      </c>
      <c r="BC33" s="554"/>
      <c r="BD33" s="555" t="s">
        <v>470</v>
      </c>
      <c r="BE33" s="556" t="s">
        <v>471</v>
      </c>
      <c r="BF33" s="2"/>
      <c r="BG33" s="557">
        <f>+((BG29/BG30)/(1-BG32))</f>
        <v>0</v>
      </c>
      <c r="BH33" s="7"/>
    </row>
    <row r="34" spans="1:60" ht="18" thickBot="1" x14ac:dyDescent="0.55000000000000004">
      <c r="A34" s="327" t="s">
        <v>399</v>
      </c>
      <c r="B34" s="394" t="s">
        <v>258</v>
      </c>
      <c r="C34" s="243">
        <f t="shared" si="27"/>
        <v>0</v>
      </c>
      <c r="D34" s="101">
        <f t="shared" si="28"/>
        <v>0</v>
      </c>
      <c r="E34" s="706">
        <f>'Next Years Budget - Set Goals'!E43/12</f>
        <v>0</v>
      </c>
      <c r="F34" s="108">
        <f t="shared" si="40"/>
        <v>0</v>
      </c>
      <c r="G34" s="706">
        <f>'Next Years Budget - Set Goals'!G43/12</f>
        <v>0</v>
      </c>
      <c r="H34" s="108" t="e">
        <f t="shared" si="40"/>
        <v>#DIV/0!</v>
      </c>
      <c r="I34" s="706">
        <f>'Next Years Budget - Set Goals'!I43/12</f>
        <v>0</v>
      </c>
      <c r="J34" s="108" t="e">
        <f t="shared" si="29"/>
        <v>#DIV/0!</v>
      </c>
      <c r="K34" s="706">
        <f>'Next Years Budget - Set Goals'!K43/12</f>
        <v>0</v>
      </c>
      <c r="L34" s="108" t="e">
        <f t="shared" si="30"/>
        <v>#DIV/0!</v>
      </c>
      <c r="M34" s="706">
        <f>'Next Years Budget - Set Goals'!M43/12</f>
        <v>0</v>
      </c>
      <c r="N34" s="108" t="e">
        <f t="shared" si="31"/>
        <v>#DIV/0!</v>
      </c>
      <c r="O34" s="706">
        <f>'Next Years Budget - Set Goals'!O43/12</f>
        <v>0</v>
      </c>
      <c r="P34" s="108" t="e">
        <f t="shared" si="32"/>
        <v>#DIV/0!</v>
      </c>
      <c r="Q34" s="706">
        <f>'Next Years Budget - Set Goals'!Q43/12</f>
        <v>0</v>
      </c>
      <c r="R34" s="108" t="e">
        <f t="shared" si="33"/>
        <v>#DIV/0!</v>
      </c>
      <c r="S34" s="706">
        <f>'Next Years Budget - Set Goals'!S43/12</f>
        <v>0</v>
      </c>
      <c r="T34" s="108" t="e">
        <f t="shared" si="34"/>
        <v>#DIV/0!</v>
      </c>
      <c r="U34" s="706">
        <f>'Next Years Budget - Set Goals'!U43/12</f>
        <v>0</v>
      </c>
      <c r="V34" s="108" t="e">
        <f t="shared" si="35"/>
        <v>#DIV/0!</v>
      </c>
      <c r="W34" s="706">
        <f>'Next Years Budget - Set Goals'!W43/12</f>
        <v>0</v>
      </c>
      <c r="X34" s="108" t="e">
        <f t="shared" si="36"/>
        <v>#DIV/0!</v>
      </c>
      <c r="Y34" s="706">
        <f>'Next Years Budget - Set Goals'!Y43/12</f>
        <v>0</v>
      </c>
      <c r="Z34" s="108" t="e">
        <f t="shared" si="37"/>
        <v>#DIV/0!</v>
      </c>
      <c r="AA34" s="706">
        <f>'Next Years Budget - Set Goals'!AA43/12</f>
        <v>0</v>
      </c>
      <c r="AB34" s="108" t="e">
        <f t="shared" si="38"/>
        <v>#DIV/0!</v>
      </c>
      <c r="AC34" s="706">
        <f>'Next Years Budget - Set Goals'!AC43/12</f>
        <v>0</v>
      </c>
      <c r="AD34" s="319" t="e">
        <f t="shared" si="39"/>
        <v>#DIV/0!</v>
      </c>
      <c r="BC34" s="552"/>
      <c r="BD34" s="549" t="s">
        <v>472</v>
      </c>
      <c r="BE34" s="550" t="s">
        <v>473</v>
      </c>
      <c r="BF34" s="1"/>
      <c r="BG34" s="574">
        <v>0.95</v>
      </c>
      <c r="BH34" s="3"/>
    </row>
    <row r="35" spans="1:60" ht="18" thickBot="1" x14ac:dyDescent="0.55000000000000004">
      <c r="A35" s="327" t="s">
        <v>399</v>
      </c>
      <c r="B35" s="394" t="s">
        <v>259</v>
      </c>
      <c r="C35" s="243">
        <f t="shared" si="27"/>
        <v>0</v>
      </c>
      <c r="D35" s="101">
        <f t="shared" si="28"/>
        <v>0</v>
      </c>
      <c r="E35" s="706">
        <f>'Next Years Budget - Set Goals'!E44/12</f>
        <v>0</v>
      </c>
      <c r="F35" s="108">
        <f t="shared" si="40"/>
        <v>0</v>
      </c>
      <c r="G35" s="706">
        <f>'Next Years Budget - Set Goals'!G44/12</f>
        <v>0</v>
      </c>
      <c r="H35" s="108" t="e">
        <f t="shared" si="40"/>
        <v>#DIV/0!</v>
      </c>
      <c r="I35" s="706">
        <f>'Next Years Budget - Set Goals'!I44/12</f>
        <v>0</v>
      </c>
      <c r="J35" s="108" t="e">
        <f t="shared" si="29"/>
        <v>#DIV/0!</v>
      </c>
      <c r="K35" s="706">
        <f>'Next Years Budget - Set Goals'!K44/12</f>
        <v>0</v>
      </c>
      <c r="L35" s="108" t="e">
        <f t="shared" si="30"/>
        <v>#DIV/0!</v>
      </c>
      <c r="M35" s="706">
        <f>'Next Years Budget - Set Goals'!M44/12</f>
        <v>0</v>
      </c>
      <c r="N35" s="108" t="e">
        <f t="shared" si="31"/>
        <v>#DIV/0!</v>
      </c>
      <c r="O35" s="706">
        <f>'Next Years Budget - Set Goals'!O44/12</f>
        <v>0</v>
      </c>
      <c r="P35" s="108" t="e">
        <f t="shared" si="32"/>
        <v>#DIV/0!</v>
      </c>
      <c r="Q35" s="706">
        <f>'Next Years Budget - Set Goals'!Q44/12</f>
        <v>0</v>
      </c>
      <c r="R35" s="108" t="e">
        <f t="shared" si="33"/>
        <v>#DIV/0!</v>
      </c>
      <c r="S35" s="706">
        <f>'Next Years Budget - Set Goals'!S44/12</f>
        <v>0</v>
      </c>
      <c r="T35" s="108" t="e">
        <f t="shared" si="34"/>
        <v>#DIV/0!</v>
      </c>
      <c r="U35" s="706">
        <f>'Next Years Budget - Set Goals'!U44/12</f>
        <v>0</v>
      </c>
      <c r="V35" s="108" t="e">
        <f t="shared" si="35"/>
        <v>#DIV/0!</v>
      </c>
      <c r="W35" s="706">
        <f>'Next Years Budget - Set Goals'!W44/12</f>
        <v>0</v>
      </c>
      <c r="X35" s="108" t="e">
        <f t="shared" si="36"/>
        <v>#DIV/0!</v>
      </c>
      <c r="Y35" s="706">
        <f>'Next Years Budget - Set Goals'!Y44/12</f>
        <v>0</v>
      </c>
      <c r="Z35" s="108" t="e">
        <f t="shared" si="37"/>
        <v>#DIV/0!</v>
      </c>
      <c r="AA35" s="706">
        <f>'Next Years Budget - Set Goals'!AA44/12</f>
        <v>0</v>
      </c>
      <c r="AB35" s="108" t="e">
        <f t="shared" si="38"/>
        <v>#DIV/0!</v>
      </c>
      <c r="AC35" s="706">
        <f>'Next Years Budget - Set Goals'!AC44/12</f>
        <v>0</v>
      </c>
      <c r="AD35" s="319" t="e">
        <f t="shared" si="39"/>
        <v>#DIV/0!</v>
      </c>
      <c r="BC35" s="552"/>
      <c r="BD35" s="549" t="s">
        <v>474</v>
      </c>
      <c r="BE35" s="550" t="s">
        <v>475</v>
      </c>
      <c r="BF35" s="1"/>
      <c r="BG35" s="553">
        <f>SUM(BG33/BG34)</f>
        <v>0</v>
      </c>
      <c r="BH35" s="3"/>
    </row>
    <row r="36" spans="1:60" ht="18" thickBot="1" x14ac:dyDescent="0.55000000000000004">
      <c r="A36" s="327" t="s">
        <v>399</v>
      </c>
      <c r="B36" s="394" t="s">
        <v>260</v>
      </c>
      <c r="C36" s="243">
        <f t="shared" si="27"/>
        <v>0</v>
      </c>
      <c r="D36" s="101">
        <f t="shared" si="28"/>
        <v>0</v>
      </c>
      <c r="E36" s="706">
        <f>'Next Years Budget - Set Goals'!E45/12</f>
        <v>0</v>
      </c>
      <c r="F36" s="108">
        <f t="shared" si="40"/>
        <v>0</v>
      </c>
      <c r="G36" s="706">
        <f>'Next Years Budget - Set Goals'!G45/12</f>
        <v>0</v>
      </c>
      <c r="H36" s="108" t="e">
        <f t="shared" si="40"/>
        <v>#DIV/0!</v>
      </c>
      <c r="I36" s="706">
        <f>'Next Years Budget - Set Goals'!I45/12</f>
        <v>0</v>
      </c>
      <c r="J36" s="108" t="e">
        <f t="shared" si="29"/>
        <v>#DIV/0!</v>
      </c>
      <c r="K36" s="706">
        <f>'Next Years Budget - Set Goals'!K45/12</f>
        <v>0</v>
      </c>
      <c r="L36" s="108" t="e">
        <f t="shared" si="30"/>
        <v>#DIV/0!</v>
      </c>
      <c r="M36" s="706">
        <f>'Next Years Budget - Set Goals'!M45/12</f>
        <v>0</v>
      </c>
      <c r="N36" s="108" t="e">
        <f t="shared" si="31"/>
        <v>#DIV/0!</v>
      </c>
      <c r="O36" s="706">
        <f>'Next Years Budget - Set Goals'!O45/12</f>
        <v>0</v>
      </c>
      <c r="P36" s="108" t="e">
        <f t="shared" si="32"/>
        <v>#DIV/0!</v>
      </c>
      <c r="Q36" s="706">
        <f>'Next Years Budget - Set Goals'!Q45/12</f>
        <v>0</v>
      </c>
      <c r="R36" s="108" t="e">
        <f t="shared" si="33"/>
        <v>#DIV/0!</v>
      </c>
      <c r="S36" s="706">
        <f>'Next Years Budget - Set Goals'!S45/12</f>
        <v>0</v>
      </c>
      <c r="T36" s="108" t="e">
        <f t="shared" si="34"/>
        <v>#DIV/0!</v>
      </c>
      <c r="U36" s="706">
        <f>'Next Years Budget - Set Goals'!U45/12</f>
        <v>0</v>
      </c>
      <c r="V36" s="108" t="e">
        <f t="shared" si="35"/>
        <v>#DIV/0!</v>
      </c>
      <c r="W36" s="706">
        <f>'Next Years Budget - Set Goals'!W45/12</f>
        <v>0</v>
      </c>
      <c r="X36" s="108" t="e">
        <f t="shared" si="36"/>
        <v>#DIV/0!</v>
      </c>
      <c r="Y36" s="706">
        <f>'Next Years Budget - Set Goals'!Y45/12</f>
        <v>0</v>
      </c>
      <c r="Z36" s="108" t="e">
        <f t="shared" si="37"/>
        <v>#DIV/0!</v>
      </c>
      <c r="AA36" s="706">
        <f>'Next Years Budget - Set Goals'!AA45/12</f>
        <v>0</v>
      </c>
      <c r="AB36" s="108" t="e">
        <f t="shared" si="38"/>
        <v>#DIV/0!</v>
      </c>
      <c r="AC36" s="706">
        <f>'Next Years Budget - Set Goals'!AC45/12</f>
        <v>0</v>
      </c>
      <c r="AD36" s="319" t="e">
        <f t="shared" si="39"/>
        <v>#DIV/0!</v>
      </c>
      <c r="BC36" s="552"/>
      <c r="BD36" s="549" t="s">
        <v>476</v>
      </c>
      <c r="BE36" s="550" t="s">
        <v>477</v>
      </c>
      <c r="BF36" s="1"/>
      <c r="BG36" s="575">
        <v>21</v>
      </c>
      <c r="BH36" s="3"/>
    </row>
    <row r="37" spans="1:60" ht="27" thickBot="1" x14ac:dyDescent="0.55000000000000004">
      <c r="A37" s="327"/>
      <c r="B37" s="405" t="s">
        <v>262</v>
      </c>
      <c r="C37" s="243">
        <f t="shared" si="27"/>
        <v>0</v>
      </c>
      <c r="D37" s="101">
        <f t="shared" si="28"/>
        <v>0</v>
      </c>
      <c r="E37" s="706">
        <f>'Next Years Budget - Set Goals'!E46/12</f>
        <v>0</v>
      </c>
      <c r="F37" s="108">
        <f t="shared" si="40"/>
        <v>0</v>
      </c>
      <c r="G37" s="706">
        <f>'Next Years Budget - Set Goals'!G46/12</f>
        <v>0</v>
      </c>
      <c r="H37" s="108" t="e">
        <f t="shared" si="40"/>
        <v>#DIV/0!</v>
      </c>
      <c r="I37" s="706">
        <f>'Next Years Budget - Set Goals'!I46/12</f>
        <v>0</v>
      </c>
      <c r="J37" s="108" t="e">
        <f t="shared" si="29"/>
        <v>#DIV/0!</v>
      </c>
      <c r="K37" s="706">
        <f>'Next Years Budget - Set Goals'!K46/12</f>
        <v>0</v>
      </c>
      <c r="L37" s="108" t="e">
        <f t="shared" si="30"/>
        <v>#DIV/0!</v>
      </c>
      <c r="M37" s="706">
        <f>'Next Years Budget - Set Goals'!M46/12</f>
        <v>0</v>
      </c>
      <c r="N37" s="108" t="e">
        <f t="shared" si="31"/>
        <v>#DIV/0!</v>
      </c>
      <c r="O37" s="706">
        <f>'Next Years Budget - Set Goals'!O46/12</f>
        <v>0</v>
      </c>
      <c r="P37" s="108" t="e">
        <f t="shared" si="32"/>
        <v>#DIV/0!</v>
      </c>
      <c r="Q37" s="706">
        <f>'Next Years Budget - Set Goals'!Q46/12</f>
        <v>0</v>
      </c>
      <c r="R37" s="108" t="e">
        <f t="shared" si="33"/>
        <v>#DIV/0!</v>
      </c>
      <c r="S37" s="706">
        <f>'Next Years Budget - Set Goals'!S46/12</f>
        <v>0</v>
      </c>
      <c r="T37" s="108" t="e">
        <f t="shared" si="34"/>
        <v>#DIV/0!</v>
      </c>
      <c r="U37" s="706">
        <f>'Next Years Budget - Set Goals'!U46/12</f>
        <v>0</v>
      </c>
      <c r="V37" s="108" t="e">
        <f t="shared" si="35"/>
        <v>#DIV/0!</v>
      </c>
      <c r="W37" s="706">
        <f>'Next Years Budget - Set Goals'!W46/12</f>
        <v>0</v>
      </c>
      <c r="X37" s="108" t="e">
        <f t="shared" si="36"/>
        <v>#DIV/0!</v>
      </c>
      <c r="Y37" s="706">
        <f>'Next Years Budget - Set Goals'!Y46/12</f>
        <v>0</v>
      </c>
      <c r="Z37" s="108" t="e">
        <f t="shared" si="37"/>
        <v>#DIV/0!</v>
      </c>
      <c r="AA37" s="706">
        <f>'Next Years Budget - Set Goals'!AA46/12</f>
        <v>0</v>
      </c>
      <c r="AB37" s="108" t="e">
        <f t="shared" si="38"/>
        <v>#DIV/0!</v>
      </c>
      <c r="AC37" s="706">
        <f>'Next Years Budget - Set Goals'!AC46/12</f>
        <v>0</v>
      </c>
      <c r="AD37" s="319" t="e">
        <f t="shared" si="39"/>
        <v>#DIV/0!</v>
      </c>
      <c r="BC37" s="552"/>
      <c r="BD37" s="549" t="s">
        <v>478</v>
      </c>
      <c r="BE37" s="550" t="s">
        <v>479</v>
      </c>
      <c r="BF37" s="1"/>
      <c r="BG37" s="571">
        <f>(BG35/BG36)</f>
        <v>0</v>
      </c>
      <c r="BH37" s="558" t="s">
        <v>480</v>
      </c>
    </row>
    <row r="38" spans="1:60" ht="18" thickBot="1" x14ac:dyDescent="0.55000000000000004">
      <c r="A38" s="327"/>
      <c r="B38" s="406" t="s">
        <v>263</v>
      </c>
      <c r="C38" s="263">
        <f>SUM(C29:C37)</f>
        <v>0</v>
      </c>
      <c r="D38" s="167">
        <f>+C38/$C$7</f>
        <v>0</v>
      </c>
      <c r="E38" s="254">
        <f>SUM(E29:E37)</f>
        <v>0</v>
      </c>
      <c r="F38" s="176">
        <f>+E38/E$7</f>
        <v>0</v>
      </c>
      <c r="G38" s="254">
        <f>SUM(G29:G37)</f>
        <v>0</v>
      </c>
      <c r="H38" s="176" t="e">
        <f>+G38/G$7</f>
        <v>#DIV/0!</v>
      </c>
      <c r="I38" s="254">
        <f>SUM(I29:I37)</f>
        <v>0</v>
      </c>
      <c r="J38" s="176" t="e">
        <f t="shared" si="29"/>
        <v>#DIV/0!</v>
      </c>
      <c r="K38" s="254">
        <f>SUM(K29:K37)</f>
        <v>0</v>
      </c>
      <c r="L38" s="176" t="e">
        <f t="shared" si="30"/>
        <v>#DIV/0!</v>
      </c>
      <c r="M38" s="254">
        <f>SUM(M29:M37)</f>
        <v>0</v>
      </c>
      <c r="N38" s="176" t="e">
        <f t="shared" si="31"/>
        <v>#DIV/0!</v>
      </c>
      <c r="O38" s="254">
        <f>SUM(O29:O37)</f>
        <v>0</v>
      </c>
      <c r="P38" s="176" t="e">
        <f t="shared" si="32"/>
        <v>#DIV/0!</v>
      </c>
      <c r="Q38" s="254">
        <f>SUM(Q29:Q37)</f>
        <v>0</v>
      </c>
      <c r="R38" s="176" t="e">
        <f t="shared" si="33"/>
        <v>#DIV/0!</v>
      </c>
      <c r="S38" s="254">
        <f>SUM(S29:S37)</f>
        <v>0</v>
      </c>
      <c r="T38" s="176" t="e">
        <f t="shared" si="34"/>
        <v>#DIV/0!</v>
      </c>
      <c r="U38" s="254">
        <f>SUM(U29:U37)</f>
        <v>0</v>
      </c>
      <c r="V38" s="176" t="e">
        <f t="shared" si="35"/>
        <v>#DIV/0!</v>
      </c>
      <c r="W38" s="254">
        <f>SUM(W29:W37)</f>
        <v>0</v>
      </c>
      <c r="X38" s="176" t="e">
        <f t="shared" si="36"/>
        <v>#DIV/0!</v>
      </c>
      <c r="Y38" s="254">
        <f>SUM(Y29:Y37)</f>
        <v>0</v>
      </c>
      <c r="Z38" s="176" t="e">
        <f t="shared" si="37"/>
        <v>#DIV/0!</v>
      </c>
      <c r="AA38" s="254">
        <f>SUM(AA29:AA37)</f>
        <v>0</v>
      </c>
      <c r="AB38" s="176" t="e">
        <f t="shared" si="38"/>
        <v>#DIV/0!</v>
      </c>
      <c r="AC38" s="254">
        <f>SUM(AC29:AC37)</f>
        <v>0</v>
      </c>
      <c r="AD38" s="320" t="e">
        <f t="shared" si="39"/>
        <v>#DIV/0!</v>
      </c>
      <c r="BC38" s="6"/>
      <c r="BD38" s="555" t="s">
        <v>481</v>
      </c>
      <c r="BE38" s="556" t="s">
        <v>482</v>
      </c>
      <c r="BF38" s="2"/>
      <c r="BG38" s="576">
        <f>+(BG29/BG36)</f>
        <v>0</v>
      </c>
      <c r="BH38" s="559" t="s">
        <v>480</v>
      </c>
    </row>
    <row r="39" spans="1:60" ht="13.15" x14ac:dyDescent="0.4">
      <c r="A39" s="327"/>
      <c r="B39" s="407"/>
      <c r="C39" s="264"/>
      <c r="D39" s="107"/>
      <c r="E39" s="255"/>
      <c r="F39" s="176"/>
      <c r="G39" s="255"/>
      <c r="H39" s="176"/>
      <c r="I39" s="255"/>
      <c r="J39" s="176"/>
      <c r="K39" s="255"/>
      <c r="L39" s="176"/>
      <c r="M39" s="255"/>
      <c r="N39" s="176"/>
      <c r="O39" s="255"/>
      <c r="P39" s="176"/>
      <c r="Q39" s="255"/>
      <c r="R39" s="176"/>
      <c r="S39" s="255"/>
      <c r="T39" s="176"/>
      <c r="U39" s="255"/>
      <c r="V39" s="176"/>
      <c r="W39" s="255"/>
      <c r="X39" s="176"/>
      <c r="Y39" s="255"/>
      <c r="Z39" s="176"/>
      <c r="AA39" s="255"/>
      <c r="AB39" s="176"/>
      <c r="AC39" s="255"/>
      <c r="AD39" s="320"/>
      <c r="BC39" s="8"/>
      <c r="BD39" s="9"/>
      <c r="BE39" s="9"/>
      <c r="BF39" s="9"/>
      <c r="BG39" s="352"/>
      <c r="BH39" s="10"/>
    </row>
    <row r="40" spans="1:60" ht="17.649999999999999" x14ac:dyDescent="0.5">
      <c r="A40" s="327"/>
      <c r="B40" s="404" t="s">
        <v>283</v>
      </c>
      <c r="C40" s="243"/>
      <c r="D40" s="1"/>
      <c r="E40" s="248"/>
      <c r="F40" s="108"/>
      <c r="G40" s="248"/>
      <c r="H40" s="108"/>
      <c r="I40" s="248"/>
      <c r="J40" s="108"/>
      <c r="K40" s="248"/>
      <c r="L40" s="108"/>
      <c r="M40" s="248"/>
      <c r="N40" s="108"/>
      <c r="O40" s="248"/>
      <c r="P40" s="108"/>
      <c r="Q40" s="248"/>
      <c r="R40" s="108"/>
      <c r="S40" s="248"/>
      <c r="T40" s="108"/>
      <c r="U40" s="248"/>
      <c r="V40" s="108"/>
      <c r="W40" s="248"/>
      <c r="X40" s="108"/>
      <c r="Y40" s="248"/>
      <c r="Z40" s="108"/>
      <c r="AA40" s="248"/>
      <c r="AB40" s="108"/>
      <c r="AC40" s="248"/>
      <c r="AD40" s="319"/>
      <c r="BC40" s="4"/>
      <c r="BD40" s="1"/>
      <c r="BE40" s="560" t="s">
        <v>964</v>
      </c>
      <c r="BF40" s="1"/>
      <c r="BG40" s="838">
        <f>+((I7/139)/15)</f>
        <v>0</v>
      </c>
      <c r="BH40" s="3"/>
    </row>
    <row r="41" spans="1:60" ht="17.649999999999999" x14ac:dyDescent="0.5">
      <c r="A41" s="327" t="s">
        <v>399</v>
      </c>
      <c r="B41" s="394" t="s">
        <v>264</v>
      </c>
      <c r="C41" s="243">
        <f t="shared" ref="C41:C59" si="41">+E41+G41+I41+K41+M41+O41+Q41+S41+U41+W41+Y41+AA41+AC41</f>
        <v>0</v>
      </c>
      <c r="D41" s="101">
        <f t="shared" ref="D41:D59" si="42">+C41/$C$7</f>
        <v>0</v>
      </c>
      <c r="E41" s="706">
        <f>'Next Years Budget - Set Goals'!E50/12</f>
        <v>0</v>
      </c>
      <c r="F41" s="108">
        <f t="shared" ref="F41:H56" si="43">+E41/E$7</f>
        <v>0</v>
      </c>
      <c r="G41" s="706">
        <f>'Next Years Budget - Set Goals'!G50/12</f>
        <v>0</v>
      </c>
      <c r="H41" s="108" t="e">
        <f t="shared" si="43"/>
        <v>#DIV/0!</v>
      </c>
      <c r="I41" s="706">
        <f>'Next Years Budget - Set Goals'!I50/12</f>
        <v>0</v>
      </c>
      <c r="J41" s="108" t="e">
        <f t="shared" ref="J41:J60" si="44">+I41/I$7</f>
        <v>#DIV/0!</v>
      </c>
      <c r="K41" s="706">
        <f>'Next Years Budget - Set Goals'!K50/12</f>
        <v>0</v>
      </c>
      <c r="L41" s="108" t="e">
        <f t="shared" ref="L41:L60" si="45">+K41/K$7</f>
        <v>#DIV/0!</v>
      </c>
      <c r="M41" s="706">
        <f>'Next Years Budget - Set Goals'!M50/12</f>
        <v>0</v>
      </c>
      <c r="N41" s="108" t="e">
        <f t="shared" ref="N41:N60" si="46">+M41/M$7</f>
        <v>#DIV/0!</v>
      </c>
      <c r="O41" s="706">
        <f>'Next Years Budget - Set Goals'!O50/12</f>
        <v>0</v>
      </c>
      <c r="P41" s="108" t="e">
        <f t="shared" ref="P41:P60" si="47">+O41/O$7</f>
        <v>#DIV/0!</v>
      </c>
      <c r="Q41" s="706">
        <f>'Next Years Budget - Set Goals'!Q50/12</f>
        <v>0</v>
      </c>
      <c r="R41" s="108" t="e">
        <f t="shared" ref="R41:R60" si="48">+Q41/Q$7</f>
        <v>#DIV/0!</v>
      </c>
      <c r="S41" s="706">
        <f>'Next Years Budget - Set Goals'!S50/12</f>
        <v>0</v>
      </c>
      <c r="T41" s="108" t="e">
        <f t="shared" ref="T41:T60" si="49">+S41/S$7</f>
        <v>#DIV/0!</v>
      </c>
      <c r="U41" s="706">
        <f>'Next Years Budget - Set Goals'!U50/12</f>
        <v>0</v>
      </c>
      <c r="V41" s="108" t="e">
        <f t="shared" ref="V41:V60" si="50">+U41/U$7</f>
        <v>#DIV/0!</v>
      </c>
      <c r="W41" s="706">
        <f>'Next Years Budget - Set Goals'!W50/12</f>
        <v>0</v>
      </c>
      <c r="X41" s="108" t="e">
        <f t="shared" ref="X41:X60" si="51">+W41/W$7</f>
        <v>#DIV/0!</v>
      </c>
      <c r="Y41" s="706">
        <f>'Next Years Budget - Set Goals'!Y50/12</f>
        <v>0</v>
      </c>
      <c r="Z41" s="108" t="e">
        <f t="shared" ref="Z41:Z60" si="52">+Y41/Y$7</f>
        <v>#DIV/0!</v>
      </c>
      <c r="AA41" s="706">
        <f>'Next Years Budget - Set Goals'!AA50/12</f>
        <v>0</v>
      </c>
      <c r="AB41" s="108" t="e">
        <f t="shared" ref="AB41:AB60" si="53">+AA41/AA$7</f>
        <v>#DIV/0!</v>
      </c>
      <c r="AC41" s="706">
        <f>'Next Years Budget - Set Goals'!AC50/12</f>
        <v>0</v>
      </c>
      <c r="AD41" s="319" t="e">
        <f t="shared" ref="AD41:AD60" si="54">+AC41/AC$7</f>
        <v>#DIV/0!</v>
      </c>
      <c r="BC41" s="4"/>
      <c r="BD41" s="1"/>
      <c r="BE41" s="560" t="s">
        <v>963</v>
      </c>
      <c r="BF41" s="1"/>
      <c r="BG41" s="838">
        <f>+(($G7/350)/20)</f>
        <v>0</v>
      </c>
      <c r="BH41" s="561"/>
    </row>
    <row r="42" spans="1:60" ht="17.649999999999999" x14ac:dyDescent="0.5">
      <c r="A42" s="327" t="s">
        <v>399</v>
      </c>
      <c r="B42" s="394" t="s">
        <v>265</v>
      </c>
      <c r="C42" s="243">
        <f t="shared" si="41"/>
        <v>0</v>
      </c>
      <c r="D42" s="101">
        <f t="shared" si="42"/>
        <v>0</v>
      </c>
      <c r="E42" s="706">
        <f>'Next Years Budget - Set Goals'!E51/12</f>
        <v>0</v>
      </c>
      <c r="F42" s="108">
        <f t="shared" si="43"/>
        <v>0</v>
      </c>
      <c r="G42" s="706">
        <f>'Next Years Budget - Set Goals'!G51/12</f>
        <v>0</v>
      </c>
      <c r="H42" s="108" t="e">
        <f t="shared" si="43"/>
        <v>#DIV/0!</v>
      </c>
      <c r="I42" s="706">
        <f>'Next Years Budget - Set Goals'!I51/12</f>
        <v>0</v>
      </c>
      <c r="J42" s="108" t="e">
        <f t="shared" si="44"/>
        <v>#DIV/0!</v>
      </c>
      <c r="K42" s="706">
        <f>'Next Years Budget - Set Goals'!K51/12</f>
        <v>0</v>
      </c>
      <c r="L42" s="108" t="e">
        <f t="shared" si="45"/>
        <v>#DIV/0!</v>
      </c>
      <c r="M42" s="706">
        <f>'Next Years Budget - Set Goals'!M51/12</f>
        <v>0</v>
      </c>
      <c r="N42" s="108" t="e">
        <f t="shared" si="46"/>
        <v>#DIV/0!</v>
      </c>
      <c r="O42" s="706">
        <f>'Next Years Budget - Set Goals'!O51/12</f>
        <v>0</v>
      </c>
      <c r="P42" s="108" t="e">
        <f t="shared" si="47"/>
        <v>#DIV/0!</v>
      </c>
      <c r="Q42" s="706">
        <f>'Next Years Budget - Set Goals'!Q51/12</f>
        <v>0</v>
      </c>
      <c r="R42" s="108" t="e">
        <f t="shared" si="48"/>
        <v>#DIV/0!</v>
      </c>
      <c r="S42" s="706">
        <f>'Next Years Budget - Set Goals'!S51/12</f>
        <v>0</v>
      </c>
      <c r="T42" s="108" t="e">
        <f t="shared" si="49"/>
        <v>#DIV/0!</v>
      </c>
      <c r="U42" s="706">
        <f>'Next Years Budget - Set Goals'!U51/12</f>
        <v>0</v>
      </c>
      <c r="V42" s="108" t="e">
        <f t="shared" si="50"/>
        <v>#DIV/0!</v>
      </c>
      <c r="W42" s="706">
        <f>'Next Years Budget - Set Goals'!W51/12</f>
        <v>0</v>
      </c>
      <c r="X42" s="108" t="e">
        <f t="shared" si="51"/>
        <v>#DIV/0!</v>
      </c>
      <c r="Y42" s="706">
        <f>'Next Years Budget - Set Goals'!Y51/12</f>
        <v>0</v>
      </c>
      <c r="Z42" s="108" t="e">
        <f t="shared" si="52"/>
        <v>#DIV/0!</v>
      </c>
      <c r="AA42" s="706">
        <f>'Next Years Budget - Set Goals'!AA51/12</f>
        <v>0</v>
      </c>
      <c r="AB42" s="108" t="e">
        <f t="shared" si="53"/>
        <v>#DIV/0!</v>
      </c>
      <c r="AC42" s="706">
        <f>'Next Years Budget - Set Goals'!AC51/12</f>
        <v>0</v>
      </c>
      <c r="AD42" s="319" t="e">
        <f t="shared" si="54"/>
        <v>#DIV/0!</v>
      </c>
      <c r="BC42" s="4"/>
      <c r="BD42" s="1"/>
      <c r="BE42" s="560" t="s">
        <v>483</v>
      </c>
      <c r="BF42" s="1"/>
      <c r="BG42" s="562">
        <f>SUM(BG35-(BG40+BG41))</f>
        <v>0</v>
      </c>
      <c r="BH42" s="3"/>
    </row>
    <row r="43" spans="1:60" ht="17.649999999999999" x14ac:dyDescent="0.5">
      <c r="A43" s="327" t="s">
        <v>398</v>
      </c>
      <c r="B43" s="394" t="s">
        <v>266</v>
      </c>
      <c r="C43" s="243">
        <f t="shared" si="41"/>
        <v>0</v>
      </c>
      <c r="D43" s="101">
        <f t="shared" si="42"/>
        <v>0</v>
      </c>
      <c r="E43" s="706">
        <f>'Next Years Budget - Set Goals'!E52/12</f>
        <v>0</v>
      </c>
      <c r="F43" s="108">
        <f t="shared" si="43"/>
        <v>0</v>
      </c>
      <c r="G43" s="706">
        <f>'Next Years Budget - Set Goals'!G52/12</f>
        <v>0</v>
      </c>
      <c r="H43" s="108" t="e">
        <f t="shared" si="43"/>
        <v>#DIV/0!</v>
      </c>
      <c r="I43" s="706">
        <f>'Next Years Budget - Set Goals'!I52/12</f>
        <v>0</v>
      </c>
      <c r="J43" s="108" t="e">
        <f t="shared" si="44"/>
        <v>#DIV/0!</v>
      </c>
      <c r="K43" s="706">
        <f>'Next Years Budget - Set Goals'!K52/12</f>
        <v>0</v>
      </c>
      <c r="L43" s="108" t="e">
        <f t="shared" si="45"/>
        <v>#DIV/0!</v>
      </c>
      <c r="M43" s="706">
        <f>'Next Years Budget - Set Goals'!M52/12</f>
        <v>0</v>
      </c>
      <c r="N43" s="108" t="e">
        <f t="shared" si="46"/>
        <v>#DIV/0!</v>
      </c>
      <c r="O43" s="706">
        <f>'Next Years Budget - Set Goals'!O52/12</f>
        <v>0</v>
      </c>
      <c r="P43" s="108" t="e">
        <f t="shared" si="47"/>
        <v>#DIV/0!</v>
      </c>
      <c r="Q43" s="706">
        <f>'Next Years Budget - Set Goals'!Q52/12</f>
        <v>0</v>
      </c>
      <c r="R43" s="108" t="e">
        <f t="shared" si="48"/>
        <v>#DIV/0!</v>
      </c>
      <c r="S43" s="706">
        <f>'Next Years Budget - Set Goals'!S52/12</f>
        <v>0</v>
      </c>
      <c r="T43" s="108" t="e">
        <f t="shared" si="49"/>
        <v>#DIV/0!</v>
      </c>
      <c r="U43" s="706">
        <f>'Next Years Budget - Set Goals'!U52/12</f>
        <v>0</v>
      </c>
      <c r="V43" s="108" t="e">
        <f t="shared" si="50"/>
        <v>#DIV/0!</v>
      </c>
      <c r="W43" s="706">
        <f>'Next Years Budget - Set Goals'!W52/12</f>
        <v>0</v>
      </c>
      <c r="X43" s="108" t="e">
        <f t="shared" si="51"/>
        <v>#DIV/0!</v>
      </c>
      <c r="Y43" s="706">
        <f>'Next Years Budget - Set Goals'!Y52/12</f>
        <v>0</v>
      </c>
      <c r="Z43" s="108" t="e">
        <f t="shared" si="52"/>
        <v>#DIV/0!</v>
      </c>
      <c r="AA43" s="706">
        <f>'Next Years Budget - Set Goals'!AA52/12</f>
        <v>0</v>
      </c>
      <c r="AB43" s="108" t="e">
        <f t="shared" si="53"/>
        <v>#DIV/0!</v>
      </c>
      <c r="AC43" s="706">
        <f>'Next Years Budget - Set Goals'!AC52/12</f>
        <v>0</v>
      </c>
      <c r="AD43" s="319" t="e">
        <f t="shared" si="54"/>
        <v>#DIV/0!</v>
      </c>
      <c r="BC43" s="4"/>
      <c r="BD43" s="1"/>
      <c r="BE43" s="560" t="s">
        <v>484</v>
      </c>
      <c r="BF43" s="1"/>
      <c r="BG43" s="563">
        <v>80</v>
      </c>
      <c r="BH43" s="3"/>
    </row>
    <row r="44" spans="1:60" ht="13.15" x14ac:dyDescent="0.4">
      <c r="A44" s="327" t="s">
        <v>398</v>
      </c>
      <c r="B44" s="394" t="s">
        <v>267</v>
      </c>
      <c r="C44" s="243">
        <f t="shared" si="41"/>
        <v>0</v>
      </c>
      <c r="D44" s="101">
        <f t="shared" si="42"/>
        <v>0</v>
      </c>
      <c r="E44" s="706">
        <f>'Next Years Budget - Set Goals'!E53/12</f>
        <v>0</v>
      </c>
      <c r="F44" s="108">
        <f t="shared" si="43"/>
        <v>0</v>
      </c>
      <c r="G44" s="706">
        <f>'Next Years Budget - Set Goals'!G53/12</f>
        <v>0</v>
      </c>
      <c r="H44" s="108" t="e">
        <f t="shared" si="43"/>
        <v>#DIV/0!</v>
      </c>
      <c r="I44" s="706">
        <f>'Next Years Budget - Set Goals'!I53/12</f>
        <v>0</v>
      </c>
      <c r="J44" s="108" t="e">
        <f t="shared" si="44"/>
        <v>#DIV/0!</v>
      </c>
      <c r="K44" s="706">
        <f>'Next Years Budget - Set Goals'!K53/12</f>
        <v>0</v>
      </c>
      <c r="L44" s="108" t="e">
        <f t="shared" si="45"/>
        <v>#DIV/0!</v>
      </c>
      <c r="M44" s="706">
        <f>'Next Years Budget - Set Goals'!M53/12</f>
        <v>0</v>
      </c>
      <c r="N44" s="108" t="e">
        <f t="shared" si="46"/>
        <v>#DIV/0!</v>
      </c>
      <c r="O44" s="706">
        <f>'Next Years Budget - Set Goals'!O53/12</f>
        <v>0</v>
      </c>
      <c r="P44" s="108" t="e">
        <f t="shared" si="47"/>
        <v>#DIV/0!</v>
      </c>
      <c r="Q44" s="706">
        <f>'Next Years Budget - Set Goals'!Q53/12</f>
        <v>0</v>
      </c>
      <c r="R44" s="108" t="e">
        <f t="shared" si="48"/>
        <v>#DIV/0!</v>
      </c>
      <c r="S44" s="706">
        <f>'Next Years Budget - Set Goals'!S53/12</f>
        <v>0</v>
      </c>
      <c r="T44" s="108" t="e">
        <f t="shared" si="49"/>
        <v>#DIV/0!</v>
      </c>
      <c r="U44" s="706">
        <f>'Next Years Budget - Set Goals'!U53/12</f>
        <v>0</v>
      </c>
      <c r="V44" s="108" t="e">
        <f t="shared" si="50"/>
        <v>#DIV/0!</v>
      </c>
      <c r="W44" s="706">
        <f>'Next Years Budget - Set Goals'!W53/12</f>
        <v>0</v>
      </c>
      <c r="X44" s="108" t="e">
        <f t="shared" si="51"/>
        <v>#DIV/0!</v>
      </c>
      <c r="Y44" s="706">
        <f>'Next Years Budget - Set Goals'!Y53/12</f>
        <v>0</v>
      </c>
      <c r="Z44" s="108" t="e">
        <f t="shared" si="52"/>
        <v>#DIV/0!</v>
      </c>
      <c r="AA44" s="706">
        <f>'Next Years Budget - Set Goals'!AA53/12</f>
        <v>0</v>
      </c>
      <c r="AB44" s="108" t="e">
        <f t="shared" si="53"/>
        <v>#DIV/0!</v>
      </c>
      <c r="AC44" s="706">
        <f>'Next Years Budget - Set Goals'!AC53/12</f>
        <v>0</v>
      </c>
      <c r="AD44" s="319" t="e">
        <f t="shared" si="54"/>
        <v>#DIV/0!</v>
      </c>
      <c r="BC44" s="4"/>
      <c r="BD44" s="1"/>
      <c r="BE44" s="1"/>
      <c r="BF44" s="1"/>
      <c r="BG44" s="344"/>
      <c r="BH44" s="3"/>
    </row>
    <row r="45" spans="1:60" ht="18" thickBot="1" x14ac:dyDescent="0.55000000000000004">
      <c r="A45" s="327" t="s">
        <v>398</v>
      </c>
      <c r="B45" s="394" t="s">
        <v>268</v>
      </c>
      <c r="C45" s="243">
        <f t="shared" si="41"/>
        <v>0</v>
      </c>
      <c r="D45" s="101">
        <f t="shared" si="42"/>
        <v>0</v>
      </c>
      <c r="E45" s="706">
        <f>'Next Years Budget - Set Goals'!E54/12</f>
        <v>0</v>
      </c>
      <c r="F45" s="108">
        <f t="shared" si="43"/>
        <v>0</v>
      </c>
      <c r="G45" s="706">
        <f>'Next Years Budget - Set Goals'!G54/12</f>
        <v>0</v>
      </c>
      <c r="H45" s="108" t="e">
        <f t="shared" si="43"/>
        <v>#DIV/0!</v>
      </c>
      <c r="I45" s="706">
        <f>'Next Years Budget - Set Goals'!I54/12</f>
        <v>0</v>
      </c>
      <c r="J45" s="108" t="e">
        <f t="shared" si="44"/>
        <v>#DIV/0!</v>
      </c>
      <c r="K45" s="706">
        <f>'Next Years Budget - Set Goals'!K54/12</f>
        <v>0</v>
      </c>
      <c r="L45" s="108" t="e">
        <f t="shared" si="45"/>
        <v>#DIV/0!</v>
      </c>
      <c r="M45" s="706">
        <f>'Next Years Budget - Set Goals'!M54/12</f>
        <v>0</v>
      </c>
      <c r="N45" s="108" t="e">
        <f t="shared" si="46"/>
        <v>#DIV/0!</v>
      </c>
      <c r="O45" s="706">
        <f>'Next Years Budget - Set Goals'!O54/12</f>
        <v>0</v>
      </c>
      <c r="P45" s="108" t="e">
        <f t="shared" si="47"/>
        <v>#DIV/0!</v>
      </c>
      <c r="Q45" s="706">
        <f>'Next Years Budget - Set Goals'!Q54/12</f>
        <v>0</v>
      </c>
      <c r="R45" s="108" t="e">
        <f t="shared" si="48"/>
        <v>#DIV/0!</v>
      </c>
      <c r="S45" s="706">
        <f>'Next Years Budget - Set Goals'!S54/12</f>
        <v>0</v>
      </c>
      <c r="T45" s="108" t="e">
        <f t="shared" si="49"/>
        <v>#DIV/0!</v>
      </c>
      <c r="U45" s="706">
        <f>'Next Years Budget - Set Goals'!U54/12</f>
        <v>0</v>
      </c>
      <c r="V45" s="108" t="e">
        <f t="shared" si="50"/>
        <v>#DIV/0!</v>
      </c>
      <c r="W45" s="706">
        <f>'Next Years Budget - Set Goals'!W54/12</f>
        <v>0</v>
      </c>
      <c r="X45" s="108" t="e">
        <f t="shared" si="51"/>
        <v>#DIV/0!</v>
      </c>
      <c r="Y45" s="706">
        <f>'Next Years Budget - Set Goals'!Y54/12</f>
        <v>0</v>
      </c>
      <c r="Z45" s="108" t="e">
        <f t="shared" si="52"/>
        <v>#DIV/0!</v>
      </c>
      <c r="AA45" s="706">
        <f>'Next Years Budget - Set Goals'!AA54/12</f>
        <v>0</v>
      </c>
      <c r="AB45" s="108" t="e">
        <f t="shared" si="53"/>
        <v>#DIV/0!</v>
      </c>
      <c r="AC45" s="706">
        <f>'Next Years Budget - Set Goals'!AC54/12</f>
        <v>0</v>
      </c>
      <c r="AD45" s="319" t="e">
        <f t="shared" si="54"/>
        <v>#DIV/0!</v>
      </c>
      <c r="BC45" s="6"/>
      <c r="BD45" s="2"/>
      <c r="BE45" s="556" t="s">
        <v>485</v>
      </c>
      <c r="BF45" s="2"/>
      <c r="BG45" s="564">
        <f>+($BG$42*$BG$43)</f>
        <v>0</v>
      </c>
      <c r="BH45" s="7"/>
    </row>
    <row r="46" spans="1:60" ht="13.15" x14ac:dyDescent="0.4">
      <c r="A46" s="327" t="s">
        <v>399</v>
      </c>
      <c r="B46" s="394" t="s">
        <v>269</v>
      </c>
      <c r="C46" s="243">
        <f t="shared" si="41"/>
        <v>0</v>
      </c>
      <c r="D46" s="101">
        <f t="shared" si="42"/>
        <v>0</v>
      </c>
      <c r="E46" s="706">
        <f>'Next Years Budget - Set Goals'!E55/12</f>
        <v>0</v>
      </c>
      <c r="F46" s="108">
        <f t="shared" si="43"/>
        <v>0</v>
      </c>
      <c r="G46" s="706">
        <f>'Next Years Budget - Set Goals'!G55/12</f>
        <v>0</v>
      </c>
      <c r="H46" s="108" t="e">
        <f t="shared" si="43"/>
        <v>#DIV/0!</v>
      </c>
      <c r="I46" s="706">
        <f>'Next Years Budget - Set Goals'!I55/12</f>
        <v>0</v>
      </c>
      <c r="J46" s="108" t="e">
        <f t="shared" si="44"/>
        <v>#DIV/0!</v>
      </c>
      <c r="K46" s="706">
        <f>'Next Years Budget - Set Goals'!K55/12</f>
        <v>0</v>
      </c>
      <c r="L46" s="108" t="e">
        <f t="shared" si="45"/>
        <v>#DIV/0!</v>
      </c>
      <c r="M46" s="706">
        <f>'Next Years Budget - Set Goals'!M55/12</f>
        <v>0</v>
      </c>
      <c r="N46" s="108" t="e">
        <f t="shared" si="46"/>
        <v>#DIV/0!</v>
      </c>
      <c r="O46" s="706">
        <f>'Next Years Budget - Set Goals'!O55/12</f>
        <v>0</v>
      </c>
      <c r="P46" s="108" t="e">
        <f t="shared" si="47"/>
        <v>#DIV/0!</v>
      </c>
      <c r="Q46" s="706">
        <f>'Next Years Budget - Set Goals'!Q55/12</f>
        <v>0</v>
      </c>
      <c r="R46" s="108" t="e">
        <f t="shared" si="48"/>
        <v>#DIV/0!</v>
      </c>
      <c r="S46" s="706">
        <f>'Next Years Budget - Set Goals'!S55/12</f>
        <v>0</v>
      </c>
      <c r="T46" s="108" t="e">
        <f t="shared" si="49"/>
        <v>#DIV/0!</v>
      </c>
      <c r="U46" s="706">
        <f>'Next Years Budget - Set Goals'!U55/12</f>
        <v>0</v>
      </c>
      <c r="V46" s="108" t="e">
        <f t="shared" si="50"/>
        <v>#DIV/0!</v>
      </c>
      <c r="W46" s="706">
        <f>'Next Years Budget - Set Goals'!W55/12</f>
        <v>0</v>
      </c>
      <c r="X46" s="108" t="e">
        <f t="shared" si="51"/>
        <v>#DIV/0!</v>
      </c>
      <c r="Y46" s="706">
        <f>'Next Years Budget - Set Goals'!Y55/12</f>
        <v>0</v>
      </c>
      <c r="Z46" s="108" t="e">
        <f t="shared" si="52"/>
        <v>#DIV/0!</v>
      </c>
      <c r="AA46" s="706">
        <f>'Next Years Budget - Set Goals'!AA55/12</f>
        <v>0</v>
      </c>
      <c r="AB46" s="108" t="e">
        <f t="shared" si="53"/>
        <v>#DIV/0!</v>
      </c>
      <c r="AC46" s="706">
        <f>'Next Years Budget - Set Goals'!AC55/12</f>
        <v>0</v>
      </c>
      <c r="AD46" s="319" t="e">
        <f t="shared" si="54"/>
        <v>#DIV/0!</v>
      </c>
    </row>
    <row r="47" spans="1:60" ht="13.15" x14ac:dyDescent="0.4">
      <c r="A47" s="327" t="s">
        <v>399</v>
      </c>
      <c r="B47" s="408" t="s">
        <v>270</v>
      </c>
      <c r="C47" s="243">
        <f t="shared" si="41"/>
        <v>0</v>
      </c>
      <c r="D47" s="101">
        <f t="shared" si="42"/>
        <v>0</v>
      </c>
      <c r="E47" s="706">
        <f>'Next Years Budget - Set Goals'!E56/12</f>
        <v>0</v>
      </c>
      <c r="F47" s="108">
        <f t="shared" si="43"/>
        <v>0</v>
      </c>
      <c r="G47" s="706">
        <f>'Next Years Budget - Set Goals'!G56/12</f>
        <v>0</v>
      </c>
      <c r="H47" s="108" t="e">
        <f t="shared" si="43"/>
        <v>#DIV/0!</v>
      </c>
      <c r="I47" s="706">
        <f>'Next Years Budget - Set Goals'!I56/12</f>
        <v>0</v>
      </c>
      <c r="J47" s="108" t="e">
        <f t="shared" si="44"/>
        <v>#DIV/0!</v>
      </c>
      <c r="K47" s="706">
        <f>'Next Years Budget - Set Goals'!K56/12</f>
        <v>0</v>
      </c>
      <c r="L47" s="108" t="e">
        <f t="shared" si="45"/>
        <v>#DIV/0!</v>
      </c>
      <c r="M47" s="706">
        <f>'Next Years Budget - Set Goals'!M56/12</f>
        <v>0</v>
      </c>
      <c r="N47" s="108" t="e">
        <f t="shared" si="46"/>
        <v>#DIV/0!</v>
      </c>
      <c r="O47" s="706">
        <f>'Next Years Budget - Set Goals'!O56/12</f>
        <v>0</v>
      </c>
      <c r="P47" s="108" t="e">
        <f t="shared" si="47"/>
        <v>#DIV/0!</v>
      </c>
      <c r="Q47" s="706">
        <f>'Next Years Budget - Set Goals'!Q56/12</f>
        <v>0</v>
      </c>
      <c r="R47" s="108" t="e">
        <f t="shared" si="48"/>
        <v>#DIV/0!</v>
      </c>
      <c r="S47" s="706">
        <f>'Next Years Budget - Set Goals'!S56/12</f>
        <v>0</v>
      </c>
      <c r="T47" s="108" t="e">
        <f t="shared" si="49"/>
        <v>#DIV/0!</v>
      </c>
      <c r="U47" s="706">
        <f>'Next Years Budget - Set Goals'!U56/12</f>
        <v>0</v>
      </c>
      <c r="V47" s="108" t="e">
        <f t="shared" si="50"/>
        <v>#DIV/0!</v>
      </c>
      <c r="W47" s="706">
        <f>'Next Years Budget - Set Goals'!W56/12</f>
        <v>0</v>
      </c>
      <c r="X47" s="108" t="e">
        <f t="shared" si="51"/>
        <v>#DIV/0!</v>
      </c>
      <c r="Y47" s="706">
        <f>'Next Years Budget - Set Goals'!Y56/12</f>
        <v>0</v>
      </c>
      <c r="Z47" s="108" t="e">
        <f t="shared" si="52"/>
        <v>#DIV/0!</v>
      </c>
      <c r="AA47" s="706">
        <f>'Next Years Budget - Set Goals'!AA56/12</f>
        <v>0</v>
      </c>
      <c r="AB47" s="108" t="e">
        <f t="shared" si="53"/>
        <v>#DIV/0!</v>
      </c>
      <c r="AC47" s="706">
        <f>'Next Years Budget - Set Goals'!AC56/12</f>
        <v>0</v>
      </c>
      <c r="AD47" s="319" t="e">
        <f t="shared" si="54"/>
        <v>#DIV/0!</v>
      </c>
    </row>
    <row r="48" spans="1:60" ht="13.15" x14ac:dyDescent="0.4">
      <c r="A48" s="327" t="s">
        <v>398</v>
      </c>
      <c r="B48" s="394" t="s">
        <v>271</v>
      </c>
      <c r="C48" s="243">
        <f t="shared" si="41"/>
        <v>0</v>
      </c>
      <c r="D48" s="101">
        <f t="shared" si="42"/>
        <v>0</v>
      </c>
      <c r="E48" s="706">
        <f>'Next Years Budget - Set Goals'!E57/12</f>
        <v>0</v>
      </c>
      <c r="F48" s="108">
        <f t="shared" si="43"/>
        <v>0</v>
      </c>
      <c r="G48" s="706">
        <f>'Next Years Budget - Set Goals'!G57/12</f>
        <v>0</v>
      </c>
      <c r="H48" s="108" t="e">
        <f t="shared" si="43"/>
        <v>#DIV/0!</v>
      </c>
      <c r="I48" s="706">
        <f>'Next Years Budget - Set Goals'!I57/12</f>
        <v>0</v>
      </c>
      <c r="J48" s="108" t="e">
        <f t="shared" si="44"/>
        <v>#DIV/0!</v>
      </c>
      <c r="K48" s="706">
        <f>'Next Years Budget - Set Goals'!K57/12</f>
        <v>0</v>
      </c>
      <c r="L48" s="108" t="e">
        <f t="shared" si="45"/>
        <v>#DIV/0!</v>
      </c>
      <c r="M48" s="706">
        <f>'Next Years Budget - Set Goals'!M57/12</f>
        <v>0</v>
      </c>
      <c r="N48" s="108" t="e">
        <f t="shared" si="46"/>
        <v>#DIV/0!</v>
      </c>
      <c r="O48" s="706">
        <f>'Next Years Budget - Set Goals'!O57/12</f>
        <v>0</v>
      </c>
      <c r="P48" s="108" t="e">
        <f t="shared" si="47"/>
        <v>#DIV/0!</v>
      </c>
      <c r="Q48" s="706">
        <f>'Next Years Budget - Set Goals'!Q57/12</f>
        <v>0</v>
      </c>
      <c r="R48" s="108" t="e">
        <f t="shared" si="48"/>
        <v>#DIV/0!</v>
      </c>
      <c r="S48" s="706">
        <f>'Next Years Budget - Set Goals'!S57/12</f>
        <v>0</v>
      </c>
      <c r="T48" s="108" t="e">
        <f t="shared" si="49"/>
        <v>#DIV/0!</v>
      </c>
      <c r="U48" s="706">
        <f>'Next Years Budget - Set Goals'!U57/12</f>
        <v>0</v>
      </c>
      <c r="V48" s="108" t="e">
        <f t="shared" si="50"/>
        <v>#DIV/0!</v>
      </c>
      <c r="W48" s="706">
        <f>'Next Years Budget - Set Goals'!W57/12</f>
        <v>0</v>
      </c>
      <c r="X48" s="108" t="e">
        <f t="shared" si="51"/>
        <v>#DIV/0!</v>
      </c>
      <c r="Y48" s="706">
        <f>'Next Years Budget - Set Goals'!Y57/12</f>
        <v>0</v>
      </c>
      <c r="Z48" s="108" t="e">
        <f t="shared" si="52"/>
        <v>#DIV/0!</v>
      </c>
      <c r="AA48" s="706">
        <f>'Next Years Budget - Set Goals'!AA57/12</f>
        <v>0</v>
      </c>
      <c r="AB48" s="108" t="e">
        <f t="shared" si="53"/>
        <v>#DIV/0!</v>
      </c>
      <c r="AC48" s="706">
        <f>'Next Years Budget - Set Goals'!AC57/12</f>
        <v>0</v>
      </c>
      <c r="AD48" s="319" t="e">
        <f t="shared" si="54"/>
        <v>#DIV/0!</v>
      </c>
    </row>
    <row r="49" spans="1:30" ht="13.15" x14ac:dyDescent="0.4">
      <c r="A49" s="327" t="s">
        <v>398</v>
      </c>
      <c r="B49" s="394" t="s">
        <v>272</v>
      </c>
      <c r="C49" s="243">
        <f t="shared" si="41"/>
        <v>0</v>
      </c>
      <c r="D49" s="101">
        <f t="shared" si="42"/>
        <v>0</v>
      </c>
      <c r="E49" s="706">
        <f>'Next Years Budget - Set Goals'!E58/12</f>
        <v>0</v>
      </c>
      <c r="F49" s="108">
        <f t="shared" si="43"/>
        <v>0</v>
      </c>
      <c r="G49" s="706">
        <f>'Next Years Budget - Set Goals'!G58/12</f>
        <v>0</v>
      </c>
      <c r="H49" s="108" t="e">
        <f t="shared" si="43"/>
        <v>#DIV/0!</v>
      </c>
      <c r="I49" s="706">
        <f>'Next Years Budget - Set Goals'!I58/12</f>
        <v>0</v>
      </c>
      <c r="J49" s="108" t="e">
        <f t="shared" si="44"/>
        <v>#DIV/0!</v>
      </c>
      <c r="K49" s="706">
        <f>'Next Years Budget - Set Goals'!K58/12</f>
        <v>0</v>
      </c>
      <c r="L49" s="108" t="e">
        <f t="shared" si="45"/>
        <v>#DIV/0!</v>
      </c>
      <c r="M49" s="706">
        <f>'Next Years Budget - Set Goals'!M58/12</f>
        <v>0</v>
      </c>
      <c r="N49" s="108" t="e">
        <f t="shared" si="46"/>
        <v>#DIV/0!</v>
      </c>
      <c r="O49" s="706">
        <f>'Next Years Budget - Set Goals'!O58/12</f>
        <v>0</v>
      </c>
      <c r="P49" s="108" t="e">
        <f t="shared" si="47"/>
        <v>#DIV/0!</v>
      </c>
      <c r="Q49" s="706">
        <f>'Next Years Budget - Set Goals'!Q58/12</f>
        <v>0</v>
      </c>
      <c r="R49" s="108" t="e">
        <f t="shared" si="48"/>
        <v>#DIV/0!</v>
      </c>
      <c r="S49" s="706">
        <f>'Next Years Budget - Set Goals'!S58/12</f>
        <v>0</v>
      </c>
      <c r="T49" s="108" t="e">
        <f t="shared" si="49"/>
        <v>#DIV/0!</v>
      </c>
      <c r="U49" s="706">
        <f>'Next Years Budget - Set Goals'!U58/12</f>
        <v>0</v>
      </c>
      <c r="V49" s="108" t="e">
        <f t="shared" si="50"/>
        <v>#DIV/0!</v>
      </c>
      <c r="W49" s="706">
        <f>'Next Years Budget - Set Goals'!W58/12</f>
        <v>0</v>
      </c>
      <c r="X49" s="108" t="e">
        <f t="shared" si="51"/>
        <v>#DIV/0!</v>
      </c>
      <c r="Y49" s="706">
        <f>'Next Years Budget - Set Goals'!Y58/12</f>
        <v>0</v>
      </c>
      <c r="Z49" s="108" t="e">
        <f t="shared" si="52"/>
        <v>#DIV/0!</v>
      </c>
      <c r="AA49" s="706">
        <f>'Next Years Budget - Set Goals'!AA58/12</f>
        <v>0</v>
      </c>
      <c r="AB49" s="108" t="e">
        <f t="shared" si="53"/>
        <v>#DIV/0!</v>
      </c>
      <c r="AC49" s="706">
        <f>'Next Years Budget - Set Goals'!AC58/12</f>
        <v>0</v>
      </c>
      <c r="AD49" s="319" t="e">
        <f t="shared" si="54"/>
        <v>#DIV/0!</v>
      </c>
    </row>
    <row r="50" spans="1:30" ht="13.15" x14ac:dyDescent="0.4">
      <c r="A50" s="327" t="s">
        <v>398</v>
      </c>
      <c r="B50" s="394" t="s">
        <v>273</v>
      </c>
      <c r="C50" s="243">
        <f t="shared" si="41"/>
        <v>0</v>
      </c>
      <c r="D50" s="101">
        <f t="shared" si="42"/>
        <v>0</v>
      </c>
      <c r="E50" s="706">
        <f>'Next Years Budget - Set Goals'!E59/12</f>
        <v>0</v>
      </c>
      <c r="F50" s="108">
        <f t="shared" si="43"/>
        <v>0</v>
      </c>
      <c r="G50" s="706">
        <f>'Next Years Budget - Set Goals'!G59/12</f>
        <v>0</v>
      </c>
      <c r="H50" s="108" t="e">
        <f t="shared" si="43"/>
        <v>#DIV/0!</v>
      </c>
      <c r="I50" s="706">
        <f>'Next Years Budget - Set Goals'!I59/12</f>
        <v>0</v>
      </c>
      <c r="J50" s="108" t="e">
        <f t="shared" si="44"/>
        <v>#DIV/0!</v>
      </c>
      <c r="K50" s="706">
        <f>'Next Years Budget - Set Goals'!K59/12</f>
        <v>0</v>
      </c>
      <c r="L50" s="108" t="e">
        <f t="shared" si="45"/>
        <v>#DIV/0!</v>
      </c>
      <c r="M50" s="706">
        <f>'Next Years Budget - Set Goals'!M59/12</f>
        <v>0</v>
      </c>
      <c r="N50" s="108" t="e">
        <f t="shared" si="46"/>
        <v>#DIV/0!</v>
      </c>
      <c r="O50" s="706">
        <f>'Next Years Budget - Set Goals'!O59/12</f>
        <v>0</v>
      </c>
      <c r="P50" s="108" t="e">
        <f t="shared" si="47"/>
        <v>#DIV/0!</v>
      </c>
      <c r="Q50" s="706">
        <f>'Next Years Budget - Set Goals'!Q59/12</f>
        <v>0</v>
      </c>
      <c r="R50" s="108" t="e">
        <f t="shared" si="48"/>
        <v>#DIV/0!</v>
      </c>
      <c r="S50" s="706">
        <f>'Next Years Budget - Set Goals'!S59/12</f>
        <v>0</v>
      </c>
      <c r="T50" s="108" t="e">
        <f t="shared" si="49"/>
        <v>#DIV/0!</v>
      </c>
      <c r="U50" s="706">
        <f>'Next Years Budget - Set Goals'!U59/12</f>
        <v>0</v>
      </c>
      <c r="V50" s="108" t="e">
        <f t="shared" si="50"/>
        <v>#DIV/0!</v>
      </c>
      <c r="W50" s="706">
        <f>'Next Years Budget - Set Goals'!W59/12</f>
        <v>0</v>
      </c>
      <c r="X50" s="108" t="e">
        <f t="shared" si="51"/>
        <v>#DIV/0!</v>
      </c>
      <c r="Y50" s="706">
        <f>'Next Years Budget - Set Goals'!Y59/12</f>
        <v>0</v>
      </c>
      <c r="Z50" s="108" t="e">
        <f t="shared" si="52"/>
        <v>#DIV/0!</v>
      </c>
      <c r="AA50" s="706">
        <f>'Next Years Budget - Set Goals'!AA59/12</f>
        <v>0</v>
      </c>
      <c r="AB50" s="108" t="e">
        <f t="shared" si="53"/>
        <v>#DIV/0!</v>
      </c>
      <c r="AC50" s="706">
        <f>'Next Years Budget - Set Goals'!AC59/12</f>
        <v>0</v>
      </c>
      <c r="AD50" s="319" t="e">
        <f t="shared" si="54"/>
        <v>#DIV/0!</v>
      </c>
    </row>
    <row r="51" spans="1:30" ht="13.15" x14ac:dyDescent="0.4">
      <c r="A51" s="327" t="s">
        <v>398</v>
      </c>
      <c r="B51" s="394" t="s">
        <v>274</v>
      </c>
      <c r="C51" s="243">
        <f t="shared" si="41"/>
        <v>0</v>
      </c>
      <c r="D51" s="101">
        <f t="shared" si="42"/>
        <v>0</v>
      </c>
      <c r="E51" s="706">
        <f>'Next Years Budget - Set Goals'!E60/12</f>
        <v>0</v>
      </c>
      <c r="F51" s="108">
        <f t="shared" si="43"/>
        <v>0</v>
      </c>
      <c r="G51" s="706">
        <f>'Next Years Budget - Set Goals'!G60/12</f>
        <v>0</v>
      </c>
      <c r="H51" s="108" t="e">
        <f t="shared" si="43"/>
        <v>#DIV/0!</v>
      </c>
      <c r="I51" s="706">
        <f>'Next Years Budget - Set Goals'!I60/12</f>
        <v>0</v>
      </c>
      <c r="J51" s="108" t="e">
        <f t="shared" si="44"/>
        <v>#DIV/0!</v>
      </c>
      <c r="K51" s="706">
        <f>'Next Years Budget - Set Goals'!K60/12</f>
        <v>0</v>
      </c>
      <c r="L51" s="108" t="e">
        <f t="shared" si="45"/>
        <v>#DIV/0!</v>
      </c>
      <c r="M51" s="706">
        <f>'Next Years Budget - Set Goals'!M60/12</f>
        <v>0</v>
      </c>
      <c r="N51" s="108" t="e">
        <f t="shared" si="46"/>
        <v>#DIV/0!</v>
      </c>
      <c r="O51" s="706">
        <f>'Next Years Budget - Set Goals'!O60/12</f>
        <v>0</v>
      </c>
      <c r="P51" s="108" t="e">
        <f t="shared" si="47"/>
        <v>#DIV/0!</v>
      </c>
      <c r="Q51" s="706">
        <f>'Next Years Budget - Set Goals'!Q60/12</f>
        <v>0</v>
      </c>
      <c r="R51" s="108" t="e">
        <f t="shared" si="48"/>
        <v>#DIV/0!</v>
      </c>
      <c r="S51" s="706">
        <f>'Next Years Budget - Set Goals'!S60/12</f>
        <v>0</v>
      </c>
      <c r="T51" s="108" t="e">
        <f t="shared" si="49"/>
        <v>#DIV/0!</v>
      </c>
      <c r="U51" s="706">
        <f>'Next Years Budget - Set Goals'!U60/12</f>
        <v>0</v>
      </c>
      <c r="V51" s="108" t="e">
        <f t="shared" si="50"/>
        <v>#DIV/0!</v>
      </c>
      <c r="W51" s="706">
        <f>'Next Years Budget - Set Goals'!W60/12</f>
        <v>0</v>
      </c>
      <c r="X51" s="108" t="e">
        <f t="shared" si="51"/>
        <v>#DIV/0!</v>
      </c>
      <c r="Y51" s="706">
        <f>'Next Years Budget - Set Goals'!Y60/12</f>
        <v>0</v>
      </c>
      <c r="Z51" s="108" t="e">
        <f t="shared" si="52"/>
        <v>#DIV/0!</v>
      </c>
      <c r="AA51" s="706">
        <f>'Next Years Budget - Set Goals'!AA60/12</f>
        <v>0</v>
      </c>
      <c r="AB51" s="108" t="e">
        <f t="shared" si="53"/>
        <v>#DIV/0!</v>
      </c>
      <c r="AC51" s="706">
        <f>'Next Years Budget - Set Goals'!AC60/12</f>
        <v>0</v>
      </c>
      <c r="AD51" s="319" t="e">
        <f t="shared" si="54"/>
        <v>#DIV/0!</v>
      </c>
    </row>
    <row r="52" spans="1:30" ht="13.15" x14ac:dyDescent="0.4">
      <c r="A52" s="327" t="s">
        <v>398</v>
      </c>
      <c r="B52" s="394" t="s">
        <v>275</v>
      </c>
      <c r="C52" s="243">
        <f t="shared" si="41"/>
        <v>0</v>
      </c>
      <c r="D52" s="101">
        <f t="shared" si="42"/>
        <v>0</v>
      </c>
      <c r="E52" s="706">
        <f>'Next Years Budget - Set Goals'!E61/12</f>
        <v>0</v>
      </c>
      <c r="F52" s="108">
        <f t="shared" si="43"/>
        <v>0</v>
      </c>
      <c r="G52" s="706">
        <f>'Next Years Budget - Set Goals'!G61/12</f>
        <v>0</v>
      </c>
      <c r="H52" s="108" t="e">
        <f t="shared" si="43"/>
        <v>#DIV/0!</v>
      </c>
      <c r="I52" s="706">
        <f>'Next Years Budget - Set Goals'!I61/12</f>
        <v>0</v>
      </c>
      <c r="J52" s="108" t="e">
        <f t="shared" si="44"/>
        <v>#DIV/0!</v>
      </c>
      <c r="K52" s="706">
        <f>'Next Years Budget - Set Goals'!K61/12</f>
        <v>0</v>
      </c>
      <c r="L52" s="108" t="e">
        <f t="shared" si="45"/>
        <v>#DIV/0!</v>
      </c>
      <c r="M52" s="706">
        <f>'Next Years Budget - Set Goals'!M61/12</f>
        <v>0</v>
      </c>
      <c r="N52" s="108" t="e">
        <f t="shared" si="46"/>
        <v>#DIV/0!</v>
      </c>
      <c r="O52" s="706">
        <f>'Next Years Budget - Set Goals'!O61/12</f>
        <v>0</v>
      </c>
      <c r="P52" s="108" t="e">
        <f t="shared" si="47"/>
        <v>#DIV/0!</v>
      </c>
      <c r="Q52" s="706">
        <f>'Next Years Budget - Set Goals'!Q61/12</f>
        <v>0</v>
      </c>
      <c r="R52" s="108" t="e">
        <f t="shared" si="48"/>
        <v>#DIV/0!</v>
      </c>
      <c r="S52" s="706">
        <f>'Next Years Budget - Set Goals'!S61/12</f>
        <v>0</v>
      </c>
      <c r="T52" s="108" t="e">
        <f t="shared" si="49"/>
        <v>#DIV/0!</v>
      </c>
      <c r="U52" s="706">
        <f>'Next Years Budget - Set Goals'!U61/12</f>
        <v>0</v>
      </c>
      <c r="V52" s="108" t="e">
        <f t="shared" si="50"/>
        <v>#DIV/0!</v>
      </c>
      <c r="W52" s="706">
        <f>'Next Years Budget - Set Goals'!W61/12</f>
        <v>0</v>
      </c>
      <c r="X52" s="108" t="e">
        <f t="shared" si="51"/>
        <v>#DIV/0!</v>
      </c>
      <c r="Y52" s="706">
        <f>'Next Years Budget - Set Goals'!Y61/12</f>
        <v>0</v>
      </c>
      <c r="Z52" s="108" t="e">
        <f t="shared" si="52"/>
        <v>#DIV/0!</v>
      </c>
      <c r="AA52" s="706">
        <f>'Next Years Budget - Set Goals'!AA61/12</f>
        <v>0</v>
      </c>
      <c r="AB52" s="108" t="e">
        <f t="shared" si="53"/>
        <v>#DIV/0!</v>
      </c>
      <c r="AC52" s="706">
        <f>'Next Years Budget - Set Goals'!AC61/12</f>
        <v>0</v>
      </c>
      <c r="AD52" s="319" t="e">
        <f t="shared" si="54"/>
        <v>#DIV/0!</v>
      </c>
    </row>
    <row r="53" spans="1:30" ht="13.15" x14ac:dyDescent="0.4">
      <c r="A53" s="327" t="s">
        <v>398</v>
      </c>
      <c r="B53" s="394" t="s">
        <v>276</v>
      </c>
      <c r="C53" s="243">
        <f t="shared" si="41"/>
        <v>0</v>
      </c>
      <c r="D53" s="101">
        <f t="shared" si="42"/>
        <v>0</v>
      </c>
      <c r="E53" s="706">
        <f>'Next Years Budget - Set Goals'!E62/12</f>
        <v>0</v>
      </c>
      <c r="F53" s="108">
        <f t="shared" si="43"/>
        <v>0</v>
      </c>
      <c r="G53" s="706">
        <f>'Next Years Budget - Set Goals'!G62/12</f>
        <v>0</v>
      </c>
      <c r="H53" s="108" t="e">
        <f t="shared" si="43"/>
        <v>#DIV/0!</v>
      </c>
      <c r="I53" s="706">
        <f>'Next Years Budget - Set Goals'!I62/12</f>
        <v>0</v>
      </c>
      <c r="J53" s="108" t="e">
        <f t="shared" si="44"/>
        <v>#DIV/0!</v>
      </c>
      <c r="K53" s="706">
        <f>'Next Years Budget - Set Goals'!K62/12</f>
        <v>0</v>
      </c>
      <c r="L53" s="108" t="e">
        <f t="shared" si="45"/>
        <v>#DIV/0!</v>
      </c>
      <c r="M53" s="706">
        <f>'Next Years Budget - Set Goals'!M62/12</f>
        <v>0</v>
      </c>
      <c r="N53" s="108" t="e">
        <f t="shared" si="46"/>
        <v>#DIV/0!</v>
      </c>
      <c r="O53" s="706">
        <f>'Next Years Budget - Set Goals'!O62/12</f>
        <v>0</v>
      </c>
      <c r="P53" s="108" t="e">
        <f t="shared" si="47"/>
        <v>#DIV/0!</v>
      </c>
      <c r="Q53" s="706">
        <f>'Next Years Budget - Set Goals'!Q62/12</f>
        <v>0</v>
      </c>
      <c r="R53" s="108" t="e">
        <f t="shared" si="48"/>
        <v>#DIV/0!</v>
      </c>
      <c r="S53" s="706">
        <f>'Next Years Budget - Set Goals'!S62/12</f>
        <v>0</v>
      </c>
      <c r="T53" s="108" t="e">
        <f t="shared" si="49"/>
        <v>#DIV/0!</v>
      </c>
      <c r="U53" s="706">
        <f>'Next Years Budget - Set Goals'!U62/12</f>
        <v>0</v>
      </c>
      <c r="V53" s="108" t="e">
        <f t="shared" si="50"/>
        <v>#DIV/0!</v>
      </c>
      <c r="W53" s="706">
        <f>'Next Years Budget - Set Goals'!W62/12</f>
        <v>0</v>
      </c>
      <c r="X53" s="108" t="e">
        <f t="shared" si="51"/>
        <v>#DIV/0!</v>
      </c>
      <c r="Y53" s="706">
        <f>'Next Years Budget - Set Goals'!Y62/12</f>
        <v>0</v>
      </c>
      <c r="Z53" s="108" t="e">
        <f t="shared" si="52"/>
        <v>#DIV/0!</v>
      </c>
      <c r="AA53" s="706">
        <f>'Next Years Budget - Set Goals'!AA62/12</f>
        <v>0</v>
      </c>
      <c r="AB53" s="108" t="e">
        <f t="shared" si="53"/>
        <v>#DIV/0!</v>
      </c>
      <c r="AC53" s="706">
        <f>'Next Years Budget - Set Goals'!AC62/12</f>
        <v>0</v>
      </c>
      <c r="AD53" s="319" t="e">
        <f t="shared" si="54"/>
        <v>#DIV/0!</v>
      </c>
    </row>
    <row r="54" spans="1:30" ht="13.15" x14ac:dyDescent="0.4">
      <c r="A54" s="327" t="s">
        <v>399</v>
      </c>
      <c r="B54" s="394" t="s">
        <v>277</v>
      </c>
      <c r="C54" s="243">
        <f t="shared" si="41"/>
        <v>0</v>
      </c>
      <c r="D54" s="101">
        <f t="shared" si="42"/>
        <v>0</v>
      </c>
      <c r="E54" s="706">
        <f>'Next Years Budget - Set Goals'!E63/12</f>
        <v>0</v>
      </c>
      <c r="F54" s="108">
        <f t="shared" si="43"/>
        <v>0</v>
      </c>
      <c r="G54" s="706">
        <f>'Next Years Budget - Set Goals'!G63/12</f>
        <v>0</v>
      </c>
      <c r="H54" s="108" t="e">
        <f t="shared" si="43"/>
        <v>#DIV/0!</v>
      </c>
      <c r="I54" s="706">
        <f>'Next Years Budget - Set Goals'!I63/12</f>
        <v>0</v>
      </c>
      <c r="J54" s="108" t="e">
        <f t="shared" si="44"/>
        <v>#DIV/0!</v>
      </c>
      <c r="K54" s="706">
        <f>'Next Years Budget - Set Goals'!K63/12</f>
        <v>0</v>
      </c>
      <c r="L54" s="108" t="e">
        <f t="shared" si="45"/>
        <v>#DIV/0!</v>
      </c>
      <c r="M54" s="706">
        <f>'Next Years Budget - Set Goals'!M63/12</f>
        <v>0</v>
      </c>
      <c r="N54" s="108" t="e">
        <f t="shared" si="46"/>
        <v>#DIV/0!</v>
      </c>
      <c r="O54" s="706">
        <f>'Next Years Budget - Set Goals'!O63/12</f>
        <v>0</v>
      </c>
      <c r="P54" s="108" t="e">
        <f t="shared" si="47"/>
        <v>#DIV/0!</v>
      </c>
      <c r="Q54" s="706">
        <f>'Next Years Budget - Set Goals'!Q63/12</f>
        <v>0</v>
      </c>
      <c r="R54" s="108" t="e">
        <f t="shared" si="48"/>
        <v>#DIV/0!</v>
      </c>
      <c r="S54" s="706">
        <f>'Next Years Budget - Set Goals'!S63/12</f>
        <v>0</v>
      </c>
      <c r="T54" s="108" t="e">
        <f t="shared" si="49"/>
        <v>#DIV/0!</v>
      </c>
      <c r="U54" s="706">
        <f>'Next Years Budget - Set Goals'!U63/12</f>
        <v>0</v>
      </c>
      <c r="V54" s="108" t="e">
        <f t="shared" si="50"/>
        <v>#DIV/0!</v>
      </c>
      <c r="W54" s="706">
        <f>'Next Years Budget - Set Goals'!W63/12</f>
        <v>0</v>
      </c>
      <c r="X54" s="108" t="e">
        <f t="shared" si="51"/>
        <v>#DIV/0!</v>
      </c>
      <c r="Y54" s="706">
        <f>'Next Years Budget - Set Goals'!Y63/12</f>
        <v>0</v>
      </c>
      <c r="Z54" s="108" t="e">
        <f t="shared" si="52"/>
        <v>#DIV/0!</v>
      </c>
      <c r="AA54" s="706">
        <f>'Next Years Budget - Set Goals'!AA63/12</f>
        <v>0</v>
      </c>
      <c r="AB54" s="108" t="e">
        <f t="shared" si="53"/>
        <v>#DIV/0!</v>
      </c>
      <c r="AC54" s="706">
        <f>'Next Years Budget - Set Goals'!AC63/12</f>
        <v>0</v>
      </c>
      <c r="AD54" s="319" t="e">
        <f t="shared" si="54"/>
        <v>#DIV/0!</v>
      </c>
    </row>
    <row r="55" spans="1:30" ht="13.15" x14ac:dyDescent="0.4">
      <c r="A55" s="327" t="s">
        <v>399</v>
      </c>
      <c r="B55" s="394" t="s">
        <v>278</v>
      </c>
      <c r="C55" s="243">
        <f t="shared" si="41"/>
        <v>0</v>
      </c>
      <c r="D55" s="101">
        <f t="shared" si="42"/>
        <v>0</v>
      </c>
      <c r="E55" s="706">
        <f>'Next Years Budget - Set Goals'!E64/12</f>
        <v>0</v>
      </c>
      <c r="F55" s="108">
        <f t="shared" si="43"/>
        <v>0</v>
      </c>
      <c r="G55" s="706">
        <f>'Next Years Budget - Set Goals'!G64/12</f>
        <v>0</v>
      </c>
      <c r="H55" s="108" t="e">
        <f t="shared" si="43"/>
        <v>#DIV/0!</v>
      </c>
      <c r="I55" s="706">
        <f>'Next Years Budget - Set Goals'!I64/12</f>
        <v>0</v>
      </c>
      <c r="J55" s="108" t="e">
        <f t="shared" si="44"/>
        <v>#DIV/0!</v>
      </c>
      <c r="K55" s="706">
        <f>'Next Years Budget - Set Goals'!K64/12</f>
        <v>0</v>
      </c>
      <c r="L55" s="108" t="e">
        <f t="shared" si="45"/>
        <v>#DIV/0!</v>
      </c>
      <c r="M55" s="706">
        <f>'Next Years Budget - Set Goals'!M64/12</f>
        <v>0</v>
      </c>
      <c r="N55" s="108" t="e">
        <f t="shared" si="46"/>
        <v>#DIV/0!</v>
      </c>
      <c r="O55" s="706">
        <f>'Next Years Budget - Set Goals'!O64/12</f>
        <v>0</v>
      </c>
      <c r="P55" s="108" t="e">
        <f t="shared" si="47"/>
        <v>#DIV/0!</v>
      </c>
      <c r="Q55" s="706">
        <f>'Next Years Budget - Set Goals'!Q64/12</f>
        <v>0</v>
      </c>
      <c r="R55" s="108" t="e">
        <f t="shared" si="48"/>
        <v>#DIV/0!</v>
      </c>
      <c r="S55" s="706">
        <f>'Next Years Budget - Set Goals'!S64/12</f>
        <v>0</v>
      </c>
      <c r="T55" s="108" t="e">
        <f t="shared" si="49"/>
        <v>#DIV/0!</v>
      </c>
      <c r="U55" s="706">
        <f>'Next Years Budget - Set Goals'!U64/12</f>
        <v>0</v>
      </c>
      <c r="V55" s="108" t="e">
        <f t="shared" si="50"/>
        <v>#DIV/0!</v>
      </c>
      <c r="W55" s="706">
        <f>'Next Years Budget - Set Goals'!W64/12</f>
        <v>0</v>
      </c>
      <c r="X55" s="108" t="e">
        <f t="shared" si="51"/>
        <v>#DIV/0!</v>
      </c>
      <c r="Y55" s="706">
        <f>'Next Years Budget - Set Goals'!Y64/12</f>
        <v>0</v>
      </c>
      <c r="Z55" s="108" t="e">
        <f t="shared" si="52"/>
        <v>#DIV/0!</v>
      </c>
      <c r="AA55" s="706">
        <f>'Next Years Budget - Set Goals'!AA64/12</f>
        <v>0</v>
      </c>
      <c r="AB55" s="108" t="e">
        <f t="shared" si="53"/>
        <v>#DIV/0!</v>
      </c>
      <c r="AC55" s="706">
        <f>'Next Years Budget - Set Goals'!AC64/12</f>
        <v>0</v>
      </c>
      <c r="AD55" s="319" t="e">
        <f t="shared" si="54"/>
        <v>#DIV/0!</v>
      </c>
    </row>
    <row r="56" spans="1:30" ht="13.15" x14ac:dyDescent="0.4">
      <c r="A56" s="327" t="s">
        <v>399</v>
      </c>
      <c r="B56" s="394" t="s">
        <v>279</v>
      </c>
      <c r="C56" s="243">
        <f t="shared" si="41"/>
        <v>0</v>
      </c>
      <c r="D56" s="101">
        <f t="shared" si="42"/>
        <v>0</v>
      </c>
      <c r="E56" s="706">
        <f>'Next Years Budget - Set Goals'!E65/12</f>
        <v>0</v>
      </c>
      <c r="F56" s="108">
        <f t="shared" si="43"/>
        <v>0</v>
      </c>
      <c r="G56" s="706">
        <f>'Next Years Budget - Set Goals'!G65/12</f>
        <v>0</v>
      </c>
      <c r="H56" s="108" t="e">
        <f t="shared" si="43"/>
        <v>#DIV/0!</v>
      </c>
      <c r="I56" s="706">
        <f>'Next Years Budget - Set Goals'!I65/12</f>
        <v>0</v>
      </c>
      <c r="J56" s="108" t="e">
        <f t="shared" si="44"/>
        <v>#DIV/0!</v>
      </c>
      <c r="K56" s="706">
        <f>'Next Years Budget - Set Goals'!K65/12</f>
        <v>0</v>
      </c>
      <c r="L56" s="108" t="e">
        <f t="shared" si="45"/>
        <v>#DIV/0!</v>
      </c>
      <c r="M56" s="706">
        <f>'Next Years Budget - Set Goals'!M65/12</f>
        <v>0</v>
      </c>
      <c r="N56" s="108" t="e">
        <f t="shared" si="46"/>
        <v>#DIV/0!</v>
      </c>
      <c r="O56" s="706">
        <f>'Next Years Budget - Set Goals'!O65/12</f>
        <v>0</v>
      </c>
      <c r="P56" s="108" t="e">
        <f t="shared" si="47"/>
        <v>#DIV/0!</v>
      </c>
      <c r="Q56" s="706">
        <f>'Next Years Budget - Set Goals'!Q65/12</f>
        <v>0</v>
      </c>
      <c r="R56" s="108" t="e">
        <f t="shared" si="48"/>
        <v>#DIV/0!</v>
      </c>
      <c r="S56" s="706">
        <f>'Next Years Budget - Set Goals'!S65/12</f>
        <v>0</v>
      </c>
      <c r="T56" s="108" t="e">
        <f t="shared" si="49"/>
        <v>#DIV/0!</v>
      </c>
      <c r="U56" s="706">
        <f>'Next Years Budget - Set Goals'!U65/12</f>
        <v>0</v>
      </c>
      <c r="V56" s="108" t="e">
        <f t="shared" si="50"/>
        <v>#DIV/0!</v>
      </c>
      <c r="W56" s="706">
        <f>'Next Years Budget - Set Goals'!W65/12</f>
        <v>0</v>
      </c>
      <c r="X56" s="108" t="e">
        <f t="shared" si="51"/>
        <v>#DIV/0!</v>
      </c>
      <c r="Y56" s="706">
        <f>'Next Years Budget - Set Goals'!Y65/12</f>
        <v>0</v>
      </c>
      <c r="Z56" s="108" t="e">
        <f t="shared" si="52"/>
        <v>#DIV/0!</v>
      </c>
      <c r="AA56" s="706">
        <f>'Next Years Budget - Set Goals'!AA65/12</f>
        <v>0</v>
      </c>
      <c r="AB56" s="108" t="e">
        <f t="shared" si="53"/>
        <v>#DIV/0!</v>
      </c>
      <c r="AC56" s="706">
        <f>'Next Years Budget - Set Goals'!AC65/12</f>
        <v>0</v>
      </c>
      <c r="AD56" s="319" t="e">
        <f t="shared" si="54"/>
        <v>#DIV/0!</v>
      </c>
    </row>
    <row r="57" spans="1:30" ht="13.15" x14ac:dyDescent="0.4">
      <c r="A57" s="327" t="s">
        <v>399</v>
      </c>
      <c r="B57" s="394" t="s">
        <v>280</v>
      </c>
      <c r="C57" s="243">
        <f t="shared" si="41"/>
        <v>0</v>
      </c>
      <c r="D57" s="101">
        <f t="shared" si="42"/>
        <v>0</v>
      </c>
      <c r="E57" s="706">
        <f>'Next Years Budget - Set Goals'!E66/12</f>
        <v>0</v>
      </c>
      <c r="F57" s="108">
        <f t="shared" ref="F57:H60" si="55">+E57/E$7</f>
        <v>0</v>
      </c>
      <c r="G57" s="706">
        <f>'Next Years Budget - Set Goals'!G66/12</f>
        <v>0</v>
      </c>
      <c r="H57" s="108" t="e">
        <f t="shared" si="55"/>
        <v>#DIV/0!</v>
      </c>
      <c r="I57" s="706">
        <f>'Next Years Budget - Set Goals'!I66/12</f>
        <v>0</v>
      </c>
      <c r="J57" s="108" t="e">
        <f t="shared" si="44"/>
        <v>#DIV/0!</v>
      </c>
      <c r="K57" s="706">
        <f>'Next Years Budget - Set Goals'!K66/12</f>
        <v>0</v>
      </c>
      <c r="L57" s="108" t="e">
        <f t="shared" si="45"/>
        <v>#DIV/0!</v>
      </c>
      <c r="M57" s="706">
        <f>'Next Years Budget - Set Goals'!M66/12</f>
        <v>0</v>
      </c>
      <c r="N57" s="108" t="e">
        <f t="shared" si="46"/>
        <v>#DIV/0!</v>
      </c>
      <c r="O57" s="706">
        <f>'Next Years Budget - Set Goals'!O66/12</f>
        <v>0</v>
      </c>
      <c r="P57" s="108" t="e">
        <f t="shared" si="47"/>
        <v>#DIV/0!</v>
      </c>
      <c r="Q57" s="706">
        <f>'Next Years Budget - Set Goals'!Q66/12</f>
        <v>0</v>
      </c>
      <c r="R57" s="108" t="e">
        <f t="shared" si="48"/>
        <v>#DIV/0!</v>
      </c>
      <c r="S57" s="706">
        <f>'Next Years Budget - Set Goals'!S66/12</f>
        <v>0</v>
      </c>
      <c r="T57" s="108" t="e">
        <f t="shared" si="49"/>
        <v>#DIV/0!</v>
      </c>
      <c r="U57" s="706">
        <f>'Next Years Budget - Set Goals'!U66/12</f>
        <v>0</v>
      </c>
      <c r="V57" s="108" t="e">
        <f t="shared" si="50"/>
        <v>#DIV/0!</v>
      </c>
      <c r="W57" s="706">
        <f>'Next Years Budget - Set Goals'!W66/12</f>
        <v>0</v>
      </c>
      <c r="X57" s="108" t="e">
        <f t="shared" si="51"/>
        <v>#DIV/0!</v>
      </c>
      <c r="Y57" s="706">
        <f>'Next Years Budget - Set Goals'!Y66/12</f>
        <v>0</v>
      </c>
      <c r="Z57" s="108" t="e">
        <f t="shared" si="52"/>
        <v>#DIV/0!</v>
      </c>
      <c r="AA57" s="706">
        <f>'Next Years Budget - Set Goals'!AA66/12</f>
        <v>0</v>
      </c>
      <c r="AB57" s="108" t="e">
        <f t="shared" si="53"/>
        <v>#DIV/0!</v>
      </c>
      <c r="AC57" s="706">
        <f>'Next Years Budget - Set Goals'!AC66/12</f>
        <v>0</v>
      </c>
      <c r="AD57" s="319" t="e">
        <f t="shared" si="54"/>
        <v>#DIV/0!</v>
      </c>
    </row>
    <row r="58" spans="1:30" ht="13.15" x14ac:dyDescent="0.4">
      <c r="A58" s="327" t="s">
        <v>398</v>
      </c>
      <c r="B58" s="394" t="s">
        <v>281</v>
      </c>
      <c r="C58" s="243">
        <f t="shared" si="41"/>
        <v>0</v>
      </c>
      <c r="D58" s="101">
        <f t="shared" si="42"/>
        <v>0</v>
      </c>
      <c r="E58" s="706">
        <f>'Next Years Budget - Set Goals'!E67/12</f>
        <v>0</v>
      </c>
      <c r="F58" s="108">
        <f t="shared" si="55"/>
        <v>0</v>
      </c>
      <c r="G58" s="706">
        <f>'Next Years Budget - Set Goals'!G67/12</f>
        <v>0</v>
      </c>
      <c r="H58" s="108" t="e">
        <f t="shared" si="55"/>
        <v>#DIV/0!</v>
      </c>
      <c r="I58" s="706">
        <f>'Next Years Budget - Set Goals'!I67/12</f>
        <v>0</v>
      </c>
      <c r="J58" s="108" t="e">
        <f t="shared" si="44"/>
        <v>#DIV/0!</v>
      </c>
      <c r="K58" s="706">
        <f>'Next Years Budget - Set Goals'!K67/12</f>
        <v>0</v>
      </c>
      <c r="L58" s="108" t="e">
        <f t="shared" si="45"/>
        <v>#DIV/0!</v>
      </c>
      <c r="M58" s="706">
        <f>'Next Years Budget - Set Goals'!M67/12</f>
        <v>0</v>
      </c>
      <c r="N58" s="108" t="e">
        <f t="shared" si="46"/>
        <v>#DIV/0!</v>
      </c>
      <c r="O58" s="706">
        <f>'Next Years Budget - Set Goals'!O67/12</f>
        <v>0</v>
      </c>
      <c r="P58" s="108" t="e">
        <f t="shared" si="47"/>
        <v>#DIV/0!</v>
      </c>
      <c r="Q58" s="706">
        <f>'Next Years Budget - Set Goals'!Q67/12</f>
        <v>0</v>
      </c>
      <c r="R58" s="108" t="e">
        <f t="shared" si="48"/>
        <v>#DIV/0!</v>
      </c>
      <c r="S58" s="706">
        <f>'Next Years Budget - Set Goals'!S67/12</f>
        <v>0</v>
      </c>
      <c r="T58" s="108" t="e">
        <f t="shared" si="49"/>
        <v>#DIV/0!</v>
      </c>
      <c r="U58" s="706">
        <f>'Next Years Budget - Set Goals'!U67/12</f>
        <v>0</v>
      </c>
      <c r="V58" s="108" t="e">
        <f t="shared" si="50"/>
        <v>#DIV/0!</v>
      </c>
      <c r="W58" s="706">
        <f>'Next Years Budget - Set Goals'!W67/12</f>
        <v>0</v>
      </c>
      <c r="X58" s="108" t="e">
        <f t="shared" si="51"/>
        <v>#DIV/0!</v>
      </c>
      <c r="Y58" s="706">
        <f>'Next Years Budget - Set Goals'!Y67/12</f>
        <v>0</v>
      </c>
      <c r="Z58" s="108" t="e">
        <f t="shared" si="52"/>
        <v>#DIV/0!</v>
      </c>
      <c r="AA58" s="706">
        <f>'Next Years Budget - Set Goals'!AA67/12</f>
        <v>0</v>
      </c>
      <c r="AB58" s="108" t="e">
        <f t="shared" si="53"/>
        <v>#DIV/0!</v>
      </c>
      <c r="AC58" s="706">
        <f>'Next Years Budget - Set Goals'!AC67/12</f>
        <v>0</v>
      </c>
      <c r="AD58" s="319" t="e">
        <f t="shared" si="54"/>
        <v>#DIV/0!</v>
      </c>
    </row>
    <row r="59" spans="1:30" ht="13.15" x14ac:dyDescent="0.4">
      <c r="A59" s="327" t="s">
        <v>399</v>
      </c>
      <c r="B59" s="394" t="s">
        <v>282</v>
      </c>
      <c r="C59" s="243">
        <f t="shared" si="41"/>
        <v>0</v>
      </c>
      <c r="D59" s="101">
        <f t="shared" si="42"/>
        <v>0</v>
      </c>
      <c r="E59" s="706">
        <f>'Next Years Budget - Set Goals'!E68/12</f>
        <v>0</v>
      </c>
      <c r="F59" s="108">
        <f t="shared" si="55"/>
        <v>0</v>
      </c>
      <c r="G59" s="706">
        <f>'Next Years Budget - Set Goals'!G68/12</f>
        <v>0</v>
      </c>
      <c r="H59" s="108" t="e">
        <f t="shared" si="55"/>
        <v>#DIV/0!</v>
      </c>
      <c r="I59" s="706">
        <f>'Next Years Budget - Set Goals'!I68/12</f>
        <v>0</v>
      </c>
      <c r="J59" s="108" t="e">
        <f t="shared" si="44"/>
        <v>#DIV/0!</v>
      </c>
      <c r="K59" s="706">
        <f>'Next Years Budget - Set Goals'!K68/12</f>
        <v>0</v>
      </c>
      <c r="L59" s="108" t="e">
        <f t="shared" si="45"/>
        <v>#DIV/0!</v>
      </c>
      <c r="M59" s="706">
        <f>'Next Years Budget - Set Goals'!M68/12</f>
        <v>0</v>
      </c>
      <c r="N59" s="108" t="e">
        <f t="shared" si="46"/>
        <v>#DIV/0!</v>
      </c>
      <c r="O59" s="706">
        <f>'Next Years Budget - Set Goals'!O68/12</f>
        <v>0</v>
      </c>
      <c r="P59" s="108" t="e">
        <f t="shared" si="47"/>
        <v>#DIV/0!</v>
      </c>
      <c r="Q59" s="706">
        <f>'Next Years Budget - Set Goals'!Q68/12</f>
        <v>0</v>
      </c>
      <c r="R59" s="108" t="e">
        <f t="shared" si="48"/>
        <v>#DIV/0!</v>
      </c>
      <c r="S59" s="706">
        <f>'Next Years Budget - Set Goals'!S68/12</f>
        <v>0</v>
      </c>
      <c r="T59" s="108" t="e">
        <f t="shared" si="49"/>
        <v>#DIV/0!</v>
      </c>
      <c r="U59" s="706">
        <f>'Next Years Budget - Set Goals'!U68/12</f>
        <v>0</v>
      </c>
      <c r="V59" s="108" t="e">
        <f t="shared" si="50"/>
        <v>#DIV/0!</v>
      </c>
      <c r="W59" s="706">
        <f>'Next Years Budget - Set Goals'!W68/12</f>
        <v>0</v>
      </c>
      <c r="X59" s="108" t="e">
        <f t="shared" si="51"/>
        <v>#DIV/0!</v>
      </c>
      <c r="Y59" s="706">
        <f>'Next Years Budget - Set Goals'!Y68/12</f>
        <v>0</v>
      </c>
      <c r="Z59" s="108" t="e">
        <f t="shared" si="52"/>
        <v>#DIV/0!</v>
      </c>
      <c r="AA59" s="706">
        <f>'Next Years Budget - Set Goals'!AA68/12</f>
        <v>0</v>
      </c>
      <c r="AB59" s="108" t="e">
        <f t="shared" si="53"/>
        <v>#DIV/0!</v>
      </c>
      <c r="AC59" s="706">
        <f>'Next Years Budget - Set Goals'!AC68/12</f>
        <v>0</v>
      </c>
      <c r="AD59" s="319" t="e">
        <f t="shared" si="54"/>
        <v>#DIV/0!</v>
      </c>
    </row>
    <row r="60" spans="1:30" ht="13.15" x14ac:dyDescent="0.4">
      <c r="A60" s="327"/>
      <c r="B60" s="409" t="s">
        <v>284</v>
      </c>
      <c r="C60" s="265">
        <f>SUM(C41:C59)</f>
        <v>0</v>
      </c>
      <c r="D60" s="110">
        <f>+C60/$C$7</f>
        <v>0</v>
      </c>
      <c r="E60" s="256">
        <f>SUM(E41:E59)</f>
        <v>0</v>
      </c>
      <c r="F60" s="194">
        <f t="shared" si="55"/>
        <v>0</v>
      </c>
      <c r="G60" s="256">
        <f>SUM(G41:G59)</f>
        <v>0</v>
      </c>
      <c r="H60" s="194" t="e">
        <f t="shared" si="55"/>
        <v>#DIV/0!</v>
      </c>
      <c r="I60" s="256">
        <f>SUM(I41:I59)</f>
        <v>0</v>
      </c>
      <c r="J60" s="194" t="e">
        <f t="shared" si="44"/>
        <v>#DIV/0!</v>
      </c>
      <c r="K60" s="256">
        <f>SUM(K41:K59)</f>
        <v>0</v>
      </c>
      <c r="L60" s="194" t="e">
        <f t="shared" si="45"/>
        <v>#DIV/0!</v>
      </c>
      <c r="M60" s="256">
        <f>SUM(M41:M59)</f>
        <v>0</v>
      </c>
      <c r="N60" s="194" t="e">
        <f t="shared" si="46"/>
        <v>#DIV/0!</v>
      </c>
      <c r="O60" s="256">
        <f>SUM(O41:O59)</f>
        <v>0</v>
      </c>
      <c r="P60" s="194" t="e">
        <f t="shared" si="47"/>
        <v>#DIV/0!</v>
      </c>
      <c r="Q60" s="256">
        <f>SUM(Q41:Q59)</f>
        <v>0</v>
      </c>
      <c r="R60" s="194" t="e">
        <f t="shared" si="48"/>
        <v>#DIV/0!</v>
      </c>
      <c r="S60" s="256">
        <f>SUM(S41:S59)</f>
        <v>0</v>
      </c>
      <c r="T60" s="194" t="e">
        <f t="shared" si="49"/>
        <v>#DIV/0!</v>
      </c>
      <c r="U60" s="256">
        <f>SUM(U41:U59)</f>
        <v>0</v>
      </c>
      <c r="V60" s="194" t="e">
        <f t="shared" si="50"/>
        <v>#DIV/0!</v>
      </c>
      <c r="W60" s="256">
        <f>SUM(W41:W59)</f>
        <v>0</v>
      </c>
      <c r="X60" s="194" t="e">
        <f t="shared" si="51"/>
        <v>#DIV/0!</v>
      </c>
      <c r="Y60" s="256">
        <f>SUM(Y41:Y59)</f>
        <v>0</v>
      </c>
      <c r="Z60" s="194" t="e">
        <f t="shared" si="52"/>
        <v>#DIV/0!</v>
      </c>
      <c r="AA60" s="256">
        <f>SUM(AA41:AA59)</f>
        <v>0</v>
      </c>
      <c r="AB60" s="194" t="e">
        <f t="shared" si="53"/>
        <v>#DIV/0!</v>
      </c>
      <c r="AC60" s="256">
        <f>SUM(AC41:AC59)</f>
        <v>0</v>
      </c>
      <c r="AD60" s="230" t="e">
        <f t="shared" si="54"/>
        <v>#DIV/0!</v>
      </c>
    </row>
    <row r="61" spans="1:30" ht="13.15" x14ac:dyDescent="0.4">
      <c r="A61" s="327"/>
      <c r="B61" s="4"/>
      <c r="C61" s="243"/>
      <c r="D61" s="1"/>
      <c r="E61" s="248"/>
      <c r="F61" s="108"/>
      <c r="G61" s="248"/>
      <c r="H61" s="108"/>
      <c r="I61" s="248"/>
      <c r="J61" s="108"/>
      <c r="K61" s="248"/>
      <c r="L61" s="108"/>
      <c r="M61" s="248"/>
      <c r="N61" s="108"/>
      <c r="O61" s="248"/>
      <c r="P61" s="108"/>
      <c r="Q61" s="248"/>
      <c r="R61" s="108"/>
      <c r="S61" s="248"/>
      <c r="T61" s="108"/>
      <c r="U61" s="248"/>
      <c r="V61" s="108"/>
      <c r="W61" s="248"/>
      <c r="X61" s="108"/>
      <c r="Y61" s="248"/>
      <c r="Z61" s="108"/>
      <c r="AA61" s="248"/>
      <c r="AB61" s="108"/>
      <c r="AC61" s="248"/>
      <c r="AD61" s="319"/>
    </row>
    <row r="62" spans="1:30" ht="13.15" x14ac:dyDescent="0.4">
      <c r="A62" s="327"/>
      <c r="B62" s="410" t="s">
        <v>299</v>
      </c>
      <c r="C62" s="243"/>
      <c r="D62" s="1"/>
      <c r="E62" s="248"/>
      <c r="F62" s="108"/>
      <c r="G62" s="248"/>
      <c r="H62" s="108"/>
      <c r="I62" s="248"/>
      <c r="J62" s="108"/>
      <c r="K62" s="248"/>
      <c r="L62" s="108"/>
      <c r="M62" s="248"/>
      <c r="N62" s="108"/>
      <c r="O62" s="248"/>
      <c r="P62" s="108"/>
      <c r="Q62" s="248"/>
      <c r="R62" s="108"/>
      <c r="S62" s="248"/>
      <c r="T62" s="108"/>
      <c r="U62" s="248"/>
      <c r="V62" s="108"/>
      <c r="W62" s="248"/>
      <c r="X62" s="108"/>
      <c r="Y62" s="248"/>
      <c r="Z62" s="108"/>
      <c r="AA62" s="248"/>
      <c r="AB62" s="108"/>
      <c r="AC62" s="248"/>
      <c r="AD62" s="319"/>
    </row>
    <row r="63" spans="1:30" ht="13.15" x14ac:dyDescent="0.4">
      <c r="A63" s="327" t="s">
        <v>398</v>
      </c>
      <c r="B63" s="394" t="s">
        <v>285</v>
      </c>
      <c r="C63" s="243">
        <f t="shared" ref="C63:C76" si="56">+E63+G63+I63+K63+M63+O63+Q63+S63+U63+W63+Y63+AA63+AC63</f>
        <v>0</v>
      </c>
      <c r="D63" s="101">
        <f t="shared" ref="D63:D76" si="57">+C63/$C$7</f>
        <v>0</v>
      </c>
      <c r="E63" s="706">
        <f>'Next Years Budget - Set Goals'!E72/12</f>
        <v>0</v>
      </c>
      <c r="F63" s="108">
        <f t="shared" ref="F63:H77" si="58">+E63/E$7</f>
        <v>0</v>
      </c>
      <c r="G63" s="706">
        <f>'Next Years Budget - Set Goals'!G72/12</f>
        <v>0</v>
      </c>
      <c r="H63" s="108" t="e">
        <f t="shared" si="58"/>
        <v>#DIV/0!</v>
      </c>
      <c r="I63" s="706">
        <f>'Next Years Budget - Set Goals'!I72/12</f>
        <v>0</v>
      </c>
      <c r="J63" s="108" t="e">
        <f t="shared" ref="J63:J77" si="59">+I63/I$7</f>
        <v>#DIV/0!</v>
      </c>
      <c r="K63" s="706">
        <f>'Next Years Budget - Set Goals'!K72/12</f>
        <v>0</v>
      </c>
      <c r="L63" s="108" t="e">
        <f t="shared" ref="L63:L77" si="60">+K63/K$7</f>
        <v>#DIV/0!</v>
      </c>
      <c r="M63" s="706">
        <f>'Next Years Budget - Set Goals'!M72/12</f>
        <v>0</v>
      </c>
      <c r="N63" s="108" t="e">
        <f t="shared" ref="N63:N77" si="61">+M63/M$7</f>
        <v>#DIV/0!</v>
      </c>
      <c r="O63" s="706">
        <f>'Next Years Budget - Set Goals'!O72/12</f>
        <v>0</v>
      </c>
      <c r="P63" s="108" t="e">
        <f t="shared" ref="P63:P77" si="62">+O63/O$7</f>
        <v>#DIV/0!</v>
      </c>
      <c r="Q63" s="706">
        <f>'Next Years Budget - Set Goals'!Q72/12</f>
        <v>0</v>
      </c>
      <c r="R63" s="108" t="e">
        <f t="shared" ref="R63:R77" si="63">+Q63/Q$7</f>
        <v>#DIV/0!</v>
      </c>
      <c r="S63" s="706">
        <f>'Next Years Budget - Set Goals'!S72/12</f>
        <v>0</v>
      </c>
      <c r="T63" s="108" t="e">
        <f t="shared" ref="T63:T77" si="64">+S63/S$7</f>
        <v>#DIV/0!</v>
      </c>
      <c r="U63" s="706">
        <f>'Next Years Budget - Set Goals'!U72/12</f>
        <v>0</v>
      </c>
      <c r="V63" s="108" t="e">
        <f t="shared" ref="V63:V77" si="65">+U63/U$7</f>
        <v>#DIV/0!</v>
      </c>
      <c r="W63" s="706">
        <f>'Next Years Budget - Set Goals'!W72/12</f>
        <v>0</v>
      </c>
      <c r="X63" s="108" t="e">
        <f t="shared" ref="X63:X77" si="66">+W63/W$7</f>
        <v>#DIV/0!</v>
      </c>
      <c r="Y63" s="706">
        <f>'Next Years Budget - Set Goals'!Y72/12</f>
        <v>0</v>
      </c>
      <c r="Z63" s="108" t="e">
        <f t="shared" ref="Z63:Z77" si="67">+Y63/Y$7</f>
        <v>#DIV/0!</v>
      </c>
      <c r="AA63" s="706">
        <f>'Next Years Budget - Set Goals'!AA72/12</f>
        <v>0</v>
      </c>
      <c r="AB63" s="108" t="e">
        <f t="shared" ref="AB63:AB77" si="68">+AA63/AA$7</f>
        <v>#DIV/0!</v>
      </c>
      <c r="AC63" s="706">
        <f>'Next Years Budget - Set Goals'!AC72/12</f>
        <v>0</v>
      </c>
      <c r="AD63" s="319" t="e">
        <f t="shared" ref="AD63:AD77" si="69">+AC63/AC$7</f>
        <v>#DIV/0!</v>
      </c>
    </row>
    <row r="64" spans="1:30" ht="13.15" x14ac:dyDescent="0.4">
      <c r="A64" s="327" t="s">
        <v>398</v>
      </c>
      <c r="B64" s="394" t="s">
        <v>286</v>
      </c>
      <c r="C64" s="243">
        <f t="shared" si="56"/>
        <v>0</v>
      </c>
      <c r="D64" s="101">
        <f t="shared" si="57"/>
        <v>0</v>
      </c>
      <c r="E64" s="706">
        <f>'Next Years Budget - Set Goals'!E73/12</f>
        <v>0</v>
      </c>
      <c r="F64" s="108">
        <f t="shared" si="58"/>
        <v>0</v>
      </c>
      <c r="G64" s="706">
        <f>'Next Years Budget - Set Goals'!G73/12</f>
        <v>0</v>
      </c>
      <c r="H64" s="108" t="e">
        <f t="shared" si="58"/>
        <v>#DIV/0!</v>
      </c>
      <c r="I64" s="706">
        <f>'Next Years Budget - Set Goals'!I73/12</f>
        <v>0</v>
      </c>
      <c r="J64" s="108" t="e">
        <f t="shared" si="59"/>
        <v>#DIV/0!</v>
      </c>
      <c r="K64" s="706">
        <f>'Next Years Budget - Set Goals'!K73/12</f>
        <v>0</v>
      </c>
      <c r="L64" s="108" t="e">
        <f t="shared" si="60"/>
        <v>#DIV/0!</v>
      </c>
      <c r="M64" s="706">
        <f>'Next Years Budget - Set Goals'!M73/12</f>
        <v>0</v>
      </c>
      <c r="N64" s="108" t="e">
        <f t="shared" si="61"/>
        <v>#DIV/0!</v>
      </c>
      <c r="O64" s="706">
        <f>'Next Years Budget - Set Goals'!O73/12</f>
        <v>0</v>
      </c>
      <c r="P64" s="108" t="e">
        <f t="shared" si="62"/>
        <v>#DIV/0!</v>
      </c>
      <c r="Q64" s="706">
        <f>'Next Years Budget - Set Goals'!Q73/12</f>
        <v>0</v>
      </c>
      <c r="R64" s="108" t="e">
        <f t="shared" si="63"/>
        <v>#DIV/0!</v>
      </c>
      <c r="S64" s="706">
        <f>'Next Years Budget - Set Goals'!S73/12</f>
        <v>0</v>
      </c>
      <c r="T64" s="108" t="e">
        <f t="shared" si="64"/>
        <v>#DIV/0!</v>
      </c>
      <c r="U64" s="706">
        <f>'Next Years Budget - Set Goals'!U73/12</f>
        <v>0</v>
      </c>
      <c r="V64" s="108" t="e">
        <f t="shared" si="65"/>
        <v>#DIV/0!</v>
      </c>
      <c r="W64" s="706">
        <f>'Next Years Budget - Set Goals'!W73/12</f>
        <v>0</v>
      </c>
      <c r="X64" s="108" t="e">
        <f t="shared" si="66"/>
        <v>#DIV/0!</v>
      </c>
      <c r="Y64" s="706">
        <f>'Next Years Budget - Set Goals'!Y73/12</f>
        <v>0</v>
      </c>
      <c r="Z64" s="108" t="e">
        <f t="shared" si="67"/>
        <v>#DIV/0!</v>
      </c>
      <c r="AA64" s="706">
        <f>'Next Years Budget - Set Goals'!AA73/12</f>
        <v>0</v>
      </c>
      <c r="AB64" s="108" t="e">
        <f t="shared" si="68"/>
        <v>#DIV/0!</v>
      </c>
      <c r="AC64" s="706">
        <f>'Next Years Budget - Set Goals'!AC73/12</f>
        <v>0</v>
      </c>
      <c r="AD64" s="319" t="e">
        <f t="shared" si="69"/>
        <v>#DIV/0!</v>
      </c>
    </row>
    <row r="65" spans="1:30" ht="13.15" x14ac:dyDescent="0.4">
      <c r="A65" s="327" t="s">
        <v>398</v>
      </c>
      <c r="B65" s="394" t="s">
        <v>287</v>
      </c>
      <c r="C65" s="243">
        <f t="shared" si="56"/>
        <v>0</v>
      </c>
      <c r="D65" s="101">
        <f t="shared" si="57"/>
        <v>0</v>
      </c>
      <c r="E65" s="706">
        <f>'Next Years Budget - Set Goals'!E74/12</f>
        <v>0</v>
      </c>
      <c r="F65" s="108">
        <f t="shared" si="58"/>
        <v>0</v>
      </c>
      <c r="G65" s="706">
        <f>'Next Years Budget - Set Goals'!G74/12</f>
        <v>0</v>
      </c>
      <c r="H65" s="108" t="e">
        <f t="shared" si="58"/>
        <v>#DIV/0!</v>
      </c>
      <c r="I65" s="706">
        <f>'Next Years Budget - Set Goals'!I74/12</f>
        <v>0</v>
      </c>
      <c r="J65" s="108" t="e">
        <f t="shared" si="59"/>
        <v>#DIV/0!</v>
      </c>
      <c r="K65" s="706">
        <f>'Next Years Budget - Set Goals'!K74/12</f>
        <v>0</v>
      </c>
      <c r="L65" s="108" t="e">
        <f t="shared" si="60"/>
        <v>#DIV/0!</v>
      </c>
      <c r="M65" s="706">
        <f>'Next Years Budget - Set Goals'!M74/12</f>
        <v>0</v>
      </c>
      <c r="N65" s="108" t="e">
        <f t="shared" si="61"/>
        <v>#DIV/0!</v>
      </c>
      <c r="O65" s="706">
        <f>'Next Years Budget - Set Goals'!O74/12</f>
        <v>0</v>
      </c>
      <c r="P65" s="108" t="e">
        <f t="shared" si="62"/>
        <v>#DIV/0!</v>
      </c>
      <c r="Q65" s="706">
        <f>'Next Years Budget - Set Goals'!Q74/12</f>
        <v>0</v>
      </c>
      <c r="R65" s="108" t="e">
        <f t="shared" si="63"/>
        <v>#DIV/0!</v>
      </c>
      <c r="S65" s="706">
        <f>'Next Years Budget - Set Goals'!S74/12</f>
        <v>0</v>
      </c>
      <c r="T65" s="108" t="e">
        <f t="shared" si="64"/>
        <v>#DIV/0!</v>
      </c>
      <c r="U65" s="706">
        <f>'Next Years Budget - Set Goals'!U74/12</f>
        <v>0</v>
      </c>
      <c r="V65" s="108" t="e">
        <f t="shared" si="65"/>
        <v>#DIV/0!</v>
      </c>
      <c r="W65" s="706">
        <f>'Next Years Budget - Set Goals'!W74/12</f>
        <v>0</v>
      </c>
      <c r="X65" s="108" t="e">
        <f t="shared" si="66"/>
        <v>#DIV/0!</v>
      </c>
      <c r="Y65" s="706">
        <f>'Next Years Budget - Set Goals'!Y74/12</f>
        <v>0</v>
      </c>
      <c r="Z65" s="108" t="e">
        <f t="shared" si="67"/>
        <v>#DIV/0!</v>
      </c>
      <c r="AA65" s="706">
        <f>'Next Years Budget - Set Goals'!AA74/12</f>
        <v>0</v>
      </c>
      <c r="AB65" s="108" t="e">
        <f t="shared" si="68"/>
        <v>#DIV/0!</v>
      </c>
      <c r="AC65" s="706">
        <f>'Next Years Budget - Set Goals'!AC74/12</f>
        <v>0</v>
      </c>
      <c r="AD65" s="319" t="e">
        <f t="shared" si="69"/>
        <v>#DIV/0!</v>
      </c>
    </row>
    <row r="66" spans="1:30" ht="13.15" x14ac:dyDescent="0.4">
      <c r="A66" s="327" t="s">
        <v>398</v>
      </c>
      <c r="B66" s="394" t="s">
        <v>288</v>
      </c>
      <c r="C66" s="243">
        <f t="shared" si="56"/>
        <v>0</v>
      </c>
      <c r="D66" s="101">
        <f t="shared" si="57"/>
        <v>0</v>
      </c>
      <c r="E66" s="706">
        <f>'Next Years Budget - Set Goals'!E75/12</f>
        <v>0</v>
      </c>
      <c r="F66" s="108">
        <f t="shared" si="58"/>
        <v>0</v>
      </c>
      <c r="G66" s="706">
        <f>'Next Years Budget - Set Goals'!G75/12</f>
        <v>0</v>
      </c>
      <c r="H66" s="108" t="e">
        <f t="shared" si="58"/>
        <v>#DIV/0!</v>
      </c>
      <c r="I66" s="706">
        <f>'Next Years Budget - Set Goals'!I75/12</f>
        <v>0</v>
      </c>
      <c r="J66" s="108" t="e">
        <f t="shared" si="59"/>
        <v>#DIV/0!</v>
      </c>
      <c r="K66" s="706">
        <f>'Next Years Budget - Set Goals'!K75/12</f>
        <v>0</v>
      </c>
      <c r="L66" s="108" t="e">
        <f t="shared" si="60"/>
        <v>#DIV/0!</v>
      </c>
      <c r="M66" s="706">
        <f>'Next Years Budget - Set Goals'!M75/12</f>
        <v>0</v>
      </c>
      <c r="N66" s="108" t="e">
        <f t="shared" si="61"/>
        <v>#DIV/0!</v>
      </c>
      <c r="O66" s="706">
        <f>'Next Years Budget - Set Goals'!O75/12</f>
        <v>0</v>
      </c>
      <c r="P66" s="108" t="e">
        <f t="shared" si="62"/>
        <v>#DIV/0!</v>
      </c>
      <c r="Q66" s="706">
        <f>'Next Years Budget - Set Goals'!Q75/12</f>
        <v>0</v>
      </c>
      <c r="R66" s="108" t="e">
        <f t="shared" si="63"/>
        <v>#DIV/0!</v>
      </c>
      <c r="S66" s="706">
        <f>'Next Years Budget - Set Goals'!S75/12</f>
        <v>0</v>
      </c>
      <c r="T66" s="108" t="e">
        <f t="shared" si="64"/>
        <v>#DIV/0!</v>
      </c>
      <c r="U66" s="706">
        <f>'Next Years Budget - Set Goals'!U75/12</f>
        <v>0</v>
      </c>
      <c r="V66" s="108" t="e">
        <f t="shared" si="65"/>
        <v>#DIV/0!</v>
      </c>
      <c r="W66" s="706">
        <f>'Next Years Budget - Set Goals'!W75/12</f>
        <v>0</v>
      </c>
      <c r="X66" s="108" t="e">
        <f t="shared" si="66"/>
        <v>#DIV/0!</v>
      </c>
      <c r="Y66" s="706">
        <f>'Next Years Budget - Set Goals'!Y75/12</f>
        <v>0</v>
      </c>
      <c r="Z66" s="108" t="e">
        <f t="shared" si="67"/>
        <v>#DIV/0!</v>
      </c>
      <c r="AA66" s="706">
        <f>'Next Years Budget - Set Goals'!AA75/12</f>
        <v>0</v>
      </c>
      <c r="AB66" s="108" t="e">
        <f t="shared" si="68"/>
        <v>#DIV/0!</v>
      </c>
      <c r="AC66" s="706">
        <f>'Next Years Budget - Set Goals'!AC75/12</f>
        <v>0</v>
      </c>
      <c r="AD66" s="319" t="e">
        <f t="shared" si="69"/>
        <v>#DIV/0!</v>
      </c>
    </row>
    <row r="67" spans="1:30" ht="13.15" x14ac:dyDescent="0.4">
      <c r="A67" s="327" t="s">
        <v>399</v>
      </c>
      <c r="B67" s="394" t="s">
        <v>289</v>
      </c>
      <c r="C67" s="243">
        <f t="shared" si="56"/>
        <v>0</v>
      </c>
      <c r="D67" s="101">
        <f t="shared" si="57"/>
        <v>0</v>
      </c>
      <c r="E67" s="706">
        <f>'Next Years Budget - Set Goals'!E76/12</f>
        <v>0</v>
      </c>
      <c r="F67" s="108">
        <f t="shared" si="58"/>
        <v>0</v>
      </c>
      <c r="G67" s="706">
        <f>'Next Years Budget - Set Goals'!G76/12</f>
        <v>0</v>
      </c>
      <c r="H67" s="108" t="e">
        <f t="shared" si="58"/>
        <v>#DIV/0!</v>
      </c>
      <c r="I67" s="706">
        <f>'Next Years Budget - Set Goals'!I76/12</f>
        <v>0</v>
      </c>
      <c r="J67" s="108" t="e">
        <f t="shared" si="59"/>
        <v>#DIV/0!</v>
      </c>
      <c r="K67" s="706">
        <f>'Next Years Budget - Set Goals'!K76/12</f>
        <v>0</v>
      </c>
      <c r="L67" s="108" t="e">
        <f t="shared" si="60"/>
        <v>#DIV/0!</v>
      </c>
      <c r="M67" s="706">
        <f>'Next Years Budget - Set Goals'!M76/12</f>
        <v>0</v>
      </c>
      <c r="N67" s="108" t="e">
        <f t="shared" si="61"/>
        <v>#DIV/0!</v>
      </c>
      <c r="O67" s="706">
        <f>'Next Years Budget - Set Goals'!O76/12</f>
        <v>0</v>
      </c>
      <c r="P67" s="108" t="e">
        <f t="shared" si="62"/>
        <v>#DIV/0!</v>
      </c>
      <c r="Q67" s="706">
        <f>'Next Years Budget - Set Goals'!Q76/12</f>
        <v>0</v>
      </c>
      <c r="R67" s="108" t="e">
        <f t="shared" si="63"/>
        <v>#DIV/0!</v>
      </c>
      <c r="S67" s="706">
        <f>'Next Years Budget - Set Goals'!S76/12</f>
        <v>0</v>
      </c>
      <c r="T67" s="108" t="e">
        <f t="shared" si="64"/>
        <v>#DIV/0!</v>
      </c>
      <c r="U67" s="706">
        <f>'Next Years Budget - Set Goals'!U76/12</f>
        <v>0</v>
      </c>
      <c r="V67" s="108" t="e">
        <f t="shared" si="65"/>
        <v>#DIV/0!</v>
      </c>
      <c r="W67" s="706">
        <f>'Next Years Budget - Set Goals'!W76/12</f>
        <v>0</v>
      </c>
      <c r="X67" s="108" t="e">
        <f t="shared" si="66"/>
        <v>#DIV/0!</v>
      </c>
      <c r="Y67" s="706">
        <f>'Next Years Budget - Set Goals'!Y76/12</f>
        <v>0</v>
      </c>
      <c r="Z67" s="108" t="e">
        <f t="shared" si="67"/>
        <v>#DIV/0!</v>
      </c>
      <c r="AA67" s="706">
        <f>'Next Years Budget - Set Goals'!AA76/12</f>
        <v>0</v>
      </c>
      <c r="AB67" s="108" t="e">
        <f t="shared" si="68"/>
        <v>#DIV/0!</v>
      </c>
      <c r="AC67" s="706">
        <f>'Next Years Budget - Set Goals'!AC76/12</f>
        <v>0</v>
      </c>
      <c r="AD67" s="319" t="e">
        <f t="shared" si="69"/>
        <v>#DIV/0!</v>
      </c>
    </row>
    <row r="68" spans="1:30" ht="13.15" x14ac:dyDescent="0.4">
      <c r="A68" s="327" t="s">
        <v>399</v>
      </c>
      <c r="B68" s="394" t="s">
        <v>290</v>
      </c>
      <c r="C68" s="243">
        <f t="shared" si="56"/>
        <v>0</v>
      </c>
      <c r="D68" s="101">
        <f t="shared" si="57"/>
        <v>0</v>
      </c>
      <c r="E68" s="706">
        <f>'Next Years Budget - Set Goals'!E77/12</f>
        <v>0</v>
      </c>
      <c r="F68" s="108">
        <f t="shared" si="58"/>
        <v>0</v>
      </c>
      <c r="G68" s="706">
        <f>'Next Years Budget - Set Goals'!G77/12</f>
        <v>0</v>
      </c>
      <c r="H68" s="108" t="e">
        <f t="shared" si="58"/>
        <v>#DIV/0!</v>
      </c>
      <c r="I68" s="706">
        <f>'Next Years Budget - Set Goals'!I77/12</f>
        <v>0</v>
      </c>
      <c r="J68" s="108" t="e">
        <f t="shared" si="59"/>
        <v>#DIV/0!</v>
      </c>
      <c r="K68" s="706">
        <f>'Next Years Budget - Set Goals'!K77/12</f>
        <v>0</v>
      </c>
      <c r="L68" s="108" t="e">
        <f t="shared" si="60"/>
        <v>#DIV/0!</v>
      </c>
      <c r="M68" s="706">
        <f>'Next Years Budget - Set Goals'!M77/12</f>
        <v>0</v>
      </c>
      <c r="N68" s="108" t="e">
        <f t="shared" si="61"/>
        <v>#DIV/0!</v>
      </c>
      <c r="O68" s="706">
        <f>'Next Years Budget - Set Goals'!O77/12</f>
        <v>0</v>
      </c>
      <c r="P68" s="108" t="e">
        <f t="shared" si="62"/>
        <v>#DIV/0!</v>
      </c>
      <c r="Q68" s="706">
        <f>'Next Years Budget - Set Goals'!Q77/12</f>
        <v>0</v>
      </c>
      <c r="R68" s="108" t="e">
        <f t="shared" si="63"/>
        <v>#DIV/0!</v>
      </c>
      <c r="S68" s="706">
        <f>'Next Years Budget - Set Goals'!S77/12</f>
        <v>0</v>
      </c>
      <c r="T68" s="108" t="e">
        <f t="shared" si="64"/>
        <v>#DIV/0!</v>
      </c>
      <c r="U68" s="706">
        <f>'Next Years Budget - Set Goals'!U77/12</f>
        <v>0</v>
      </c>
      <c r="V68" s="108" t="e">
        <f t="shared" si="65"/>
        <v>#DIV/0!</v>
      </c>
      <c r="W68" s="706">
        <f>'Next Years Budget - Set Goals'!W77/12</f>
        <v>0</v>
      </c>
      <c r="X68" s="108" t="e">
        <f t="shared" si="66"/>
        <v>#DIV/0!</v>
      </c>
      <c r="Y68" s="706">
        <f>'Next Years Budget - Set Goals'!Y77/12</f>
        <v>0</v>
      </c>
      <c r="Z68" s="108" t="e">
        <f t="shared" si="67"/>
        <v>#DIV/0!</v>
      </c>
      <c r="AA68" s="706">
        <f>'Next Years Budget - Set Goals'!AA77/12</f>
        <v>0</v>
      </c>
      <c r="AB68" s="108" t="e">
        <f t="shared" si="68"/>
        <v>#DIV/0!</v>
      </c>
      <c r="AC68" s="706">
        <f>'Next Years Budget - Set Goals'!AC77/12</f>
        <v>0</v>
      </c>
      <c r="AD68" s="319" t="e">
        <f t="shared" si="69"/>
        <v>#DIV/0!</v>
      </c>
    </row>
    <row r="69" spans="1:30" ht="13.15" x14ac:dyDescent="0.4">
      <c r="A69" s="327" t="s">
        <v>399</v>
      </c>
      <c r="B69" s="394" t="s">
        <v>291</v>
      </c>
      <c r="C69" s="243">
        <f t="shared" si="56"/>
        <v>0</v>
      </c>
      <c r="D69" s="101">
        <f t="shared" si="57"/>
        <v>0</v>
      </c>
      <c r="E69" s="706">
        <f>'Next Years Budget - Set Goals'!E78/12</f>
        <v>0</v>
      </c>
      <c r="F69" s="108">
        <f t="shared" si="58"/>
        <v>0</v>
      </c>
      <c r="G69" s="706">
        <f>'Next Years Budget - Set Goals'!G78/12</f>
        <v>0</v>
      </c>
      <c r="H69" s="108" t="e">
        <f t="shared" si="58"/>
        <v>#DIV/0!</v>
      </c>
      <c r="I69" s="706">
        <f>'Next Years Budget - Set Goals'!I78/12</f>
        <v>0</v>
      </c>
      <c r="J69" s="108" t="e">
        <f t="shared" si="59"/>
        <v>#DIV/0!</v>
      </c>
      <c r="K69" s="706">
        <f>'Next Years Budget - Set Goals'!K78/12</f>
        <v>0</v>
      </c>
      <c r="L69" s="108" t="e">
        <f t="shared" si="60"/>
        <v>#DIV/0!</v>
      </c>
      <c r="M69" s="706">
        <f>'Next Years Budget - Set Goals'!M78/12</f>
        <v>0</v>
      </c>
      <c r="N69" s="108" t="e">
        <f t="shared" si="61"/>
        <v>#DIV/0!</v>
      </c>
      <c r="O69" s="706">
        <f>'Next Years Budget - Set Goals'!O78/12</f>
        <v>0</v>
      </c>
      <c r="P69" s="108" t="e">
        <f t="shared" si="62"/>
        <v>#DIV/0!</v>
      </c>
      <c r="Q69" s="706">
        <f>'Next Years Budget - Set Goals'!Q78/12</f>
        <v>0</v>
      </c>
      <c r="R69" s="108" t="e">
        <f t="shared" si="63"/>
        <v>#DIV/0!</v>
      </c>
      <c r="S69" s="706">
        <f>'Next Years Budget - Set Goals'!S78/12</f>
        <v>0</v>
      </c>
      <c r="T69" s="108" t="e">
        <f t="shared" si="64"/>
        <v>#DIV/0!</v>
      </c>
      <c r="U69" s="706">
        <f>'Next Years Budget - Set Goals'!U78/12</f>
        <v>0</v>
      </c>
      <c r="V69" s="108" t="e">
        <f t="shared" si="65"/>
        <v>#DIV/0!</v>
      </c>
      <c r="W69" s="706">
        <f>'Next Years Budget - Set Goals'!W78/12</f>
        <v>0</v>
      </c>
      <c r="X69" s="108" t="e">
        <f t="shared" si="66"/>
        <v>#DIV/0!</v>
      </c>
      <c r="Y69" s="706">
        <f>'Next Years Budget - Set Goals'!Y78/12</f>
        <v>0</v>
      </c>
      <c r="Z69" s="108" t="e">
        <f t="shared" si="67"/>
        <v>#DIV/0!</v>
      </c>
      <c r="AA69" s="706">
        <f>'Next Years Budget - Set Goals'!AA78/12</f>
        <v>0</v>
      </c>
      <c r="AB69" s="108" t="e">
        <f t="shared" si="68"/>
        <v>#DIV/0!</v>
      </c>
      <c r="AC69" s="706">
        <f>'Next Years Budget - Set Goals'!AC78/12</f>
        <v>0</v>
      </c>
      <c r="AD69" s="319" t="e">
        <f t="shared" si="69"/>
        <v>#DIV/0!</v>
      </c>
    </row>
    <row r="70" spans="1:30" ht="13.15" x14ac:dyDescent="0.4">
      <c r="A70" s="327" t="s">
        <v>398</v>
      </c>
      <c r="B70" s="394" t="s">
        <v>292</v>
      </c>
      <c r="C70" s="243">
        <f t="shared" si="56"/>
        <v>0</v>
      </c>
      <c r="D70" s="101">
        <f t="shared" si="57"/>
        <v>0</v>
      </c>
      <c r="E70" s="706">
        <f>'Next Years Budget - Set Goals'!E79/12</f>
        <v>0</v>
      </c>
      <c r="F70" s="108">
        <f t="shared" si="58"/>
        <v>0</v>
      </c>
      <c r="G70" s="706">
        <f>'Next Years Budget - Set Goals'!G79/12</f>
        <v>0</v>
      </c>
      <c r="H70" s="108" t="e">
        <f t="shared" si="58"/>
        <v>#DIV/0!</v>
      </c>
      <c r="I70" s="706">
        <f>'Next Years Budget - Set Goals'!I79/12</f>
        <v>0</v>
      </c>
      <c r="J70" s="108" t="e">
        <f t="shared" si="59"/>
        <v>#DIV/0!</v>
      </c>
      <c r="K70" s="706">
        <f>'Next Years Budget - Set Goals'!K79/12</f>
        <v>0</v>
      </c>
      <c r="L70" s="108" t="e">
        <f t="shared" si="60"/>
        <v>#DIV/0!</v>
      </c>
      <c r="M70" s="706">
        <f>'Next Years Budget - Set Goals'!M79/12</f>
        <v>0</v>
      </c>
      <c r="N70" s="108" t="e">
        <f t="shared" si="61"/>
        <v>#DIV/0!</v>
      </c>
      <c r="O70" s="706">
        <f>'Next Years Budget - Set Goals'!O79/12</f>
        <v>0</v>
      </c>
      <c r="P70" s="108" t="e">
        <f t="shared" si="62"/>
        <v>#DIV/0!</v>
      </c>
      <c r="Q70" s="706">
        <f>'Next Years Budget - Set Goals'!Q79/12</f>
        <v>0</v>
      </c>
      <c r="R70" s="108" t="e">
        <f t="shared" si="63"/>
        <v>#DIV/0!</v>
      </c>
      <c r="S70" s="706">
        <f>'Next Years Budget - Set Goals'!S79/12</f>
        <v>0</v>
      </c>
      <c r="T70" s="108" t="e">
        <f t="shared" si="64"/>
        <v>#DIV/0!</v>
      </c>
      <c r="U70" s="706">
        <f>'Next Years Budget - Set Goals'!U79/12</f>
        <v>0</v>
      </c>
      <c r="V70" s="108" t="e">
        <f t="shared" si="65"/>
        <v>#DIV/0!</v>
      </c>
      <c r="W70" s="706">
        <f>'Next Years Budget - Set Goals'!W79/12</f>
        <v>0</v>
      </c>
      <c r="X70" s="108" t="e">
        <f t="shared" si="66"/>
        <v>#DIV/0!</v>
      </c>
      <c r="Y70" s="706">
        <f>'Next Years Budget - Set Goals'!Y79/12</f>
        <v>0</v>
      </c>
      <c r="Z70" s="108" t="e">
        <f t="shared" si="67"/>
        <v>#DIV/0!</v>
      </c>
      <c r="AA70" s="706">
        <f>'Next Years Budget - Set Goals'!AA79/12</f>
        <v>0</v>
      </c>
      <c r="AB70" s="108" t="e">
        <f t="shared" si="68"/>
        <v>#DIV/0!</v>
      </c>
      <c r="AC70" s="706">
        <f>'Next Years Budget - Set Goals'!AC79/12</f>
        <v>0</v>
      </c>
      <c r="AD70" s="319" t="e">
        <f t="shared" si="69"/>
        <v>#DIV/0!</v>
      </c>
    </row>
    <row r="71" spans="1:30" ht="13.15" x14ac:dyDescent="0.4">
      <c r="A71" s="327" t="s">
        <v>398</v>
      </c>
      <c r="B71" s="394" t="s">
        <v>293</v>
      </c>
      <c r="C71" s="243">
        <f t="shared" si="56"/>
        <v>0</v>
      </c>
      <c r="D71" s="101">
        <f t="shared" si="57"/>
        <v>0</v>
      </c>
      <c r="E71" s="706">
        <f>'Next Years Budget - Set Goals'!E80/12</f>
        <v>0</v>
      </c>
      <c r="F71" s="108">
        <f t="shared" si="58"/>
        <v>0</v>
      </c>
      <c r="G71" s="706">
        <f>'Next Years Budget - Set Goals'!G80/12</f>
        <v>0</v>
      </c>
      <c r="H71" s="108" t="e">
        <f t="shared" si="58"/>
        <v>#DIV/0!</v>
      </c>
      <c r="I71" s="706">
        <f>'Next Years Budget - Set Goals'!I80/12</f>
        <v>0</v>
      </c>
      <c r="J71" s="108" t="e">
        <f t="shared" si="59"/>
        <v>#DIV/0!</v>
      </c>
      <c r="K71" s="706">
        <f>'Next Years Budget - Set Goals'!K80/12</f>
        <v>0</v>
      </c>
      <c r="L71" s="108" t="e">
        <f t="shared" si="60"/>
        <v>#DIV/0!</v>
      </c>
      <c r="M71" s="706">
        <f>'Next Years Budget - Set Goals'!M80/12</f>
        <v>0</v>
      </c>
      <c r="N71" s="108" t="e">
        <f t="shared" si="61"/>
        <v>#DIV/0!</v>
      </c>
      <c r="O71" s="706">
        <f>'Next Years Budget - Set Goals'!O80/12</f>
        <v>0</v>
      </c>
      <c r="P71" s="108" t="e">
        <f t="shared" si="62"/>
        <v>#DIV/0!</v>
      </c>
      <c r="Q71" s="706">
        <f>'Next Years Budget - Set Goals'!Q80/12</f>
        <v>0</v>
      </c>
      <c r="R71" s="108" t="e">
        <f t="shared" si="63"/>
        <v>#DIV/0!</v>
      </c>
      <c r="S71" s="706">
        <f>'Next Years Budget - Set Goals'!S80/12</f>
        <v>0</v>
      </c>
      <c r="T71" s="108" t="e">
        <f t="shared" si="64"/>
        <v>#DIV/0!</v>
      </c>
      <c r="U71" s="706">
        <f>'Next Years Budget - Set Goals'!U80/12</f>
        <v>0</v>
      </c>
      <c r="V71" s="108" t="e">
        <f t="shared" si="65"/>
        <v>#DIV/0!</v>
      </c>
      <c r="W71" s="706">
        <f>'Next Years Budget - Set Goals'!W80/12</f>
        <v>0</v>
      </c>
      <c r="X71" s="108" t="e">
        <f t="shared" si="66"/>
        <v>#DIV/0!</v>
      </c>
      <c r="Y71" s="706">
        <f>'Next Years Budget - Set Goals'!Y80/12</f>
        <v>0</v>
      </c>
      <c r="Z71" s="108" t="e">
        <f t="shared" si="67"/>
        <v>#DIV/0!</v>
      </c>
      <c r="AA71" s="706">
        <f>'Next Years Budget - Set Goals'!AA80/12</f>
        <v>0</v>
      </c>
      <c r="AB71" s="108" t="e">
        <f t="shared" si="68"/>
        <v>#DIV/0!</v>
      </c>
      <c r="AC71" s="706">
        <f>'Next Years Budget - Set Goals'!AC80/12</f>
        <v>0</v>
      </c>
      <c r="AD71" s="319" t="e">
        <f t="shared" si="69"/>
        <v>#DIV/0!</v>
      </c>
    </row>
    <row r="72" spans="1:30" ht="13.15" x14ac:dyDescent="0.4">
      <c r="A72" s="327" t="s">
        <v>398</v>
      </c>
      <c r="B72" s="394" t="s">
        <v>294</v>
      </c>
      <c r="C72" s="243">
        <f t="shared" si="56"/>
        <v>0</v>
      </c>
      <c r="D72" s="101">
        <f t="shared" si="57"/>
        <v>0</v>
      </c>
      <c r="E72" s="706">
        <f>'Next Years Budget - Set Goals'!E81/12</f>
        <v>0</v>
      </c>
      <c r="F72" s="108">
        <f t="shared" si="58"/>
        <v>0</v>
      </c>
      <c r="G72" s="706">
        <f>'Next Years Budget - Set Goals'!G81/12</f>
        <v>0</v>
      </c>
      <c r="H72" s="108" t="e">
        <f t="shared" si="58"/>
        <v>#DIV/0!</v>
      </c>
      <c r="I72" s="706">
        <f>'Next Years Budget - Set Goals'!I81/12</f>
        <v>0</v>
      </c>
      <c r="J72" s="108" t="e">
        <f t="shared" si="59"/>
        <v>#DIV/0!</v>
      </c>
      <c r="K72" s="706">
        <f>'Next Years Budget - Set Goals'!K81/12</f>
        <v>0</v>
      </c>
      <c r="L72" s="108" t="e">
        <f t="shared" si="60"/>
        <v>#DIV/0!</v>
      </c>
      <c r="M72" s="706">
        <f>'Next Years Budget - Set Goals'!M81/12</f>
        <v>0</v>
      </c>
      <c r="N72" s="108" t="e">
        <f t="shared" si="61"/>
        <v>#DIV/0!</v>
      </c>
      <c r="O72" s="706">
        <f>'Next Years Budget - Set Goals'!O81/12</f>
        <v>0</v>
      </c>
      <c r="P72" s="108" t="e">
        <f t="shared" si="62"/>
        <v>#DIV/0!</v>
      </c>
      <c r="Q72" s="706">
        <f>'Next Years Budget - Set Goals'!Q81/12</f>
        <v>0</v>
      </c>
      <c r="R72" s="108" t="e">
        <f t="shared" si="63"/>
        <v>#DIV/0!</v>
      </c>
      <c r="S72" s="706">
        <f>'Next Years Budget - Set Goals'!S81/12</f>
        <v>0</v>
      </c>
      <c r="T72" s="108" t="e">
        <f t="shared" si="64"/>
        <v>#DIV/0!</v>
      </c>
      <c r="U72" s="706">
        <f>'Next Years Budget - Set Goals'!U81/12</f>
        <v>0</v>
      </c>
      <c r="V72" s="108" t="e">
        <f t="shared" si="65"/>
        <v>#DIV/0!</v>
      </c>
      <c r="W72" s="706">
        <f>'Next Years Budget - Set Goals'!W81/12</f>
        <v>0</v>
      </c>
      <c r="X72" s="108" t="e">
        <f t="shared" si="66"/>
        <v>#DIV/0!</v>
      </c>
      <c r="Y72" s="706">
        <f>'Next Years Budget - Set Goals'!Y81/12</f>
        <v>0</v>
      </c>
      <c r="Z72" s="108" t="e">
        <f t="shared" si="67"/>
        <v>#DIV/0!</v>
      </c>
      <c r="AA72" s="706">
        <f>'Next Years Budget - Set Goals'!AA81/12</f>
        <v>0</v>
      </c>
      <c r="AB72" s="108" t="e">
        <f t="shared" si="68"/>
        <v>#DIV/0!</v>
      </c>
      <c r="AC72" s="706">
        <f>'Next Years Budget - Set Goals'!AC81/12</f>
        <v>0</v>
      </c>
      <c r="AD72" s="319" t="e">
        <f t="shared" si="69"/>
        <v>#DIV/0!</v>
      </c>
    </row>
    <row r="73" spans="1:30" ht="13.15" x14ac:dyDescent="0.4">
      <c r="A73" s="327" t="s">
        <v>399</v>
      </c>
      <c r="B73" s="394" t="s">
        <v>295</v>
      </c>
      <c r="C73" s="243">
        <f t="shared" si="56"/>
        <v>0</v>
      </c>
      <c r="D73" s="101">
        <f t="shared" si="57"/>
        <v>0</v>
      </c>
      <c r="E73" s="706">
        <f>'Next Years Budget - Set Goals'!E82/12</f>
        <v>0</v>
      </c>
      <c r="F73" s="108">
        <f t="shared" si="58"/>
        <v>0</v>
      </c>
      <c r="G73" s="706">
        <f>'Next Years Budget - Set Goals'!G82/12</f>
        <v>0</v>
      </c>
      <c r="H73" s="108" t="e">
        <f t="shared" si="58"/>
        <v>#DIV/0!</v>
      </c>
      <c r="I73" s="706">
        <f>'Next Years Budget - Set Goals'!I82/12</f>
        <v>0</v>
      </c>
      <c r="J73" s="108" t="e">
        <f t="shared" si="59"/>
        <v>#DIV/0!</v>
      </c>
      <c r="K73" s="706">
        <f>'Next Years Budget - Set Goals'!K82/12</f>
        <v>0</v>
      </c>
      <c r="L73" s="108" t="e">
        <f t="shared" si="60"/>
        <v>#DIV/0!</v>
      </c>
      <c r="M73" s="706">
        <f>'Next Years Budget - Set Goals'!M82/12</f>
        <v>0</v>
      </c>
      <c r="N73" s="108" t="e">
        <f t="shared" si="61"/>
        <v>#DIV/0!</v>
      </c>
      <c r="O73" s="706">
        <f>'Next Years Budget - Set Goals'!O82/12</f>
        <v>0</v>
      </c>
      <c r="P73" s="108" t="e">
        <f t="shared" si="62"/>
        <v>#DIV/0!</v>
      </c>
      <c r="Q73" s="706">
        <f>'Next Years Budget - Set Goals'!Q82/12</f>
        <v>0</v>
      </c>
      <c r="R73" s="108" t="e">
        <f t="shared" si="63"/>
        <v>#DIV/0!</v>
      </c>
      <c r="S73" s="706">
        <f>'Next Years Budget - Set Goals'!S82/12</f>
        <v>0</v>
      </c>
      <c r="T73" s="108" t="e">
        <f t="shared" si="64"/>
        <v>#DIV/0!</v>
      </c>
      <c r="U73" s="706">
        <f>'Next Years Budget - Set Goals'!U82/12</f>
        <v>0</v>
      </c>
      <c r="V73" s="108" t="e">
        <f t="shared" si="65"/>
        <v>#DIV/0!</v>
      </c>
      <c r="W73" s="706">
        <f>'Next Years Budget - Set Goals'!W82/12</f>
        <v>0</v>
      </c>
      <c r="X73" s="108" t="e">
        <f t="shared" si="66"/>
        <v>#DIV/0!</v>
      </c>
      <c r="Y73" s="706">
        <f>'Next Years Budget - Set Goals'!Y82/12</f>
        <v>0</v>
      </c>
      <c r="Z73" s="108" t="e">
        <f t="shared" si="67"/>
        <v>#DIV/0!</v>
      </c>
      <c r="AA73" s="706">
        <f>'Next Years Budget - Set Goals'!AA82/12</f>
        <v>0</v>
      </c>
      <c r="AB73" s="108" t="e">
        <f t="shared" si="68"/>
        <v>#DIV/0!</v>
      </c>
      <c r="AC73" s="706">
        <f>'Next Years Budget - Set Goals'!AC82/12</f>
        <v>0</v>
      </c>
      <c r="AD73" s="319" t="e">
        <f t="shared" si="69"/>
        <v>#DIV/0!</v>
      </c>
    </row>
    <row r="74" spans="1:30" ht="13.15" x14ac:dyDescent="0.4">
      <c r="A74" s="327" t="s">
        <v>399</v>
      </c>
      <c r="B74" s="394" t="s">
        <v>296</v>
      </c>
      <c r="C74" s="243">
        <f t="shared" si="56"/>
        <v>0</v>
      </c>
      <c r="D74" s="101">
        <f t="shared" si="57"/>
        <v>0</v>
      </c>
      <c r="E74" s="706">
        <f>'Next Years Budget - Set Goals'!E83/12</f>
        <v>0</v>
      </c>
      <c r="F74" s="108">
        <f t="shared" si="58"/>
        <v>0</v>
      </c>
      <c r="G74" s="706">
        <f>'Next Years Budget - Set Goals'!G83/12</f>
        <v>0</v>
      </c>
      <c r="H74" s="108" t="e">
        <f t="shared" si="58"/>
        <v>#DIV/0!</v>
      </c>
      <c r="I74" s="706">
        <f>'Next Years Budget - Set Goals'!I83/12</f>
        <v>0</v>
      </c>
      <c r="J74" s="108" t="e">
        <f t="shared" si="59"/>
        <v>#DIV/0!</v>
      </c>
      <c r="K74" s="706">
        <f>'Next Years Budget - Set Goals'!K83/12</f>
        <v>0</v>
      </c>
      <c r="L74" s="108" t="e">
        <f t="shared" si="60"/>
        <v>#DIV/0!</v>
      </c>
      <c r="M74" s="706">
        <f>'Next Years Budget - Set Goals'!M83/12</f>
        <v>0</v>
      </c>
      <c r="N74" s="108" t="e">
        <f t="shared" si="61"/>
        <v>#DIV/0!</v>
      </c>
      <c r="O74" s="706">
        <f>'Next Years Budget - Set Goals'!O83/12</f>
        <v>0</v>
      </c>
      <c r="P74" s="108" t="e">
        <f t="shared" si="62"/>
        <v>#DIV/0!</v>
      </c>
      <c r="Q74" s="706">
        <f>'Next Years Budget - Set Goals'!Q83/12</f>
        <v>0</v>
      </c>
      <c r="R74" s="108" t="e">
        <f t="shared" si="63"/>
        <v>#DIV/0!</v>
      </c>
      <c r="S74" s="706">
        <f>'Next Years Budget - Set Goals'!S83/12</f>
        <v>0</v>
      </c>
      <c r="T74" s="108" t="e">
        <f t="shared" si="64"/>
        <v>#DIV/0!</v>
      </c>
      <c r="U74" s="706">
        <f>'Next Years Budget - Set Goals'!U83/12</f>
        <v>0</v>
      </c>
      <c r="V74" s="108" t="e">
        <f t="shared" si="65"/>
        <v>#DIV/0!</v>
      </c>
      <c r="W74" s="706">
        <f>'Next Years Budget - Set Goals'!W83/12</f>
        <v>0</v>
      </c>
      <c r="X74" s="108" t="e">
        <f t="shared" si="66"/>
        <v>#DIV/0!</v>
      </c>
      <c r="Y74" s="706">
        <f>'Next Years Budget - Set Goals'!Y83/12</f>
        <v>0</v>
      </c>
      <c r="Z74" s="108" t="e">
        <f t="shared" si="67"/>
        <v>#DIV/0!</v>
      </c>
      <c r="AA74" s="706">
        <f>'Next Years Budget - Set Goals'!AA83/12</f>
        <v>0</v>
      </c>
      <c r="AB74" s="108" t="e">
        <f t="shared" si="68"/>
        <v>#DIV/0!</v>
      </c>
      <c r="AC74" s="706">
        <f>'Next Years Budget - Set Goals'!AC83/12</f>
        <v>0</v>
      </c>
      <c r="AD74" s="319" t="e">
        <f t="shared" si="69"/>
        <v>#DIV/0!</v>
      </c>
    </row>
    <row r="75" spans="1:30" ht="13.15" x14ac:dyDescent="0.4">
      <c r="A75" s="327" t="s">
        <v>398</v>
      </c>
      <c r="B75" s="394" t="s">
        <v>297</v>
      </c>
      <c r="C75" s="243">
        <f t="shared" si="56"/>
        <v>0</v>
      </c>
      <c r="D75" s="101">
        <f t="shared" si="57"/>
        <v>0</v>
      </c>
      <c r="E75" s="706">
        <f>'Next Years Budget - Set Goals'!E84/12</f>
        <v>0</v>
      </c>
      <c r="F75" s="108">
        <f t="shared" si="58"/>
        <v>0</v>
      </c>
      <c r="G75" s="706">
        <f>'Next Years Budget - Set Goals'!G84/12</f>
        <v>0</v>
      </c>
      <c r="H75" s="108" t="e">
        <f t="shared" si="58"/>
        <v>#DIV/0!</v>
      </c>
      <c r="I75" s="706">
        <f>'Next Years Budget - Set Goals'!I84/12</f>
        <v>0</v>
      </c>
      <c r="J75" s="108" t="e">
        <f t="shared" si="59"/>
        <v>#DIV/0!</v>
      </c>
      <c r="K75" s="706">
        <f>'Next Years Budget - Set Goals'!K84/12</f>
        <v>0</v>
      </c>
      <c r="L75" s="108" t="e">
        <f t="shared" si="60"/>
        <v>#DIV/0!</v>
      </c>
      <c r="M75" s="706">
        <f>'Next Years Budget - Set Goals'!M84/12</f>
        <v>0</v>
      </c>
      <c r="N75" s="108" t="e">
        <f t="shared" si="61"/>
        <v>#DIV/0!</v>
      </c>
      <c r="O75" s="706">
        <f>'Next Years Budget - Set Goals'!O84/12</f>
        <v>0</v>
      </c>
      <c r="P75" s="108" t="e">
        <f t="shared" si="62"/>
        <v>#DIV/0!</v>
      </c>
      <c r="Q75" s="706">
        <f>'Next Years Budget - Set Goals'!Q84/12</f>
        <v>0</v>
      </c>
      <c r="R75" s="108" t="e">
        <f t="shared" si="63"/>
        <v>#DIV/0!</v>
      </c>
      <c r="S75" s="706">
        <f>'Next Years Budget - Set Goals'!S84/12</f>
        <v>0</v>
      </c>
      <c r="T75" s="108" t="e">
        <f t="shared" si="64"/>
        <v>#DIV/0!</v>
      </c>
      <c r="U75" s="706">
        <f>'Next Years Budget - Set Goals'!U84/12</f>
        <v>0</v>
      </c>
      <c r="V75" s="108" t="e">
        <f t="shared" si="65"/>
        <v>#DIV/0!</v>
      </c>
      <c r="W75" s="706">
        <f>'Next Years Budget - Set Goals'!W84/12</f>
        <v>0</v>
      </c>
      <c r="X75" s="108" t="e">
        <f t="shared" si="66"/>
        <v>#DIV/0!</v>
      </c>
      <c r="Y75" s="706">
        <f>'Next Years Budget - Set Goals'!Y84/12</f>
        <v>0</v>
      </c>
      <c r="Z75" s="108" t="e">
        <f t="shared" si="67"/>
        <v>#DIV/0!</v>
      </c>
      <c r="AA75" s="706">
        <f>'Next Years Budget - Set Goals'!AA84/12</f>
        <v>0</v>
      </c>
      <c r="AB75" s="108" t="e">
        <f t="shared" si="68"/>
        <v>#DIV/0!</v>
      </c>
      <c r="AC75" s="706">
        <f>'Next Years Budget - Set Goals'!AC84/12</f>
        <v>0</v>
      </c>
      <c r="AD75" s="319" t="e">
        <f t="shared" si="69"/>
        <v>#DIV/0!</v>
      </c>
    </row>
    <row r="76" spans="1:30" ht="13.15" x14ac:dyDescent="0.4">
      <c r="A76" s="327" t="s">
        <v>398</v>
      </c>
      <c r="B76" s="394" t="s">
        <v>298</v>
      </c>
      <c r="C76" s="243">
        <f t="shared" si="56"/>
        <v>0</v>
      </c>
      <c r="D76" s="101">
        <f t="shared" si="57"/>
        <v>0</v>
      </c>
      <c r="E76" s="706">
        <f>'Next Years Budget - Set Goals'!E85/12</f>
        <v>0</v>
      </c>
      <c r="F76" s="108">
        <f t="shared" si="58"/>
        <v>0</v>
      </c>
      <c r="G76" s="706">
        <f>'Next Years Budget - Set Goals'!G85/12</f>
        <v>0</v>
      </c>
      <c r="H76" s="108" t="e">
        <f t="shared" si="58"/>
        <v>#DIV/0!</v>
      </c>
      <c r="I76" s="706">
        <f>'Next Years Budget - Set Goals'!I85/12</f>
        <v>0</v>
      </c>
      <c r="J76" s="108" t="e">
        <f t="shared" si="59"/>
        <v>#DIV/0!</v>
      </c>
      <c r="K76" s="706">
        <f>'Next Years Budget - Set Goals'!K85/12</f>
        <v>0</v>
      </c>
      <c r="L76" s="108" t="e">
        <f t="shared" si="60"/>
        <v>#DIV/0!</v>
      </c>
      <c r="M76" s="706">
        <f>'Next Years Budget - Set Goals'!M85/12</f>
        <v>0</v>
      </c>
      <c r="N76" s="108" t="e">
        <f t="shared" si="61"/>
        <v>#DIV/0!</v>
      </c>
      <c r="O76" s="706">
        <f>'Next Years Budget - Set Goals'!O85/12</f>
        <v>0</v>
      </c>
      <c r="P76" s="108" t="e">
        <f t="shared" si="62"/>
        <v>#DIV/0!</v>
      </c>
      <c r="Q76" s="706">
        <f>'Next Years Budget - Set Goals'!Q85/12</f>
        <v>0</v>
      </c>
      <c r="R76" s="108" t="e">
        <f t="shared" si="63"/>
        <v>#DIV/0!</v>
      </c>
      <c r="S76" s="706">
        <f>'Next Years Budget - Set Goals'!S85/12</f>
        <v>0</v>
      </c>
      <c r="T76" s="108" t="e">
        <f t="shared" si="64"/>
        <v>#DIV/0!</v>
      </c>
      <c r="U76" s="706">
        <f>'Next Years Budget - Set Goals'!U85/12</f>
        <v>0</v>
      </c>
      <c r="V76" s="108" t="e">
        <f t="shared" si="65"/>
        <v>#DIV/0!</v>
      </c>
      <c r="W76" s="706">
        <f>'Next Years Budget - Set Goals'!W85/12</f>
        <v>0</v>
      </c>
      <c r="X76" s="108" t="e">
        <f t="shared" si="66"/>
        <v>#DIV/0!</v>
      </c>
      <c r="Y76" s="706">
        <f>'Next Years Budget - Set Goals'!Y85/12</f>
        <v>0</v>
      </c>
      <c r="Z76" s="108" t="e">
        <f t="shared" si="67"/>
        <v>#DIV/0!</v>
      </c>
      <c r="AA76" s="706">
        <f>'Next Years Budget - Set Goals'!AA85/12</f>
        <v>0</v>
      </c>
      <c r="AB76" s="108" t="e">
        <f t="shared" si="68"/>
        <v>#DIV/0!</v>
      </c>
      <c r="AC76" s="706">
        <f>'Next Years Budget - Set Goals'!AC85/12</f>
        <v>0</v>
      </c>
      <c r="AD76" s="319" t="e">
        <f t="shared" si="69"/>
        <v>#DIV/0!</v>
      </c>
    </row>
    <row r="77" spans="1:30" ht="13.15" x14ac:dyDescent="0.4">
      <c r="A77" s="327"/>
      <c r="B77" s="409" t="s">
        <v>300</v>
      </c>
      <c r="C77" s="265">
        <f>SUM(C63:C76)</f>
        <v>0</v>
      </c>
      <c r="D77" s="110">
        <f>+C77/$C$7</f>
        <v>0</v>
      </c>
      <c r="E77" s="256">
        <f>SUM(E63:E76)</f>
        <v>0</v>
      </c>
      <c r="F77" s="194">
        <f t="shared" si="58"/>
        <v>0</v>
      </c>
      <c r="G77" s="256">
        <f>SUM(G63:G76)</f>
        <v>0</v>
      </c>
      <c r="H77" s="194" t="e">
        <f t="shared" si="58"/>
        <v>#DIV/0!</v>
      </c>
      <c r="I77" s="256">
        <f>SUM(I63:I76)</f>
        <v>0</v>
      </c>
      <c r="J77" s="194" t="e">
        <f t="shared" si="59"/>
        <v>#DIV/0!</v>
      </c>
      <c r="K77" s="256">
        <f>SUM(K63:K76)</f>
        <v>0</v>
      </c>
      <c r="L77" s="194" t="e">
        <f t="shared" si="60"/>
        <v>#DIV/0!</v>
      </c>
      <c r="M77" s="256">
        <f>SUM(M63:M76)</f>
        <v>0</v>
      </c>
      <c r="N77" s="194" t="e">
        <f t="shared" si="61"/>
        <v>#DIV/0!</v>
      </c>
      <c r="O77" s="256">
        <f>SUM(O63:O76)</f>
        <v>0</v>
      </c>
      <c r="P77" s="194" t="e">
        <f t="shared" si="62"/>
        <v>#DIV/0!</v>
      </c>
      <c r="Q77" s="256">
        <f>SUM(Q63:Q76)</f>
        <v>0</v>
      </c>
      <c r="R77" s="194" t="e">
        <f t="shared" si="63"/>
        <v>#DIV/0!</v>
      </c>
      <c r="S77" s="256">
        <f>SUM(S63:S76)</f>
        <v>0</v>
      </c>
      <c r="T77" s="194" t="e">
        <f t="shared" si="64"/>
        <v>#DIV/0!</v>
      </c>
      <c r="U77" s="256">
        <f>SUM(U63:U76)</f>
        <v>0</v>
      </c>
      <c r="V77" s="194" t="e">
        <f t="shared" si="65"/>
        <v>#DIV/0!</v>
      </c>
      <c r="W77" s="256">
        <f>SUM(W63:W76)</f>
        <v>0</v>
      </c>
      <c r="X77" s="194" t="e">
        <f t="shared" si="66"/>
        <v>#DIV/0!</v>
      </c>
      <c r="Y77" s="256">
        <f>SUM(Y63:Y76)</f>
        <v>0</v>
      </c>
      <c r="Z77" s="194" t="e">
        <f t="shared" si="67"/>
        <v>#DIV/0!</v>
      </c>
      <c r="AA77" s="256">
        <f>SUM(AA63:AA76)</f>
        <v>0</v>
      </c>
      <c r="AB77" s="194" t="e">
        <f t="shared" si="68"/>
        <v>#DIV/0!</v>
      </c>
      <c r="AC77" s="256">
        <f>SUM(AC63:AC76)</f>
        <v>0</v>
      </c>
      <c r="AD77" s="230" t="e">
        <f t="shared" si="69"/>
        <v>#DIV/0!</v>
      </c>
    </row>
    <row r="78" spans="1:30" ht="13.15" x14ac:dyDescent="0.4">
      <c r="A78" s="327"/>
      <c r="B78" s="4"/>
      <c r="C78" s="243"/>
      <c r="D78" s="1"/>
      <c r="E78" s="248"/>
      <c r="F78" s="108"/>
      <c r="G78" s="248"/>
      <c r="H78" s="108"/>
      <c r="I78" s="248"/>
      <c r="J78" s="108"/>
      <c r="K78" s="248"/>
      <c r="L78" s="108"/>
      <c r="M78" s="248"/>
      <c r="N78" s="108"/>
      <c r="O78" s="248"/>
      <c r="P78" s="108"/>
      <c r="Q78" s="248"/>
      <c r="R78" s="108"/>
      <c r="S78" s="248"/>
      <c r="T78" s="108"/>
      <c r="U78" s="248"/>
      <c r="V78" s="108"/>
      <c r="W78" s="248"/>
      <c r="X78" s="108"/>
      <c r="Y78" s="248"/>
      <c r="Z78" s="108"/>
      <c r="AA78" s="248"/>
      <c r="AB78" s="108"/>
      <c r="AC78" s="248"/>
      <c r="AD78" s="319"/>
    </row>
    <row r="79" spans="1:30" ht="13.15" x14ac:dyDescent="0.4">
      <c r="A79" s="327"/>
      <c r="B79" s="410" t="s">
        <v>307</v>
      </c>
      <c r="C79" s="243"/>
      <c r="D79" s="1"/>
      <c r="E79" s="248"/>
      <c r="F79" s="108"/>
      <c r="G79" s="248"/>
      <c r="H79" s="108"/>
      <c r="I79" s="248"/>
      <c r="J79" s="108"/>
      <c r="K79" s="248"/>
      <c r="L79" s="108"/>
      <c r="M79" s="248"/>
      <c r="N79" s="108"/>
      <c r="O79" s="248"/>
      <c r="P79" s="108"/>
      <c r="Q79" s="248"/>
      <c r="R79" s="108"/>
      <c r="S79" s="248"/>
      <c r="T79" s="108"/>
      <c r="U79" s="248"/>
      <c r="V79" s="108"/>
      <c r="W79" s="248"/>
      <c r="X79" s="108"/>
      <c r="Y79" s="248"/>
      <c r="Z79" s="108"/>
      <c r="AA79" s="248"/>
      <c r="AB79" s="108"/>
      <c r="AC79" s="248"/>
      <c r="AD79" s="319"/>
    </row>
    <row r="80" spans="1:30" ht="13.15" x14ac:dyDescent="0.4">
      <c r="A80" s="327" t="s">
        <v>398</v>
      </c>
      <c r="B80" s="411" t="s">
        <v>301</v>
      </c>
      <c r="C80" s="243">
        <f t="shared" ref="C80:C85" si="70">+E80+G80+I80+K80+M80+O80+Q80+S80+U80+W80+Y80+AA80+AC80</f>
        <v>0</v>
      </c>
      <c r="D80" s="101">
        <f t="shared" ref="D80:D85" si="71">+C80/$C$7</f>
        <v>0</v>
      </c>
      <c r="E80" s="706">
        <f>'Next Years Budget - Set Goals'!E89/12</f>
        <v>0</v>
      </c>
      <c r="F80" s="108">
        <f t="shared" ref="F80:H86" si="72">+E80/E$7</f>
        <v>0</v>
      </c>
      <c r="G80" s="706">
        <f>'Next Years Budget - Set Goals'!G89/12</f>
        <v>0</v>
      </c>
      <c r="H80" s="108" t="e">
        <f t="shared" si="72"/>
        <v>#DIV/0!</v>
      </c>
      <c r="I80" s="706">
        <f>'Next Years Budget - Set Goals'!I89/12</f>
        <v>0</v>
      </c>
      <c r="J80" s="108" t="e">
        <f t="shared" ref="J80:J86" si="73">+I80/I$7</f>
        <v>#DIV/0!</v>
      </c>
      <c r="K80" s="706">
        <f>'Next Years Budget - Set Goals'!K89/12</f>
        <v>0</v>
      </c>
      <c r="L80" s="108" t="e">
        <f t="shared" ref="L80:L86" si="74">+K80/K$7</f>
        <v>#DIV/0!</v>
      </c>
      <c r="M80" s="706">
        <f>'Next Years Budget - Set Goals'!M89/12</f>
        <v>0</v>
      </c>
      <c r="N80" s="108" t="e">
        <f t="shared" ref="N80:N86" si="75">+M80/M$7</f>
        <v>#DIV/0!</v>
      </c>
      <c r="O80" s="706">
        <f>'Next Years Budget - Set Goals'!O89/12</f>
        <v>0</v>
      </c>
      <c r="P80" s="108" t="e">
        <f t="shared" ref="P80:P86" si="76">+O80/O$7</f>
        <v>#DIV/0!</v>
      </c>
      <c r="Q80" s="706">
        <f>'Next Years Budget - Set Goals'!Q89/12</f>
        <v>0</v>
      </c>
      <c r="R80" s="108" t="e">
        <f t="shared" ref="R80:R86" si="77">+Q80/Q$7</f>
        <v>#DIV/0!</v>
      </c>
      <c r="S80" s="706">
        <f>'Next Years Budget - Set Goals'!S89/12</f>
        <v>0</v>
      </c>
      <c r="T80" s="108" t="e">
        <f t="shared" ref="T80:T86" si="78">+S80/S$7</f>
        <v>#DIV/0!</v>
      </c>
      <c r="U80" s="706">
        <f>'Next Years Budget - Set Goals'!U89/12</f>
        <v>0</v>
      </c>
      <c r="V80" s="108" t="e">
        <f t="shared" ref="V80:V86" si="79">+U80/U$7</f>
        <v>#DIV/0!</v>
      </c>
      <c r="W80" s="706">
        <f>'Next Years Budget - Set Goals'!W89/12</f>
        <v>0</v>
      </c>
      <c r="X80" s="108" t="e">
        <f t="shared" ref="X80:X86" si="80">+W80/W$7</f>
        <v>#DIV/0!</v>
      </c>
      <c r="Y80" s="706">
        <f>'Next Years Budget - Set Goals'!Y89/12</f>
        <v>0</v>
      </c>
      <c r="Z80" s="108" t="e">
        <f t="shared" ref="Z80:Z86" si="81">+Y80/Y$7</f>
        <v>#DIV/0!</v>
      </c>
      <c r="AA80" s="706">
        <f>'Next Years Budget - Set Goals'!AA89/12</f>
        <v>0</v>
      </c>
      <c r="AB80" s="108" t="e">
        <f t="shared" ref="AB80:AB86" si="82">+AA80/AA$7</f>
        <v>#DIV/0!</v>
      </c>
      <c r="AC80" s="706">
        <f>'Next Years Budget - Set Goals'!AC89/12</f>
        <v>0</v>
      </c>
      <c r="AD80" s="319" t="e">
        <f t="shared" ref="AD80:AD86" si="83">+AC80/AC$7</f>
        <v>#DIV/0!</v>
      </c>
    </row>
    <row r="81" spans="1:30" ht="13.15" x14ac:dyDescent="0.4">
      <c r="A81" s="327" t="s">
        <v>399</v>
      </c>
      <c r="B81" s="394" t="s">
        <v>302</v>
      </c>
      <c r="C81" s="243">
        <f t="shared" si="70"/>
        <v>0</v>
      </c>
      <c r="D81" s="101">
        <f t="shared" si="71"/>
        <v>0</v>
      </c>
      <c r="E81" s="706">
        <f>'Next Years Budget - Set Goals'!E90/12</f>
        <v>0</v>
      </c>
      <c r="F81" s="108">
        <f t="shared" si="72"/>
        <v>0</v>
      </c>
      <c r="G81" s="706">
        <f>'Next Years Budget - Set Goals'!G90/12</f>
        <v>0</v>
      </c>
      <c r="H81" s="108" t="e">
        <f t="shared" si="72"/>
        <v>#DIV/0!</v>
      </c>
      <c r="I81" s="706">
        <f>'Next Years Budget - Set Goals'!I90/12</f>
        <v>0</v>
      </c>
      <c r="J81" s="108" t="e">
        <f t="shared" si="73"/>
        <v>#DIV/0!</v>
      </c>
      <c r="K81" s="706">
        <f>'Next Years Budget - Set Goals'!K90/12</f>
        <v>0</v>
      </c>
      <c r="L81" s="108" t="e">
        <f t="shared" si="74"/>
        <v>#DIV/0!</v>
      </c>
      <c r="M81" s="706">
        <f>'Next Years Budget - Set Goals'!M90/12</f>
        <v>0</v>
      </c>
      <c r="N81" s="108" t="e">
        <f t="shared" si="75"/>
        <v>#DIV/0!</v>
      </c>
      <c r="O81" s="706">
        <f>'Next Years Budget - Set Goals'!O90/12</f>
        <v>0</v>
      </c>
      <c r="P81" s="108" t="e">
        <f t="shared" si="76"/>
        <v>#DIV/0!</v>
      </c>
      <c r="Q81" s="706">
        <f>'Next Years Budget - Set Goals'!Q90/12</f>
        <v>0</v>
      </c>
      <c r="R81" s="108" t="e">
        <f t="shared" si="77"/>
        <v>#DIV/0!</v>
      </c>
      <c r="S81" s="706">
        <f>'Next Years Budget - Set Goals'!S90/12</f>
        <v>0</v>
      </c>
      <c r="T81" s="108" t="e">
        <f t="shared" si="78"/>
        <v>#DIV/0!</v>
      </c>
      <c r="U81" s="706">
        <f>'Next Years Budget - Set Goals'!U90/12</f>
        <v>0</v>
      </c>
      <c r="V81" s="108" t="e">
        <f t="shared" si="79"/>
        <v>#DIV/0!</v>
      </c>
      <c r="W81" s="706">
        <f>'Next Years Budget - Set Goals'!W90/12</f>
        <v>0</v>
      </c>
      <c r="X81" s="108" t="e">
        <f t="shared" si="80"/>
        <v>#DIV/0!</v>
      </c>
      <c r="Y81" s="706">
        <f>'Next Years Budget - Set Goals'!Y90/12</f>
        <v>0</v>
      </c>
      <c r="Z81" s="108" t="e">
        <f t="shared" si="81"/>
        <v>#DIV/0!</v>
      </c>
      <c r="AA81" s="706">
        <f>'Next Years Budget - Set Goals'!AA90/12</f>
        <v>0</v>
      </c>
      <c r="AB81" s="108" t="e">
        <f t="shared" si="82"/>
        <v>#DIV/0!</v>
      </c>
      <c r="AC81" s="706">
        <f>'Next Years Budget - Set Goals'!AC90/12</f>
        <v>0</v>
      </c>
      <c r="AD81" s="319" t="e">
        <f t="shared" si="83"/>
        <v>#DIV/0!</v>
      </c>
    </row>
    <row r="82" spans="1:30" ht="13.15" x14ac:dyDescent="0.4">
      <c r="A82" s="327" t="s">
        <v>399</v>
      </c>
      <c r="B82" s="394" t="s">
        <v>303</v>
      </c>
      <c r="C82" s="243">
        <f t="shared" si="70"/>
        <v>0</v>
      </c>
      <c r="D82" s="101">
        <f t="shared" si="71"/>
        <v>0</v>
      </c>
      <c r="E82" s="706">
        <f>'Next Years Budget - Set Goals'!E91/12</f>
        <v>0</v>
      </c>
      <c r="F82" s="108">
        <f t="shared" si="72"/>
        <v>0</v>
      </c>
      <c r="G82" s="706">
        <f>'Next Years Budget - Set Goals'!G91/12</f>
        <v>0</v>
      </c>
      <c r="H82" s="108" t="e">
        <f t="shared" si="72"/>
        <v>#DIV/0!</v>
      </c>
      <c r="I82" s="706">
        <f>'Next Years Budget - Set Goals'!I91/12</f>
        <v>0</v>
      </c>
      <c r="J82" s="108" t="e">
        <f t="shared" si="73"/>
        <v>#DIV/0!</v>
      </c>
      <c r="K82" s="706">
        <f>'Next Years Budget - Set Goals'!K91/12</f>
        <v>0</v>
      </c>
      <c r="L82" s="108" t="e">
        <f t="shared" si="74"/>
        <v>#DIV/0!</v>
      </c>
      <c r="M82" s="706">
        <f>'Next Years Budget - Set Goals'!M91/12</f>
        <v>0</v>
      </c>
      <c r="N82" s="108" t="e">
        <f t="shared" si="75"/>
        <v>#DIV/0!</v>
      </c>
      <c r="O82" s="706">
        <f>'Next Years Budget - Set Goals'!O91/12</f>
        <v>0</v>
      </c>
      <c r="P82" s="108" t="e">
        <f t="shared" si="76"/>
        <v>#DIV/0!</v>
      </c>
      <c r="Q82" s="706">
        <f>'Next Years Budget - Set Goals'!Q91/12</f>
        <v>0</v>
      </c>
      <c r="R82" s="108" t="e">
        <f t="shared" si="77"/>
        <v>#DIV/0!</v>
      </c>
      <c r="S82" s="706">
        <f>'Next Years Budget - Set Goals'!S91/12</f>
        <v>0</v>
      </c>
      <c r="T82" s="108" t="e">
        <f t="shared" si="78"/>
        <v>#DIV/0!</v>
      </c>
      <c r="U82" s="706">
        <f>'Next Years Budget - Set Goals'!U91/12</f>
        <v>0</v>
      </c>
      <c r="V82" s="108" t="e">
        <f t="shared" si="79"/>
        <v>#DIV/0!</v>
      </c>
      <c r="W82" s="706">
        <f>'Next Years Budget - Set Goals'!W91/12</f>
        <v>0</v>
      </c>
      <c r="X82" s="108" t="e">
        <f t="shared" si="80"/>
        <v>#DIV/0!</v>
      </c>
      <c r="Y82" s="706">
        <f>'Next Years Budget - Set Goals'!Y91/12</f>
        <v>0</v>
      </c>
      <c r="Z82" s="108" t="e">
        <f t="shared" si="81"/>
        <v>#DIV/0!</v>
      </c>
      <c r="AA82" s="706">
        <f>'Next Years Budget - Set Goals'!AA91/12</f>
        <v>0</v>
      </c>
      <c r="AB82" s="108" t="e">
        <f t="shared" si="82"/>
        <v>#DIV/0!</v>
      </c>
      <c r="AC82" s="706">
        <f>'Next Years Budget - Set Goals'!AC91/12</f>
        <v>0</v>
      </c>
      <c r="AD82" s="319" t="e">
        <f t="shared" si="83"/>
        <v>#DIV/0!</v>
      </c>
    </row>
    <row r="83" spans="1:30" ht="13.15" x14ac:dyDescent="0.4">
      <c r="A83" s="327" t="s">
        <v>399</v>
      </c>
      <c r="B83" s="394" t="s">
        <v>304</v>
      </c>
      <c r="C83" s="243">
        <f t="shared" si="70"/>
        <v>0</v>
      </c>
      <c r="D83" s="101">
        <f t="shared" si="71"/>
        <v>0</v>
      </c>
      <c r="E83" s="706">
        <f>'Next Years Budget - Set Goals'!E92/12</f>
        <v>0</v>
      </c>
      <c r="F83" s="108">
        <f t="shared" si="72"/>
        <v>0</v>
      </c>
      <c r="G83" s="706">
        <f>'Next Years Budget - Set Goals'!G92/12</f>
        <v>0</v>
      </c>
      <c r="H83" s="108" t="e">
        <f t="shared" si="72"/>
        <v>#DIV/0!</v>
      </c>
      <c r="I83" s="706">
        <f>'Next Years Budget - Set Goals'!I92/12</f>
        <v>0</v>
      </c>
      <c r="J83" s="108" t="e">
        <f t="shared" si="73"/>
        <v>#DIV/0!</v>
      </c>
      <c r="K83" s="706">
        <f>'Next Years Budget - Set Goals'!K92/12</f>
        <v>0</v>
      </c>
      <c r="L83" s="108" t="e">
        <f t="shared" si="74"/>
        <v>#DIV/0!</v>
      </c>
      <c r="M83" s="706">
        <f>'Next Years Budget - Set Goals'!M92/12</f>
        <v>0</v>
      </c>
      <c r="N83" s="108" t="e">
        <f t="shared" si="75"/>
        <v>#DIV/0!</v>
      </c>
      <c r="O83" s="706">
        <f>'Next Years Budget - Set Goals'!O92/12</f>
        <v>0</v>
      </c>
      <c r="P83" s="108" t="e">
        <f t="shared" si="76"/>
        <v>#DIV/0!</v>
      </c>
      <c r="Q83" s="706">
        <f>'Next Years Budget - Set Goals'!Q92/12</f>
        <v>0</v>
      </c>
      <c r="R83" s="108" t="e">
        <f t="shared" si="77"/>
        <v>#DIV/0!</v>
      </c>
      <c r="S83" s="706">
        <f>'Next Years Budget - Set Goals'!S92/12</f>
        <v>0</v>
      </c>
      <c r="T83" s="108" t="e">
        <f t="shared" si="78"/>
        <v>#DIV/0!</v>
      </c>
      <c r="U83" s="706">
        <f>'Next Years Budget - Set Goals'!U92/12</f>
        <v>0</v>
      </c>
      <c r="V83" s="108" t="e">
        <f t="shared" si="79"/>
        <v>#DIV/0!</v>
      </c>
      <c r="W83" s="706">
        <f>'Next Years Budget - Set Goals'!W92/12</f>
        <v>0</v>
      </c>
      <c r="X83" s="108" t="e">
        <f t="shared" si="80"/>
        <v>#DIV/0!</v>
      </c>
      <c r="Y83" s="706">
        <f>'Next Years Budget - Set Goals'!Y92/12</f>
        <v>0</v>
      </c>
      <c r="Z83" s="108" t="e">
        <f t="shared" si="81"/>
        <v>#DIV/0!</v>
      </c>
      <c r="AA83" s="706">
        <f>'Next Years Budget - Set Goals'!AA92/12</f>
        <v>0</v>
      </c>
      <c r="AB83" s="108" t="e">
        <f t="shared" si="82"/>
        <v>#DIV/0!</v>
      </c>
      <c r="AC83" s="706">
        <f>'Next Years Budget - Set Goals'!AC92/12</f>
        <v>0</v>
      </c>
      <c r="AD83" s="319" t="e">
        <f t="shared" si="83"/>
        <v>#DIV/0!</v>
      </c>
    </row>
    <row r="84" spans="1:30" ht="13.15" x14ac:dyDescent="0.4">
      <c r="A84" s="327" t="s">
        <v>398</v>
      </c>
      <c r="B84" s="394" t="s">
        <v>305</v>
      </c>
      <c r="C84" s="243">
        <f t="shared" si="70"/>
        <v>0</v>
      </c>
      <c r="D84" s="101">
        <f t="shared" si="71"/>
        <v>0</v>
      </c>
      <c r="E84" s="706">
        <f>'Next Years Budget - Set Goals'!E93/12</f>
        <v>0</v>
      </c>
      <c r="F84" s="108">
        <f t="shared" si="72"/>
        <v>0</v>
      </c>
      <c r="G84" s="706">
        <f>'Next Years Budget - Set Goals'!G93/12</f>
        <v>0</v>
      </c>
      <c r="H84" s="108" t="e">
        <f t="shared" si="72"/>
        <v>#DIV/0!</v>
      </c>
      <c r="I84" s="706">
        <f>'Next Years Budget - Set Goals'!I93/12</f>
        <v>0</v>
      </c>
      <c r="J84" s="108" t="e">
        <f t="shared" si="73"/>
        <v>#DIV/0!</v>
      </c>
      <c r="K84" s="706">
        <f>'Next Years Budget - Set Goals'!K93/12</f>
        <v>0</v>
      </c>
      <c r="L84" s="108" t="e">
        <f t="shared" si="74"/>
        <v>#DIV/0!</v>
      </c>
      <c r="M84" s="706">
        <f>'Next Years Budget - Set Goals'!M93/12</f>
        <v>0</v>
      </c>
      <c r="N84" s="108" t="e">
        <f t="shared" si="75"/>
        <v>#DIV/0!</v>
      </c>
      <c r="O84" s="706">
        <f>'Next Years Budget - Set Goals'!O93/12</f>
        <v>0</v>
      </c>
      <c r="P84" s="108" t="e">
        <f t="shared" si="76"/>
        <v>#DIV/0!</v>
      </c>
      <c r="Q84" s="706">
        <f>'Next Years Budget - Set Goals'!Q93/12</f>
        <v>0</v>
      </c>
      <c r="R84" s="108" t="e">
        <f t="shared" si="77"/>
        <v>#DIV/0!</v>
      </c>
      <c r="S84" s="706">
        <f>'Next Years Budget - Set Goals'!S93/12</f>
        <v>0</v>
      </c>
      <c r="T84" s="108" t="e">
        <f t="shared" si="78"/>
        <v>#DIV/0!</v>
      </c>
      <c r="U84" s="706">
        <f>'Next Years Budget - Set Goals'!U93/12</f>
        <v>0</v>
      </c>
      <c r="V84" s="108" t="e">
        <f t="shared" si="79"/>
        <v>#DIV/0!</v>
      </c>
      <c r="W84" s="706">
        <f>'Next Years Budget - Set Goals'!W93/12</f>
        <v>0</v>
      </c>
      <c r="X84" s="108" t="e">
        <f t="shared" si="80"/>
        <v>#DIV/0!</v>
      </c>
      <c r="Y84" s="706">
        <f>'Next Years Budget - Set Goals'!Y93/12</f>
        <v>0</v>
      </c>
      <c r="Z84" s="108" t="e">
        <f t="shared" si="81"/>
        <v>#DIV/0!</v>
      </c>
      <c r="AA84" s="706">
        <f>'Next Years Budget - Set Goals'!AA93/12</f>
        <v>0</v>
      </c>
      <c r="AB84" s="108" t="e">
        <f t="shared" si="82"/>
        <v>#DIV/0!</v>
      </c>
      <c r="AC84" s="706">
        <f>'Next Years Budget - Set Goals'!AC93/12</f>
        <v>0</v>
      </c>
      <c r="AD84" s="319" t="e">
        <f t="shared" si="83"/>
        <v>#DIV/0!</v>
      </c>
    </row>
    <row r="85" spans="1:30" ht="13.15" x14ac:dyDescent="0.4">
      <c r="A85" s="327" t="s">
        <v>398</v>
      </c>
      <c r="B85" s="394" t="s">
        <v>306</v>
      </c>
      <c r="C85" s="243">
        <f t="shared" si="70"/>
        <v>0</v>
      </c>
      <c r="D85" s="101">
        <f t="shared" si="71"/>
        <v>0</v>
      </c>
      <c r="E85" s="706">
        <f>'Next Years Budget - Set Goals'!E94/12</f>
        <v>0</v>
      </c>
      <c r="F85" s="108">
        <f t="shared" si="72"/>
        <v>0</v>
      </c>
      <c r="G85" s="706">
        <f>'Next Years Budget - Set Goals'!G94/12</f>
        <v>0</v>
      </c>
      <c r="H85" s="108" t="e">
        <f t="shared" si="72"/>
        <v>#DIV/0!</v>
      </c>
      <c r="I85" s="706">
        <f>'Next Years Budget - Set Goals'!I94/12</f>
        <v>0</v>
      </c>
      <c r="J85" s="108" t="e">
        <f t="shared" si="73"/>
        <v>#DIV/0!</v>
      </c>
      <c r="K85" s="706">
        <f>'Next Years Budget - Set Goals'!K94/12</f>
        <v>0</v>
      </c>
      <c r="L85" s="108" t="e">
        <f t="shared" si="74"/>
        <v>#DIV/0!</v>
      </c>
      <c r="M85" s="706">
        <f>'Next Years Budget - Set Goals'!M94/12</f>
        <v>0</v>
      </c>
      <c r="N85" s="108" t="e">
        <f t="shared" si="75"/>
        <v>#DIV/0!</v>
      </c>
      <c r="O85" s="706">
        <f>'Next Years Budget - Set Goals'!O94/12</f>
        <v>0</v>
      </c>
      <c r="P85" s="108" t="e">
        <f t="shared" si="76"/>
        <v>#DIV/0!</v>
      </c>
      <c r="Q85" s="706">
        <f>'Next Years Budget - Set Goals'!Q94/12</f>
        <v>0</v>
      </c>
      <c r="R85" s="108" t="e">
        <f t="shared" si="77"/>
        <v>#DIV/0!</v>
      </c>
      <c r="S85" s="706">
        <f>'Next Years Budget - Set Goals'!S94/12</f>
        <v>0</v>
      </c>
      <c r="T85" s="108" t="e">
        <f t="shared" si="78"/>
        <v>#DIV/0!</v>
      </c>
      <c r="U85" s="706">
        <f>'Next Years Budget - Set Goals'!U94/12</f>
        <v>0</v>
      </c>
      <c r="V85" s="108" t="e">
        <f t="shared" si="79"/>
        <v>#DIV/0!</v>
      </c>
      <c r="W85" s="706">
        <f>'Next Years Budget - Set Goals'!W94/12</f>
        <v>0</v>
      </c>
      <c r="X85" s="108" t="e">
        <f t="shared" si="80"/>
        <v>#DIV/0!</v>
      </c>
      <c r="Y85" s="706">
        <f>'Next Years Budget - Set Goals'!Y94/12</f>
        <v>0</v>
      </c>
      <c r="Z85" s="108" t="e">
        <f t="shared" si="81"/>
        <v>#DIV/0!</v>
      </c>
      <c r="AA85" s="706">
        <f>'Next Years Budget - Set Goals'!AA94/12</f>
        <v>0</v>
      </c>
      <c r="AB85" s="108" t="e">
        <f t="shared" si="82"/>
        <v>#DIV/0!</v>
      </c>
      <c r="AC85" s="706">
        <f>'Next Years Budget - Set Goals'!AC94/12</f>
        <v>0</v>
      </c>
      <c r="AD85" s="319" t="e">
        <f t="shared" si="83"/>
        <v>#DIV/0!</v>
      </c>
    </row>
    <row r="86" spans="1:30" ht="13.15" x14ac:dyDescent="0.4">
      <c r="A86" s="327"/>
      <c r="B86" s="409" t="s">
        <v>308</v>
      </c>
      <c r="C86" s="265">
        <f>SUM(C80:C85)</f>
        <v>0</v>
      </c>
      <c r="D86" s="110">
        <f>+C86/$C$7</f>
        <v>0</v>
      </c>
      <c r="E86" s="256">
        <f>SUM(E80:E85)</f>
        <v>0</v>
      </c>
      <c r="F86" s="194">
        <f t="shared" si="72"/>
        <v>0</v>
      </c>
      <c r="G86" s="256">
        <f>SUM(G80:G85)</f>
        <v>0</v>
      </c>
      <c r="H86" s="194" t="e">
        <f t="shared" si="72"/>
        <v>#DIV/0!</v>
      </c>
      <c r="I86" s="256">
        <f>SUM(I80:I85)</f>
        <v>0</v>
      </c>
      <c r="J86" s="194" t="e">
        <f t="shared" si="73"/>
        <v>#DIV/0!</v>
      </c>
      <c r="K86" s="256">
        <f>SUM(K80:K85)</f>
        <v>0</v>
      </c>
      <c r="L86" s="194" t="e">
        <f t="shared" si="74"/>
        <v>#DIV/0!</v>
      </c>
      <c r="M86" s="256">
        <f>SUM(M80:M85)</f>
        <v>0</v>
      </c>
      <c r="N86" s="194" t="e">
        <f t="shared" si="75"/>
        <v>#DIV/0!</v>
      </c>
      <c r="O86" s="256">
        <f>SUM(O80:O85)</f>
        <v>0</v>
      </c>
      <c r="P86" s="194" t="e">
        <f t="shared" si="76"/>
        <v>#DIV/0!</v>
      </c>
      <c r="Q86" s="256">
        <f>SUM(Q80:Q85)</f>
        <v>0</v>
      </c>
      <c r="R86" s="194" t="e">
        <f t="shared" si="77"/>
        <v>#DIV/0!</v>
      </c>
      <c r="S86" s="256">
        <f>SUM(S80:S85)</f>
        <v>0</v>
      </c>
      <c r="T86" s="194" t="e">
        <f t="shared" si="78"/>
        <v>#DIV/0!</v>
      </c>
      <c r="U86" s="256">
        <f>SUM(U80:U85)</f>
        <v>0</v>
      </c>
      <c r="V86" s="194" t="e">
        <f t="shared" si="79"/>
        <v>#DIV/0!</v>
      </c>
      <c r="W86" s="256">
        <f>SUM(W80:W85)</f>
        <v>0</v>
      </c>
      <c r="X86" s="194" t="e">
        <f t="shared" si="80"/>
        <v>#DIV/0!</v>
      </c>
      <c r="Y86" s="256">
        <f>SUM(Y80:Y85)</f>
        <v>0</v>
      </c>
      <c r="Z86" s="194" t="e">
        <f t="shared" si="81"/>
        <v>#DIV/0!</v>
      </c>
      <c r="AA86" s="256">
        <f>SUM(AA80:AA85)</f>
        <v>0</v>
      </c>
      <c r="AB86" s="194" t="e">
        <f t="shared" si="82"/>
        <v>#DIV/0!</v>
      </c>
      <c r="AC86" s="256">
        <f>SUM(AC80:AC85)</f>
        <v>0</v>
      </c>
      <c r="AD86" s="230" t="e">
        <f t="shared" si="83"/>
        <v>#DIV/0!</v>
      </c>
    </row>
    <row r="87" spans="1:30" ht="13.15" x14ac:dyDescent="0.4">
      <c r="A87" s="327"/>
      <c r="B87" s="4"/>
      <c r="C87" s="243"/>
      <c r="D87" s="1"/>
      <c r="E87" s="248"/>
      <c r="F87" s="108"/>
      <c r="G87" s="248"/>
      <c r="H87" s="108"/>
      <c r="I87" s="248"/>
      <c r="J87" s="108"/>
      <c r="K87" s="248"/>
      <c r="L87" s="108"/>
      <c r="M87" s="248"/>
      <c r="N87" s="108"/>
      <c r="O87" s="248"/>
      <c r="P87" s="108"/>
      <c r="Q87" s="248"/>
      <c r="R87" s="108"/>
      <c r="S87" s="248"/>
      <c r="T87" s="108"/>
      <c r="U87" s="248"/>
      <c r="V87" s="108"/>
      <c r="W87" s="248"/>
      <c r="X87" s="108"/>
      <c r="Y87" s="248"/>
      <c r="Z87" s="108"/>
      <c r="AA87" s="248"/>
      <c r="AB87" s="108"/>
      <c r="AC87" s="248"/>
      <c r="AD87" s="319"/>
    </row>
    <row r="88" spans="1:30" ht="13.15" x14ac:dyDescent="0.4">
      <c r="A88" s="327"/>
      <c r="B88" s="410" t="s">
        <v>309</v>
      </c>
      <c r="C88" s="243"/>
      <c r="D88" s="1"/>
      <c r="E88" s="248"/>
      <c r="F88" s="108"/>
      <c r="G88" s="248"/>
      <c r="H88" s="108"/>
      <c r="I88" s="248"/>
      <c r="J88" s="108"/>
      <c r="K88" s="248"/>
      <c r="L88" s="108"/>
      <c r="M88" s="248"/>
      <c r="N88" s="108"/>
      <c r="O88" s="248"/>
      <c r="P88" s="108"/>
      <c r="Q88" s="248"/>
      <c r="R88" s="108"/>
      <c r="S88" s="248"/>
      <c r="T88" s="108"/>
      <c r="U88" s="248"/>
      <c r="V88" s="108"/>
      <c r="W88" s="248"/>
      <c r="X88" s="108"/>
      <c r="Y88" s="248"/>
      <c r="Z88" s="108"/>
      <c r="AA88" s="248"/>
      <c r="AB88" s="108"/>
      <c r="AC88" s="248"/>
      <c r="AD88" s="319"/>
    </row>
    <row r="89" spans="1:30" ht="13.15" x14ac:dyDescent="0.4">
      <c r="A89" s="327" t="s">
        <v>399</v>
      </c>
      <c r="B89" s="394" t="s">
        <v>310</v>
      </c>
      <c r="C89" s="243">
        <f t="shared" ref="C89:C111" si="84">+E89+G89+I89+K89+M89+O89+Q89+S89+U89+W89+Y89+AA89+AC89</f>
        <v>0</v>
      </c>
      <c r="D89" s="101">
        <f t="shared" ref="D89:D111" si="85">+C89/$C$7</f>
        <v>0</v>
      </c>
      <c r="E89" s="706">
        <f>'Next Years Budget - Set Goals'!E98/12</f>
        <v>0</v>
      </c>
      <c r="F89" s="108">
        <f t="shared" ref="F89:H104" si="86">+E89/E$7</f>
        <v>0</v>
      </c>
      <c r="G89" s="706">
        <f>'Next Years Budget - Set Goals'!G98/12</f>
        <v>0</v>
      </c>
      <c r="H89" s="108" t="e">
        <f t="shared" si="86"/>
        <v>#DIV/0!</v>
      </c>
      <c r="I89" s="706">
        <f>'Next Years Budget - Set Goals'!I98/12</f>
        <v>0</v>
      </c>
      <c r="J89" s="108" t="e">
        <f t="shared" ref="J89:J111" si="87">+I89/I$7</f>
        <v>#DIV/0!</v>
      </c>
      <c r="K89" s="706">
        <f>'Next Years Budget - Set Goals'!K98/12</f>
        <v>0</v>
      </c>
      <c r="L89" s="108" t="e">
        <f t="shared" ref="L89:L111" si="88">+K89/K$7</f>
        <v>#DIV/0!</v>
      </c>
      <c r="M89" s="706">
        <f>'Next Years Budget - Set Goals'!M98/12</f>
        <v>0</v>
      </c>
      <c r="N89" s="108" t="e">
        <f t="shared" ref="N89:N111" si="89">+M89/M$7</f>
        <v>#DIV/0!</v>
      </c>
      <c r="O89" s="706">
        <f>'Next Years Budget - Set Goals'!O98/12</f>
        <v>0</v>
      </c>
      <c r="P89" s="108" t="e">
        <f t="shared" ref="P89:P111" si="90">+O89/O$7</f>
        <v>#DIV/0!</v>
      </c>
      <c r="Q89" s="706">
        <f>'Next Years Budget - Set Goals'!Q98/12</f>
        <v>0</v>
      </c>
      <c r="R89" s="108" t="e">
        <f t="shared" ref="R89:R111" si="91">+Q89/Q$7</f>
        <v>#DIV/0!</v>
      </c>
      <c r="S89" s="706">
        <f>'Next Years Budget - Set Goals'!S98/12</f>
        <v>0</v>
      </c>
      <c r="T89" s="108" t="e">
        <f t="shared" ref="T89:T111" si="92">+S89/S$7</f>
        <v>#DIV/0!</v>
      </c>
      <c r="U89" s="706">
        <f>'Next Years Budget - Set Goals'!U98/12</f>
        <v>0</v>
      </c>
      <c r="V89" s="108" t="e">
        <f t="shared" ref="V89:V111" si="93">+U89/U$7</f>
        <v>#DIV/0!</v>
      </c>
      <c r="W89" s="706">
        <f>'Next Years Budget - Set Goals'!W98/12</f>
        <v>0</v>
      </c>
      <c r="X89" s="108" t="e">
        <f t="shared" ref="X89:X111" si="94">+W89/W$7</f>
        <v>#DIV/0!</v>
      </c>
      <c r="Y89" s="706">
        <f>'Next Years Budget - Set Goals'!Y98/12</f>
        <v>0</v>
      </c>
      <c r="Z89" s="108" t="e">
        <f t="shared" ref="Z89:Z111" si="95">+Y89/Y$7</f>
        <v>#DIV/0!</v>
      </c>
      <c r="AA89" s="706">
        <f>'Next Years Budget - Set Goals'!AA98/12</f>
        <v>0</v>
      </c>
      <c r="AB89" s="108" t="e">
        <f t="shared" ref="AB89:AB111" si="96">+AA89/AA$7</f>
        <v>#DIV/0!</v>
      </c>
      <c r="AC89" s="706">
        <f>'Next Years Budget - Set Goals'!AC98/12</f>
        <v>0</v>
      </c>
      <c r="AD89" s="319" t="e">
        <f t="shared" ref="AD89:AD111" si="97">+AC89/AC$7</f>
        <v>#DIV/0!</v>
      </c>
    </row>
    <row r="90" spans="1:30" ht="13.15" x14ac:dyDescent="0.4">
      <c r="A90" s="327" t="s">
        <v>399</v>
      </c>
      <c r="B90" s="394" t="s">
        <v>311</v>
      </c>
      <c r="C90" s="243">
        <f t="shared" si="84"/>
        <v>0</v>
      </c>
      <c r="D90" s="101">
        <f t="shared" si="85"/>
        <v>0</v>
      </c>
      <c r="E90" s="706">
        <f>'Next Years Budget - Set Goals'!E99/12</f>
        <v>0</v>
      </c>
      <c r="F90" s="108">
        <f t="shared" si="86"/>
        <v>0</v>
      </c>
      <c r="G90" s="706">
        <f>'Next Years Budget - Set Goals'!G99/12</f>
        <v>0</v>
      </c>
      <c r="H90" s="108" t="e">
        <f t="shared" si="86"/>
        <v>#DIV/0!</v>
      </c>
      <c r="I90" s="706">
        <f>'Next Years Budget - Set Goals'!I99/12</f>
        <v>0</v>
      </c>
      <c r="J90" s="108" t="e">
        <f t="shared" si="87"/>
        <v>#DIV/0!</v>
      </c>
      <c r="K90" s="706">
        <f>'Next Years Budget - Set Goals'!K99/12</f>
        <v>0</v>
      </c>
      <c r="L90" s="108" t="e">
        <f t="shared" si="88"/>
        <v>#DIV/0!</v>
      </c>
      <c r="M90" s="706">
        <f>'Next Years Budget - Set Goals'!M99/12</f>
        <v>0</v>
      </c>
      <c r="N90" s="108" t="e">
        <f t="shared" si="89"/>
        <v>#DIV/0!</v>
      </c>
      <c r="O90" s="706">
        <f>'Next Years Budget - Set Goals'!O99/12</f>
        <v>0</v>
      </c>
      <c r="P90" s="108" t="e">
        <f t="shared" si="90"/>
        <v>#DIV/0!</v>
      </c>
      <c r="Q90" s="706">
        <f>'Next Years Budget - Set Goals'!Q99/12</f>
        <v>0</v>
      </c>
      <c r="R90" s="108" t="e">
        <f t="shared" si="91"/>
        <v>#DIV/0!</v>
      </c>
      <c r="S90" s="706">
        <f>'Next Years Budget - Set Goals'!S99/12</f>
        <v>0</v>
      </c>
      <c r="T90" s="108" t="e">
        <f t="shared" si="92"/>
        <v>#DIV/0!</v>
      </c>
      <c r="U90" s="706">
        <f>'Next Years Budget - Set Goals'!U99/12</f>
        <v>0</v>
      </c>
      <c r="V90" s="108" t="e">
        <f t="shared" si="93"/>
        <v>#DIV/0!</v>
      </c>
      <c r="W90" s="706">
        <f>'Next Years Budget - Set Goals'!W99/12</f>
        <v>0</v>
      </c>
      <c r="X90" s="108" t="e">
        <f t="shared" si="94"/>
        <v>#DIV/0!</v>
      </c>
      <c r="Y90" s="706">
        <f>'Next Years Budget - Set Goals'!Y99/12</f>
        <v>0</v>
      </c>
      <c r="Z90" s="108" t="e">
        <f t="shared" si="95"/>
        <v>#DIV/0!</v>
      </c>
      <c r="AA90" s="706">
        <f>'Next Years Budget - Set Goals'!AA99/12</f>
        <v>0</v>
      </c>
      <c r="AB90" s="108" t="e">
        <f t="shared" si="96"/>
        <v>#DIV/0!</v>
      </c>
      <c r="AC90" s="706">
        <f>'Next Years Budget - Set Goals'!AC99/12</f>
        <v>0</v>
      </c>
      <c r="AD90" s="319" t="e">
        <f t="shared" si="97"/>
        <v>#DIV/0!</v>
      </c>
    </row>
    <row r="91" spans="1:30" ht="13.15" x14ac:dyDescent="0.4">
      <c r="A91" s="327" t="s">
        <v>398</v>
      </c>
      <c r="B91" s="394" t="s">
        <v>312</v>
      </c>
      <c r="C91" s="243">
        <f t="shared" si="84"/>
        <v>0</v>
      </c>
      <c r="D91" s="101">
        <f t="shared" si="85"/>
        <v>0</v>
      </c>
      <c r="E91" s="706">
        <f>'Next Years Budget - Set Goals'!E100/12</f>
        <v>0</v>
      </c>
      <c r="F91" s="108">
        <f t="shared" si="86"/>
        <v>0</v>
      </c>
      <c r="G91" s="706">
        <f>'Next Years Budget - Set Goals'!G100/12</f>
        <v>0</v>
      </c>
      <c r="H91" s="108" t="e">
        <f t="shared" si="86"/>
        <v>#DIV/0!</v>
      </c>
      <c r="I91" s="706">
        <f>'Next Years Budget - Set Goals'!I100/12</f>
        <v>0</v>
      </c>
      <c r="J91" s="108" t="e">
        <f t="shared" si="87"/>
        <v>#DIV/0!</v>
      </c>
      <c r="K91" s="706">
        <f>'Next Years Budget - Set Goals'!K100/12</f>
        <v>0</v>
      </c>
      <c r="L91" s="108" t="e">
        <f t="shared" si="88"/>
        <v>#DIV/0!</v>
      </c>
      <c r="M91" s="706">
        <f>'Next Years Budget - Set Goals'!M100/12</f>
        <v>0</v>
      </c>
      <c r="N91" s="108" t="e">
        <f t="shared" si="89"/>
        <v>#DIV/0!</v>
      </c>
      <c r="O91" s="706">
        <f>'Next Years Budget - Set Goals'!O100/12</f>
        <v>0</v>
      </c>
      <c r="P91" s="108" t="e">
        <f t="shared" si="90"/>
        <v>#DIV/0!</v>
      </c>
      <c r="Q91" s="706">
        <f>'Next Years Budget - Set Goals'!Q100/12</f>
        <v>0</v>
      </c>
      <c r="R91" s="108" t="e">
        <f t="shared" si="91"/>
        <v>#DIV/0!</v>
      </c>
      <c r="S91" s="706">
        <f>'Next Years Budget - Set Goals'!S100/12</f>
        <v>0</v>
      </c>
      <c r="T91" s="108" t="e">
        <f t="shared" si="92"/>
        <v>#DIV/0!</v>
      </c>
      <c r="U91" s="706">
        <f>'Next Years Budget - Set Goals'!U100/12</f>
        <v>0</v>
      </c>
      <c r="V91" s="108" t="e">
        <f t="shared" si="93"/>
        <v>#DIV/0!</v>
      </c>
      <c r="W91" s="706">
        <f>'Next Years Budget - Set Goals'!W100/12</f>
        <v>0</v>
      </c>
      <c r="X91" s="108" t="e">
        <f t="shared" si="94"/>
        <v>#DIV/0!</v>
      </c>
      <c r="Y91" s="706">
        <f>'Next Years Budget - Set Goals'!Y100/12</f>
        <v>0</v>
      </c>
      <c r="Z91" s="108" t="e">
        <f t="shared" si="95"/>
        <v>#DIV/0!</v>
      </c>
      <c r="AA91" s="706">
        <f>'Next Years Budget - Set Goals'!AA100/12</f>
        <v>0</v>
      </c>
      <c r="AB91" s="108" t="e">
        <f t="shared" si="96"/>
        <v>#DIV/0!</v>
      </c>
      <c r="AC91" s="706">
        <f>'Next Years Budget - Set Goals'!AC100/12</f>
        <v>0</v>
      </c>
      <c r="AD91" s="319" t="e">
        <f t="shared" si="97"/>
        <v>#DIV/0!</v>
      </c>
    </row>
    <row r="92" spans="1:30" ht="13.15" x14ac:dyDescent="0.4">
      <c r="A92" s="327" t="s">
        <v>399</v>
      </c>
      <c r="B92" s="394" t="s">
        <v>313</v>
      </c>
      <c r="C92" s="243">
        <f t="shared" si="84"/>
        <v>0</v>
      </c>
      <c r="D92" s="101">
        <f t="shared" si="85"/>
        <v>0</v>
      </c>
      <c r="E92" s="706">
        <f>'Next Years Budget - Set Goals'!E101/12</f>
        <v>0</v>
      </c>
      <c r="F92" s="108">
        <f t="shared" si="86"/>
        <v>0</v>
      </c>
      <c r="G92" s="706">
        <f>'Next Years Budget - Set Goals'!G101/12</f>
        <v>0</v>
      </c>
      <c r="H92" s="108" t="e">
        <f t="shared" si="86"/>
        <v>#DIV/0!</v>
      </c>
      <c r="I92" s="706">
        <f>'Next Years Budget - Set Goals'!I101/12</f>
        <v>0</v>
      </c>
      <c r="J92" s="108" t="e">
        <f t="shared" si="87"/>
        <v>#DIV/0!</v>
      </c>
      <c r="K92" s="706">
        <f>'Next Years Budget - Set Goals'!K101/12</f>
        <v>0</v>
      </c>
      <c r="L92" s="108" t="e">
        <f t="shared" si="88"/>
        <v>#DIV/0!</v>
      </c>
      <c r="M92" s="706">
        <f>'Next Years Budget - Set Goals'!M101/12</f>
        <v>0</v>
      </c>
      <c r="N92" s="108" t="e">
        <f t="shared" si="89"/>
        <v>#DIV/0!</v>
      </c>
      <c r="O92" s="706">
        <f>'Next Years Budget - Set Goals'!O101/12</f>
        <v>0</v>
      </c>
      <c r="P92" s="108" t="e">
        <f t="shared" si="90"/>
        <v>#DIV/0!</v>
      </c>
      <c r="Q92" s="706">
        <f>'Next Years Budget - Set Goals'!Q101/12</f>
        <v>0</v>
      </c>
      <c r="R92" s="108" t="e">
        <f t="shared" si="91"/>
        <v>#DIV/0!</v>
      </c>
      <c r="S92" s="706">
        <f>'Next Years Budget - Set Goals'!S101/12</f>
        <v>0</v>
      </c>
      <c r="T92" s="108" t="e">
        <f t="shared" si="92"/>
        <v>#DIV/0!</v>
      </c>
      <c r="U92" s="706">
        <f>'Next Years Budget - Set Goals'!U101/12</f>
        <v>0</v>
      </c>
      <c r="V92" s="108" t="e">
        <f t="shared" si="93"/>
        <v>#DIV/0!</v>
      </c>
      <c r="W92" s="706">
        <f>'Next Years Budget - Set Goals'!W101/12</f>
        <v>0</v>
      </c>
      <c r="X92" s="108" t="e">
        <f t="shared" si="94"/>
        <v>#DIV/0!</v>
      </c>
      <c r="Y92" s="706">
        <f>'Next Years Budget - Set Goals'!Y101/12</f>
        <v>0</v>
      </c>
      <c r="Z92" s="108" t="e">
        <f t="shared" si="95"/>
        <v>#DIV/0!</v>
      </c>
      <c r="AA92" s="706">
        <f>'Next Years Budget - Set Goals'!AA101/12</f>
        <v>0</v>
      </c>
      <c r="AB92" s="108" t="e">
        <f t="shared" si="96"/>
        <v>#DIV/0!</v>
      </c>
      <c r="AC92" s="706">
        <f>'Next Years Budget - Set Goals'!AC101/12</f>
        <v>0</v>
      </c>
      <c r="AD92" s="319" t="e">
        <f t="shared" si="97"/>
        <v>#DIV/0!</v>
      </c>
    </row>
    <row r="93" spans="1:30" ht="13.15" x14ac:dyDescent="0.4">
      <c r="A93" s="327" t="s">
        <v>398</v>
      </c>
      <c r="B93" s="394" t="s">
        <v>314</v>
      </c>
      <c r="C93" s="243">
        <f t="shared" si="84"/>
        <v>0</v>
      </c>
      <c r="D93" s="101">
        <f t="shared" si="85"/>
        <v>0</v>
      </c>
      <c r="E93" s="706">
        <f>'Next Years Budget - Set Goals'!E102/12</f>
        <v>0</v>
      </c>
      <c r="F93" s="108">
        <f t="shared" si="86"/>
        <v>0</v>
      </c>
      <c r="G93" s="706">
        <f>'Next Years Budget - Set Goals'!G102/12</f>
        <v>0</v>
      </c>
      <c r="H93" s="108" t="e">
        <f t="shared" si="86"/>
        <v>#DIV/0!</v>
      </c>
      <c r="I93" s="706">
        <f>'Next Years Budget - Set Goals'!I102/12</f>
        <v>0</v>
      </c>
      <c r="J93" s="108" t="e">
        <f t="shared" si="87"/>
        <v>#DIV/0!</v>
      </c>
      <c r="K93" s="706">
        <f>'Next Years Budget - Set Goals'!K102/12</f>
        <v>0</v>
      </c>
      <c r="L93" s="108" t="e">
        <f t="shared" si="88"/>
        <v>#DIV/0!</v>
      </c>
      <c r="M93" s="706">
        <f>'Next Years Budget - Set Goals'!M102/12</f>
        <v>0</v>
      </c>
      <c r="N93" s="108" t="e">
        <f t="shared" si="89"/>
        <v>#DIV/0!</v>
      </c>
      <c r="O93" s="706">
        <f>'Next Years Budget - Set Goals'!O102/12</f>
        <v>0</v>
      </c>
      <c r="P93" s="108" t="e">
        <f t="shared" si="90"/>
        <v>#DIV/0!</v>
      </c>
      <c r="Q93" s="706">
        <f>'Next Years Budget - Set Goals'!Q102/12</f>
        <v>0</v>
      </c>
      <c r="R93" s="108" t="e">
        <f t="shared" si="91"/>
        <v>#DIV/0!</v>
      </c>
      <c r="S93" s="706">
        <f>'Next Years Budget - Set Goals'!S102/12</f>
        <v>0</v>
      </c>
      <c r="T93" s="108" t="e">
        <f t="shared" si="92"/>
        <v>#DIV/0!</v>
      </c>
      <c r="U93" s="706">
        <f>'Next Years Budget - Set Goals'!U102/12</f>
        <v>0</v>
      </c>
      <c r="V93" s="108" t="e">
        <f t="shared" si="93"/>
        <v>#DIV/0!</v>
      </c>
      <c r="W93" s="706">
        <f>'Next Years Budget - Set Goals'!W102/12</f>
        <v>0</v>
      </c>
      <c r="X93" s="108" t="e">
        <f t="shared" si="94"/>
        <v>#DIV/0!</v>
      </c>
      <c r="Y93" s="706">
        <f>'Next Years Budget - Set Goals'!Y102/12</f>
        <v>0</v>
      </c>
      <c r="Z93" s="108" t="e">
        <f t="shared" si="95"/>
        <v>#DIV/0!</v>
      </c>
      <c r="AA93" s="706">
        <f>'Next Years Budget - Set Goals'!AA102/12</f>
        <v>0</v>
      </c>
      <c r="AB93" s="108" t="e">
        <f t="shared" si="96"/>
        <v>#DIV/0!</v>
      </c>
      <c r="AC93" s="706">
        <f>'Next Years Budget - Set Goals'!AC102/12</f>
        <v>0</v>
      </c>
      <c r="AD93" s="319" t="e">
        <f t="shared" si="97"/>
        <v>#DIV/0!</v>
      </c>
    </row>
    <row r="94" spans="1:30" ht="13.15" x14ac:dyDescent="0.4">
      <c r="A94" s="327" t="s">
        <v>399</v>
      </c>
      <c r="B94" s="394" t="s">
        <v>315</v>
      </c>
      <c r="C94" s="243">
        <f t="shared" si="84"/>
        <v>0</v>
      </c>
      <c r="D94" s="101">
        <f t="shared" si="85"/>
        <v>0</v>
      </c>
      <c r="E94" s="706">
        <f>'Next Years Budget - Set Goals'!E103/12</f>
        <v>0</v>
      </c>
      <c r="F94" s="108">
        <f t="shared" si="86"/>
        <v>0</v>
      </c>
      <c r="G94" s="706">
        <f>'Next Years Budget - Set Goals'!G103/12</f>
        <v>0</v>
      </c>
      <c r="H94" s="108" t="e">
        <f t="shared" si="86"/>
        <v>#DIV/0!</v>
      </c>
      <c r="I94" s="706">
        <f>'Next Years Budget - Set Goals'!I103/12</f>
        <v>0</v>
      </c>
      <c r="J94" s="108" t="e">
        <f t="shared" si="87"/>
        <v>#DIV/0!</v>
      </c>
      <c r="K94" s="706">
        <f>'Next Years Budget - Set Goals'!K103/12</f>
        <v>0</v>
      </c>
      <c r="L94" s="108" t="e">
        <f t="shared" si="88"/>
        <v>#DIV/0!</v>
      </c>
      <c r="M94" s="706">
        <f>'Next Years Budget - Set Goals'!M103/12</f>
        <v>0</v>
      </c>
      <c r="N94" s="108" t="e">
        <f t="shared" si="89"/>
        <v>#DIV/0!</v>
      </c>
      <c r="O94" s="706">
        <f>'Next Years Budget - Set Goals'!O103/12</f>
        <v>0</v>
      </c>
      <c r="P94" s="108" t="e">
        <f t="shared" si="90"/>
        <v>#DIV/0!</v>
      </c>
      <c r="Q94" s="706">
        <f>'Next Years Budget - Set Goals'!Q103/12</f>
        <v>0</v>
      </c>
      <c r="R94" s="108" t="e">
        <f t="shared" si="91"/>
        <v>#DIV/0!</v>
      </c>
      <c r="S94" s="706">
        <f>'Next Years Budget - Set Goals'!S103/12</f>
        <v>0</v>
      </c>
      <c r="T94" s="108" t="e">
        <f t="shared" si="92"/>
        <v>#DIV/0!</v>
      </c>
      <c r="U94" s="706">
        <f>'Next Years Budget - Set Goals'!U103/12</f>
        <v>0</v>
      </c>
      <c r="V94" s="108" t="e">
        <f t="shared" si="93"/>
        <v>#DIV/0!</v>
      </c>
      <c r="W94" s="706">
        <f>'Next Years Budget - Set Goals'!W103/12</f>
        <v>0</v>
      </c>
      <c r="X94" s="108" t="e">
        <f t="shared" si="94"/>
        <v>#DIV/0!</v>
      </c>
      <c r="Y94" s="706">
        <f>'Next Years Budget - Set Goals'!Y103/12</f>
        <v>0</v>
      </c>
      <c r="Z94" s="108" t="e">
        <f t="shared" si="95"/>
        <v>#DIV/0!</v>
      </c>
      <c r="AA94" s="706">
        <f>'Next Years Budget - Set Goals'!AA103/12</f>
        <v>0</v>
      </c>
      <c r="AB94" s="108" t="e">
        <f t="shared" si="96"/>
        <v>#DIV/0!</v>
      </c>
      <c r="AC94" s="706">
        <f>'Next Years Budget - Set Goals'!AC103/12</f>
        <v>0</v>
      </c>
      <c r="AD94" s="319" t="e">
        <f t="shared" si="97"/>
        <v>#DIV/0!</v>
      </c>
    </row>
    <row r="95" spans="1:30" ht="13.15" x14ac:dyDescent="0.4">
      <c r="A95" s="327" t="s">
        <v>399</v>
      </c>
      <c r="B95" s="394" t="s">
        <v>316</v>
      </c>
      <c r="C95" s="243">
        <f t="shared" si="84"/>
        <v>0</v>
      </c>
      <c r="D95" s="101">
        <f t="shared" si="85"/>
        <v>0</v>
      </c>
      <c r="E95" s="706">
        <f>'Next Years Budget - Set Goals'!E104/12</f>
        <v>0</v>
      </c>
      <c r="F95" s="108">
        <f t="shared" si="86"/>
        <v>0</v>
      </c>
      <c r="G95" s="706">
        <f>'Next Years Budget - Set Goals'!G104/12</f>
        <v>0</v>
      </c>
      <c r="H95" s="108" t="e">
        <f t="shared" si="86"/>
        <v>#DIV/0!</v>
      </c>
      <c r="I95" s="706">
        <f>'Next Years Budget - Set Goals'!I104/12</f>
        <v>0</v>
      </c>
      <c r="J95" s="108" t="e">
        <f t="shared" si="87"/>
        <v>#DIV/0!</v>
      </c>
      <c r="K95" s="706">
        <f>'Next Years Budget - Set Goals'!K104/12</f>
        <v>0</v>
      </c>
      <c r="L95" s="108" t="e">
        <f t="shared" si="88"/>
        <v>#DIV/0!</v>
      </c>
      <c r="M95" s="706">
        <f>'Next Years Budget - Set Goals'!M104/12</f>
        <v>0</v>
      </c>
      <c r="N95" s="108" t="e">
        <f t="shared" si="89"/>
        <v>#DIV/0!</v>
      </c>
      <c r="O95" s="706">
        <f>'Next Years Budget - Set Goals'!O104/12</f>
        <v>0</v>
      </c>
      <c r="P95" s="108" t="e">
        <f t="shared" si="90"/>
        <v>#DIV/0!</v>
      </c>
      <c r="Q95" s="706">
        <f>'Next Years Budget - Set Goals'!Q104/12</f>
        <v>0</v>
      </c>
      <c r="R95" s="108" t="e">
        <f t="shared" si="91"/>
        <v>#DIV/0!</v>
      </c>
      <c r="S95" s="706">
        <f>'Next Years Budget - Set Goals'!S104/12</f>
        <v>0</v>
      </c>
      <c r="T95" s="108" t="e">
        <f t="shared" si="92"/>
        <v>#DIV/0!</v>
      </c>
      <c r="U95" s="706">
        <f>'Next Years Budget - Set Goals'!U104/12</f>
        <v>0</v>
      </c>
      <c r="V95" s="108" t="e">
        <f t="shared" si="93"/>
        <v>#DIV/0!</v>
      </c>
      <c r="W95" s="706">
        <f>'Next Years Budget - Set Goals'!W104/12</f>
        <v>0</v>
      </c>
      <c r="X95" s="108" t="e">
        <f t="shared" si="94"/>
        <v>#DIV/0!</v>
      </c>
      <c r="Y95" s="706">
        <f>'Next Years Budget - Set Goals'!Y104/12</f>
        <v>0</v>
      </c>
      <c r="Z95" s="108" t="e">
        <f t="shared" si="95"/>
        <v>#DIV/0!</v>
      </c>
      <c r="AA95" s="706">
        <f>'Next Years Budget - Set Goals'!AA104/12</f>
        <v>0</v>
      </c>
      <c r="AB95" s="108" t="e">
        <f t="shared" si="96"/>
        <v>#DIV/0!</v>
      </c>
      <c r="AC95" s="706">
        <f>'Next Years Budget - Set Goals'!AC104/12</f>
        <v>0</v>
      </c>
      <c r="AD95" s="319" t="e">
        <f t="shared" si="97"/>
        <v>#DIV/0!</v>
      </c>
    </row>
    <row r="96" spans="1:30" ht="13.15" x14ac:dyDescent="0.4">
      <c r="A96" s="327" t="s">
        <v>399</v>
      </c>
      <c r="B96" s="394" t="s">
        <v>317</v>
      </c>
      <c r="C96" s="243">
        <f t="shared" si="84"/>
        <v>0</v>
      </c>
      <c r="D96" s="101">
        <f t="shared" si="85"/>
        <v>0</v>
      </c>
      <c r="E96" s="706">
        <f>'Next Years Budget - Set Goals'!E105/12</f>
        <v>0</v>
      </c>
      <c r="F96" s="108">
        <f t="shared" si="86"/>
        <v>0</v>
      </c>
      <c r="G96" s="706">
        <f>'Next Years Budget - Set Goals'!G105/12</f>
        <v>0</v>
      </c>
      <c r="H96" s="108" t="e">
        <f t="shared" si="86"/>
        <v>#DIV/0!</v>
      </c>
      <c r="I96" s="706">
        <f>'Next Years Budget - Set Goals'!I105/12</f>
        <v>0</v>
      </c>
      <c r="J96" s="108" t="e">
        <f t="shared" si="87"/>
        <v>#DIV/0!</v>
      </c>
      <c r="K96" s="706">
        <f>'Next Years Budget - Set Goals'!K105/12</f>
        <v>0</v>
      </c>
      <c r="L96" s="108" t="e">
        <f t="shared" si="88"/>
        <v>#DIV/0!</v>
      </c>
      <c r="M96" s="706">
        <f>'Next Years Budget - Set Goals'!M105/12</f>
        <v>0</v>
      </c>
      <c r="N96" s="108" t="e">
        <f t="shared" si="89"/>
        <v>#DIV/0!</v>
      </c>
      <c r="O96" s="706">
        <f>'Next Years Budget - Set Goals'!O105/12</f>
        <v>0</v>
      </c>
      <c r="P96" s="108" t="e">
        <f t="shared" si="90"/>
        <v>#DIV/0!</v>
      </c>
      <c r="Q96" s="706">
        <f>'Next Years Budget - Set Goals'!Q105/12</f>
        <v>0</v>
      </c>
      <c r="R96" s="108" t="e">
        <f t="shared" si="91"/>
        <v>#DIV/0!</v>
      </c>
      <c r="S96" s="706">
        <f>'Next Years Budget - Set Goals'!S105/12</f>
        <v>0</v>
      </c>
      <c r="T96" s="108" t="e">
        <f t="shared" si="92"/>
        <v>#DIV/0!</v>
      </c>
      <c r="U96" s="706">
        <f>'Next Years Budget - Set Goals'!U105/12</f>
        <v>0</v>
      </c>
      <c r="V96" s="108" t="e">
        <f t="shared" si="93"/>
        <v>#DIV/0!</v>
      </c>
      <c r="W96" s="706">
        <f>'Next Years Budget - Set Goals'!W105/12</f>
        <v>0</v>
      </c>
      <c r="X96" s="108" t="e">
        <f t="shared" si="94"/>
        <v>#DIV/0!</v>
      </c>
      <c r="Y96" s="706">
        <f>'Next Years Budget - Set Goals'!Y105/12</f>
        <v>0</v>
      </c>
      <c r="Z96" s="108" t="e">
        <f t="shared" si="95"/>
        <v>#DIV/0!</v>
      </c>
      <c r="AA96" s="706">
        <f>'Next Years Budget - Set Goals'!AA105/12</f>
        <v>0</v>
      </c>
      <c r="AB96" s="108" t="e">
        <f t="shared" si="96"/>
        <v>#DIV/0!</v>
      </c>
      <c r="AC96" s="706">
        <f>'Next Years Budget - Set Goals'!AC105/12</f>
        <v>0</v>
      </c>
      <c r="AD96" s="319" t="e">
        <f t="shared" si="97"/>
        <v>#DIV/0!</v>
      </c>
    </row>
    <row r="97" spans="1:30" ht="13.15" x14ac:dyDescent="0.4">
      <c r="A97" s="327" t="s">
        <v>399</v>
      </c>
      <c r="B97" s="394" t="s">
        <v>318</v>
      </c>
      <c r="C97" s="243">
        <f t="shared" si="84"/>
        <v>0</v>
      </c>
      <c r="D97" s="101">
        <f t="shared" si="85"/>
        <v>0</v>
      </c>
      <c r="E97" s="706">
        <f>'Next Years Budget - Set Goals'!E106/12</f>
        <v>0</v>
      </c>
      <c r="F97" s="108">
        <f t="shared" si="86"/>
        <v>0</v>
      </c>
      <c r="G97" s="706">
        <f>'Next Years Budget - Set Goals'!G106/12</f>
        <v>0</v>
      </c>
      <c r="H97" s="108" t="e">
        <f t="shared" si="86"/>
        <v>#DIV/0!</v>
      </c>
      <c r="I97" s="706">
        <f>'Next Years Budget - Set Goals'!I106/12</f>
        <v>0</v>
      </c>
      <c r="J97" s="108" t="e">
        <f t="shared" si="87"/>
        <v>#DIV/0!</v>
      </c>
      <c r="K97" s="706">
        <f>'Next Years Budget - Set Goals'!K106/12</f>
        <v>0</v>
      </c>
      <c r="L97" s="108" t="e">
        <f t="shared" si="88"/>
        <v>#DIV/0!</v>
      </c>
      <c r="M97" s="706">
        <f>'Next Years Budget - Set Goals'!M106/12</f>
        <v>0</v>
      </c>
      <c r="N97" s="108" t="e">
        <f t="shared" si="89"/>
        <v>#DIV/0!</v>
      </c>
      <c r="O97" s="706">
        <f>'Next Years Budget - Set Goals'!O106/12</f>
        <v>0</v>
      </c>
      <c r="P97" s="108" t="e">
        <f t="shared" si="90"/>
        <v>#DIV/0!</v>
      </c>
      <c r="Q97" s="706">
        <f>'Next Years Budget - Set Goals'!Q106/12</f>
        <v>0</v>
      </c>
      <c r="R97" s="108" t="e">
        <f t="shared" si="91"/>
        <v>#DIV/0!</v>
      </c>
      <c r="S97" s="706">
        <f>'Next Years Budget - Set Goals'!S106/12</f>
        <v>0</v>
      </c>
      <c r="T97" s="108" t="e">
        <f t="shared" si="92"/>
        <v>#DIV/0!</v>
      </c>
      <c r="U97" s="706">
        <f>'Next Years Budget - Set Goals'!U106/12</f>
        <v>0</v>
      </c>
      <c r="V97" s="108" t="e">
        <f t="shared" si="93"/>
        <v>#DIV/0!</v>
      </c>
      <c r="W97" s="706">
        <f>'Next Years Budget - Set Goals'!W106/12</f>
        <v>0</v>
      </c>
      <c r="X97" s="108" t="e">
        <f t="shared" si="94"/>
        <v>#DIV/0!</v>
      </c>
      <c r="Y97" s="706">
        <f>'Next Years Budget - Set Goals'!Y106/12</f>
        <v>0</v>
      </c>
      <c r="Z97" s="108" t="e">
        <f t="shared" si="95"/>
        <v>#DIV/0!</v>
      </c>
      <c r="AA97" s="706">
        <f>'Next Years Budget - Set Goals'!AA106/12</f>
        <v>0</v>
      </c>
      <c r="AB97" s="108" t="e">
        <f t="shared" si="96"/>
        <v>#DIV/0!</v>
      </c>
      <c r="AC97" s="706">
        <f>'Next Years Budget - Set Goals'!AC106/12</f>
        <v>0</v>
      </c>
      <c r="AD97" s="319" t="e">
        <f t="shared" si="97"/>
        <v>#DIV/0!</v>
      </c>
    </row>
    <row r="98" spans="1:30" ht="13.15" x14ac:dyDescent="0.4">
      <c r="A98" s="327" t="s">
        <v>398</v>
      </c>
      <c r="B98" s="394" t="s">
        <v>319</v>
      </c>
      <c r="C98" s="243">
        <f t="shared" si="84"/>
        <v>0</v>
      </c>
      <c r="D98" s="101">
        <f t="shared" si="85"/>
        <v>0</v>
      </c>
      <c r="E98" s="706">
        <f>'Next Years Budget - Set Goals'!E107/12</f>
        <v>0</v>
      </c>
      <c r="F98" s="108">
        <f t="shared" si="86"/>
        <v>0</v>
      </c>
      <c r="G98" s="706">
        <f>'Next Years Budget - Set Goals'!G107/12</f>
        <v>0</v>
      </c>
      <c r="H98" s="108" t="e">
        <f t="shared" si="86"/>
        <v>#DIV/0!</v>
      </c>
      <c r="I98" s="706">
        <f>'Next Years Budget - Set Goals'!I107/12</f>
        <v>0</v>
      </c>
      <c r="J98" s="108" t="e">
        <f t="shared" si="87"/>
        <v>#DIV/0!</v>
      </c>
      <c r="K98" s="706">
        <f>'Next Years Budget - Set Goals'!K107/12</f>
        <v>0</v>
      </c>
      <c r="L98" s="108" t="e">
        <f t="shared" si="88"/>
        <v>#DIV/0!</v>
      </c>
      <c r="M98" s="706">
        <f>'Next Years Budget - Set Goals'!M107/12</f>
        <v>0</v>
      </c>
      <c r="N98" s="108" t="e">
        <f t="shared" si="89"/>
        <v>#DIV/0!</v>
      </c>
      <c r="O98" s="706">
        <f>'Next Years Budget - Set Goals'!O107/12</f>
        <v>0</v>
      </c>
      <c r="P98" s="108" t="e">
        <f t="shared" si="90"/>
        <v>#DIV/0!</v>
      </c>
      <c r="Q98" s="706">
        <f>'Next Years Budget - Set Goals'!Q107/12</f>
        <v>0</v>
      </c>
      <c r="R98" s="108" t="e">
        <f t="shared" si="91"/>
        <v>#DIV/0!</v>
      </c>
      <c r="S98" s="706">
        <f>'Next Years Budget - Set Goals'!S107/12</f>
        <v>0</v>
      </c>
      <c r="T98" s="108" t="e">
        <f t="shared" si="92"/>
        <v>#DIV/0!</v>
      </c>
      <c r="U98" s="706">
        <f>'Next Years Budget - Set Goals'!U107/12</f>
        <v>0</v>
      </c>
      <c r="V98" s="108" t="e">
        <f t="shared" si="93"/>
        <v>#DIV/0!</v>
      </c>
      <c r="W98" s="706">
        <f>'Next Years Budget - Set Goals'!W107/12</f>
        <v>0</v>
      </c>
      <c r="X98" s="108" t="e">
        <f t="shared" si="94"/>
        <v>#DIV/0!</v>
      </c>
      <c r="Y98" s="706">
        <f>'Next Years Budget - Set Goals'!Y107/12</f>
        <v>0</v>
      </c>
      <c r="Z98" s="108" t="e">
        <f t="shared" si="95"/>
        <v>#DIV/0!</v>
      </c>
      <c r="AA98" s="706">
        <f>'Next Years Budget - Set Goals'!AA107/12</f>
        <v>0</v>
      </c>
      <c r="AB98" s="108" t="e">
        <f t="shared" si="96"/>
        <v>#DIV/0!</v>
      </c>
      <c r="AC98" s="706">
        <f>'Next Years Budget - Set Goals'!AC107/12</f>
        <v>0</v>
      </c>
      <c r="AD98" s="319" t="e">
        <f t="shared" si="97"/>
        <v>#DIV/0!</v>
      </c>
    </row>
    <row r="99" spans="1:30" ht="13.15" x14ac:dyDescent="0.4">
      <c r="A99" s="327" t="s">
        <v>398</v>
      </c>
      <c r="B99" s="394" t="s">
        <v>320</v>
      </c>
      <c r="C99" s="243">
        <f t="shared" si="84"/>
        <v>0</v>
      </c>
      <c r="D99" s="101">
        <f t="shared" si="85"/>
        <v>0</v>
      </c>
      <c r="E99" s="706">
        <f>'Next Years Budget - Set Goals'!E108/12</f>
        <v>0</v>
      </c>
      <c r="F99" s="108">
        <f t="shared" si="86"/>
        <v>0</v>
      </c>
      <c r="G99" s="706">
        <f>'Next Years Budget - Set Goals'!G108/12</f>
        <v>0</v>
      </c>
      <c r="H99" s="108" t="e">
        <f t="shared" si="86"/>
        <v>#DIV/0!</v>
      </c>
      <c r="I99" s="706">
        <f>'Next Years Budget - Set Goals'!I108/12</f>
        <v>0</v>
      </c>
      <c r="J99" s="108" t="e">
        <f t="shared" si="87"/>
        <v>#DIV/0!</v>
      </c>
      <c r="K99" s="706">
        <f>'Next Years Budget - Set Goals'!K108/12</f>
        <v>0</v>
      </c>
      <c r="L99" s="108" t="e">
        <f t="shared" si="88"/>
        <v>#DIV/0!</v>
      </c>
      <c r="M99" s="706">
        <f>'Next Years Budget - Set Goals'!M108/12</f>
        <v>0</v>
      </c>
      <c r="N99" s="108" t="e">
        <f t="shared" si="89"/>
        <v>#DIV/0!</v>
      </c>
      <c r="O99" s="706">
        <f>'Next Years Budget - Set Goals'!O108/12</f>
        <v>0</v>
      </c>
      <c r="P99" s="108" t="e">
        <f t="shared" si="90"/>
        <v>#DIV/0!</v>
      </c>
      <c r="Q99" s="706">
        <f>'Next Years Budget - Set Goals'!Q108/12</f>
        <v>0</v>
      </c>
      <c r="R99" s="108" t="e">
        <f t="shared" si="91"/>
        <v>#DIV/0!</v>
      </c>
      <c r="S99" s="706">
        <f>'Next Years Budget - Set Goals'!S108/12</f>
        <v>0</v>
      </c>
      <c r="T99" s="108" t="e">
        <f t="shared" si="92"/>
        <v>#DIV/0!</v>
      </c>
      <c r="U99" s="706">
        <f>'Next Years Budget - Set Goals'!U108/12</f>
        <v>0</v>
      </c>
      <c r="V99" s="108" t="e">
        <f t="shared" si="93"/>
        <v>#DIV/0!</v>
      </c>
      <c r="W99" s="706">
        <f>'Next Years Budget - Set Goals'!W108/12</f>
        <v>0</v>
      </c>
      <c r="X99" s="108" t="e">
        <f t="shared" si="94"/>
        <v>#DIV/0!</v>
      </c>
      <c r="Y99" s="706">
        <f>'Next Years Budget - Set Goals'!Y108/12</f>
        <v>0</v>
      </c>
      <c r="Z99" s="108" t="e">
        <f t="shared" si="95"/>
        <v>#DIV/0!</v>
      </c>
      <c r="AA99" s="706">
        <f>'Next Years Budget - Set Goals'!AA108/12</f>
        <v>0</v>
      </c>
      <c r="AB99" s="108" t="e">
        <f t="shared" si="96"/>
        <v>#DIV/0!</v>
      </c>
      <c r="AC99" s="706">
        <f>'Next Years Budget - Set Goals'!AC108/12</f>
        <v>0</v>
      </c>
      <c r="AD99" s="319" t="e">
        <f t="shared" si="97"/>
        <v>#DIV/0!</v>
      </c>
    </row>
    <row r="100" spans="1:30" ht="13.15" x14ac:dyDescent="0.4">
      <c r="A100" s="327" t="s">
        <v>399</v>
      </c>
      <c r="B100" s="394" t="s">
        <v>321</v>
      </c>
      <c r="C100" s="243">
        <f t="shared" si="84"/>
        <v>0</v>
      </c>
      <c r="D100" s="101">
        <f t="shared" si="85"/>
        <v>0</v>
      </c>
      <c r="E100" s="706">
        <f>'Next Years Budget - Set Goals'!E109/12</f>
        <v>0</v>
      </c>
      <c r="F100" s="108">
        <f t="shared" si="86"/>
        <v>0</v>
      </c>
      <c r="G100" s="706">
        <f>'Next Years Budget - Set Goals'!G109/12</f>
        <v>0</v>
      </c>
      <c r="H100" s="108" t="e">
        <f t="shared" si="86"/>
        <v>#DIV/0!</v>
      </c>
      <c r="I100" s="706">
        <f>'Next Years Budget - Set Goals'!I109/12</f>
        <v>0</v>
      </c>
      <c r="J100" s="108" t="e">
        <f t="shared" si="87"/>
        <v>#DIV/0!</v>
      </c>
      <c r="K100" s="706">
        <f>'Next Years Budget - Set Goals'!K109/12</f>
        <v>0</v>
      </c>
      <c r="L100" s="108" t="e">
        <f t="shared" si="88"/>
        <v>#DIV/0!</v>
      </c>
      <c r="M100" s="706">
        <f>'Next Years Budget - Set Goals'!M109/12</f>
        <v>0</v>
      </c>
      <c r="N100" s="108" t="e">
        <f t="shared" si="89"/>
        <v>#DIV/0!</v>
      </c>
      <c r="O100" s="706">
        <f>'Next Years Budget - Set Goals'!O109/12</f>
        <v>0</v>
      </c>
      <c r="P100" s="108" t="e">
        <f t="shared" si="90"/>
        <v>#DIV/0!</v>
      </c>
      <c r="Q100" s="706">
        <f>'Next Years Budget - Set Goals'!Q109/12</f>
        <v>0</v>
      </c>
      <c r="R100" s="108" t="e">
        <f t="shared" si="91"/>
        <v>#DIV/0!</v>
      </c>
      <c r="S100" s="706">
        <f>'Next Years Budget - Set Goals'!S109/12</f>
        <v>0</v>
      </c>
      <c r="T100" s="108" t="e">
        <f t="shared" si="92"/>
        <v>#DIV/0!</v>
      </c>
      <c r="U100" s="706">
        <f>'Next Years Budget - Set Goals'!U109/12</f>
        <v>0</v>
      </c>
      <c r="V100" s="108" t="e">
        <f t="shared" si="93"/>
        <v>#DIV/0!</v>
      </c>
      <c r="W100" s="706">
        <f>'Next Years Budget - Set Goals'!W109/12</f>
        <v>0</v>
      </c>
      <c r="X100" s="108" t="e">
        <f t="shared" si="94"/>
        <v>#DIV/0!</v>
      </c>
      <c r="Y100" s="706">
        <f>'Next Years Budget - Set Goals'!Y109/12</f>
        <v>0</v>
      </c>
      <c r="Z100" s="108" t="e">
        <f t="shared" si="95"/>
        <v>#DIV/0!</v>
      </c>
      <c r="AA100" s="706">
        <f>'Next Years Budget - Set Goals'!AA109/12</f>
        <v>0</v>
      </c>
      <c r="AB100" s="108" t="e">
        <f t="shared" si="96"/>
        <v>#DIV/0!</v>
      </c>
      <c r="AC100" s="706">
        <f>'Next Years Budget - Set Goals'!AC109/12</f>
        <v>0</v>
      </c>
      <c r="AD100" s="319" t="e">
        <f t="shared" si="97"/>
        <v>#DIV/0!</v>
      </c>
    </row>
    <row r="101" spans="1:30" ht="13.15" x14ac:dyDescent="0.4">
      <c r="A101" s="327" t="s">
        <v>399</v>
      </c>
      <c r="B101" s="394" t="s">
        <v>322</v>
      </c>
      <c r="C101" s="243">
        <f t="shared" si="84"/>
        <v>0</v>
      </c>
      <c r="D101" s="101">
        <f t="shared" si="85"/>
        <v>0</v>
      </c>
      <c r="E101" s="706">
        <f>'Next Years Budget - Set Goals'!E110/12</f>
        <v>0</v>
      </c>
      <c r="F101" s="108">
        <f t="shared" si="86"/>
        <v>0</v>
      </c>
      <c r="G101" s="706">
        <f>'Next Years Budget - Set Goals'!G110/12</f>
        <v>0</v>
      </c>
      <c r="H101" s="108" t="e">
        <f t="shared" si="86"/>
        <v>#DIV/0!</v>
      </c>
      <c r="I101" s="706">
        <f>'Next Years Budget - Set Goals'!I110/12</f>
        <v>0</v>
      </c>
      <c r="J101" s="108" t="e">
        <f t="shared" si="87"/>
        <v>#DIV/0!</v>
      </c>
      <c r="K101" s="706">
        <f>'Next Years Budget - Set Goals'!K110/12</f>
        <v>0</v>
      </c>
      <c r="L101" s="108" t="e">
        <f t="shared" si="88"/>
        <v>#DIV/0!</v>
      </c>
      <c r="M101" s="706">
        <f>'Next Years Budget - Set Goals'!M110/12</f>
        <v>0</v>
      </c>
      <c r="N101" s="108" t="e">
        <f t="shared" si="89"/>
        <v>#DIV/0!</v>
      </c>
      <c r="O101" s="706">
        <f>'Next Years Budget - Set Goals'!O110/12</f>
        <v>0</v>
      </c>
      <c r="P101" s="108" t="e">
        <f t="shared" si="90"/>
        <v>#DIV/0!</v>
      </c>
      <c r="Q101" s="706">
        <f>'Next Years Budget - Set Goals'!Q110/12</f>
        <v>0</v>
      </c>
      <c r="R101" s="108" t="e">
        <f t="shared" si="91"/>
        <v>#DIV/0!</v>
      </c>
      <c r="S101" s="706">
        <f>'Next Years Budget - Set Goals'!S110/12</f>
        <v>0</v>
      </c>
      <c r="T101" s="108" t="e">
        <f t="shared" si="92"/>
        <v>#DIV/0!</v>
      </c>
      <c r="U101" s="706">
        <f>'Next Years Budget - Set Goals'!U110/12</f>
        <v>0</v>
      </c>
      <c r="V101" s="108" t="e">
        <f t="shared" si="93"/>
        <v>#DIV/0!</v>
      </c>
      <c r="W101" s="706">
        <f>'Next Years Budget - Set Goals'!W110/12</f>
        <v>0</v>
      </c>
      <c r="X101" s="108" t="e">
        <f t="shared" si="94"/>
        <v>#DIV/0!</v>
      </c>
      <c r="Y101" s="706">
        <f>'Next Years Budget - Set Goals'!Y110/12</f>
        <v>0</v>
      </c>
      <c r="Z101" s="108" t="e">
        <f t="shared" si="95"/>
        <v>#DIV/0!</v>
      </c>
      <c r="AA101" s="706">
        <f>'Next Years Budget - Set Goals'!AA110/12</f>
        <v>0</v>
      </c>
      <c r="AB101" s="108" t="e">
        <f t="shared" si="96"/>
        <v>#DIV/0!</v>
      </c>
      <c r="AC101" s="706">
        <f>'Next Years Budget - Set Goals'!AC110/12</f>
        <v>0</v>
      </c>
      <c r="AD101" s="319" t="e">
        <f t="shared" si="97"/>
        <v>#DIV/0!</v>
      </c>
    </row>
    <row r="102" spans="1:30" ht="13.15" x14ac:dyDescent="0.4">
      <c r="A102" s="327" t="s">
        <v>399</v>
      </c>
      <c r="B102" s="394" t="s">
        <v>323</v>
      </c>
      <c r="C102" s="243">
        <f t="shared" si="84"/>
        <v>0</v>
      </c>
      <c r="D102" s="101">
        <f t="shared" si="85"/>
        <v>0</v>
      </c>
      <c r="E102" s="706">
        <f>'Next Years Budget - Set Goals'!E111/12</f>
        <v>0</v>
      </c>
      <c r="F102" s="108">
        <f t="shared" si="86"/>
        <v>0</v>
      </c>
      <c r="G102" s="706">
        <f>'Next Years Budget - Set Goals'!G111/12</f>
        <v>0</v>
      </c>
      <c r="H102" s="108" t="e">
        <f t="shared" si="86"/>
        <v>#DIV/0!</v>
      </c>
      <c r="I102" s="706">
        <f>'Next Years Budget - Set Goals'!I111/12</f>
        <v>0</v>
      </c>
      <c r="J102" s="108" t="e">
        <f t="shared" si="87"/>
        <v>#DIV/0!</v>
      </c>
      <c r="K102" s="706">
        <f>'Next Years Budget - Set Goals'!K111/12</f>
        <v>0</v>
      </c>
      <c r="L102" s="108" t="e">
        <f t="shared" si="88"/>
        <v>#DIV/0!</v>
      </c>
      <c r="M102" s="706">
        <f>'Next Years Budget - Set Goals'!M111/12</f>
        <v>0</v>
      </c>
      <c r="N102" s="108" t="e">
        <f t="shared" si="89"/>
        <v>#DIV/0!</v>
      </c>
      <c r="O102" s="706">
        <f>'Next Years Budget - Set Goals'!O111/12</f>
        <v>0</v>
      </c>
      <c r="P102" s="108" t="e">
        <f t="shared" si="90"/>
        <v>#DIV/0!</v>
      </c>
      <c r="Q102" s="706">
        <f>'Next Years Budget - Set Goals'!Q111/12</f>
        <v>0</v>
      </c>
      <c r="R102" s="108" t="e">
        <f t="shared" si="91"/>
        <v>#DIV/0!</v>
      </c>
      <c r="S102" s="706">
        <f>'Next Years Budget - Set Goals'!S111/12</f>
        <v>0</v>
      </c>
      <c r="T102" s="108" t="e">
        <f t="shared" si="92"/>
        <v>#DIV/0!</v>
      </c>
      <c r="U102" s="706">
        <f>'Next Years Budget - Set Goals'!U111/12</f>
        <v>0</v>
      </c>
      <c r="V102" s="108" t="e">
        <f t="shared" si="93"/>
        <v>#DIV/0!</v>
      </c>
      <c r="W102" s="706">
        <f>'Next Years Budget - Set Goals'!W111/12</f>
        <v>0</v>
      </c>
      <c r="X102" s="108" t="e">
        <f t="shared" si="94"/>
        <v>#DIV/0!</v>
      </c>
      <c r="Y102" s="706">
        <f>'Next Years Budget - Set Goals'!Y111/12</f>
        <v>0</v>
      </c>
      <c r="Z102" s="108" t="e">
        <f t="shared" si="95"/>
        <v>#DIV/0!</v>
      </c>
      <c r="AA102" s="706">
        <f>'Next Years Budget - Set Goals'!AA111/12</f>
        <v>0</v>
      </c>
      <c r="AB102" s="108" t="e">
        <f t="shared" si="96"/>
        <v>#DIV/0!</v>
      </c>
      <c r="AC102" s="706">
        <f>'Next Years Budget - Set Goals'!AC111/12</f>
        <v>0</v>
      </c>
      <c r="AD102" s="319" t="e">
        <f t="shared" si="97"/>
        <v>#DIV/0!</v>
      </c>
    </row>
    <row r="103" spans="1:30" ht="13.15" x14ac:dyDescent="0.4">
      <c r="A103" s="327" t="s">
        <v>399</v>
      </c>
      <c r="B103" s="394" t="s">
        <v>324</v>
      </c>
      <c r="C103" s="243">
        <f t="shared" si="84"/>
        <v>0</v>
      </c>
      <c r="D103" s="101">
        <f t="shared" si="85"/>
        <v>0</v>
      </c>
      <c r="E103" s="706">
        <f>'Next Years Budget - Set Goals'!E112/12</f>
        <v>0</v>
      </c>
      <c r="F103" s="108">
        <f t="shared" si="86"/>
        <v>0</v>
      </c>
      <c r="G103" s="706">
        <f>'Next Years Budget - Set Goals'!G112/12</f>
        <v>0</v>
      </c>
      <c r="H103" s="108" t="e">
        <f t="shared" si="86"/>
        <v>#DIV/0!</v>
      </c>
      <c r="I103" s="706">
        <f>'Next Years Budget - Set Goals'!I112/12</f>
        <v>0</v>
      </c>
      <c r="J103" s="108" t="e">
        <f t="shared" si="87"/>
        <v>#DIV/0!</v>
      </c>
      <c r="K103" s="706">
        <f>'Next Years Budget - Set Goals'!K112/12</f>
        <v>0</v>
      </c>
      <c r="L103" s="108" t="e">
        <f t="shared" si="88"/>
        <v>#DIV/0!</v>
      </c>
      <c r="M103" s="706">
        <f>'Next Years Budget - Set Goals'!M112/12</f>
        <v>0</v>
      </c>
      <c r="N103" s="108" t="e">
        <f t="shared" si="89"/>
        <v>#DIV/0!</v>
      </c>
      <c r="O103" s="706">
        <f>'Next Years Budget - Set Goals'!O112/12</f>
        <v>0</v>
      </c>
      <c r="P103" s="108" t="e">
        <f t="shared" si="90"/>
        <v>#DIV/0!</v>
      </c>
      <c r="Q103" s="706">
        <f>'Next Years Budget - Set Goals'!Q112/12</f>
        <v>0</v>
      </c>
      <c r="R103" s="108" t="e">
        <f t="shared" si="91"/>
        <v>#DIV/0!</v>
      </c>
      <c r="S103" s="706">
        <f>'Next Years Budget - Set Goals'!S112/12</f>
        <v>0</v>
      </c>
      <c r="T103" s="108" t="e">
        <f t="shared" si="92"/>
        <v>#DIV/0!</v>
      </c>
      <c r="U103" s="706">
        <f>'Next Years Budget - Set Goals'!U112/12</f>
        <v>0</v>
      </c>
      <c r="V103" s="108" t="e">
        <f t="shared" si="93"/>
        <v>#DIV/0!</v>
      </c>
      <c r="W103" s="706">
        <f>'Next Years Budget - Set Goals'!W112/12</f>
        <v>0</v>
      </c>
      <c r="X103" s="108" t="e">
        <f t="shared" si="94"/>
        <v>#DIV/0!</v>
      </c>
      <c r="Y103" s="706">
        <f>'Next Years Budget - Set Goals'!Y112/12</f>
        <v>0</v>
      </c>
      <c r="Z103" s="108" t="e">
        <f t="shared" si="95"/>
        <v>#DIV/0!</v>
      </c>
      <c r="AA103" s="706">
        <f>'Next Years Budget - Set Goals'!AA112/12</f>
        <v>0</v>
      </c>
      <c r="AB103" s="108" t="e">
        <f t="shared" si="96"/>
        <v>#DIV/0!</v>
      </c>
      <c r="AC103" s="706">
        <f>'Next Years Budget - Set Goals'!AC112/12</f>
        <v>0</v>
      </c>
      <c r="AD103" s="319" t="e">
        <f t="shared" si="97"/>
        <v>#DIV/0!</v>
      </c>
    </row>
    <row r="104" spans="1:30" ht="13.15" x14ac:dyDescent="0.4">
      <c r="A104" s="327" t="s">
        <v>398</v>
      </c>
      <c r="B104" s="394" t="s">
        <v>325</v>
      </c>
      <c r="C104" s="243">
        <f t="shared" si="84"/>
        <v>0</v>
      </c>
      <c r="D104" s="101">
        <f t="shared" si="85"/>
        <v>0</v>
      </c>
      <c r="E104" s="706">
        <f>'Next Years Budget - Set Goals'!E113/12</f>
        <v>0</v>
      </c>
      <c r="F104" s="108">
        <f t="shared" si="86"/>
        <v>0</v>
      </c>
      <c r="G104" s="706">
        <f>'Next Years Budget - Set Goals'!G113/12</f>
        <v>0</v>
      </c>
      <c r="H104" s="108" t="e">
        <f t="shared" si="86"/>
        <v>#DIV/0!</v>
      </c>
      <c r="I104" s="706">
        <f>'Next Years Budget - Set Goals'!I113/12</f>
        <v>0</v>
      </c>
      <c r="J104" s="108" t="e">
        <f t="shared" si="87"/>
        <v>#DIV/0!</v>
      </c>
      <c r="K104" s="706">
        <f>'Next Years Budget - Set Goals'!K113/12</f>
        <v>0</v>
      </c>
      <c r="L104" s="108" t="e">
        <f t="shared" si="88"/>
        <v>#DIV/0!</v>
      </c>
      <c r="M104" s="706">
        <f>'Next Years Budget - Set Goals'!M113/12</f>
        <v>0</v>
      </c>
      <c r="N104" s="108" t="e">
        <f t="shared" si="89"/>
        <v>#DIV/0!</v>
      </c>
      <c r="O104" s="706">
        <f>'Next Years Budget - Set Goals'!O113/12</f>
        <v>0</v>
      </c>
      <c r="P104" s="108" t="e">
        <f t="shared" si="90"/>
        <v>#DIV/0!</v>
      </c>
      <c r="Q104" s="706">
        <f>'Next Years Budget - Set Goals'!Q113/12</f>
        <v>0</v>
      </c>
      <c r="R104" s="108" t="e">
        <f t="shared" si="91"/>
        <v>#DIV/0!</v>
      </c>
      <c r="S104" s="706">
        <f>'Next Years Budget - Set Goals'!S113/12</f>
        <v>0</v>
      </c>
      <c r="T104" s="108" t="e">
        <f t="shared" si="92"/>
        <v>#DIV/0!</v>
      </c>
      <c r="U104" s="706">
        <f>'Next Years Budget - Set Goals'!U113/12</f>
        <v>0</v>
      </c>
      <c r="V104" s="108" t="e">
        <f t="shared" si="93"/>
        <v>#DIV/0!</v>
      </c>
      <c r="W104" s="706">
        <f>'Next Years Budget - Set Goals'!W113/12</f>
        <v>0</v>
      </c>
      <c r="X104" s="108" t="e">
        <f t="shared" si="94"/>
        <v>#DIV/0!</v>
      </c>
      <c r="Y104" s="706">
        <f>'Next Years Budget - Set Goals'!Y113/12</f>
        <v>0</v>
      </c>
      <c r="Z104" s="108" t="e">
        <f t="shared" si="95"/>
        <v>#DIV/0!</v>
      </c>
      <c r="AA104" s="706">
        <f>'Next Years Budget - Set Goals'!AA113/12</f>
        <v>0</v>
      </c>
      <c r="AB104" s="108" t="e">
        <f t="shared" si="96"/>
        <v>#DIV/0!</v>
      </c>
      <c r="AC104" s="706">
        <f>'Next Years Budget - Set Goals'!AC113/12</f>
        <v>0</v>
      </c>
      <c r="AD104" s="319" t="e">
        <f t="shared" si="97"/>
        <v>#DIV/0!</v>
      </c>
    </row>
    <row r="105" spans="1:30" ht="13.15" x14ac:dyDescent="0.4">
      <c r="A105" s="327" t="s">
        <v>398</v>
      </c>
      <c r="B105" s="394" t="s">
        <v>326</v>
      </c>
      <c r="C105" s="243">
        <f t="shared" si="84"/>
        <v>0</v>
      </c>
      <c r="D105" s="101">
        <f t="shared" si="85"/>
        <v>0</v>
      </c>
      <c r="E105" s="706">
        <f>'Next Years Budget - Set Goals'!E114/12</f>
        <v>0</v>
      </c>
      <c r="F105" s="108">
        <f t="shared" ref="F105:H111" si="98">+E105/E$7</f>
        <v>0</v>
      </c>
      <c r="G105" s="706">
        <f>'Next Years Budget - Set Goals'!G114/12</f>
        <v>0</v>
      </c>
      <c r="H105" s="108" t="e">
        <f t="shared" si="98"/>
        <v>#DIV/0!</v>
      </c>
      <c r="I105" s="706">
        <f>'Next Years Budget - Set Goals'!I114/12</f>
        <v>0</v>
      </c>
      <c r="J105" s="108" t="e">
        <f t="shared" si="87"/>
        <v>#DIV/0!</v>
      </c>
      <c r="K105" s="706">
        <f>'Next Years Budget - Set Goals'!K114/12</f>
        <v>0</v>
      </c>
      <c r="L105" s="108" t="e">
        <f t="shared" si="88"/>
        <v>#DIV/0!</v>
      </c>
      <c r="M105" s="706">
        <f>'Next Years Budget - Set Goals'!M114/12</f>
        <v>0</v>
      </c>
      <c r="N105" s="108" t="e">
        <f t="shared" si="89"/>
        <v>#DIV/0!</v>
      </c>
      <c r="O105" s="706">
        <f>'Next Years Budget - Set Goals'!O114/12</f>
        <v>0</v>
      </c>
      <c r="P105" s="108" t="e">
        <f t="shared" si="90"/>
        <v>#DIV/0!</v>
      </c>
      <c r="Q105" s="706">
        <f>'Next Years Budget - Set Goals'!Q114/12</f>
        <v>0</v>
      </c>
      <c r="R105" s="108" t="e">
        <f t="shared" si="91"/>
        <v>#DIV/0!</v>
      </c>
      <c r="S105" s="706">
        <f>'Next Years Budget - Set Goals'!S114/12</f>
        <v>0</v>
      </c>
      <c r="T105" s="108" t="e">
        <f t="shared" si="92"/>
        <v>#DIV/0!</v>
      </c>
      <c r="U105" s="706">
        <f>'Next Years Budget - Set Goals'!U114/12</f>
        <v>0</v>
      </c>
      <c r="V105" s="108" t="e">
        <f t="shared" si="93"/>
        <v>#DIV/0!</v>
      </c>
      <c r="W105" s="706">
        <f>'Next Years Budget - Set Goals'!W114/12</f>
        <v>0</v>
      </c>
      <c r="X105" s="108" t="e">
        <f t="shared" si="94"/>
        <v>#DIV/0!</v>
      </c>
      <c r="Y105" s="706">
        <f>'Next Years Budget - Set Goals'!Y114/12</f>
        <v>0</v>
      </c>
      <c r="Z105" s="108" t="e">
        <f t="shared" si="95"/>
        <v>#DIV/0!</v>
      </c>
      <c r="AA105" s="706">
        <f>'Next Years Budget - Set Goals'!AA114/12</f>
        <v>0</v>
      </c>
      <c r="AB105" s="108" t="e">
        <f t="shared" si="96"/>
        <v>#DIV/0!</v>
      </c>
      <c r="AC105" s="706">
        <f>'Next Years Budget - Set Goals'!AC114/12</f>
        <v>0</v>
      </c>
      <c r="AD105" s="319" t="e">
        <f t="shared" si="97"/>
        <v>#DIV/0!</v>
      </c>
    </row>
    <row r="106" spans="1:30" ht="13.15" x14ac:dyDescent="0.4">
      <c r="A106" s="327" t="s">
        <v>399</v>
      </c>
      <c r="B106" s="394" t="s">
        <v>327</v>
      </c>
      <c r="C106" s="243">
        <f t="shared" si="84"/>
        <v>0</v>
      </c>
      <c r="D106" s="101">
        <f t="shared" si="85"/>
        <v>0</v>
      </c>
      <c r="E106" s="706">
        <f>'Next Years Budget - Set Goals'!E115/12</f>
        <v>0</v>
      </c>
      <c r="F106" s="108">
        <f t="shared" si="98"/>
        <v>0</v>
      </c>
      <c r="G106" s="706">
        <f>'Next Years Budget - Set Goals'!G115/12</f>
        <v>0</v>
      </c>
      <c r="H106" s="108" t="e">
        <f t="shared" si="98"/>
        <v>#DIV/0!</v>
      </c>
      <c r="I106" s="706">
        <f>'Next Years Budget - Set Goals'!I115/12</f>
        <v>0</v>
      </c>
      <c r="J106" s="108" t="e">
        <f t="shared" si="87"/>
        <v>#DIV/0!</v>
      </c>
      <c r="K106" s="706">
        <f>'Next Years Budget - Set Goals'!K115/12</f>
        <v>0</v>
      </c>
      <c r="L106" s="108" t="e">
        <f t="shared" si="88"/>
        <v>#DIV/0!</v>
      </c>
      <c r="M106" s="706">
        <f>'Next Years Budget - Set Goals'!M115/12</f>
        <v>0</v>
      </c>
      <c r="N106" s="108" t="e">
        <f t="shared" si="89"/>
        <v>#DIV/0!</v>
      </c>
      <c r="O106" s="706">
        <f>'Next Years Budget - Set Goals'!O115/12</f>
        <v>0</v>
      </c>
      <c r="P106" s="108" t="e">
        <f t="shared" si="90"/>
        <v>#DIV/0!</v>
      </c>
      <c r="Q106" s="706">
        <f>'Next Years Budget - Set Goals'!Q115/12</f>
        <v>0</v>
      </c>
      <c r="R106" s="108" t="e">
        <f t="shared" si="91"/>
        <v>#DIV/0!</v>
      </c>
      <c r="S106" s="706">
        <f>'Next Years Budget - Set Goals'!S115/12</f>
        <v>0</v>
      </c>
      <c r="T106" s="108" t="e">
        <f t="shared" si="92"/>
        <v>#DIV/0!</v>
      </c>
      <c r="U106" s="706">
        <f>'Next Years Budget - Set Goals'!U115/12</f>
        <v>0</v>
      </c>
      <c r="V106" s="108" t="e">
        <f t="shared" si="93"/>
        <v>#DIV/0!</v>
      </c>
      <c r="W106" s="706">
        <f>'Next Years Budget - Set Goals'!W115/12</f>
        <v>0</v>
      </c>
      <c r="X106" s="108" t="e">
        <f t="shared" si="94"/>
        <v>#DIV/0!</v>
      </c>
      <c r="Y106" s="706">
        <f>'Next Years Budget - Set Goals'!Y115/12</f>
        <v>0</v>
      </c>
      <c r="Z106" s="108" t="e">
        <f t="shared" si="95"/>
        <v>#DIV/0!</v>
      </c>
      <c r="AA106" s="706">
        <f>'Next Years Budget - Set Goals'!AA115/12</f>
        <v>0</v>
      </c>
      <c r="AB106" s="108" t="e">
        <f t="shared" si="96"/>
        <v>#DIV/0!</v>
      </c>
      <c r="AC106" s="706">
        <f>'Next Years Budget - Set Goals'!AC115/12</f>
        <v>0</v>
      </c>
      <c r="AD106" s="319" t="e">
        <f t="shared" si="97"/>
        <v>#DIV/0!</v>
      </c>
    </row>
    <row r="107" spans="1:30" ht="13.15" x14ac:dyDescent="0.4">
      <c r="A107" s="327" t="s">
        <v>399</v>
      </c>
      <c r="B107" s="394" t="s">
        <v>328</v>
      </c>
      <c r="C107" s="243">
        <f t="shared" si="84"/>
        <v>0</v>
      </c>
      <c r="D107" s="101">
        <f t="shared" si="85"/>
        <v>0</v>
      </c>
      <c r="E107" s="706">
        <f>'Next Years Budget - Set Goals'!E116/12</f>
        <v>0</v>
      </c>
      <c r="F107" s="108">
        <f t="shared" si="98"/>
        <v>0</v>
      </c>
      <c r="G107" s="706">
        <f>'Next Years Budget - Set Goals'!G116/12</f>
        <v>0</v>
      </c>
      <c r="H107" s="108" t="e">
        <f t="shared" si="98"/>
        <v>#DIV/0!</v>
      </c>
      <c r="I107" s="706">
        <f>'Next Years Budget - Set Goals'!I116/12</f>
        <v>0</v>
      </c>
      <c r="J107" s="108" t="e">
        <f t="shared" si="87"/>
        <v>#DIV/0!</v>
      </c>
      <c r="K107" s="706">
        <f>'Next Years Budget - Set Goals'!K116/12</f>
        <v>0</v>
      </c>
      <c r="L107" s="108" t="e">
        <f t="shared" si="88"/>
        <v>#DIV/0!</v>
      </c>
      <c r="M107" s="706">
        <f>'Next Years Budget - Set Goals'!M116/12</f>
        <v>0</v>
      </c>
      <c r="N107" s="108" t="e">
        <f t="shared" si="89"/>
        <v>#DIV/0!</v>
      </c>
      <c r="O107" s="706">
        <f>'Next Years Budget - Set Goals'!O116/12</f>
        <v>0</v>
      </c>
      <c r="P107" s="108" t="e">
        <f t="shared" si="90"/>
        <v>#DIV/0!</v>
      </c>
      <c r="Q107" s="706">
        <f>'Next Years Budget - Set Goals'!Q116/12</f>
        <v>0</v>
      </c>
      <c r="R107" s="108" t="e">
        <f t="shared" si="91"/>
        <v>#DIV/0!</v>
      </c>
      <c r="S107" s="706">
        <f>'Next Years Budget - Set Goals'!S116/12</f>
        <v>0</v>
      </c>
      <c r="T107" s="108" t="e">
        <f t="shared" si="92"/>
        <v>#DIV/0!</v>
      </c>
      <c r="U107" s="706">
        <f>'Next Years Budget - Set Goals'!U116/12</f>
        <v>0</v>
      </c>
      <c r="V107" s="108" t="e">
        <f t="shared" si="93"/>
        <v>#DIV/0!</v>
      </c>
      <c r="W107" s="706">
        <f>'Next Years Budget - Set Goals'!W116/12</f>
        <v>0</v>
      </c>
      <c r="X107" s="108" t="e">
        <f t="shared" si="94"/>
        <v>#DIV/0!</v>
      </c>
      <c r="Y107" s="706">
        <f>'Next Years Budget - Set Goals'!Y116/12</f>
        <v>0</v>
      </c>
      <c r="Z107" s="108" t="e">
        <f t="shared" si="95"/>
        <v>#DIV/0!</v>
      </c>
      <c r="AA107" s="706">
        <f>'Next Years Budget - Set Goals'!AA116/12</f>
        <v>0</v>
      </c>
      <c r="AB107" s="108" t="e">
        <f t="shared" si="96"/>
        <v>#DIV/0!</v>
      </c>
      <c r="AC107" s="706">
        <f>'Next Years Budget - Set Goals'!AC116/12</f>
        <v>0</v>
      </c>
      <c r="AD107" s="319" t="e">
        <f t="shared" si="97"/>
        <v>#DIV/0!</v>
      </c>
    </row>
    <row r="108" spans="1:30" ht="13.15" x14ac:dyDescent="0.4">
      <c r="A108" s="327" t="s">
        <v>399</v>
      </c>
      <c r="B108" s="394" t="s">
        <v>329</v>
      </c>
      <c r="C108" s="243">
        <f t="shared" si="84"/>
        <v>0</v>
      </c>
      <c r="D108" s="101">
        <f t="shared" si="85"/>
        <v>0</v>
      </c>
      <c r="E108" s="706">
        <f>'Next Years Budget - Set Goals'!E117/12</f>
        <v>0</v>
      </c>
      <c r="F108" s="108">
        <f t="shared" si="98"/>
        <v>0</v>
      </c>
      <c r="G108" s="706">
        <f>'Next Years Budget - Set Goals'!G117/12</f>
        <v>0</v>
      </c>
      <c r="H108" s="108" t="e">
        <f t="shared" si="98"/>
        <v>#DIV/0!</v>
      </c>
      <c r="I108" s="706">
        <f>'Next Years Budget - Set Goals'!I117/12</f>
        <v>0</v>
      </c>
      <c r="J108" s="108" t="e">
        <f t="shared" si="87"/>
        <v>#DIV/0!</v>
      </c>
      <c r="K108" s="706">
        <f>'Next Years Budget - Set Goals'!K117/12</f>
        <v>0</v>
      </c>
      <c r="L108" s="108" t="e">
        <f t="shared" si="88"/>
        <v>#DIV/0!</v>
      </c>
      <c r="M108" s="706">
        <f>'Next Years Budget - Set Goals'!M117/12</f>
        <v>0</v>
      </c>
      <c r="N108" s="108" t="e">
        <f t="shared" si="89"/>
        <v>#DIV/0!</v>
      </c>
      <c r="O108" s="706">
        <f>'Next Years Budget - Set Goals'!O117/12</f>
        <v>0</v>
      </c>
      <c r="P108" s="108" t="e">
        <f t="shared" si="90"/>
        <v>#DIV/0!</v>
      </c>
      <c r="Q108" s="706">
        <f>'Next Years Budget - Set Goals'!Q117/12</f>
        <v>0</v>
      </c>
      <c r="R108" s="108" t="e">
        <f t="shared" si="91"/>
        <v>#DIV/0!</v>
      </c>
      <c r="S108" s="706">
        <f>'Next Years Budget - Set Goals'!S117/12</f>
        <v>0</v>
      </c>
      <c r="T108" s="108" t="e">
        <f t="shared" si="92"/>
        <v>#DIV/0!</v>
      </c>
      <c r="U108" s="706">
        <f>'Next Years Budget - Set Goals'!U117/12</f>
        <v>0</v>
      </c>
      <c r="V108" s="108" t="e">
        <f t="shared" si="93"/>
        <v>#DIV/0!</v>
      </c>
      <c r="W108" s="706">
        <f>'Next Years Budget - Set Goals'!W117/12</f>
        <v>0</v>
      </c>
      <c r="X108" s="108" t="e">
        <f t="shared" si="94"/>
        <v>#DIV/0!</v>
      </c>
      <c r="Y108" s="706">
        <f>'Next Years Budget - Set Goals'!Y117/12</f>
        <v>0</v>
      </c>
      <c r="Z108" s="108" t="e">
        <f t="shared" si="95"/>
        <v>#DIV/0!</v>
      </c>
      <c r="AA108" s="706">
        <f>'Next Years Budget - Set Goals'!AA117/12</f>
        <v>0</v>
      </c>
      <c r="AB108" s="108" t="e">
        <f t="shared" si="96"/>
        <v>#DIV/0!</v>
      </c>
      <c r="AC108" s="706">
        <f>'Next Years Budget - Set Goals'!AC117/12</f>
        <v>0</v>
      </c>
      <c r="AD108" s="319" t="e">
        <f t="shared" si="97"/>
        <v>#DIV/0!</v>
      </c>
    </row>
    <row r="109" spans="1:30" ht="13.15" x14ac:dyDescent="0.4">
      <c r="A109" s="327" t="s">
        <v>399</v>
      </c>
      <c r="B109" s="394" t="s">
        <v>330</v>
      </c>
      <c r="C109" s="243">
        <f t="shared" si="84"/>
        <v>0</v>
      </c>
      <c r="D109" s="101">
        <f t="shared" si="85"/>
        <v>0</v>
      </c>
      <c r="E109" s="706">
        <f>'Next Years Budget - Set Goals'!E118/12</f>
        <v>0</v>
      </c>
      <c r="F109" s="108">
        <f t="shared" si="98"/>
        <v>0</v>
      </c>
      <c r="G109" s="706">
        <f>'Next Years Budget - Set Goals'!G118/12</f>
        <v>0</v>
      </c>
      <c r="H109" s="108" t="e">
        <f t="shared" si="98"/>
        <v>#DIV/0!</v>
      </c>
      <c r="I109" s="706">
        <f>'Next Years Budget - Set Goals'!I118/12</f>
        <v>0</v>
      </c>
      <c r="J109" s="108" t="e">
        <f t="shared" si="87"/>
        <v>#DIV/0!</v>
      </c>
      <c r="K109" s="706">
        <f>'Next Years Budget - Set Goals'!K118/12</f>
        <v>0</v>
      </c>
      <c r="L109" s="108" t="e">
        <f t="shared" si="88"/>
        <v>#DIV/0!</v>
      </c>
      <c r="M109" s="706">
        <f>'Next Years Budget - Set Goals'!M118/12</f>
        <v>0</v>
      </c>
      <c r="N109" s="108" t="e">
        <f t="shared" si="89"/>
        <v>#DIV/0!</v>
      </c>
      <c r="O109" s="706">
        <f>'Next Years Budget - Set Goals'!O118/12</f>
        <v>0</v>
      </c>
      <c r="P109" s="108" t="e">
        <f t="shared" si="90"/>
        <v>#DIV/0!</v>
      </c>
      <c r="Q109" s="706">
        <f>'Next Years Budget - Set Goals'!Q118/12</f>
        <v>0</v>
      </c>
      <c r="R109" s="108" t="e">
        <f t="shared" si="91"/>
        <v>#DIV/0!</v>
      </c>
      <c r="S109" s="706">
        <f>'Next Years Budget - Set Goals'!S118/12</f>
        <v>0</v>
      </c>
      <c r="T109" s="108" t="e">
        <f t="shared" si="92"/>
        <v>#DIV/0!</v>
      </c>
      <c r="U109" s="706">
        <f>'Next Years Budget - Set Goals'!U118/12</f>
        <v>0</v>
      </c>
      <c r="V109" s="108" t="e">
        <f t="shared" si="93"/>
        <v>#DIV/0!</v>
      </c>
      <c r="W109" s="706">
        <f>'Next Years Budget - Set Goals'!W118/12</f>
        <v>0</v>
      </c>
      <c r="X109" s="108" t="e">
        <f t="shared" si="94"/>
        <v>#DIV/0!</v>
      </c>
      <c r="Y109" s="706">
        <f>'Next Years Budget - Set Goals'!Y118/12</f>
        <v>0</v>
      </c>
      <c r="Z109" s="108" t="e">
        <f t="shared" si="95"/>
        <v>#DIV/0!</v>
      </c>
      <c r="AA109" s="706">
        <f>'Next Years Budget - Set Goals'!AA118/12</f>
        <v>0</v>
      </c>
      <c r="AB109" s="108" t="e">
        <f t="shared" si="96"/>
        <v>#DIV/0!</v>
      </c>
      <c r="AC109" s="706">
        <f>'Next Years Budget - Set Goals'!AC118/12</f>
        <v>0</v>
      </c>
      <c r="AD109" s="319" t="e">
        <f t="shared" si="97"/>
        <v>#DIV/0!</v>
      </c>
    </row>
    <row r="110" spans="1:30" ht="13.15" x14ac:dyDescent="0.4">
      <c r="A110" s="327" t="s">
        <v>399</v>
      </c>
      <c r="B110" s="394" t="s">
        <v>331</v>
      </c>
      <c r="C110" s="243">
        <f t="shared" si="84"/>
        <v>0</v>
      </c>
      <c r="D110" s="101">
        <f t="shared" si="85"/>
        <v>0</v>
      </c>
      <c r="E110" s="706">
        <f>'Next Years Budget - Set Goals'!E119/12</f>
        <v>0</v>
      </c>
      <c r="F110" s="108">
        <f t="shared" si="98"/>
        <v>0</v>
      </c>
      <c r="G110" s="706">
        <f>'Next Years Budget - Set Goals'!G119/12</f>
        <v>0</v>
      </c>
      <c r="H110" s="108" t="e">
        <f t="shared" si="98"/>
        <v>#DIV/0!</v>
      </c>
      <c r="I110" s="706">
        <f>'Next Years Budget - Set Goals'!I119/12</f>
        <v>0</v>
      </c>
      <c r="J110" s="108" t="e">
        <f t="shared" si="87"/>
        <v>#DIV/0!</v>
      </c>
      <c r="K110" s="706">
        <f>'Next Years Budget - Set Goals'!K119/12</f>
        <v>0</v>
      </c>
      <c r="L110" s="108" t="e">
        <f t="shared" si="88"/>
        <v>#DIV/0!</v>
      </c>
      <c r="M110" s="706">
        <f>'Next Years Budget - Set Goals'!M119/12</f>
        <v>0</v>
      </c>
      <c r="N110" s="108" t="e">
        <f t="shared" si="89"/>
        <v>#DIV/0!</v>
      </c>
      <c r="O110" s="706">
        <f>'Next Years Budget - Set Goals'!O119/12</f>
        <v>0</v>
      </c>
      <c r="P110" s="108" t="e">
        <f t="shared" si="90"/>
        <v>#DIV/0!</v>
      </c>
      <c r="Q110" s="706">
        <f>'Next Years Budget - Set Goals'!Q119/12</f>
        <v>0</v>
      </c>
      <c r="R110" s="108" t="e">
        <f t="shared" si="91"/>
        <v>#DIV/0!</v>
      </c>
      <c r="S110" s="706">
        <f>'Next Years Budget - Set Goals'!S119/12</f>
        <v>0</v>
      </c>
      <c r="T110" s="108" t="e">
        <f t="shared" si="92"/>
        <v>#DIV/0!</v>
      </c>
      <c r="U110" s="706">
        <f>'Next Years Budget - Set Goals'!U119/12</f>
        <v>0</v>
      </c>
      <c r="V110" s="108" t="e">
        <f t="shared" si="93"/>
        <v>#DIV/0!</v>
      </c>
      <c r="W110" s="706">
        <f>'Next Years Budget - Set Goals'!W119/12</f>
        <v>0</v>
      </c>
      <c r="X110" s="108" t="e">
        <f t="shared" si="94"/>
        <v>#DIV/0!</v>
      </c>
      <c r="Y110" s="706">
        <f>'Next Years Budget - Set Goals'!Y119/12</f>
        <v>0</v>
      </c>
      <c r="Z110" s="108" t="e">
        <f t="shared" si="95"/>
        <v>#DIV/0!</v>
      </c>
      <c r="AA110" s="706">
        <f>'Next Years Budget - Set Goals'!AA119/12</f>
        <v>0</v>
      </c>
      <c r="AB110" s="108" t="e">
        <f t="shared" si="96"/>
        <v>#DIV/0!</v>
      </c>
      <c r="AC110" s="706">
        <f>'Next Years Budget - Set Goals'!AC119/12</f>
        <v>0</v>
      </c>
      <c r="AD110" s="319" t="e">
        <f t="shared" si="97"/>
        <v>#DIV/0!</v>
      </c>
    </row>
    <row r="111" spans="1:30" ht="13.15" x14ac:dyDescent="0.4">
      <c r="A111" s="327" t="s">
        <v>399</v>
      </c>
      <c r="B111" s="394" t="s">
        <v>332</v>
      </c>
      <c r="C111" s="243">
        <f t="shared" si="84"/>
        <v>0</v>
      </c>
      <c r="D111" s="101">
        <f t="shared" si="85"/>
        <v>0</v>
      </c>
      <c r="E111" s="706">
        <f>'Next Years Budget - Set Goals'!E120/12</f>
        <v>0</v>
      </c>
      <c r="F111" s="108">
        <f t="shared" si="98"/>
        <v>0</v>
      </c>
      <c r="G111" s="706">
        <f>'Next Years Budget - Set Goals'!G120/12</f>
        <v>0</v>
      </c>
      <c r="H111" s="108" t="e">
        <f t="shared" si="98"/>
        <v>#DIV/0!</v>
      </c>
      <c r="I111" s="706">
        <f>'Next Years Budget - Set Goals'!I120/12</f>
        <v>0</v>
      </c>
      <c r="J111" s="108" t="e">
        <f t="shared" si="87"/>
        <v>#DIV/0!</v>
      </c>
      <c r="K111" s="706">
        <f>'Next Years Budget - Set Goals'!K120/12</f>
        <v>0</v>
      </c>
      <c r="L111" s="108" t="e">
        <f t="shared" si="88"/>
        <v>#DIV/0!</v>
      </c>
      <c r="M111" s="706">
        <f>'Next Years Budget - Set Goals'!M120/12</f>
        <v>0</v>
      </c>
      <c r="N111" s="108" t="e">
        <f t="shared" si="89"/>
        <v>#DIV/0!</v>
      </c>
      <c r="O111" s="706">
        <f>'Next Years Budget - Set Goals'!O120/12</f>
        <v>0</v>
      </c>
      <c r="P111" s="108" t="e">
        <f t="shared" si="90"/>
        <v>#DIV/0!</v>
      </c>
      <c r="Q111" s="706">
        <f>'Next Years Budget - Set Goals'!Q120/12</f>
        <v>0</v>
      </c>
      <c r="R111" s="108" t="e">
        <f t="shared" si="91"/>
        <v>#DIV/0!</v>
      </c>
      <c r="S111" s="706">
        <f>'Next Years Budget - Set Goals'!S120/12</f>
        <v>0</v>
      </c>
      <c r="T111" s="108" t="e">
        <f t="shared" si="92"/>
        <v>#DIV/0!</v>
      </c>
      <c r="U111" s="706">
        <f>'Next Years Budget - Set Goals'!U120/12</f>
        <v>0</v>
      </c>
      <c r="V111" s="108" t="e">
        <f t="shared" si="93"/>
        <v>#DIV/0!</v>
      </c>
      <c r="W111" s="706">
        <f>'Next Years Budget - Set Goals'!W120/12</f>
        <v>0</v>
      </c>
      <c r="X111" s="108" t="e">
        <f t="shared" si="94"/>
        <v>#DIV/0!</v>
      </c>
      <c r="Y111" s="706">
        <f>'Next Years Budget - Set Goals'!Y120/12</f>
        <v>0</v>
      </c>
      <c r="Z111" s="108" t="e">
        <f t="shared" si="95"/>
        <v>#DIV/0!</v>
      </c>
      <c r="AA111" s="706">
        <f>'Next Years Budget - Set Goals'!AA120/12</f>
        <v>0</v>
      </c>
      <c r="AB111" s="108" t="e">
        <f t="shared" si="96"/>
        <v>#DIV/0!</v>
      </c>
      <c r="AC111" s="706">
        <f>'Next Years Budget - Set Goals'!AC120/12</f>
        <v>0</v>
      </c>
      <c r="AD111" s="319" t="e">
        <f t="shared" si="97"/>
        <v>#DIV/0!</v>
      </c>
    </row>
    <row r="112" spans="1:30" ht="13.15" x14ac:dyDescent="0.4">
      <c r="A112" s="327"/>
      <c r="B112" s="409" t="s">
        <v>333</v>
      </c>
      <c r="C112" s="265">
        <f>SUM(C89:C111)</f>
        <v>0</v>
      </c>
      <c r="D112" s="110">
        <f>+C112/$C$7</f>
        <v>0</v>
      </c>
      <c r="E112" s="256">
        <f>SUM(E89:E111)</f>
        <v>0</v>
      </c>
      <c r="F112" s="194">
        <f>+E112/E$7</f>
        <v>0</v>
      </c>
      <c r="G112" s="256">
        <f>SUM(G89:G111)</f>
        <v>0</v>
      </c>
      <c r="H112" s="194" t="e">
        <f>+G112/G$7</f>
        <v>#DIV/0!</v>
      </c>
      <c r="I112" s="256">
        <f>SUM(I89:I111)</f>
        <v>0</v>
      </c>
      <c r="J112" s="194" t="e">
        <f>+I112/I$7</f>
        <v>#DIV/0!</v>
      </c>
      <c r="K112" s="256">
        <f>SUM(K89:K111)</f>
        <v>0</v>
      </c>
      <c r="L112" s="194" t="e">
        <f>+K112/K$7</f>
        <v>#DIV/0!</v>
      </c>
      <c r="M112" s="256">
        <f>SUM(M89:M111)</f>
        <v>0</v>
      </c>
      <c r="N112" s="194" t="e">
        <f>+M112/M$7</f>
        <v>#DIV/0!</v>
      </c>
      <c r="O112" s="256">
        <f>SUM(O89:O111)</f>
        <v>0</v>
      </c>
      <c r="P112" s="194" t="e">
        <f>+O112/O$7</f>
        <v>#DIV/0!</v>
      </c>
      <c r="Q112" s="256">
        <f>SUM(Q89:Q111)</f>
        <v>0</v>
      </c>
      <c r="R112" s="194" t="e">
        <f>+Q112/Q$7</f>
        <v>#DIV/0!</v>
      </c>
      <c r="S112" s="256">
        <f>SUM(S89:S111)</f>
        <v>0</v>
      </c>
      <c r="T112" s="194" t="e">
        <f>+S112/S$7</f>
        <v>#DIV/0!</v>
      </c>
      <c r="U112" s="256">
        <f>SUM(U89:U111)</f>
        <v>0</v>
      </c>
      <c r="V112" s="194" t="e">
        <f>+U112/U$7</f>
        <v>#DIV/0!</v>
      </c>
      <c r="W112" s="256">
        <f>SUM(W89:W111)</f>
        <v>0</v>
      </c>
      <c r="X112" s="194" t="e">
        <f>+W112/W$7</f>
        <v>#DIV/0!</v>
      </c>
      <c r="Y112" s="256">
        <f>SUM(Y89:Y111)</f>
        <v>0</v>
      </c>
      <c r="Z112" s="194" t="e">
        <f>+Y112/Y$7</f>
        <v>#DIV/0!</v>
      </c>
      <c r="AA112" s="256">
        <f>SUM(AA89:AA111)</f>
        <v>0</v>
      </c>
      <c r="AB112" s="194" t="e">
        <f>+AA112/AA$7</f>
        <v>#DIV/0!</v>
      </c>
      <c r="AC112" s="256">
        <f>SUM(AC89:AC111)</f>
        <v>0</v>
      </c>
      <c r="AD112" s="230" t="e">
        <f>+AC112/AC$7</f>
        <v>#DIV/0!</v>
      </c>
    </row>
    <row r="113" spans="2:30" x14ac:dyDescent="0.35">
      <c r="B113" s="4"/>
      <c r="C113" s="243"/>
      <c r="D113" s="1"/>
      <c r="E113" s="248"/>
      <c r="F113" s="108"/>
      <c r="G113" s="248"/>
      <c r="H113" s="108"/>
      <c r="I113" s="248"/>
      <c r="J113" s="108"/>
      <c r="K113" s="248"/>
      <c r="L113" s="108"/>
      <c r="M113" s="248"/>
      <c r="N113" s="108"/>
      <c r="O113" s="248"/>
      <c r="P113" s="108"/>
      <c r="Q113" s="248"/>
      <c r="R113" s="108"/>
      <c r="S113" s="248"/>
      <c r="T113" s="108"/>
      <c r="U113" s="248"/>
      <c r="V113" s="108"/>
      <c r="W113" s="248"/>
      <c r="X113" s="108"/>
      <c r="Y113" s="248"/>
      <c r="Z113" s="108"/>
      <c r="AA113" s="248"/>
      <c r="AB113" s="108"/>
      <c r="AC113" s="248"/>
      <c r="AD113" s="319"/>
    </row>
    <row r="114" spans="2:30" ht="15" x14ac:dyDescent="0.4">
      <c r="B114" s="431" t="s">
        <v>334</v>
      </c>
      <c r="C114" s="243">
        <f>SUM(C38+C60+C77+C86+C112)</f>
        <v>0</v>
      </c>
      <c r="D114" s="101">
        <f>+C114/$C$7</f>
        <v>0</v>
      </c>
      <c r="E114" s="243">
        <f>SUM(E38+E60+E77+E86+E112)</f>
        <v>0</v>
      </c>
      <c r="F114" s="108">
        <f>+E114/E$7</f>
        <v>0</v>
      </c>
      <c r="G114" s="243">
        <f>SUM(G38+G60+G77+G86+G112)</f>
        <v>0</v>
      </c>
      <c r="H114" s="108" t="e">
        <f>+G114/G$7</f>
        <v>#DIV/0!</v>
      </c>
      <c r="I114" s="243">
        <f>SUM(I38+I60+I77+I86+I112)</f>
        <v>0</v>
      </c>
      <c r="J114" s="108" t="e">
        <f>+I114/I$7</f>
        <v>#DIV/0!</v>
      </c>
      <c r="K114" s="243">
        <f>SUM(K38+K60+K77+K86+K112)</f>
        <v>0</v>
      </c>
      <c r="L114" s="108" t="e">
        <f>+K114/K$7</f>
        <v>#DIV/0!</v>
      </c>
      <c r="M114" s="243">
        <f>SUM(M38+M60+M77+M86+M112)</f>
        <v>0</v>
      </c>
      <c r="N114" s="108" t="e">
        <f>+M114/M$7</f>
        <v>#DIV/0!</v>
      </c>
      <c r="O114" s="243">
        <f>SUM(O38+O60+O77+O86+O112)</f>
        <v>0</v>
      </c>
      <c r="P114" s="108" t="e">
        <f>+O114/O$7</f>
        <v>#DIV/0!</v>
      </c>
      <c r="Q114" s="243">
        <f>SUM(Q38+Q60+Q77+Q86+Q112)</f>
        <v>0</v>
      </c>
      <c r="R114" s="108" t="e">
        <f>+Q114/Q$7</f>
        <v>#DIV/0!</v>
      </c>
      <c r="S114" s="243">
        <f>SUM(S38+S60+S77+S86+S112)</f>
        <v>0</v>
      </c>
      <c r="T114" s="108" t="e">
        <f>+S114/S$7</f>
        <v>#DIV/0!</v>
      </c>
      <c r="U114" s="243">
        <f>SUM(U38+U60+U77+U86+U112)</f>
        <v>0</v>
      </c>
      <c r="V114" s="108" t="e">
        <f>+U114/U$7</f>
        <v>#DIV/0!</v>
      </c>
      <c r="W114" s="243">
        <f>SUM(W38+W60+W77+W86+W112)</f>
        <v>0</v>
      </c>
      <c r="X114" s="108" t="e">
        <f>+W114/W$7</f>
        <v>#DIV/0!</v>
      </c>
      <c r="Y114" s="243">
        <f>SUM(Y38+Y60+Y77+Y86+Y112)</f>
        <v>0</v>
      </c>
      <c r="Z114" s="108" t="e">
        <f>+Y114/Y$7</f>
        <v>#DIV/0!</v>
      </c>
      <c r="AA114" s="243">
        <f>SUM(AA38+AA60+AA77+AA86+AA112)</f>
        <v>0</v>
      </c>
      <c r="AB114" s="108" t="e">
        <f>+AA114/AA$7</f>
        <v>#DIV/0!</v>
      </c>
      <c r="AC114" s="243">
        <f>SUM(AC38+AC60+AC77+AC86+AC112)</f>
        <v>0</v>
      </c>
      <c r="AD114" s="319" t="e">
        <f>+AC114/AC$7</f>
        <v>#DIV/0!</v>
      </c>
    </row>
    <row r="115" spans="2:30" ht="13.15" thickBot="1" x14ac:dyDescent="0.4">
      <c r="B115" s="6"/>
      <c r="C115" s="257"/>
      <c r="D115" s="2"/>
      <c r="E115" s="257"/>
      <c r="F115" s="177"/>
      <c r="G115" s="260"/>
      <c r="H115" s="177"/>
      <c r="I115" s="202"/>
      <c r="J115" s="177"/>
      <c r="K115" s="200"/>
      <c r="L115" s="177"/>
      <c r="M115" s="200"/>
      <c r="N115" s="177"/>
      <c r="O115" s="200"/>
      <c r="P115" s="177"/>
      <c r="Q115" s="200"/>
      <c r="R115" s="190"/>
      <c r="S115" s="153"/>
      <c r="T115" s="195"/>
      <c r="U115" s="2"/>
      <c r="V115" s="190"/>
      <c r="W115" s="2"/>
      <c r="X115" s="190"/>
      <c r="Y115" s="2"/>
      <c r="Z115" s="190"/>
      <c r="AA115" s="2"/>
      <c r="AB115" s="190"/>
      <c r="AC115" s="2"/>
      <c r="AD115" s="321"/>
    </row>
    <row r="116" spans="2:30" x14ac:dyDescent="0.35">
      <c r="B116" s="4"/>
      <c r="C116" s="247"/>
      <c r="D116" s="1"/>
      <c r="E116" s="247"/>
      <c r="F116" s="113"/>
      <c r="G116" s="261"/>
      <c r="H116" s="113"/>
      <c r="I116" s="203"/>
      <c r="J116" s="113"/>
      <c r="K116" s="96"/>
      <c r="L116" s="113"/>
      <c r="M116" s="96"/>
      <c r="N116" s="113"/>
      <c r="O116" s="96"/>
      <c r="P116" s="113"/>
      <c r="Q116" s="96"/>
      <c r="R116" s="172"/>
      <c r="S116" s="154"/>
      <c r="T116" s="196"/>
      <c r="U116" s="193"/>
      <c r="V116" s="172"/>
      <c r="W116" s="193"/>
      <c r="X116" s="172"/>
      <c r="Y116" s="193"/>
      <c r="Z116" s="172"/>
      <c r="AA116" s="193"/>
      <c r="AB116" s="172"/>
      <c r="AC116" s="193"/>
      <c r="AD116" s="319"/>
    </row>
    <row r="117" spans="2:30" ht="15" x14ac:dyDescent="0.4">
      <c r="B117" s="28" t="s">
        <v>335</v>
      </c>
      <c r="C117" s="243">
        <f>+C24-C114</f>
        <v>385000</v>
      </c>
      <c r="D117" s="101">
        <f>+C117/$C$7</f>
        <v>1</v>
      </c>
      <c r="E117" s="243">
        <f>+E24-E114</f>
        <v>385000</v>
      </c>
      <c r="F117" s="108">
        <f>+E117/E$7</f>
        <v>1</v>
      </c>
      <c r="G117" s="259">
        <f>+G24-G114</f>
        <v>0</v>
      </c>
      <c r="H117" s="108" t="e">
        <f>+G117/$G$7</f>
        <v>#DIV/0!</v>
      </c>
      <c r="I117" s="184">
        <f>+I24-I114</f>
        <v>0</v>
      </c>
      <c r="J117" s="108" t="e">
        <f>+I117/$I$7</f>
        <v>#DIV/0!</v>
      </c>
      <c r="K117" s="94">
        <f>+K24-K114</f>
        <v>0</v>
      </c>
      <c r="L117" s="108" t="e">
        <f>+K117/$K$7</f>
        <v>#DIV/0!</v>
      </c>
      <c r="M117" s="94">
        <f>+M24-M114</f>
        <v>0</v>
      </c>
      <c r="N117" s="108" t="e">
        <f>+M117/$M$7</f>
        <v>#DIV/0!</v>
      </c>
      <c r="O117" s="94">
        <f>+O24-O114</f>
        <v>0</v>
      </c>
      <c r="P117" s="108" t="e">
        <f>+O117/$O$7</f>
        <v>#DIV/0!</v>
      </c>
      <c r="Q117" s="94">
        <f>+Q24-Q114</f>
        <v>0</v>
      </c>
      <c r="R117" s="172" t="e">
        <f>+Q117/$Q$7</f>
        <v>#DIV/0!</v>
      </c>
      <c r="S117" s="192">
        <f>+S24-S114</f>
        <v>0</v>
      </c>
      <c r="T117" s="172" t="e">
        <f>+S117/$S$7</f>
        <v>#DIV/0!</v>
      </c>
      <c r="U117" s="192">
        <f>+U24-U114</f>
        <v>0</v>
      </c>
      <c r="V117" s="172" t="e">
        <f>+U117/$U$7</f>
        <v>#DIV/0!</v>
      </c>
      <c r="W117" s="192">
        <f>+W24-W114</f>
        <v>0</v>
      </c>
      <c r="X117" s="172" t="e">
        <f>+W117/$W$7</f>
        <v>#DIV/0!</v>
      </c>
      <c r="Y117" s="192">
        <f>+Y24-Y114</f>
        <v>0</v>
      </c>
      <c r="Z117" s="172" t="e">
        <f>+Y117/$Y$7</f>
        <v>#DIV/0!</v>
      </c>
      <c r="AA117" s="192">
        <f>+AA24-AA114</f>
        <v>0</v>
      </c>
      <c r="AB117" s="172" t="e">
        <f>+AA117/$AA$7</f>
        <v>#DIV/0!</v>
      </c>
      <c r="AC117" s="192">
        <f>+AC24-AC114</f>
        <v>0</v>
      </c>
      <c r="AD117" s="319" t="e">
        <f>+AC117/$AC$7</f>
        <v>#DIV/0!</v>
      </c>
    </row>
    <row r="118" spans="2:30" ht="13.15" thickBot="1" x14ac:dyDescent="0.4">
      <c r="B118" s="6"/>
      <c r="C118" s="257"/>
      <c r="D118" s="2"/>
      <c r="E118" s="93"/>
      <c r="F118" s="113"/>
      <c r="G118" s="87"/>
      <c r="H118" s="113"/>
      <c r="I118" s="185"/>
      <c r="J118" s="113"/>
      <c r="K118" s="87"/>
      <c r="L118" s="113"/>
      <c r="M118" s="87"/>
      <c r="N118" s="113"/>
      <c r="O118" s="87"/>
      <c r="P118" s="113"/>
      <c r="Q118" s="87"/>
      <c r="R118" s="174"/>
      <c r="S118" s="155"/>
      <c r="T118" s="197"/>
      <c r="U118" s="192"/>
      <c r="V118" s="174"/>
      <c r="W118" s="192"/>
      <c r="X118" s="174"/>
      <c r="Y118" s="192"/>
      <c r="Z118" s="174"/>
      <c r="AA118" s="192"/>
      <c r="AB118" s="174"/>
      <c r="AC118" s="192"/>
      <c r="AD118" s="401"/>
    </row>
    <row r="119" spans="2:30" ht="13.15" thickTop="1" x14ac:dyDescent="0.35">
      <c r="B119" s="4"/>
      <c r="C119" s="247"/>
      <c r="D119" s="1"/>
      <c r="E119" s="126"/>
      <c r="F119" s="168"/>
      <c r="G119" s="57"/>
      <c r="H119" s="168"/>
      <c r="I119" s="187"/>
      <c r="J119" s="168"/>
      <c r="K119" s="57"/>
      <c r="L119" s="168"/>
      <c r="M119" s="57"/>
      <c r="N119" s="168"/>
      <c r="O119" s="57"/>
      <c r="P119" s="168"/>
      <c r="Q119" s="57"/>
      <c r="R119" s="168"/>
      <c r="S119" s="57"/>
      <c r="T119" s="168"/>
      <c r="U119" s="57"/>
      <c r="V119" s="168"/>
      <c r="W119" s="57"/>
      <c r="X119" s="168"/>
      <c r="Y119" s="57"/>
      <c r="Z119" s="168"/>
      <c r="AA119" s="57"/>
      <c r="AB119" s="168"/>
      <c r="AC119" s="57"/>
      <c r="AD119" s="413"/>
    </row>
    <row r="120" spans="2:30" ht="15" x14ac:dyDescent="0.4">
      <c r="B120" s="28" t="s">
        <v>341</v>
      </c>
      <c r="C120" s="243"/>
      <c r="D120" s="1"/>
      <c r="E120" s="79"/>
      <c r="F120" s="113"/>
      <c r="G120" s="1"/>
      <c r="H120" s="113"/>
      <c r="I120" s="312"/>
      <c r="J120" s="113"/>
      <c r="K120" s="1"/>
      <c r="L120" s="113"/>
      <c r="M120" s="1"/>
      <c r="N120" s="113"/>
      <c r="O120" s="1"/>
      <c r="P120" s="113"/>
      <c r="Q120" s="1"/>
      <c r="R120" s="113"/>
      <c r="S120" s="1"/>
      <c r="T120" s="113"/>
      <c r="U120" s="1"/>
      <c r="V120" s="113"/>
      <c r="W120" s="1"/>
      <c r="X120" s="113"/>
      <c r="Y120" s="1"/>
      <c r="Z120" s="113"/>
      <c r="AA120" s="1"/>
      <c r="AB120" s="113"/>
      <c r="AC120" s="1"/>
      <c r="AD120" s="322"/>
    </row>
    <row r="121" spans="2:30" x14ac:dyDescent="0.35">
      <c r="B121" s="394" t="s">
        <v>336</v>
      </c>
      <c r="C121" s="429">
        <v>0</v>
      </c>
      <c r="D121" s="108">
        <f t="shared" ref="D121:D126" si="99">+C121/$C$7</f>
        <v>0</v>
      </c>
      <c r="E121" s="79"/>
      <c r="F121" s="113"/>
      <c r="G121" s="1"/>
      <c r="H121" s="113"/>
      <c r="I121" s="312"/>
      <c r="J121" s="113"/>
      <c r="K121" s="1"/>
      <c r="L121" s="113"/>
      <c r="M121" s="1"/>
      <c r="N121" s="113"/>
      <c r="O121" s="1"/>
      <c r="P121" s="113"/>
      <c r="Q121" s="1"/>
      <c r="R121" s="113"/>
      <c r="S121" s="1"/>
      <c r="T121" s="113"/>
      <c r="U121" s="1"/>
      <c r="V121" s="113"/>
      <c r="W121" s="1"/>
      <c r="X121" s="113"/>
      <c r="Y121" s="1"/>
      <c r="Z121" s="113"/>
      <c r="AA121" s="1"/>
      <c r="AB121" s="113"/>
      <c r="AC121" s="1"/>
      <c r="AD121" s="322"/>
    </row>
    <row r="122" spans="2:30" x14ac:dyDescent="0.35">
      <c r="B122" s="394" t="s">
        <v>337</v>
      </c>
      <c r="C122" s="429">
        <v>0</v>
      </c>
      <c r="D122" s="108">
        <f t="shared" si="99"/>
        <v>0</v>
      </c>
      <c r="E122" s="79"/>
      <c r="F122" s="113"/>
      <c r="G122" s="1"/>
      <c r="H122" s="113"/>
      <c r="I122" s="312"/>
      <c r="J122" s="113"/>
      <c r="K122" s="1"/>
      <c r="L122" s="113"/>
      <c r="M122" s="1"/>
      <c r="N122" s="113"/>
      <c r="O122" s="1"/>
      <c r="P122" s="113"/>
      <c r="Q122" s="1"/>
      <c r="R122" s="113"/>
      <c r="S122" s="1"/>
      <c r="T122" s="113"/>
      <c r="U122" s="1"/>
      <c r="V122" s="113"/>
      <c r="W122" s="1"/>
      <c r="X122" s="113"/>
      <c r="Y122" s="1"/>
      <c r="Z122" s="113"/>
      <c r="AA122" s="1"/>
      <c r="AB122" s="113"/>
      <c r="AC122" s="1"/>
      <c r="AD122" s="322"/>
    </row>
    <row r="123" spans="2:30" x14ac:dyDescent="0.35">
      <c r="B123" s="394" t="s">
        <v>338</v>
      </c>
      <c r="C123" s="429">
        <v>0</v>
      </c>
      <c r="D123" s="108">
        <f t="shared" si="99"/>
        <v>0</v>
      </c>
      <c r="E123" s="79"/>
      <c r="F123" s="113"/>
      <c r="G123" s="1"/>
      <c r="H123" s="113"/>
      <c r="I123" s="312"/>
      <c r="J123" s="113"/>
      <c r="K123" s="1"/>
      <c r="L123" s="113"/>
      <c r="M123" s="1"/>
      <c r="N123" s="113"/>
      <c r="O123" s="1"/>
      <c r="P123" s="113"/>
      <c r="Q123" s="1"/>
      <c r="R123" s="113"/>
      <c r="S123" s="1"/>
      <c r="T123" s="113"/>
      <c r="U123" s="1"/>
      <c r="V123" s="113"/>
      <c r="W123" s="1"/>
      <c r="X123" s="113"/>
      <c r="Y123" s="1"/>
      <c r="Z123" s="113"/>
      <c r="AA123" s="1"/>
      <c r="AB123" s="113"/>
      <c r="AC123" s="1"/>
      <c r="AD123" s="322"/>
    </row>
    <row r="124" spans="2:30" x14ac:dyDescent="0.35">
      <c r="B124" s="394" t="s">
        <v>339</v>
      </c>
      <c r="C124" s="429">
        <v>0</v>
      </c>
      <c r="D124" s="108">
        <f t="shared" si="99"/>
        <v>0</v>
      </c>
      <c r="E124" s="79"/>
      <c r="F124" s="113"/>
      <c r="G124" s="1"/>
      <c r="H124" s="113"/>
      <c r="I124" s="312"/>
      <c r="J124" s="113"/>
      <c r="K124" s="1"/>
      <c r="L124" s="113"/>
      <c r="M124" s="1"/>
      <c r="N124" s="113"/>
      <c r="O124" s="1"/>
      <c r="P124" s="113"/>
      <c r="Q124" s="1"/>
      <c r="R124" s="113"/>
      <c r="S124" s="1"/>
      <c r="T124" s="113"/>
      <c r="U124" s="1"/>
      <c r="V124" s="113"/>
      <c r="W124" s="1"/>
      <c r="X124" s="113"/>
      <c r="Y124" s="1"/>
      <c r="Z124" s="113"/>
      <c r="AA124" s="1"/>
      <c r="AB124" s="113"/>
      <c r="AC124" s="1"/>
      <c r="AD124" s="322"/>
    </row>
    <row r="125" spans="2:30" ht="13.15" thickBot="1" x14ac:dyDescent="0.4">
      <c r="B125" s="394" t="s">
        <v>340</v>
      </c>
      <c r="C125" s="429">
        <v>0</v>
      </c>
      <c r="D125" s="108">
        <f t="shared" si="99"/>
        <v>0</v>
      </c>
      <c r="E125" s="79"/>
      <c r="F125" s="113"/>
      <c r="G125" s="1"/>
      <c r="H125" s="113"/>
      <c r="I125" s="312"/>
      <c r="J125" s="113"/>
      <c r="K125" s="1"/>
      <c r="L125" s="113"/>
      <c r="M125" s="1"/>
      <c r="N125" s="113"/>
      <c r="O125" s="1"/>
      <c r="P125" s="113"/>
      <c r="Q125" s="1"/>
      <c r="R125" s="113"/>
      <c r="S125" s="1"/>
      <c r="T125" s="113"/>
      <c r="U125" s="1"/>
      <c r="V125" s="113"/>
      <c r="W125" s="1"/>
      <c r="X125" s="113"/>
      <c r="Y125" s="1"/>
      <c r="Z125" s="113"/>
      <c r="AA125" s="1"/>
      <c r="AB125" s="113"/>
      <c r="AC125" s="1"/>
      <c r="AD125" s="322"/>
    </row>
    <row r="126" spans="2:30" ht="13.5" thickBot="1" x14ac:dyDescent="0.45">
      <c r="B126" s="414" t="s">
        <v>347</v>
      </c>
      <c r="C126" s="266">
        <f>SUM(C121:C125)</f>
        <v>0</v>
      </c>
      <c r="D126" s="204">
        <f t="shared" si="99"/>
        <v>0</v>
      </c>
      <c r="E126" s="79"/>
      <c r="F126" s="113"/>
      <c r="G126" s="1"/>
      <c r="H126" s="113"/>
      <c r="I126" s="312"/>
      <c r="J126" s="113"/>
      <c r="K126" s="1"/>
      <c r="L126" s="113"/>
      <c r="M126" s="1"/>
      <c r="N126" s="113"/>
      <c r="O126" s="1"/>
      <c r="P126" s="113"/>
      <c r="Q126" s="1"/>
      <c r="R126" s="113"/>
      <c r="S126" s="1"/>
      <c r="T126" s="113"/>
      <c r="U126" s="1"/>
      <c r="V126" s="113"/>
      <c r="W126" s="1"/>
      <c r="X126" s="113"/>
      <c r="Y126" s="1"/>
      <c r="Z126" s="113"/>
      <c r="AA126" s="1"/>
      <c r="AB126" s="113"/>
      <c r="AC126" s="1"/>
      <c r="AD126" s="322"/>
    </row>
    <row r="127" spans="2:30" x14ac:dyDescent="0.35">
      <c r="B127" s="4"/>
      <c r="C127" s="247"/>
      <c r="D127" s="113"/>
      <c r="E127" s="79"/>
      <c r="F127" s="113"/>
      <c r="G127" s="1"/>
      <c r="H127" s="113"/>
      <c r="I127" s="312"/>
      <c r="J127" s="113"/>
      <c r="K127" s="1"/>
      <c r="L127" s="113"/>
      <c r="M127" s="1"/>
      <c r="N127" s="113"/>
      <c r="O127" s="1"/>
      <c r="P127" s="113"/>
      <c r="Q127" s="1"/>
      <c r="R127" s="113"/>
      <c r="S127" s="1"/>
      <c r="T127" s="113"/>
      <c r="U127" s="1"/>
      <c r="V127" s="113"/>
      <c r="W127" s="1"/>
      <c r="X127" s="113"/>
      <c r="Y127" s="1"/>
      <c r="Z127" s="113"/>
      <c r="AA127" s="1"/>
      <c r="AB127" s="113"/>
      <c r="AC127" s="1"/>
      <c r="AD127" s="322"/>
    </row>
    <row r="128" spans="2:30" ht="15" x14ac:dyDescent="0.4">
      <c r="B128" s="412" t="s">
        <v>342</v>
      </c>
      <c r="C128" s="243"/>
      <c r="D128" s="1"/>
      <c r="E128" s="79"/>
      <c r="F128" s="113"/>
      <c r="G128" s="1"/>
      <c r="H128" s="113"/>
      <c r="I128" s="312"/>
      <c r="J128" s="113"/>
      <c r="K128" s="1"/>
      <c r="L128" s="113"/>
      <c r="M128" s="1"/>
      <c r="N128" s="113"/>
      <c r="O128" s="1"/>
      <c r="P128" s="113"/>
      <c r="Q128" s="1"/>
      <c r="R128" s="113"/>
      <c r="S128" s="1"/>
      <c r="T128" s="113"/>
      <c r="U128" s="1"/>
      <c r="V128" s="113"/>
      <c r="W128" s="1"/>
      <c r="X128" s="113"/>
      <c r="Y128" s="1"/>
      <c r="Z128" s="113"/>
      <c r="AA128" s="1"/>
      <c r="AB128" s="113"/>
      <c r="AC128" s="1"/>
      <c r="AD128" s="322"/>
    </row>
    <row r="129" spans="2:30" x14ac:dyDescent="0.35">
      <c r="B129" s="394" t="s">
        <v>343</v>
      </c>
      <c r="C129" s="429">
        <v>0</v>
      </c>
      <c r="D129" s="108">
        <f>+C129/$C$7</f>
        <v>0</v>
      </c>
      <c r="E129" s="79"/>
      <c r="F129" s="113"/>
      <c r="G129" s="1"/>
      <c r="H129" s="113"/>
      <c r="I129" s="312"/>
      <c r="J129" s="113"/>
      <c r="K129" s="1"/>
      <c r="L129" s="113"/>
      <c r="M129" s="1"/>
      <c r="N129" s="113"/>
      <c r="O129" s="1"/>
      <c r="P129" s="113"/>
      <c r="Q129" s="1"/>
      <c r="R129" s="113"/>
      <c r="S129" s="1"/>
      <c r="T129" s="113"/>
      <c r="U129" s="1"/>
      <c r="V129" s="113"/>
      <c r="W129" s="1"/>
      <c r="X129" s="113"/>
      <c r="Y129" s="1"/>
      <c r="Z129" s="113"/>
      <c r="AA129" s="1"/>
      <c r="AB129" s="113"/>
      <c r="AC129" s="1"/>
      <c r="AD129" s="322"/>
    </row>
    <row r="130" spans="2:30" ht="13.15" thickBot="1" x14ac:dyDescent="0.4">
      <c r="B130" s="394" t="s">
        <v>344</v>
      </c>
      <c r="C130" s="429">
        <v>0</v>
      </c>
      <c r="D130" s="108">
        <f>+C130/$C$7</f>
        <v>0</v>
      </c>
      <c r="E130" s="79"/>
      <c r="F130" s="113"/>
      <c r="G130" s="1"/>
      <c r="H130" s="113"/>
      <c r="I130" s="312"/>
      <c r="J130" s="113"/>
      <c r="K130" s="1"/>
      <c r="L130" s="113"/>
      <c r="M130" s="1"/>
      <c r="N130" s="113"/>
      <c r="O130" s="1"/>
      <c r="P130" s="113"/>
      <c r="Q130" s="1"/>
      <c r="R130" s="113"/>
      <c r="S130" s="1"/>
      <c r="T130" s="113"/>
      <c r="U130" s="1"/>
      <c r="V130" s="113"/>
      <c r="W130" s="1"/>
      <c r="X130" s="113"/>
      <c r="Y130" s="1"/>
      <c r="Z130" s="113"/>
      <c r="AA130" s="1"/>
      <c r="AB130" s="113"/>
      <c r="AC130" s="1"/>
      <c r="AD130" s="322"/>
    </row>
    <row r="131" spans="2:30" ht="13.5" thickBot="1" x14ac:dyDescent="0.45">
      <c r="B131" s="414" t="s">
        <v>346</v>
      </c>
      <c r="C131" s="267">
        <v>0</v>
      </c>
      <c r="D131" s="204">
        <f>+C131/$C$7</f>
        <v>0</v>
      </c>
      <c r="E131" s="79"/>
      <c r="F131" s="113"/>
      <c r="G131" s="1"/>
      <c r="H131" s="113"/>
      <c r="I131" s="312"/>
      <c r="J131" s="113"/>
      <c r="K131" s="1"/>
      <c r="L131" s="113"/>
      <c r="M131" s="1"/>
      <c r="N131" s="113"/>
      <c r="O131" s="1"/>
      <c r="P131" s="113"/>
      <c r="Q131" s="1"/>
      <c r="R131" s="113"/>
      <c r="S131" s="1"/>
      <c r="T131" s="113"/>
      <c r="U131" s="1"/>
      <c r="V131" s="113"/>
      <c r="W131" s="1"/>
      <c r="X131" s="113"/>
      <c r="Y131" s="1"/>
      <c r="Z131" s="113"/>
      <c r="AA131" s="1"/>
      <c r="AB131" s="113"/>
      <c r="AC131" s="1"/>
      <c r="AD131" s="322"/>
    </row>
    <row r="132" spans="2:30" x14ac:dyDescent="0.35">
      <c r="B132" s="4"/>
      <c r="C132" s="247"/>
      <c r="D132" s="1"/>
      <c r="E132" s="79"/>
      <c r="F132" s="113"/>
      <c r="G132" s="1"/>
      <c r="H132" s="113"/>
      <c r="I132" s="312"/>
      <c r="J132" s="113"/>
      <c r="K132" s="1"/>
      <c r="L132" s="113"/>
      <c r="M132" s="1"/>
      <c r="N132" s="113"/>
      <c r="O132" s="1"/>
      <c r="P132" s="113"/>
      <c r="Q132" s="1"/>
      <c r="R132" s="113"/>
      <c r="S132" s="1"/>
      <c r="T132" s="113"/>
      <c r="U132" s="1"/>
      <c r="V132" s="113"/>
      <c r="W132" s="1"/>
      <c r="X132" s="113"/>
      <c r="Y132" s="1"/>
      <c r="Z132" s="113"/>
      <c r="AA132" s="1"/>
      <c r="AB132" s="113"/>
      <c r="AC132" s="1"/>
      <c r="AD132" s="322"/>
    </row>
    <row r="133" spans="2:30" ht="15" x14ac:dyDescent="0.4">
      <c r="B133" s="412" t="s">
        <v>348</v>
      </c>
      <c r="C133" s="243">
        <f>+C117+C126-C131</f>
        <v>385000</v>
      </c>
      <c r="D133" s="108">
        <f>+C133/$C$7</f>
        <v>1</v>
      </c>
      <c r="E133" s="79"/>
      <c r="F133" s="113"/>
      <c r="G133" s="1"/>
      <c r="H133" s="113"/>
      <c r="I133" s="312"/>
      <c r="J133" s="113"/>
      <c r="K133" s="1"/>
      <c r="L133" s="113"/>
      <c r="M133" s="1"/>
      <c r="N133" s="113"/>
      <c r="O133" s="1"/>
      <c r="P133" s="113"/>
      <c r="Q133" s="1"/>
      <c r="R133" s="113"/>
      <c r="S133" s="1"/>
      <c r="T133" s="113"/>
      <c r="U133" s="1"/>
      <c r="V133" s="113"/>
      <c r="W133" s="1"/>
      <c r="X133" s="113"/>
      <c r="Y133" s="1"/>
      <c r="Z133" s="113"/>
      <c r="AA133" s="1"/>
      <c r="AB133" s="113"/>
      <c r="AC133" s="1"/>
      <c r="AD133" s="322"/>
    </row>
    <row r="134" spans="2:30" ht="13.15" thickBot="1" x14ac:dyDescent="0.4">
      <c r="B134" s="6"/>
      <c r="C134" s="415"/>
      <c r="D134" s="2"/>
      <c r="E134" s="416"/>
      <c r="F134" s="324"/>
      <c r="G134" s="2"/>
      <c r="H134" s="324"/>
      <c r="I134" s="417"/>
      <c r="J134" s="324"/>
      <c r="K134" s="2"/>
      <c r="L134" s="324"/>
      <c r="M134" s="2"/>
      <c r="N134" s="324"/>
      <c r="O134" s="2"/>
      <c r="P134" s="324"/>
      <c r="Q134" s="2"/>
      <c r="R134" s="324"/>
      <c r="S134" s="2"/>
      <c r="T134" s="324"/>
      <c r="U134" s="2"/>
      <c r="V134" s="324"/>
      <c r="W134" s="2"/>
      <c r="X134" s="324"/>
      <c r="Y134" s="2"/>
      <c r="Z134" s="324"/>
      <c r="AA134" s="2"/>
      <c r="AB134" s="324"/>
      <c r="AC134" s="2"/>
      <c r="AD134" s="418"/>
    </row>
    <row r="135" spans="2:30" x14ac:dyDescent="0.35">
      <c r="C135" s="178"/>
      <c r="F135" s="163"/>
      <c r="H135" s="163"/>
      <c r="I135" s="178"/>
      <c r="J135" s="163"/>
      <c r="L135" s="163"/>
      <c r="N135" s="163"/>
      <c r="P135" s="163"/>
      <c r="R135" s="163"/>
      <c r="T135" s="163"/>
      <c r="V135" s="163"/>
      <c r="X135" s="163"/>
      <c r="Z135" s="163"/>
      <c r="AB135" s="163"/>
      <c r="AD135" s="163"/>
    </row>
  </sheetData>
  <mergeCells count="14">
    <mergeCell ref="M5:N5"/>
    <mergeCell ref="C5:D5"/>
    <mergeCell ref="E5:F5"/>
    <mergeCell ref="G5:H5"/>
    <mergeCell ref="I5:J5"/>
    <mergeCell ref="K5:L5"/>
    <mergeCell ref="O5:P5"/>
    <mergeCell ref="Q5:R5"/>
    <mergeCell ref="AA5:AB5"/>
    <mergeCell ref="AC5:AD5"/>
    <mergeCell ref="S5:T5"/>
    <mergeCell ref="U5:V5"/>
    <mergeCell ref="W5:X5"/>
    <mergeCell ref="Y5:Z5"/>
  </mergeCells>
  <phoneticPr fontId="0" type="noConversion"/>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Q65"/>
  <sheetViews>
    <sheetView workbookViewId="0">
      <selection activeCell="R14" sqref="R14"/>
    </sheetView>
  </sheetViews>
  <sheetFormatPr defaultRowHeight="12.75" x14ac:dyDescent="0.35"/>
  <cols>
    <col min="1" max="1" width="3.3984375" customWidth="1"/>
    <col min="13" max="13" width="11.1328125" customWidth="1"/>
    <col min="15" max="15" width="14.59765625" bestFit="1" customWidth="1"/>
  </cols>
  <sheetData>
    <row r="1" spans="2:15" ht="13.15" thickBot="1" x14ac:dyDescent="0.4"/>
    <row r="2" spans="2:15" ht="22.5" x14ac:dyDescent="0.6">
      <c r="B2" s="961" t="s">
        <v>781</v>
      </c>
      <c r="C2" s="962"/>
      <c r="D2" s="962"/>
      <c r="E2" s="962"/>
      <c r="F2" s="962"/>
      <c r="G2" s="962"/>
      <c r="H2" s="962"/>
      <c r="I2" s="962"/>
      <c r="J2" s="962"/>
      <c r="K2" s="962"/>
      <c r="L2" s="962"/>
      <c r="M2" s="962"/>
      <c r="N2" s="962"/>
      <c r="O2" s="963"/>
    </row>
    <row r="3" spans="2:15" x14ac:dyDescent="0.35">
      <c r="B3" s="4"/>
      <c r="C3" s="1"/>
      <c r="D3" s="1"/>
      <c r="E3" s="1"/>
      <c r="F3" s="1"/>
      <c r="G3" s="1"/>
      <c r="H3" s="1"/>
      <c r="I3" s="1"/>
      <c r="J3" s="1"/>
      <c r="K3" s="1"/>
      <c r="L3" s="1"/>
      <c r="M3" s="1"/>
      <c r="N3" s="1"/>
      <c r="O3" s="3"/>
    </row>
    <row r="4" spans="2:15" ht="20.65" x14ac:dyDescent="0.6">
      <c r="B4" s="4"/>
      <c r="C4" s="1"/>
      <c r="D4" s="1"/>
      <c r="E4" s="1"/>
      <c r="F4" s="1"/>
      <c r="G4" s="1"/>
      <c r="H4" s="1"/>
      <c r="I4" s="958" t="s">
        <v>748</v>
      </c>
      <c r="J4" s="1"/>
      <c r="K4" s="1"/>
      <c r="L4" s="1"/>
      <c r="M4" s="1"/>
      <c r="N4" s="959">
        <v>1</v>
      </c>
      <c r="O4" s="965">
        <v>100</v>
      </c>
    </row>
    <row r="5" spans="2:15" x14ac:dyDescent="0.35">
      <c r="B5" s="4"/>
      <c r="C5" s="1"/>
      <c r="D5" s="1"/>
      <c r="E5" s="1"/>
      <c r="F5" s="1"/>
      <c r="G5" s="1"/>
      <c r="H5" s="1"/>
      <c r="I5" s="1"/>
      <c r="J5" s="635" t="s">
        <v>782</v>
      </c>
      <c r="K5" s="1"/>
      <c r="L5" s="1"/>
      <c r="M5" s="1"/>
      <c r="N5" s="1"/>
      <c r="O5" s="3"/>
    </row>
    <row r="6" spans="2:15" x14ac:dyDescent="0.35">
      <c r="B6" s="4" t="s">
        <v>756</v>
      </c>
      <c r="C6" s="1"/>
      <c r="D6" s="1"/>
      <c r="E6" s="1"/>
      <c r="F6" s="1"/>
      <c r="G6" s="1"/>
      <c r="H6" s="1"/>
      <c r="I6" s="1"/>
      <c r="J6" s="635" t="s">
        <v>783</v>
      </c>
      <c r="K6" s="1"/>
      <c r="L6" s="1"/>
      <c r="M6" s="1"/>
      <c r="N6" s="1"/>
      <c r="O6" s="3"/>
    </row>
    <row r="7" spans="2:15" x14ac:dyDescent="0.35">
      <c r="B7" s="633" t="s">
        <v>772</v>
      </c>
      <c r="C7" s="1"/>
      <c r="D7" s="1"/>
      <c r="E7" s="1"/>
      <c r="F7" s="1"/>
      <c r="G7" s="1"/>
      <c r="H7" s="1"/>
      <c r="I7" s="1"/>
      <c r="J7" s="635" t="s">
        <v>784</v>
      </c>
      <c r="K7" s="1"/>
      <c r="L7" s="1"/>
      <c r="M7" s="1"/>
      <c r="N7" s="1"/>
      <c r="O7" s="3"/>
    </row>
    <row r="8" spans="2:15" x14ac:dyDescent="0.35">
      <c r="B8" s="633" t="s">
        <v>773</v>
      </c>
      <c r="C8" s="1"/>
      <c r="D8" s="1"/>
      <c r="E8" s="1"/>
      <c r="F8" s="1"/>
      <c r="G8" s="1"/>
      <c r="H8" s="1"/>
      <c r="I8" s="1"/>
      <c r="J8" s="960" t="s">
        <v>785</v>
      </c>
      <c r="K8" s="1"/>
      <c r="L8" s="1"/>
      <c r="M8" s="1"/>
      <c r="N8" s="1"/>
      <c r="O8" s="3"/>
    </row>
    <row r="9" spans="2:15" x14ac:dyDescent="0.35">
      <c r="B9" s="633" t="s">
        <v>774</v>
      </c>
      <c r="C9" s="1"/>
      <c r="D9" s="1"/>
      <c r="E9" s="1"/>
      <c r="F9" s="1"/>
      <c r="G9" s="1"/>
      <c r="H9" s="1"/>
      <c r="I9" s="1"/>
      <c r="J9" s="1"/>
      <c r="K9" s="1"/>
      <c r="L9" s="1"/>
      <c r="M9" s="1"/>
      <c r="N9" s="1"/>
      <c r="O9" s="3"/>
    </row>
    <row r="10" spans="2:15" x14ac:dyDescent="0.35">
      <c r="B10" s="4"/>
      <c r="C10" s="1"/>
      <c r="D10" s="1"/>
      <c r="E10" s="1"/>
      <c r="F10" s="1"/>
      <c r="G10" s="1"/>
      <c r="H10" s="1"/>
      <c r="I10" s="1"/>
      <c r="J10" s="1"/>
      <c r="K10" s="1"/>
      <c r="L10" s="1"/>
      <c r="M10" s="1"/>
      <c r="N10" s="1"/>
      <c r="O10" s="3"/>
    </row>
    <row r="11" spans="2:15" x14ac:dyDescent="0.35">
      <c r="B11" s="4"/>
      <c r="C11" s="1"/>
      <c r="D11" s="1"/>
      <c r="E11" s="1"/>
      <c r="F11" s="1"/>
      <c r="G11" s="1"/>
      <c r="H11" s="1"/>
      <c r="I11" s="1"/>
      <c r="J11" s="1"/>
      <c r="K11" s="1"/>
      <c r="L11" s="1"/>
      <c r="M11" s="1"/>
      <c r="N11" s="1"/>
      <c r="O11" s="3"/>
    </row>
    <row r="12" spans="2:15" x14ac:dyDescent="0.35">
      <c r="B12" s="4"/>
      <c r="C12" s="1"/>
      <c r="D12" s="1"/>
      <c r="E12" s="1"/>
      <c r="F12" s="1"/>
      <c r="G12" s="1"/>
      <c r="H12" s="1"/>
      <c r="I12" s="1"/>
      <c r="J12" s="1"/>
      <c r="K12" s="1"/>
      <c r="L12" s="1"/>
      <c r="M12" s="1"/>
      <c r="N12" s="1"/>
      <c r="O12" s="3"/>
    </row>
    <row r="13" spans="2:15" x14ac:dyDescent="0.35">
      <c r="B13" s="4"/>
      <c r="C13" s="1"/>
      <c r="D13" s="1"/>
      <c r="E13" s="1"/>
      <c r="F13" s="1"/>
      <c r="G13" s="1"/>
      <c r="H13" s="1"/>
      <c r="I13" s="1"/>
      <c r="J13" s="1"/>
      <c r="K13" s="1"/>
      <c r="L13" s="1"/>
      <c r="M13" s="1"/>
      <c r="N13" s="1"/>
      <c r="O13" s="3"/>
    </row>
    <row r="14" spans="2:15" x14ac:dyDescent="0.35">
      <c r="B14" s="4"/>
      <c r="C14" s="1"/>
      <c r="D14" s="1"/>
      <c r="E14" s="1"/>
      <c r="F14" s="1"/>
      <c r="G14" s="1"/>
      <c r="H14" s="1"/>
      <c r="I14" s="1"/>
      <c r="J14" s="1"/>
      <c r="K14" s="1"/>
      <c r="L14" s="1"/>
      <c r="M14" s="1"/>
      <c r="N14" s="1"/>
      <c r="O14" s="3"/>
    </row>
    <row r="15" spans="2:15" x14ac:dyDescent="0.35">
      <c r="B15" s="4"/>
      <c r="C15" s="1"/>
      <c r="D15" s="1"/>
      <c r="E15" s="1"/>
      <c r="F15" s="1"/>
      <c r="G15" s="1"/>
      <c r="H15" s="1"/>
      <c r="I15" s="1"/>
      <c r="J15" s="1"/>
      <c r="K15" s="1"/>
      <c r="L15" s="1"/>
      <c r="M15" s="1"/>
      <c r="N15" s="1"/>
      <c r="O15" s="3"/>
    </row>
    <row r="16" spans="2:15" ht="20.65" x14ac:dyDescent="0.6">
      <c r="B16" s="4"/>
      <c r="C16" s="1"/>
      <c r="D16" s="1"/>
      <c r="E16" s="1"/>
      <c r="F16" s="1"/>
      <c r="G16" s="1"/>
      <c r="H16" s="1"/>
      <c r="I16" s="550" t="s">
        <v>747</v>
      </c>
      <c r="J16" s="1"/>
      <c r="K16" s="1"/>
      <c r="L16" s="1"/>
      <c r="M16" s="1"/>
      <c r="N16" s="959">
        <v>0.6</v>
      </c>
      <c r="O16" s="966">
        <v>60</v>
      </c>
    </row>
    <row r="17" spans="2:17" x14ac:dyDescent="0.35">
      <c r="B17" s="4" t="s">
        <v>757</v>
      </c>
      <c r="C17" s="1"/>
      <c r="D17" s="1"/>
      <c r="E17" s="1"/>
      <c r="F17" s="1"/>
      <c r="G17" s="1"/>
      <c r="H17" s="1"/>
      <c r="I17" s="1"/>
      <c r="J17" s="1"/>
      <c r="K17" s="1"/>
      <c r="L17" s="1"/>
      <c r="M17" s="1"/>
      <c r="N17" s="1"/>
      <c r="O17" s="3"/>
    </row>
    <row r="18" spans="2:17" x14ac:dyDescent="0.35">
      <c r="B18" s="633" t="s">
        <v>768</v>
      </c>
      <c r="C18" s="1"/>
      <c r="D18" s="1"/>
      <c r="E18" s="1"/>
      <c r="F18" s="1"/>
      <c r="G18" s="1"/>
      <c r="H18" s="1"/>
      <c r="I18" s="1"/>
      <c r="J18" s="1" t="s">
        <v>758</v>
      </c>
      <c r="K18" s="1"/>
      <c r="L18" s="1"/>
      <c r="M18" s="1"/>
      <c r="N18" s="1"/>
      <c r="O18" s="3"/>
    </row>
    <row r="19" spans="2:17" x14ac:dyDescent="0.35">
      <c r="B19" s="633" t="s">
        <v>769</v>
      </c>
      <c r="C19" s="1"/>
      <c r="D19" s="1"/>
      <c r="E19" s="1"/>
      <c r="F19" s="1"/>
      <c r="G19" s="1"/>
      <c r="H19" s="1"/>
      <c r="I19" s="1"/>
      <c r="J19" s="1" t="s">
        <v>749</v>
      </c>
      <c r="K19" s="1"/>
      <c r="L19" s="1"/>
      <c r="M19" s="1"/>
      <c r="N19" s="1"/>
      <c r="O19" s="3"/>
    </row>
    <row r="20" spans="2:17" x14ac:dyDescent="0.35">
      <c r="B20" s="633" t="s">
        <v>770</v>
      </c>
      <c r="C20" s="1"/>
      <c r="D20" s="1"/>
      <c r="E20" s="1"/>
      <c r="F20" s="1"/>
      <c r="G20" s="1"/>
      <c r="H20" s="1"/>
      <c r="I20" s="1"/>
      <c r="J20" s="1" t="s">
        <v>750</v>
      </c>
      <c r="K20" s="1"/>
      <c r="L20" s="1"/>
      <c r="M20" s="1"/>
      <c r="N20" s="1"/>
      <c r="O20" s="3"/>
    </row>
    <row r="21" spans="2:17" x14ac:dyDescent="0.35">
      <c r="B21" s="4"/>
      <c r="C21" s="1"/>
      <c r="D21" s="1"/>
      <c r="E21" s="1"/>
      <c r="F21" s="1"/>
      <c r="G21" s="1"/>
      <c r="H21" s="1"/>
      <c r="I21" s="1"/>
      <c r="J21" s="1" t="s">
        <v>759</v>
      </c>
      <c r="K21" s="1"/>
      <c r="L21" s="1"/>
      <c r="M21" s="1"/>
      <c r="N21" s="1"/>
      <c r="O21" s="3"/>
    </row>
    <row r="22" spans="2:17" x14ac:dyDescent="0.35">
      <c r="B22" s="4"/>
      <c r="C22" s="1"/>
      <c r="D22" s="1"/>
      <c r="E22" s="1"/>
      <c r="F22" s="1"/>
      <c r="G22" s="1"/>
      <c r="H22" s="1"/>
      <c r="I22" s="1"/>
      <c r="J22" s="1" t="s">
        <v>751</v>
      </c>
      <c r="K22" s="1"/>
      <c r="L22" s="1"/>
      <c r="M22" s="1"/>
      <c r="N22" s="1"/>
      <c r="O22" s="3"/>
    </row>
    <row r="23" spans="2:17" x14ac:dyDescent="0.35">
      <c r="B23" s="4"/>
      <c r="C23" s="1"/>
      <c r="D23" s="1"/>
      <c r="E23" s="1"/>
      <c r="F23" s="1"/>
      <c r="G23" s="1"/>
      <c r="H23" s="1"/>
      <c r="I23" s="1"/>
      <c r="J23" s="1" t="s">
        <v>752</v>
      </c>
      <c r="K23" s="1"/>
      <c r="L23" s="1"/>
      <c r="M23" s="1"/>
      <c r="N23" s="1"/>
      <c r="O23" s="3"/>
    </row>
    <row r="24" spans="2:17" x14ac:dyDescent="0.35">
      <c r="B24" s="4"/>
      <c r="C24" s="1"/>
      <c r="D24" s="1"/>
      <c r="E24" s="1"/>
      <c r="F24" s="1"/>
      <c r="G24" s="1"/>
      <c r="H24" s="1"/>
      <c r="I24" s="1"/>
      <c r="J24" s="1" t="s">
        <v>753</v>
      </c>
      <c r="K24" s="1"/>
      <c r="L24" s="1"/>
      <c r="M24" s="1"/>
      <c r="N24" s="1"/>
      <c r="O24" s="3"/>
    </row>
    <row r="25" spans="2:17" x14ac:dyDescent="0.35">
      <c r="B25" s="4"/>
      <c r="C25" s="1"/>
      <c r="D25" s="1"/>
      <c r="E25" s="1"/>
      <c r="F25" s="1"/>
      <c r="G25" s="1"/>
      <c r="H25" s="1"/>
      <c r="I25" s="1"/>
      <c r="J25" s="1" t="s">
        <v>754</v>
      </c>
      <c r="K25" s="1"/>
      <c r="L25" s="1"/>
      <c r="M25" s="1"/>
      <c r="N25" s="1"/>
      <c r="O25" s="3"/>
    </row>
    <row r="26" spans="2:17" x14ac:dyDescent="0.35">
      <c r="B26" s="4"/>
      <c r="C26" s="1"/>
      <c r="D26" s="1"/>
      <c r="E26" s="1"/>
      <c r="F26" s="1"/>
      <c r="G26" s="1"/>
      <c r="H26" s="1"/>
      <c r="I26" s="1"/>
      <c r="J26" s="1" t="s">
        <v>755</v>
      </c>
      <c r="K26" s="1"/>
      <c r="L26" s="1"/>
      <c r="M26" s="1"/>
      <c r="N26" s="1"/>
      <c r="O26" s="3"/>
    </row>
    <row r="27" spans="2:17" x14ac:dyDescent="0.35">
      <c r="B27" s="4"/>
      <c r="C27" s="1"/>
      <c r="D27" s="1"/>
      <c r="E27" s="1"/>
      <c r="F27" s="1"/>
      <c r="G27" s="1"/>
      <c r="H27" s="1"/>
      <c r="I27" s="1"/>
      <c r="J27" s="1" t="s">
        <v>760</v>
      </c>
      <c r="K27" s="1"/>
      <c r="L27" s="1"/>
      <c r="M27" s="1"/>
      <c r="N27" s="1"/>
      <c r="O27" s="3"/>
    </row>
    <row r="28" spans="2:17" x14ac:dyDescent="0.35">
      <c r="B28" s="4"/>
      <c r="C28" s="1"/>
      <c r="D28" s="1"/>
      <c r="E28" s="1"/>
      <c r="F28" s="1"/>
      <c r="G28" s="1"/>
      <c r="H28" s="1"/>
      <c r="I28" s="1"/>
      <c r="J28" s="1" t="s">
        <v>761</v>
      </c>
      <c r="K28" s="1"/>
      <c r="L28" s="1"/>
      <c r="M28" s="1"/>
      <c r="N28" s="1"/>
      <c r="O28" s="3"/>
    </row>
    <row r="29" spans="2:17" x14ac:dyDescent="0.35">
      <c r="B29" s="4"/>
      <c r="C29" s="957"/>
      <c r="D29" s="957"/>
      <c r="E29" s="957"/>
      <c r="F29" s="957"/>
      <c r="G29" s="957"/>
      <c r="H29" s="957"/>
      <c r="I29" s="957"/>
      <c r="J29" s="957"/>
      <c r="K29" s="957"/>
      <c r="L29" s="957"/>
      <c r="M29" s="957"/>
      <c r="N29" s="957"/>
      <c r="O29" s="967"/>
    </row>
    <row r="30" spans="2:17" ht="20.65" x14ac:dyDescent="0.6">
      <c r="B30" s="4"/>
      <c r="C30" s="1"/>
      <c r="D30" s="1"/>
      <c r="E30" s="1"/>
      <c r="F30" s="1"/>
      <c r="G30" s="1"/>
      <c r="H30" s="1"/>
      <c r="I30" s="958" t="s">
        <v>767</v>
      </c>
      <c r="J30" s="1"/>
      <c r="K30" s="1"/>
      <c r="L30" s="1"/>
      <c r="M30" s="1"/>
      <c r="N30" s="959">
        <v>0.4</v>
      </c>
      <c r="O30" s="965">
        <v>40</v>
      </c>
    </row>
    <row r="31" spans="2:17" x14ac:dyDescent="0.35">
      <c r="B31" s="4"/>
      <c r="C31" s="1"/>
      <c r="D31" s="1"/>
      <c r="E31" s="1"/>
      <c r="F31" s="1"/>
      <c r="G31" s="1"/>
      <c r="H31" s="1"/>
      <c r="I31" s="1"/>
      <c r="J31" s="1"/>
      <c r="K31" s="1"/>
      <c r="L31" s="1"/>
      <c r="M31" s="1"/>
      <c r="N31" s="1"/>
      <c r="O31" s="3"/>
    </row>
    <row r="32" spans="2:17" x14ac:dyDescent="0.35">
      <c r="B32" s="4"/>
      <c r="C32" s="1"/>
      <c r="D32" s="1"/>
      <c r="E32" s="1"/>
      <c r="F32" s="1"/>
      <c r="G32" s="1"/>
      <c r="H32" s="1"/>
      <c r="I32" s="1"/>
      <c r="J32" s="1"/>
      <c r="K32" s="1"/>
      <c r="L32" s="1"/>
      <c r="M32" s="1"/>
      <c r="N32" s="1"/>
      <c r="O32" s="3"/>
      <c r="Q32" s="964"/>
    </row>
    <row r="33" spans="2:15" ht="20.65" x14ac:dyDescent="0.6">
      <c r="B33" s="633" t="s">
        <v>775</v>
      </c>
      <c r="C33" s="1"/>
      <c r="D33" s="1"/>
      <c r="E33" s="1"/>
      <c r="F33" s="1"/>
      <c r="G33" s="1"/>
      <c r="H33" s="1"/>
      <c r="I33" s="958" t="s">
        <v>393</v>
      </c>
      <c r="J33" s="1"/>
      <c r="K33" s="1"/>
      <c r="L33" s="1"/>
      <c r="M33" s="1"/>
      <c r="N33" s="959">
        <v>0.3</v>
      </c>
      <c r="O33" s="966">
        <v>30</v>
      </c>
    </row>
    <row r="34" spans="2:15" x14ac:dyDescent="0.35">
      <c r="B34" s="633" t="s">
        <v>776</v>
      </c>
      <c r="C34" s="1"/>
      <c r="D34" s="1"/>
      <c r="E34" s="1"/>
      <c r="F34" s="1"/>
      <c r="G34" s="1"/>
      <c r="H34" s="1"/>
      <c r="I34" s="1"/>
      <c r="J34" s="635" t="s">
        <v>762</v>
      </c>
      <c r="K34" s="1"/>
      <c r="L34" s="1"/>
      <c r="M34" s="1"/>
      <c r="N34" s="1"/>
      <c r="O34" s="3"/>
    </row>
    <row r="35" spans="2:15" x14ac:dyDescent="0.35">
      <c r="B35" s="633" t="s">
        <v>777</v>
      </c>
      <c r="C35" s="1"/>
      <c r="D35" s="1"/>
      <c r="E35" s="1"/>
      <c r="F35" s="1"/>
      <c r="G35" s="1"/>
      <c r="H35" s="1"/>
      <c r="I35" s="1"/>
      <c r="J35" s="635" t="s">
        <v>763</v>
      </c>
      <c r="K35" s="1"/>
      <c r="L35" s="1"/>
      <c r="M35" s="1"/>
      <c r="N35" s="1"/>
      <c r="O35" s="3"/>
    </row>
    <row r="36" spans="2:15" x14ac:dyDescent="0.35">
      <c r="B36" s="633" t="s">
        <v>778</v>
      </c>
      <c r="C36" s="1"/>
      <c r="D36" s="1"/>
      <c r="E36" s="1"/>
      <c r="F36" s="1"/>
      <c r="G36" s="1"/>
      <c r="H36" s="1"/>
      <c r="I36" s="1"/>
      <c r="J36" s="635" t="s">
        <v>766</v>
      </c>
      <c r="K36" s="1"/>
      <c r="L36" s="1"/>
      <c r="M36" s="1"/>
      <c r="N36" s="1"/>
      <c r="O36" s="3"/>
    </row>
    <row r="37" spans="2:15" x14ac:dyDescent="0.35">
      <c r="B37" s="633" t="s">
        <v>393</v>
      </c>
      <c r="C37" s="1"/>
      <c r="D37" s="1"/>
      <c r="E37" s="1"/>
      <c r="F37" s="1"/>
      <c r="G37" s="1"/>
      <c r="H37" s="1"/>
      <c r="I37" s="1"/>
      <c r="J37" s="635" t="s">
        <v>764</v>
      </c>
      <c r="K37" s="1"/>
      <c r="L37" s="1"/>
      <c r="M37" s="1"/>
      <c r="N37" s="1"/>
      <c r="O37" s="3"/>
    </row>
    <row r="38" spans="2:15" x14ac:dyDescent="0.35">
      <c r="B38" s="4"/>
      <c r="C38" s="1"/>
      <c r="D38" s="1"/>
      <c r="E38" s="1"/>
      <c r="F38" s="1"/>
      <c r="G38" s="1"/>
      <c r="H38" s="1"/>
      <c r="I38" s="1"/>
      <c r="J38" s="635" t="s">
        <v>765</v>
      </c>
      <c r="K38" s="1"/>
      <c r="L38" s="1"/>
      <c r="M38" s="1"/>
      <c r="N38" s="1"/>
      <c r="O38" s="3"/>
    </row>
    <row r="39" spans="2:15" x14ac:dyDescent="0.35">
      <c r="B39" s="4"/>
      <c r="C39" s="1"/>
      <c r="D39" s="1"/>
      <c r="E39" s="1"/>
      <c r="F39" s="1"/>
      <c r="G39" s="1"/>
      <c r="H39" s="1"/>
      <c r="I39" s="1"/>
      <c r="J39" s="1"/>
      <c r="K39" s="1"/>
      <c r="L39" s="1"/>
      <c r="M39" s="1"/>
      <c r="N39" s="1"/>
      <c r="O39" s="3"/>
    </row>
    <row r="40" spans="2:15" x14ac:dyDescent="0.35">
      <c r="B40" s="4"/>
      <c r="C40" s="1"/>
      <c r="D40" s="1"/>
      <c r="E40" s="1"/>
      <c r="F40" s="1"/>
      <c r="G40" s="1"/>
      <c r="H40" s="1"/>
      <c r="I40" s="1"/>
      <c r="J40" s="968" t="s">
        <v>787</v>
      </c>
      <c r="K40" s="1"/>
      <c r="L40" s="1"/>
      <c r="M40" s="1"/>
      <c r="N40" s="1"/>
      <c r="O40" s="3"/>
    </row>
    <row r="41" spans="2:15" x14ac:dyDescent="0.35">
      <c r="B41" s="4"/>
      <c r="C41" s="1"/>
      <c r="D41" s="1"/>
      <c r="E41" s="1"/>
      <c r="F41" s="1"/>
      <c r="G41" s="1"/>
      <c r="H41" s="1"/>
      <c r="I41" s="1"/>
      <c r="J41" s="960" t="s">
        <v>788</v>
      </c>
      <c r="K41" s="1"/>
      <c r="L41" s="1"/>
      <c r="M41" s="1"/>
      <c r="N41" s="1"/>
      <c r="O41" s="3"/>
    </row>
    <row r="42" spans="2:15" x14ac:dyDescent="0.35">
      <c r="B42" s="4"/>
      <c r="C42" s="1"/>
      <c r="D42" s="1"/>
      <c r="E42" s="1"/>
      <c r="F42" s="1"/>
      <c r="G42" s="1"/>
      <c r="H42" s="1"/>
      <c r="I42" s="1"/>
      <c r="J42" s="960" t="s">
        <v>789</v>
      </c>
      <c r="K42" s="1"/>
      <c r="L42" s="1"/>
      <c r="M42" s="1"/>
      <c r="N42" s="1"/>
      <c r="O42" s="3"/>
    </row>
    <row r="43" spans="2:15" x14ac:dyDescent="0.35">
      <c r="B43" s="4"/>
      <c r="C43" s="1"/>
      <c r="D43" s="1"/>
      <c r="E43" s="1"/>
      <c r="F43" s="1"/>
      <c r="G43" s="1"/>
      <c r="H43" s="1"/>
      <c r="I43" s="1"/>
      <c r="J43" s="1"/>
      <c r="K43" s="1"/>
      <c r="L43" s="1"/>
      <c r="M43" s="1"/>
      <c r="N43" s="1"/>
      <c r="O43" s="3"/>
    </row>
    <row r="44" spans="2:15" x14ac:dyDescent="0.35">
      <c r="B44" s="4"/>
      <c r="C44" s="957"/>
      <c r="D44" s="957"/>
      <c r="E44" s="957"/>
      <c r="F44" s="957"/>
      <c r="G44" s="957"/>
      <c r="H44" s="957"/>
      <c r="I44" s="957"/>
      <c r="J44" s="957"/>
      <c r="K44" s="957"/>
      <c r="L44" s="957"/>
      <c r="M44" s="957"/>
      <c r="N44" s="957"/>
      <c r="O44" s="967"/>
    </row>
    <row r="45" spans="2:15" ht="20.65" x14ac:dyDescent="0.6">
      <c r="B45" s="4"/>
      <c r="C45" s="1"/>
      <c r="D45" s="1"/>
      <c r="E45" s="1"/>
      <c r="F45" s="1"/>
      <c r="G45" s="1"/>
      <c r="H45" s="1"/>
      <c r="I45" s="958" t="s">
        <v>155</v>
      </c>
      <c r="J45" s="1"/>
      <c r="K45" s="1"/>
      <c r="L45" s="1"/>
      <c r="M45" s="1"/>
      <c r="N45" s="959">
        <v>0.1</v>
      </c>
      <c r="O45" s="965">
        <v>10</v>
      </c>
    </row>
    <row r="46" spans="2:15" ht="15" x14ac:dyDescent="0.4">
      <c r="B46" s="633" t="s">
        <v>779</v>
      </c>
      <c r="C46" s="1"/>
      <c r="D46" s="1"/>
      <c r="E46" s="1"/>
      <c r="F46" s="1"/>
      <c r="G46" s="1"/>
      <c r="H46" s="1"/>
      <c r="I46" s="29" t="s">
        <v>771</v>
      </c>
      <c r="J46" s="1"/>
      <c r="K46" s="1"/>
      <c r="L46" s="1"/>
      <c r="M46" s="1"/>
      <c r="N46" s="1"/>
      <c r="O46" s="3"/>
    </row>
    <row r="47" spans="2:15" x14ac:dyDescent="0.35">
      <c r="B47" s="633" t="s">
        <v>780</v>
      </c>
      <c r="C47" s="1"/>
      <c r="D47" s="1"/>
      <c r="E47" s="1"/>
      <c r="F47" s="1"/>
      <c r="G47" s="1"/>
      <c r="H47" s="1"/>
      <c r="I47" s="1"/>
      <c r="J47" s="1"/>
      <c r="K47" s="1"/>
      <c r="L47" s="1"/>
      <c r="M47" s="1"/>
      <c r="N47" s="1"/>
      <c r="O47" s="3"/>
    </row>
    <row r="48" spans="2:15" x14ac:dyDescent="0.35">
      <c r="B48" s="633" t="s">
        <v>786</v>
      </c>
      <c r="C48" s="1"/>
      <c r="D48" s="1"/>
      <c r="E48" s="1"/>
      <c r="F48" s="1"/>
      <c r="G48" s="1"/>
      <c r="H48" s="1"/>
      <c r="I48" s="1"/>
      <c r="J48" s="1"/>
      <c r="K48" s="1"/>
      <c r="L48" s="1"/>
      <c r="M48" s="1"/>
      <c r="N48" s="1"/>
      <c r="O48" s="3"/>
    </row>
    <row r="49" spans="2:15" x14ac:dyDescent="0.35">
      <c r="B49" s="970"/>
      <c r="C49" s="1"/>
      <c r="D49" s="1"/>
      <c r="E49" s="1"/>
      <c r="F49" s="1"/>
      <c r="G49" s="1"/>
      <c r="H49" s="635" t="s">
        <v>790</v>
      </c>
      <c r="I49" s="1"/>
      <c r="J49" s="1"/>
      <c r="K49" s="1"/>
      <c r="L49" s="1"/>
      <c r="M49" s="1"/>
      <c r="N49" s="1"/>
      <c r="O49" s="3"/>
    </row>
    <row r="50" spans="2:15" x14ac:dyDescent="0.35">
      <c r="B50" s="4"/>
      <c r="C50" s="1"/>
      <c r="D50" s="1"/>
      <c r="E50" s="1"/>
      <c r="F50" s="1"/>
      <c r="G50" s="1"/>
      <c r="H50" s="1"/>
      <c r="I50" s="1"/>
      <c r="J50" s="1"/>
      <c r="K50" s="1"/>
      <c r="L50" s="1"/>
      <c r="M50" s="1"/>
      <c r="N50" s="1"/>
      <c r="O50" s="3"/>
    </row>
    <row r="51" spans="2:15" x14ac:dyDescent="0.35">
      <c r="B51" s="4"/>
      <c r="C51" s="1"/>
      <c r="D51" s="1"/>
      <c r="E51" s="1"/>
      <c r="F51" s="1"/>
      <c r="G51" s="1"/>
      <c r="H51" s="635" t="s">
        <v>797</v>
      </c>
      <c r="I51" s="1"/>
      <c r="J51" s="1"/>
      <c r="K51" s="1"/>
      <c r="L51" s="1"/>
      <c r="M51" s="1"/>
      <c r="N51" s="1"/>
      <c r="O51" s="3"/>
    </row>
    <row r="52" spans="2:15" x14ac:dyDescent="0.35">
      <c r="B52" s="4"/>
      <c r="C52" s="1"/>
      <c r="D52" s="1"/>
      <c r="E52" s="1"/>
      <c r="F52" s="1"/>
      <c r="G52" s="1"/>
      <c r="H52" s="635"/>
      <c r="I52" s="1"/>
      <c r="J52" s="1"/>
      <c r="K52" s="1"/>
      <c r="L52" s="1"/>
      <c r="M52" s="1"/>
      <c r="N52" s="1"/>
      <c r="O52" s="3"/>
    </row>
    <row r="53" spans="2:15" x14ac:dyDescent="0.35">
      <c r="B53" s="4"/>
      <c r="C53" s="1"/>
      <c r="D53" s="1"/>
      <c r="E53" s="1"/>
      <c r="F53" s="1"/>
      <c r="G53" s="1"/>
      <c r="H53" s="1"/>
      <c r="I53" s="1"/>
      <c r="J53" s="1"/>
      <c r="K53" s="1"/>
      <c r="L53" s="1"/>
      <c r="M53" s="1"/>
      <c r="N53" s="1"/>
      <c r="O53" s="3"/>
    </row>
    <row r="54" spans="2:15" x14ac:dyDescent="0.35">
      <c r="B54" s="4"/>
      <c r="C54" s="1"/>
      <c r="D54" s="1"/>
      <c r="E54" s="1"/>
      <c r="F54" s="1"/>
      <c r="G54" s="1"/>
      <c r="H54" s="635" t="s">
        <v>791</v>
      </c>
      <c r="I54" s="1"/>
      <c r="J54" s="1"/>
      <c r="K54" s="1"/>
      <c r="L54" s="1"/>
      <c r="M54" s="1"/>
      <c r="N54" s="1"/>
      <c r="O54" s="3"/>
    </row>
    <row r="55" spans="2:15" x14ac:dyDescent="0.35">
      <c r="B55" s="4"/>
      <c r="C55" s="1"/>
      <c r="D55" s="1"/>
      <c r="E55" s="1"/>
      <c r="F55" s="1"/>
      <c r="G55" s="1"/>
      <c r="H55" s="635" t="s">
        <v>792</v>
      </c>
      <c r="I55" s="1"/>
      <c r="J55" s="1"/>
      <c r="K55" s="1"/>
      <c r="L55" s="1"/>
      <c r="M55" s="1"/>
      <c r="N55" s="1"/>
      <c r="O55" s="3"/>
    </row>
    <row r="56" spans="2:15" x14ac:dyDescent="0.35">
      <c r="B56" s="4"/>
      <c r="C56" s="1"/>
      <c r="D56" s="1"/>
      <c r="E56" s="1"/>
      <c r="F56" s="1"/>
      <c r="G56" s="1"/>
      <c r="H56" s="1"/>
      <c r="I56" s="1"/>
      <c r="J56" s="1"/>
      <c r="K56" s="1"/>
      <c r="L56" s="1"/>
      <c r="M56" s="1"/>
      <c r="N56" s="1"/>
      <c r="O56" s="3"/>
    </row>
    <row r="57" spans="2:15" x14ac:dyDescent="0.35">
      <c r="B57" s="4"/>
      <c r="C57" s="1"/>
      <c r="D57" s="1"/>
      <c r="E57" s="1"/>
      <c r="F57" s="1"/>
      <c r="G57" s="1"/>
      <c r="H57" s="1"/>
      <c r="I57" s="1"/>
      <c r="J57" s="1"/>
      <c r="K57" s="1"/>
      <c r="L57" s="1"/>
      <c r="M57" s="1"/>
      <c r="N57" s="1"/>
      <c r="O57" s="3"/>
    </row>
    <row r="58" spans="2:15" ht="20.65" x14ac:dyDescent="0.6">
      <c r="B58" s="633" t="s">
        <v>794</v>
      </c>
      <c r="C58" s="1"/>
      <c r="D58" s="1"/>
      <c r="E58" s="1"/>
      <c r="F58" s="1"/>
      <c r="G58" s="1"/>
      <c r="I58" s="958" t="s">
        <v>793</v>
      </c>
      <c r="J58" s="1"/>
      <c r="K58" s="1"/>
      <c r="L58" s="1"/>
      <c r="M58" s="1"/>
      <c r="N58" s="959">
        <v>0.04</v>
      </c>
      <c r="O58" s="966">
        <v>4</v>
      </c>
    </row>
    <row r="59" spans="2:15" ht="15" x14ac:dyDescent="0.4">
      <c r="B59" s="633" t="s">
        <v>795</v>
      </c>
      <c r="C59" s="1"/>
      <c r="D59" s="1"/>
      <c r="E59" s="1"/>
      <c r="F59" s="1"/>
      <c r="G59" s="1"/>
      <c r="I59" s="29" t="s">
        <v>771</v>
      </c>
      <c r="J59" s="1"/>
      <c r="K59" s="1"/>
      <c r="L59" s="1"/>
      <c r="M59" s="1"/>
      <c r="N59" s="1"/>
      <c r="O59" s="3"/>
    </row>
    <row r="60" spans="2:15" x14ac:dyDescent="0.35">
      <c r="B60" s="633" t="s">
        <v>796</v>
      </c>
      <c r="C60" s="1"/>
      <c r="D60" s="1"/>
      <c r="E60" s="1"/>
      <c r="F60" s="1"/>
      <c r="G60" s="1"/>
      <c r="H60" s="1"/>
      <c r="I60" s="1"/>
      <c r="J60" s="1"/>
      <c r="K60" s="1"/>
      <c r="L60" s="1"/>
      <c r="M60" s="1"/>
      <c r="N60" s="1"/>
      <c r="O60" s="3"/>
    </row>
    <row r="61" spans="2:15" x14ac:dyDescent="0.35">
      <c r="B61" s="633"/>
      <c r="C61" s="1"/>
      <c r="D61" s="1"/>
      <c r="E61" s="1"/>
      <c r="F61" s="1"/>
      <c r="G61" s="1"/>
      <c r="H61" s="1"/>
      <c r="I61" s="1"/>
      <c r="J61" s="1"/>
      <c r="K61" s="1"/>
      <c r="L61" s="1"/>
      <c r="M61" s="1"/>
      <c r="N61" s="1"/>
      <c r="O61" s="3"/>
    </row>
    <row r="62" spans="2:15" x14ac:dyDescent="0.35">
      <c r="B62" s="4"/>
      <c r="C62" s="1"/>
      <c r="D62" s="1"/>
      <c r="E62" s="1"/>
      <c r="F62" s="1"/>
      <c r="G62" s="1"/>
      <c r="H62" s="1"/>
      <c r="I62" s="1"/>
      <c r="J62" s="1"/>
      <c r="K62" s="1"/>
      <c r="L62" s="1"/>
      <c r="M62" s="1"/>
      <c r="N62" s="1"/>
      <c r="O62" s="3"/>
    </row>
    <row r="63" spans="2:15" ht="20.65" x14ac:dyDescent="0.6">
      <c r="B63" s="633"/>
      <c r="C63" s="1"/>
      <c r="D63" s="1"/>
      <c r="E63" s="1"/>
      <c r="F63" s="1"/>
      <c r="G63" s="1"/>
      <c r="I63" s="958" t="s">
        <v>798</v>
      </c>
      <c r="J63" s="1"/>
      <c r="K63" s="1"/>
      <c r="L63" s="1"/>
      <c r="M63" s="1"/>
      <c r="N63" s="959">
        <v>0.06</v>
      </c>
      <c r="O63" s="969">
        <v>6</v>
      </c>
    </row>
    <row r="64" spans="2:15" ht="15" x14ac:dyDescent="0.4">
      <c r="B64" s="4"/>
      <c r="C64" s="1"/>
      <c r="D64" s="1"/>
      <c r="E64" s="1"/>
      <c r="F64" s="1"/>
      <c r="G64" s="1"/>
      <c r="H64" s="29"/>
      <c r="I64" s="1"/>
      <c r="J64" s="1"/>
      <c r="K64" s="1"/>
      <c r="L64" s="1"/>
      <c r="M64" s="1"/>
      <c r="N64" s="1"/>
      <c r="O64" s="3"/>
    </row>
    <row r="65" spans="2:15" ht="13.15" thickBot="1" x14ac:dyDescent="0.4">
      <c r="B65" s="6"/>
      <c r="C65" s="2"/>
      <c r="D65" s="2"/>
      <c r="E65" s="2"/>
      <c r="F65" s="2"/>
      <c r="G65" s="2"/>
      <c r="H65" s="2"/>
      <c r="I65" s="2"/>
      <c r="J65" s="2"/>
      <c r="K65" s="2"/>
      <c r="L65" s="2"/>
      <c r="M65" s="2"/>
      <c r="N65" s="2"/>
      <c r="O65" s="7"/>
    </row>
  </sheetData>
  <pageMargins left="0.7" right="0.7" top="0.75" bottom="0.75" header="0.3" footer="0.3"/>
  <pageSetup paperSize="131" orientation="portrait" horizontalDpi="300" vertic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2:BH135"/>
  <sheetViews>
    <sheetView topLeftCell="AC10" zoomScale="31" workbookViewId="0">
      <selection activeCell="BE65" sqref="BE65"/>
    </sheetView>
  </sheetViews>
  <sheetFormatPr defaultRowHeight="12.75" x14ac:dyDescent="0.35"/>
  <cols>
    <col min="2" max="2" width="50" customWidth="1"/>
    <col min="32" max="32" width="30.73046875" customWidth="1"/>
    <col min="33" max="33" width="15.73046875" customWidth="1"/>
    <col min="34" max="34" width="14.3984375" customWidth="1"/>
    <col min="35" max="35" width="14.59765625" customWidth="1"/>
    <col min="36" max="36" width="13.86328125" customWidth="1"/>
    <col min="37" max="37" width="11" customWidth="1"/>
    <col min="38" max="38" width="11.73046875" customWidth="1"/>
    <col min="39" max="39" width="15" customWidth="1"/>
    <col min="40" max="40" width="14.1328125" customWidth="1"/>
    <col min="41" max="41" width="15.1328125" customWidth="1"/>
    <col min="42" max="42" width="14.73046875" customWidth="1"/>
    <col min="43" max="43" width="11" customWidth="1"/>
    <col min="44" max="45" width="10.59765625" customWidth="1"/>
    <col min="46" max="46" width="11" customWidth="1"/>
    <col min="51" max="51" width="52.265625" customWidth="1"/>
    <col min="52" max="52" width="19.3984375" customWidth="1"/>
    <col min="53" max="53" width="9.265625" bestFit="1" customWidth="1"/>
    <col min="57" max="57" width="61.3984375" bestFit="1" customWidth="1"/>
    <col min="59" max="59" width="15.46484375" bestFit="1" customWidth="1"/>
  </cols>
  <sheetData>
    <row r="2" spans="2:60" hidden="1" x14ac:dyDescent="0.35">
      <c r="C2" s="178"/>
      <c r="E2" s="241">
        <f>'Next Years Budget - Set Goals'!$E$15</f>
        <v>3500000</v>
      </c>
      <c r="F2" s="163"/>
      <c r="G2">
        <f>'Next Years Budget - Set Goals'!$G$15</f>
        <v>1200000</v>
      </c>
      <c r="H2" s="163"/>
      <c r="I2" s="178">
        <f>'Next Years Budget - Set Goals'!$I$15</f>
        <v>800000</v>
      </c>
      <c r="J2" s="163"/>
      <c r="K2">
        <f>'Next Years Budget - Set Goals'!$K$15</f>
        <v>0</v>
      </c>
      <c r="L2" s="163"/>
      <c r="M2">
        <f>'Next Years Budget - Set Goals'!$M$15</f>
        <v>2000000</v>
      </c>
      <c r="N2" s="163"/>
      <c r="O2">
        <f>'Next Years Budget - Set Goals'!$O$15</f>
        <v>400000</v>
      </c>
      <c r="P2" s="163"/>
      <c r="Q2">
        <f>'Next Years Budget - Set Goals'!$Q$15</f>
        <v>2500000</v>
      </c>
      <c r="R2" s="163"/>
      <c r="S2">
        <f>'Next Years Budget - Set Goals'!$S$15</f>
        <v>0</v>
      </c>
      <c r="T2" s="163"/>
      <c r="U2">
        <f>'Next Years Budget - Set Goals'!$U$15</f>
        <v>0</v>
      </c>
      <c r="V2" s="163"/>
      <c r="W2">
        <f>'Next Years Budget - Set Goals'!$W$15</f>
        <v>0</v>
      </c>
      <c r="X2" s="163"/>
      <c r="Y2">
        <f>'Next Years Budget - Set Goals'!$Y$15</f>
        <v>0</v>
      </c>
      <c r="Z2" s="163"/>
      <c r="AA2">
        <f>'Next Years Budget - Set Goals'!$AA$15</f>
        <v>0</v>
      </c>
      <c r="AB2" s="163"/>
      <c r="AC2">
        <f>'Next Years Budget - Set Goals'!$AC$15</f>
        <v>0</v>
      </c>
      <c r="AD2" s="163"/>
    </row>
    <row r="3" spans="2:60" hidden="1" x14ac:dyDescent="0.35">
      <c r="C3" s="178"/>
      <c r="E3" s="468">
        <f>'Set Seasonal Sales Curves'!$I$31</f>
        <v>0.13</v>
      </c>
      <c r="F3" s="163"/>
      <c r="G3" s="208">
        <f>'Set Seasonal Sales Curves'!$I$41</f>
        <v>0</v>
      </c>
      <c r="H3" s="163"/>
      <c r="I3" s="208">
        <f>'Set Seasonal Sales Curves'!$I$51</f>
        <v>0</v>
      </c>
      <c r="J3" s="163"/>
      <c r="K3" s="208">
        <f>'Set Seasonal Sales Curves'!$I$61</f>
        <v>0</v>
      </c>
      <c r="L3" s="163"/>
      <c r="M3" s="208">
        <f>'Set Seasonal Sales Curves'!$I$72</f>
        <v>0</v>
      </c>
      <c r="N3" s="163"/>
      <c r="O3" s="208">
        <f>'Set Seasonal Sales Curves'!$I$82</f>
        <v>0</v>
      </c>
      <c r="P3" s="163"/>
      <c r="Q3" s="208">
        <f>'Set Seasonal Sales Curves'!$I$92</f>
        <v>0</v>
      </c>
      <c r="R3" s="163"/>
      <c r="S3" s="208">
        <f>'Set Seasonal Sales Curves'!$I$102</f>
        <v>0</v>
      </c>
      <c r="T3" s="163"/>
      <c r="U3" s="208">
        <f>'Set Seasonal Sales Curves'!$I$112</f>
        <v>0</v>
      </c>
      <c r="V3" s="163"/>
      <c r="W3" s="208">
        <f>'Set Seasonal Sales Curves'!$I$122</f>
        <v>0</v>
      </c>
      <c r="X3" s="163"/>
      <c r="Y3" s="208">
        <f>'Set Seasonal Sales Curves'!$I$132</f>
        <v>0</v>
      </c>
      <c r="Z3" s="163"/>
      <c r="AA3" s="467">
        <f>'Set Seasonal Sales Curves'!$I$142</f>
        <v>0</v>
      </c>
      <c r="AB3" s="163"/>
      <c r="AC3" s="467">
        <f>'Set Seasonal Sales Curves'!$I$152</f>
        <v>0</v>
      </c>
      <c r="AD3" s="163"/>
    </row>
    <row r="4" spans="2:60" ht="30.4" thickBot="1" x14ac:dyDescent="0.85">
      <c r="B4" s="207" t="s">
        <v>409</v>
      </c>
      <c r="C4" s="178"/>
      <c r="F4" s="163"/>
      <c r="H4" s="163"/>
      <c r="I4" s="178"/>
      <c r="J4" s="163"/>
      <c r="L4" s="163"/>
      <c r="N4" s="163"/>
      <c r="P4" s="163"/>
      <c r="R4" s="163"/>
      <c r="T4" s="163"/>
      <c r="V4" s="163"/>
      <c r="X4" s="163"/>
      <c r="Z4" s="163"/>
      <c r="AB4" s="163"/>
      <c r="AD4" s="163"/>
      <c r="AF4" s="150" t="s">
        <v>369</v>
      </c>
    </row>
    <row r="5" spans="2:60" ht="42" customHeight="1" thickBot="1" x14ac:dyDescent="0.45">
      <c r="B5" s="26" t="s">
        <v>239</v>
      </c>
      <c r="C5" s="1442" t="s">
        <v>240</v>
      </c>
      <c r="D5" s="1443"/>
      <c r="E5" s="1442" t="s">
        <v>212</v>
      </c>
      <c r="F5" s="1439"/>
      <c r="G5" s="1438" t="s">
        <v>211</v>
      </c>
      <c r="H5" s="1441"/>
      <c r="I5" s="1438" t="s">
        <v>243</v>
      </c>
      <c r="J5" s="1441"/>
      <c r="K5" s="1438" t="s">
        <v>813</v>
      </c>
      <c r="L5" s="1441"/>
      <c r="M5" s="1438" t="s">
        <v>244</v>
      </c>
      <c r="N5" s="1439"/>
      <c r="O5" s="1438" t="s">
        <v>804</v>
      </c>
      <c r="P5" s="1439"/>
      <c r="Q5" s="1438" t="s">
        <v>246</v>
      </c>
      <c r="R5" s="1439"/>
      <c r="S5" s="1438" t="s">
        <v>350</v>
      </c>
      <c r="T5" s="1439"/>
      <c r="U5" s="1438" t="s">
        <v>247</v>
      </c>
      <c r="V5" s="1441"/>
      <c r="W5" s="1439" t="s">
        <v>815</v>
      </c>
      <c r="X5" s="1439"/>
      <c r="Y5" s="1438" t="s">
        <v>249</v>
      </c>
      <c r="Z5" s="1439"/>
      <c r="AA5" s="1438" t="s">
        <v>250</v>
      </c>
      <c r="AB5" s="1439"/>
      <c r="AC5" s="1438" t="s">
        <v>251</v>
      </c>
      <c r="AD5" s="1440"/>
      <c r="AF5" s="217" t="s">
        <v>213</v>
      </c>
      <c r="AG5" s="227" t="s">
        <v>212</v>
      </c>
      <c r="AH5" s="233" t="s">
        <v>211</v>
      </c>
      <c r="AI5" s="233" t="s">
        <v>243</v>
      </c>
      <c r="AJ5" s="233" t="s">
        <v>813</v>
      </c>
      <c r="AK5" s="233" t="s">
        <v>244</v>
      </c>
      <c r="AL5" s="233" t="s">
        <v>804</v>
      </c>
      <c r="AM5" s="233" t="s">
        <v>246</v>
      </c>
      <c r="AN5" s="233" t="s">
        <v>350</v>
      </c>
      <c r="AO5" s="228" t="s">
        <v>247</v>
      </c>
      <c r="AP5" s="228" t="s">
        <v>815</v>
      </c>
      <c r="AQ5" s="228" t="s">
        <v>1</v>
      </c>
      <c r="AR5" s="228" t="s">
        <v>1</v>
      </c>
      <c r="AS5" s="228" t="s">
        <v>1</v>
      </c>
      <c r="AT5" s="229" t="s">
        <v>208</v>
      </c>
      <c r="AV5" s="569"/>
      <c r="AW5" s="570"/>
      <c r="AX5" s="570"/>
      <c r="AY5" s="570"/>
      <c r="AZ5" s="570"/>
      <c r="BA5" s="570"/>
      <c r="BC5" s="569"/>
      <c r="BD5" s="570"/>
      <c r="BE5" s="570"/>
      <c r="BF5" s="570"/>
      <c r="BG5" s="570"/>
      <c r="BH5" s="570"/>
    </row>
    <row r="6" spans="2:60" ht="25.9" thickTop="1" thickBot="1" x14ac:dyDescent="0.75">
      <c r="B6" s="4"/>
      <c r="C6" s="205" t="s">
        <v>236</v>
      </c>
      <c r="D6" s="75" t="s">
        <v>237</v>
      </c>
      <c r="E6" s="70" t="s">
        <v>236</v>
      </c>
      <c r="F6" s="209" t="s">
        <v>237</v>
      </c>
      <c r="G6" s="78" t="s">
        <v>236</v>
      </c>
      <c r="H6" s="171" t="s">
        <v>237</v>
      </c>
      <c r="I6" s="179" t="s">
        <v>236</v>
      </c>
      <c r="J6" s="171" t="s">
        <v>237</v>
      </c>
      <c r="K6" s="78" t="s">
        <v>236</v>
      </c>
      <c r="L6" s="171" t="s">
        <v>237</v>
      </c>
      <c r="M6" s="78" t="s">
        <v>236</v>
      </c>
      <c r="N6" s="165" t="s">
        <v>237</v>
      </c>
      <c r="O6" s="78" t="s">
        <v>236</v>
      </c>
      <c r="P6" s="165" t="s">
        <v>237</v>
      </c>
      <c r="Q6" s="78" t="s">
        <v>236</v>
      </c>
      <c r="R6" s="209" t="s">
        <v>237</v>
      </c>
      <c r="S6" s="78" t="s">
        <v>236</v>
      </c>
      <c r="T6" s="209" t="s">
        <v>237</v>
      </c>
      <c r="U6" s="78" t="s">
        <v>236</v>
      </c>
      <c r="V6" s="171" t="s">
        <v>237</v>
      </c>
      <c r="W6" s="211" t="s">
        <v>236</v>
      </c>
      <c r="X6" s="165" t="s">
        <v>237</v>
      </c>
      <c r="Y6" s="78" t="s">
        <v>236</v>
      </c>
      <c r="Z6" s="165" t="s">
        <v>237</v>
      </c>
      <c r="AA6" s="78" t="s">
        <v>236</v>
      </c>
      <c r="AB6" s="209" t="s">
        <v>237</v>
      </c>
      <c r="AC6" s="78" t="s">
        <v>236</v>
      </c>
      <c r="AD6" s="391" t="s">
        <v>237</v>
      </c>
      <c r="AF6" s="218" t="s">
        <v>360</v>
      </c>
      <c r="AG6" s="239">
        <f>+(E7)</f>
        <v>455000</v>
      </c>
      <c r="AH6" s="370">
        <f>+(G7)</f>
        <v>0</v>
      </c>
      <c r="AI6" s="370">
        <f>+(I7)</f>
        <v>0</v>
      </c>
      <c r="AJ6" s="370">
        <f>+(K7)</f>
        <v>0</v>
      </c>
      <c r="AK6" s="370">
        <f>+(M7)</f>
        <v>0</v>
      </c>
      <c r="AL6" s="370">
        <f>+(O7)</f>
        <v>0</v>
      </c>
      <c r="AM6" s="370">
        <f>+(Q7)</f>
        <v>0</v>
      </c>
      <c r="AN6" s="370">
        <f>+(S7)</f>
        <v>0</v>
      </c>
      <c r="AO6" s="370">
        <f>+(U7)</f>
        <v>0</v>
      </c>
      <c r="AP6" s="370">
        <f>+(W7)</f>
        <v>0</v>
      </c>
      <c r="AQ6" s="370">
        <f>+(Y7)</f>
        <v>0</v>
      </c>
      <c r="AR6" s="370">
        <f>+(AA7)</f>
        <v>0</v>
      </c>
      <c r="AS6" s="371">
        <f>+(AC7)</f>
        <v>0</v>
      </c>
      <c r="AT6" s="372">
        <f>SUM(AG6:AS6)</f>
        <v>455000</v>
      </c>
      <c r="AV6" s="547" t="s">
        <v>461</v>
      </c>
      <c r="AW6" s="548"/>
      <c r="AX6" s="548"/>
      <c r="AY6" s="548"/>
      <c r="AZ6" s="548"/>
      <c r="BA6" s="548"/>
      <c r="BC6" s="547" t="s">
        <v>461</v>
      </c>
      <c r="BD6" s="548"/>
      <c r="BE6" s="548"/>
      <c r="BF6" s="548"/>
      <c r="BG6" s="548"/>
      <c r="BH6" s="548"/>
    </row>
    <row r="7" spans="2:60" ht="18.399999999999999" thickTop="1" thickBot="1" x14ac:dyDescent="0.55000000000000004">
      <c r="B7" s="392" t="s">
        <v>230</v>
      </c>
      <c r="C7" s="245">
        <f>+E7+G7+I7+K7+M7+O7+Q7+S7+U7+W7+Y7+AA7+AC7</f>
        <v>455000</v>
      </c>
      <c r="D7" s="101">
        <f>+C7/$C$7</f>
        <v>1</v>
      </c>
      <c r="E7" s="393">
        <f>+(E2*E3)</f>
        <v>455000</v>
      </c>
      <c r="F7" s="108">
        <f>+E7/$E$7</f>
        <v>1</v>
      </c>
      <c r="G7" s="242">
        <f>+(G2*G3)</f>
        <v>0</v>
      </c>
      <c r="H7" s="172" t="e">
        <f>+G7/$G$7</f>
        <v>#DIV/0!</v>
      </c>
      <c r="I7" s="242">
        <f>+(I2*I3)</f>
        <v>0</v>
      </c>
      <c r="J7" s="172" t="e">
        <f>+I7/$I$7</f>
        <v>#DIV/0!</v>
      </c>
      <c r="K7" s="242">
        <f>+(K2*K3)</f>
        <v>0</v>
      </c>
      <c r="L7" s="172" t="e">
        <f>+K7/$K$7</f>
        <v>#DIV/0!</v>
      </c>
      <c r="M7" s="242">
        <f>+(M2*M3)</f>
        <v>0</v>
      </c>
      <c r="N7" s="108" t="e">
        <f>+M7/$M$7</f>
        <v>#DIV/0!</v>
      </c>
      <c r="O7" s="242">
        <f>+(O2*O3)</f>
        <v>0</v>
      </c>
      <c r="P7" s="108" t="e">
        <f>+O7/$M$7</f>
        <v>#DIV/0!</v>
      </c>
      <c r="Q7" s="242">
        <f>+(Q2*Q3)</f>
        <v>0</v>
      </c>
      <c r="R7" s="108" t="e">
        <f>+Q7/$Q$7</f>
        <v>#DIV/0!</v>
      </c>
      <c r="S7" s="242">
        <f>+(S2*S3)</f>
        <v>0</v>
      </c>
      <c r="T7" s="108" t="e">
        <f>+S7/$S$7</f>
        <v>#DIV/0!</v>
      </c>
      <c r="U7" s="242">
        <f>+(U2*U3)</f>
        <v>0</v>
      </c>
      <c r="V7" s="172" t="e">
        <f>+U7/$U$7</f>
        <v>#DIV/0!</v>
      </c>
      <c r="W7" s="242">
        <f>+(W2*W3)</f>
        <v>0</v>
      </c>
      <c r="X7" s="108" t="e">
        <f>+W7/$W$7</f>
        <v>#DIV/0!</v>
      </c>
      <c r="Y7" s="242">
        <f>+(Y2*Y3)</f>
        <v>0</v>
      </c>
      <c r="Z7" s="108" t="e">
        <f>+Y7/$Y$7</f>
        <v>#DIV/0!</v>
      </c>
      <c r="AA7" s="242">
        <f>+(AA2*AA3)</f>
        <v>0</v>
      </c>
      <c r="AB7" s="108" t="e">
        <f>+AA7/$AA$7</f>
        <v>#DIV/0!</v>
      </c>
      <c r="AC7" s="242">
        <f>+(AC2*AC3)</f>
        <v>0</v>
      </c>
      <c r="AD7" s="319" t="e">
        <f>+AC7/$AC$7</f>
        <v>#DIV/0!</v>
      </c>
      <c r="AF7" s="376" t="s">
        <v>349</v>
      </c>
      <c r="AG7" s="374">
        <f>+(AG6/$AT$6)</f>
        <v>1</v>
      </c>
      <c r="AH7" s="421">
        <f t="shared" ref="AH7:AS7" si="0">+(AH6/$AT$6)</f>
        <v>0</v>
      </c>
      <c r="AI7" s="421">
        <f t="shared" si="0"/>
        <v>0</v>
      </c>
      <c r="AJ7" s="421">
        <f t="shared" si="0"/>
        <v>0</v>
      </c>
      <c r="AK7" s="421">
        <f t="shared" si="0"/>
        <v>0</v>
      </c>
      <c r="AL7" s="421">
        <f t="shared" si="0"/>
        <v>0</v>
      </c>
      <c r="AM7" s="421">
        <f t="shared" si="0"/>
        <v>0</v>
      </c>
      <c r="AN7" s="421">
        <f t="shared" si="0"/>
        <v>0</v>
      </c>
      <c r="AO7" s="421">
        <f t="shared" si="0"/>
        <v>0</v>
      </c>
      <c r="AP7" s="421">
        <f t="shared" si="0"/>
        <v>0</v>
      </c>
      <c r="AQ7" s="421">
        <f t="shared" si="0"/>
        <v>0</v>
      </c>
      <c r="AR7" s="421">
        <f t="shared" si="0"/>
        <v>0</v>
      </c>
      <c r="AS7" s="421">
        <f t="shared" si="0"/>
        <v>0</v>
      </c>
      <c r="AT7" s="230">
        <f>+AT6/$AT6</f>
        <v>1</v>
      </c>
      <c r="AV7" s="565" t="s">
        <v>486</v>
      </c>
      <c r="AW7" s="566"/>
      <c r="AX7" s="568" t="s">
        <v>487</v>
      </c>
      <c r="AY7" s="566"/>
      <c r="AZ7" s="566"/>
      <c r="BA7" s="567"/>
      <c r="BC7" s="565" t="s">
        <v>486</v>
      </c>
      <c r="BD7" s="566"/>
      <c r="BE7" s="568" t="s">
        <v>696</v>
      </c>
      <c r="BF7" s="566"/>
      <c r="BG7" s="566"/>
      <c r="BH7" s="567"/>
    </row>
    <row r="8" spans="2:60" ht="18.399999999999999" thickTop="1" thickBot="1" x14ac:dyDescent="0.55000000000000004">
      <c r="B8" s="4"/>
      <c r="C8" s="243"/>
      <c r="D8" s="76"/>
      <c r="E8" s="62"/>
      <c r="F8" s="108"/>
      <c r="G8" s="250"/>
      <c r="H8" s="172"/>
      <c r="I8" s="180"/>
      <c r="J8" s="172"/>
      <c r="K8" s="79"/>
      <c r="L8" s="172"/>
      <c r="M8" s="79"/>
      <c r="N8" s="89"/>
      <c r="O8" s="79"/>
      <c r="P8" s="108"/>
      <c r="Q8" s="94"/>
      <c r="R8" s="108"/>
      <c r="S8" s="94"/>
      <c r="T8" s="108"/>
      <c r="U8" s="94"/>
      <c r="V8" s="172"/>
      <c r="W8" s="1"/>
      <c r="X8" s="108"/>
      <c r="Y8" s="94"/>
      <c r="Z8" s="108"/>
      <c r="AA8" s="94"/>
      <c r="AB8" s="108"/>
      <c r="AC8" s="79"/>
      <c r="AD8" s="319"/>
      <c r="AF8" s="220" t="s">
        <v>361</v>
      </c>
      <c r="AG8" s="373">
        <f>+(F$24)</f>
        <v>1</v>
      </c>
      <c r="AH8" s="422" t="e">
        <f>+(H$24)</f>
        <v>#DIV/0!</v>
      </c>
      <c r="AI8" s="422" t="e">
        <f>+(J$24)</f>
        <v>#DIV/0!</v>
      </c>
      <c r="AJ8" s="422" t="e">
        <f>+(L$24)</f>
        <v>#DIV/0!</v>
      </c>
      <c r="AK8" s="422" t="e">
        <f>+(N$24)</f>
        <v>#DIV/0!</v>
      </c>
      <c r="AL8" s="422" t="e">
        <f>+(P$24)</f>
        <v>#DIV/0!</v>
      </c>
      <c r="AM8" s="422" t="e">
        <f>+(R$24)</f>
        <v>#DIV/0!</v>
      </c>
      <c r="AN8" s="422" t="e">
        <f>+(T$24)</f>
        <v>#DIV/0!</v>
      </c>
      <c r="AO8" s="422" t="e">
        <f>+(V$24)</f>
        <v>#DIV/0!</v>
      </c>
      <c r="AP8" s="422" t="e">
        <f>+(X$24)</f>
        <v>#DIV/0!</v>
      </c>
      <c r="AQ8" s="422" t="e">
        <f>+(Z$24)</f>
        <v>#DIV/0!</v>
      </c>
      <c r="AR8" s="422" t="e">
        <f>+(AB$24)</f>
        <v>#DIV/0!</v>
      </c>
      <c r="AS8" s="422" t="e">
        <f>+(AD$24)</f>
        <v>#DIV/0!</v>
      </c>
      <c r="AT8" s="231" t="e">
        <f>+AT9/AT6</f>
        <v>#DIV/0!</v>
      </c>
      <c r="AV8" s="4"/>
      <c r="AW8" s="549" t="s">
        <v>462</v>
      </c>
      <c r="AX8" s="550" t="s">
        <v>463</v>
      </c>
      <c r="AY8" s="1"/>
      <c r="AZ8" s="551">
        <f>+(E7)</f>
        <v>455000</v>
      </c>
      <c r="BA8" s="3"/>
      <c r="BC8" s="4"/>
      <c r="BD8" s="549" t="s">
        <v>462</v>
      </c>
      <c r="BE8" s="550" t="s">
        <v>696</v>
      </c>
      <c r="BF8" s="1"/>
      <c r="BG8" s="551">
        <f>+G7</f>
        <v>0</v>
      </c>
      <c r="BH8" s="3"/>
    </row>
    <row r="9" spans="2:60" ht="18" thickBot="1" x14ac:dyDescent="0.55000000000000004">
      <c r="B9" s="28" t="s">
        <v>232</v>
      </c>
      <c r="C9" s="243"/>
      <c r="D9" s="76"/>
      <c r="E9" s="62"/>
      <c r="F9" s="108"/>
      <c r="G9" s="250"/>
      <c r="H9" s="172"/>
      <c r="I9" s="180"/>
      <c r="J9" s="108"/>
      <c r="K9" s="79"/>
      <c r="L9" s="172"/>
      <c r="M9" s="79"/>
      <c r="N9" s="89"/>
      <c r="O9" s="79"/>
      <c r="P9" s="108"/>
      <c r="Q9" s="94"/>
      <c r="R9" s="108"/>
      <c r="S9" s="94"/>
      <c r="T9" s="108"/>
      <c r="U9" s="94"/>
      <c r="V9" s="172"/>
      <c r="W9" s="1"/>
      <c r="X9" s="108"/>
      <c r="Y9" s="94"/>
      <c r="Z9" s="108"/>
      <c r="AA9" s="94"/>
      <c r="AB9" s="108"/>
      <c r="AC9" s="79"/>
      <c r="AD9" s="319"/>
      <c r="AF9" s="219" t="s">
        <v>362</v>
      </c>
      <c r="AG9" s="290">
        <f t="shared" ref="AG9:AS9" si="1">+AG6*AG8</f>
        <v>455000</v>
      </c>
      <c r="AH9" s="291" t="e">
        <f t="shared" si="1"/>
        <v>#DIV/0!</v>
      </c>
      <c r="AI9" s="291" t="e">
        <f t="shared" si="1"/>
        <v>#DIV/0!</v>
      </c>
      <c r="AJ9" s="291" t="e">
        <f t="shared" si="1"/>
        <v>#DIV/0!</v>
      </c>
      <c r="AK9" s="291" t="e">
        <f t="shared" si="1"/>
        <v>#DIV/0!</v>
      </c>
      <c r="AL9" s="291" t="e">
        <f t="shared" si="1"/>
        <v>#DIV/0!</v>
      </c>
      <c r="AM9" s="291" t="e">
        <f t="shared" si="1"/>
        <v>#DIV/0!</v>
      </c>
      <c r="AN9" s="291" t="e">
        <f t="shared" si="1"/>
        <v>#DIV/0!</v>
      </c>
      <c r="AO9" s="291" t="e">
        <f t="shared" si="1"/>
        <v>#DIV/0!</v>
      </c>
      <c r="AP9" s="291" t="e">
        <f t="shared" si="1"/>
        <v>#DIV/0!</v>
      </c>
      <c r="AQ9" s="291" t="e">
        <f t="shared" si="1"/>
        <v>#DIV/0!</v>
      </c>
      <c r="AR9" s="291" t="e">
        <f t="shared" si="1"/>
        <v>#DIV/0!</v>
      </c>
      <c r="AS9" s="292" t="e">
        <f t="shared" si="1"/>
        <v>#DIV/0!</v>
      </c>
      <c r="AT9" s="293" t="e">
        <f>SUM(AG9:AS9)</f>
        <v>#DIV/0!</v>
      </c>
      <c r="AV9" s="552"/>
      <c r="AW9" s="549" t="s">
        <v>464</v>
      </c>
      <c r="AX9" s="550" t="s">
        <v>465</v>
      </c>
      <c r="AY9" s="1"/>
      <c r="AZ9" s="572">
        <v>8000</v>
      </c>
      <c r="BA9" s="3"/>
      <c r="BC9" s="552"/>
      <c r="BD9" s="549" t="s">
        <v>464</v>
      </c>
      <c r="BE9" s="550" t="s">
        <v>465</v>
      </c>
      <c r="BF9" s="1"/>
      <c r="BG9" s="572">
        <v>350</v>
      </c>
      <c r="BH9" s="3"/>
    </row>
    <row r="10" spans="2:60" ht="18" thickBot="1" x14ac:dyDescent="0.55000000000000004">
      <c r="B10" s="394" t="s">
        <v>220</v>
      </c>
      <c r="C10" s="243">
        <f t="shared" ref="C10:C21" si="2">+E10+G10+I10+K10+M10+O10+Q10+S10+U10+W10+Y10+AA10+AC10</f>
        <v>0</v>
      </c>
      <c r="D10" s="101">
        <f>+C10/$C$7</f>
        <v>0</v>
      </c>
      <c r="E10" s="249">
        <f>+F10*E$7</f>
        <v>0</v>
      </c>
      <c r="F10" s="237">
        <v>0</v>
      </c>
      <c r="G10" s="270">
        <f>+H10*$G$7</f>
        <v>0</v>
      </c>
      <c r="H10" s="236">
        <f>'Next Years Budget - Set Goals'!H18</f>
        <v>0</v>
      </c>
      <c r="I10" s="181">
        <f>+J10*$I$7</f>
        <v>0</v>
      </c>
      <c r="J10" s="237">
        <f>'Next Years Budget - Set Goals'!J18</f>
        <v>0</v>
      </c>
      <c r="K10" s="164">
        <f>+$K$7*L10</f>
        <v>0</v>
      </c>
      <c r="L10" s="236">
        <f>'Next Years Budget - Set Goals'!L18</f>
        <v>0</v>
      </c>
      <c r="M10" s="164">
        <f>+N10*$M$7</f>
        <v>0</v>
      </c>
      <c r="N10" s="238">
        <f>'Next Years Budget - Set Goals'!N18</f>
        <v>0</v>
      </c>
      <c r="O10" s="164">
        <f>+P10*$O$7</f>
        <v>0</v>
      </c>
      <c r="P10" s="237">
        <f>'Next Years Budget - Set Goals'!P18</f>
        <v>0</v>
      </c>
      <c r="Q10" s="170">
        <f>+R10*$Q$7</f>
        <v>0</v>
      </c>
      <c r="R10" s="237">
        <f>'Next Years Budget - Set Goals'!R18</f>
        <v>0</v>
      </c>
      <c r="S10" s="170">
        <f>+T10*$S$7</f>
        <v>0</v>
      </c>
      <c r="T10" s="237">
        <f>'Next Years Budget - Set Goals'!T18</f>
        <v>0</v>
      </c>
      <c r="U10" s="170">
        <f>+V10*$U$7</f>
        <v>0</v>
      </c>
      <c r="V10" s="236">
        <f>'Next Years Budget - Set Goals'!V18</f>
        <v>0</v>
      </c>
      <c r="W10" s="155">
        <f>+X10*$W$7</f>
        <v>0</v>
      </c>
      <c r="X10" s="237">
        <f>'Next Years Budget - Set Goals'!X18</f>
        <v>1E-4</v>
      </c>
      <c r="Y10" s="170">
        <f>+Z10*$Y$7</f>
        <v>0</v>
      </c>
      <c r="Z10" s="237">
        <f>'Next Years Budget - Set Goals'!Z18</f>
        <v>0</v>
      </c>
      <c r="AA10" s="170">
        <f>+AB10*$AA$7</f>
        <v>0</v>
      </c>
      <c r="AB10" s="237">
        <f>'Next Years Budget - Set Goals'!AB18</f>
        <v>0</v>
      </c>
      <c r="AC10" s="164">
        <f>+AD10*$AC$7</f>
        <v>0</v>
      </c>
      <c r="AD10" s="395">
        <f>'Next Years Budget - Set Goals'!AD18</f>
        <v>1E-4</v>
      </c>
      <c r="AF10" s="378" t="s">
        <v>363</v>
      </c>
      <c r="AG10" s="223">
        <f>+(AG11/AG6)</f>
        <v>0</v>
      </c>
      <c r="AH10" s="234" t="e">
        <f t="shared" ref="AH10:AS10" si="3">+(AH11/AH6)</f>
        <v>#DIV/0!</v>
      </c>
      <c r="AI10" s="234" t="e">
        <f t="shared" si="3"/>
        <v>#DIV/0!</v>
      </c>
      <c r="AJ10" s="234" t="e">
        <f t="shared" si="3"/>
        <v>#DIV/0!</v>
      </c>
      <c r="AK10" s="234" t="e">
        <f t="shared" si="3"/>
        <v>#DIV/0!</v>
      </c>
      <c r="AL10" s="234" t="e">
        <f t="shared" si="3"/>
        <v>#DIV/0!</v>
      </c>
      <c r="AM10" s="234" t="e">
        <f t="shared" si="3"/>
        <v>#DIV/0!</v>
      </c>
      <c r="AN10" s="234" t="e">
        <f t="shared" si="3"/>
        <v>#DIV/0!</v>
      </c>
      <c r="AO10" s="234" t="e">
        <f t="shared" si="3"/>
        <v>#DIV/0!</v>
      </c>
      <c r="AP10" s="234" t="e">
        <f t="shared" si="3"/>
        <v>#DIV/0!</v>
      </c>
      <c r="AQ10" s="234" t="e">
        <f t="shared" si="3"/>
        <v>#DIV/0!</v>
      </c>
      <c r="AR10" s="234" t="e">
        <f t="shared" si="3"/>
        <v>#DIV/0!</v>
      </c>
      <c r="AS10" s="234" t="e">
        <f t="shared" si="3"/>
        <v>#DIV/0!</v>
      </c>
      <c r="AT10" s="232">
        <f>+AT11/AT6</f>
        <v>0</v>
      </c>
      <c r="AV10" s="552"/>
      <c r="AW10" s="549" t="s">
        <v>466</v>
      </c>
      <c r="AX10" s="550" t="s">
        <v>467</v>
      </c>
      <c r="AY10" s="1"/>
      <c r="AZ10" s="553">
        <f>+(AZ8/AZ9)</f>
        <v>56.875</v>
      </c>
      <c r="BA10" s="3"/>
      <c r="BC10" s="552"/>
      <c r="BD10" s="549" t="s">
        <v>466</v>
      </c>
      <c r="BE10" s="550" t="s">
        <v>467</v>
      </c>
      <c r="BF10" s="1"/>
      <c r="BG10" s="553">
        <f>+(BG8/BG9)</f>
        <v>0</v>
      </c>
      <c r="BH10" s="3"/>
    </row>
    <row r="11" spans="2:60" ht="18.399999999999999" thickTop="1" thickBot="1" x14ac:dyDescent="0.55000000000000004">
      <c r="B11" s="394" t="s">
        <v>221</v>
      </c>
      <c r="C11" s="243">
        <f t="shared" si="2"/>
        <v>0</v>
      </c>
      <c r="D11" s="101">
        <f t="shared" ref="D11:D21" si="4">+C11/$C$7</f>
        <v>0</v>
      </c>
      <c r="E11" s="249">
        <f t="shared" ref="E11:E21" si="5">+F11*E$7</f>
        <v>0</v>
      </c>
      <c r="F11" s="237">
        <f>'Next Years Budget - Set Goals'!F19</f>
        <v>0</v>
      </c>
      <c r="G11" s="270">
        <f t="shared" ref="G11:G21" si="6">+H11*$G$7</f>
        <v>0</v>
      </c>
      <c r="H11" s="236">
        <f>'Next Years Budget - Set Goals'!H19</f>
        <v>0</v>
      </c>
      <c r="I11" s="181">
        <f t="shared" ref="I11:I21" si="7">+J11*$I$7</f>
        <v>0</v>
      </c>
      <c r="J11" s="237">
        <f>'Next Years Budget - Set Goals'!J19</f>
        <v>0</v>
      </c>
      <c r="K11" s="164">
        <f t="shared" ref="K11:K21" si="8">+L11*$K$7</f>
        <v>0</v>
      </c>
      <c r="L11" s="236">
        <f>'Next Years Budget - Set Goals'!L19</f>
        <v>0</v>
      </c>
      <c r="M11" s="170">
        <f t="shared" ref="M11:M21" si="9">+N11*$M$7</f>
        <v>0</v>
      </c>
      <c r="N11" s="238">
        <f>'Next Years Budget - Set Goals'!N19</f>
        <v>0</v>
      </c>
      <c r="O11" s="164">
        <f t="shared" ref="O11:O21" si="10">+P11*$O$7</f>
        <v>0</v>
      </c>
      <c r="P11" s="237">
        <f>'Next Years Budget - Set Goals'!P19</f>
        <v>0</v>
      </c>
      <c r="Q11" s="170">
        <f t="shared" ref="Q11:Q21" si="11">+R11*$Q$7</f>
        <v>0</v>
      </c>
      <c r="R11" s="237">
        <f>'Next Years Budget - Set Goals'!R19</f>
        <v>0</v>
      </c>
      <c r="S11" s="170">
        <f t="shared" ref="S11:S21" si="12">+T11*$S$7</f>
        <v>0</v>
      </c>
      <c r="T11" s="237">
        <f>'Next Years Budget - Set Goals'!T19</f>
        <v>0</v>
      </c>
      <c r="U11" s="170">
        <f t="shared" ref="U11:U21" si="13">+V11*$U$7</f>
        <v>0</v>
      </c>
      <c r="V11" s="236">
        <f>'Next Years Budget - Set Goals'!V19</f>
        <v>0</v>
      </c>
      <c r="W11" s="155">
        <f t="shared" ref="W11:W21" si="14">+X11*$W$7</f>
        <v>0</v>
      </c>
      <c r="X11" s="237">
        <f>'Next Years Budget - Set Goals'!X19</f>
        <v>0</v>
      </c>
      <c r="Y11" s="170">
        <f t="shared" ref="Y11:Y21" si="15">+Z11*$Y$7</f>
        <v>0</v>
      </c>
      <c r="Z11" s="237">
        <f>'Next Years Budget - Set Goals'!Z19</f>
        <v>0</v>
      </c>
      <c r="AA11" s="170">
        <f t="shared" ref="AA11:AA21" si="16">+AB11*$AA$7</f>
        <v>0</v>
      </c>
      <c r="AB11" s="237">
        <f>'Next Years Budget - Set Goals'!AB19</f>
        <v>0</v>
      </c>
      <c r="AC11" s="164">
        <f t="shared" ref="AC11:AC21" si="17">+AD11*$AC$7</f>
        <v>0</v>
      </c>
      <c r="AD11" s="395">
        <f>'Next Years Budget - Set Goals'!AD19</f>
        <v>0</v>
      </c>
      <c r="AF11" s="377" t="s">
        <v>364</v>
      </c>
      <c r="AG11" s="239">
        <f>+(E114)</f>
        <v>0</v>
      </c>
      <c r="AH11" s="379">
        <f>+(G114)</f>
        <v>0</v>
      </c>
      <c r="AI11" s="379">
        <f>+(I114)</f>
        <v>0</v>
      </c>
      <c r="AJ11" s="379">
        <f>+(K114)</f>
        <v>0</v>
      </c>
      <c r="AK11" s="379">
        <f>+(M114)</f>
        <v>0</v>
      </c>
      <c r="AL11" s="379">
        <f>+(O114)</f>
        <v>0</v>
      </c>
      <c r="AM11" s="379">
        <f>+(Q114)</f>
        <v>0</v>
      </c>
      <c r="AN11" s="379">
        <f>+(S114)</f>
        <v>0</v>
      </c>
      <c r="AO11" s="379">
        <f>+(U114)</f>
        <v>0</v>
      </c>
      <c r="AP11" s="379">
        <f>+(W114)</f>
        <v>0</v>
      </c>
      <c r="AQ11" s="379">
        <f>+(Y114)</f>
        <v>0</v>
      </c>
      <c r="AR11" s="379">
        <f>+(AA114)</f>
        <v>0</v>
      </c>
      <c r="AS11" s="380">
        <f>+(AC114)</f>
        <v>0</v>
      </c>
      <c r="AT11" s="381">
        <f>SUM(AG11:AS11)</f>
        <v>0</v>
      </c>
      <c r="AV11" s="552"/>
      <c r="AW11" s="549" t="s">
        <v>468</v>
      </c>
      <c r="AX11" s="550" t="s">
        <v>469</v>
      </c>
      <c r="AY11" s="1"/>
      <c r="AZ11" s="573">
        <v>0.05</v>
      </c>
      <c r="BA11" s="3"/>
      <c r="BC11" s="552"/>
      <c r="BD11" s="549" t="s">
        <v>468</v>
      </c>
      <c r="BE11" s="550" t="s">
        <v>469</v>
      </c>
      <c r="BF11" s="1"/>
      <c r="BG11" s="573">
        <v>0</v>
      </c>
      <c r="BH11" s="3"/>
    </row>
    <row r="12" spans="2:60" ht="18" thickBot="1" x14ac:dyDescent="0.55000000000000004">
      <c r="B12" s="394" t="s">
        <v>222</v>
      </c>
      <c r="C12" s="243">
        <f t="shared" si="2"/>
        <v>0</v>
      </c>
      <c r="D12" s="101">
        <f t="shared" si="4"/>
        <v>0</v>
      </c>
      <c r="E12" s="249">
        <f t="shared" si="5"/>
        <v>0</v>
      </c>
      <c r="F12" s="237">
        <f>'Next Years Budget - Set Goals'!F20</f>
        <v>0</v>
      </c>
      <c r="G12" s="270">
        <f t="shared" si="6"/>
        <v>0</v>
      </c>
      <c r="H12" s="236">
        <f>'Next Years Budget - Set Goals'!H20</f>
        <v>0</v>
      </c>
      <c r="I12" s="181">
        <f t="shared" si="7"/>
        <v>0</v>
      </c>
      <c r="J12" s="237">
        <f>'Next Years Budget - Set Goals'!J20</f>
        <v>0</v>
      </c>
      <c r="K12" s="164">
        <f t="shared" si="8"/>
        <v>0</v>
      </c>
      <c r="L12" s="236">
        <f>'Next Years Budget - Set Goals'!L20</f>
        <v>0</v>
      </c>
      <c r="M12" s="170">
        <f t="shared" si="9"/>
        <v>0</v>
      </c>
      <c r="N12" s="238">
        <f>'Next Years Budget - Set Goals'!N20</f>
        <v>0</v>
      </c>
      <c r="O12" s="164">
        <f t="shared" si="10"/>
        <v>0</v>
      </c>
      <c r="P12" s="237">
        <f>'Next Years Budget - Set Goals'!P20</f>
        <v>0</v>
      </c>
      <c r="Q12" s="170">
        <f t="shared" si="11"/>
        <v>0</v>
      </c>
      <c r="R12" s="237">
        <f>'Next Years Budget - Set Goals'!R20</f>
        <v>0</v>
      </c>
      <c r="S12" s="170">
        <f t="shared" si="12"/>
        <v>0</v>
      </c>
      <c r="T12" s="237">
        <f>'Next Years Budget - Set Goals'!T20</f>
        <v>0</v>
      </c>
      <c r="U12" s="170">
        <f t="shared" si="13"/>
        <v>0</v>
      </c>
      <c r="V12" s="236">
        <f>'Next Years Budget - Set Goals'!V20</f>
        <v>0</v>
      </c>
      <c r="W12" s="155">
        <f t="shared" si="14"/>
        <v>0</v>
      </c>
      <c r="X12" s="237">
        <f>'Next Years Budget - Set Goals'!X20</f>
        <v>0</v>
      </c>
      <c r="Y12" s="170">
        <f t="shared" si="15"/>
        <v>0</v>
      </c>
      <c r="Z12" s="237">
        <f>'Next Years Budget - Set Goals'!Z20</f>
        <v>0</v>
      </c>
      <c r="AA12" s="170">
        <f t="shared" si="16"/>
        <v>0</v>
      </c>
      <c r="AB12" s="237">
        <f>'Next Years Budget - Set Goals'!AB20</f>
        <v>0</v>
      </c>
      <c r="AC12" s="164">
        <f t="shared" si="17"/>
        <v>0</v>
      </c>
      <c r="AD12" s="395">
        <f>'Next Years Budget - Set Goals'!AD20</f>
        <v>0</v>
      </c>
      <c r="AF12" s="214" t="s">
        <v>370</v>
      </c>
      <c r="AG12" s="385">
        <f>+(E31+E32+E34+E35+E36+E41+E42+E46+E47+E54+E55+E56+E57+E59+E67+E68+E69+E73+E74+E81+E82+E83+E89+E90+E92+E94+E95+E96+E97+E100+E101+E102+E103+E106+E107+E108+E109+E110+E111)</f>
        <v>0</v>
      </c>
      <c r="AH12" s="386">
        <f>+(G31+G32+G34+G35+G36+G41+G42+G46+G47+G54+G55+G56+G57+G59+G67+G68+G69+G73+G74+G81+G82+G83+G89+G90+G92+G94+G95+G96+G97+G100+G101+G102+G103+G106+G107+G108+G109+G110+G111)</f>
        <v>0</v>
      </c>
      <c r="AI12" s="386">
        <f>+(I31+I32+I34+I35+I36+I41+I42+I46+I47+I54+I55+I56+I57+I59+I67+I68+I69+I73+I74+I81+I82+I83+I89+I90+I92+I94+I95+I96+I97+I100+I101+I102+I103+I106+I107+I108+I109+I110+I111)</f>
        <v>0</v>
      </c>
      <c r="AJ12" s="386">
        <f>+(K31+K32+K34+K35+K36+K41+K42+K46+K47+K54+K55+K56+K57+K59+K67+K68+K69+K73+K74+K81+K82+K83+K89+K90+K92+K94+K95+K96+K97+K100+K101+K102+K103+K106+K107+K108+K109+K110+K111)</f>
        <v>0</v>
      </c>
      <c r="AK12" s="386">
        <f>+(M31+M32+M34+M35+M36+M41+M42+M46+M47+M54+M55+M56+M57+M59+M67+M68+M69+M73+M74+M81+M82+M83+M89+M90+M92+M94+M95+M96+M97+M100+M101+M102+M103+M106+M107+M108+M109+M110+M111)</f>
        <v>0</v>
      </c>
      <c r="AL12" s="386">
        <f>+(O31+O32+O34+O35+O36+O41+O42+O46+O47+O54+O55+O56+O57+O59+O67+O68+O69+O73+O74+O81+O82+O83+O89+O90+O92+O94+O95+O96+O97+O100+O101+O102+O103+O106+O107+O108+O109+O110+O111)</f>
        <v>0</v>
      </c>
      <c r="AM12" s="386">
        <f>+(Q31+Q32+Q34+Q35+Q36+Q41+Q42+Q46+Q47+Q54+Q55+Q56+Q57+Q59+Q67+Q68+Q69+Q73+Q74+Q81+Q82+Q83+Q89+Q90+Q92+Q94+Q95+Q96+Q97+Q100+Q101+Q102+Q103+Q106+Q107+Q108+Q109+Q110+Q111)</f>
        <v>0</v>
      </c>
      <c r="AN12" s="386">
        <f>+(S31+S32+S34+S35+S36+S41+S42+S46+S47+S54+S55+S56+S57+S59+S67+S68+S69+S73+S74+S81+S82+S83+S89+S90+S92+S94+S95+S96+S97+S100+S101+S102+S103+S106+S107+S108+S109+S110+S111)</f>
        <v>0</v>
      </c>
      <c r="AO12" s="386">
        <f>+(U31+U32+U34+U35+U36+U41+U42+U46+U47+U54+U55+U56+U57+U59+U67+U68+U69+U73+U74+U81+U82+U83+U89+U90+U92+U94+U95+U96+U97+U100+U101+U102+U103+U106+U107+U108+U109+U110+U111)</f>
        <v>0</v>
      </c>
      <c r="AP12" s="386">
        <f>+(W31+W32+W34+W35+W36+W41+W42+W46+W47+W54+W55+W56+W57+W59+W67+W68+W69+W73+W74+W81+W82+W83+W89+W90+W92+W94+W95+W96+W97+W100+W101+W102+W103+W106+W107+W108+W109+W110+W111)</f>
        <v>0</v>
      </c>
      <c r="AQ12" s="386">
        <f>+(Y31+Y32+Y34+Y35+Y36+Y41+Y42+Y46+Y47+Y54+Y55+Y56+Y57+Y59+Y67+Y68+Y69+Y73+Y74+Y81+Y82+Y83+Y89+Y90+Y92+Y94+Y95+Y96+Y97+Y100+Y101+Y102+Y103+Y106+Y107+Y108+Y109+Y110+Y111)</f>
        <v>0</v>
      </c>
      <c r="AR12" s="386">
        <f>+(AA31+AA32+AA34+AA35+AA36+AA41+AA42+AA46+AA47+AA54+AA55+AA56+AA57+AA59+AA67+AA68+AA69+AA73+AA74+AA81+AA82+AA83+AA89+AA90+AA92+AA94+AA95+AA96+AA97+AA100+AA101+AA102+AA103+AA106+AA107+AA108+AA109+AA110+AA111)</f>
        <v>0</v>
      </c>
      <c r="AS12" s="386">
        <f>+(AC31+AC32+AC34+AC35+AC36+AC41+AC42+AC46+AC47+AC54+AC55+AC56+AC57+AC59+AC67+AC68+AC69+AC73+AC74+AC81+AC82+AC83+AC89+AC90+AC92+AC94+AC95+AC96+AC97+AC100+AC101+AC102+AC103+AC106+AC107+AC108+AC109+AC110+AC111)</f>
        <v>0</v>
      </c>
      <c r="AT12" s="387">
        <f>SUM(AG12:AS12)</f>
        <v>0</v>
      </c>
      <c r="AV12" s="554"/>
      <c r="AW12" s="555" t="s">
        <v>470</v>
      </c>
      <c r="AX12" s="556" t="s">
        <v>471</v>
      </c>
      <c r="AY12" s="2"/>
      <c r="AZ12" s="557">
        <f>+((AZ8/AZ9)/(1-AZ11))</f>
        <v>59.868421052631582</v>
      </c>
      <c r="BA12" s="7"/>
      <c r="BC12" s="554"/>
      <c r="BD12" s="555" t="s">
        <v>470</v>
      </c>
      <c r="BE12" s="556" t="s">
        <v>471</v>
      </c>
      <c r="BF12" s="2"/>
      <c r="BG12" s="557">
        <f>+((BG8/BG9)/(1-BG11))</f>
        <v>0</v>
      </c>
      <c r="BH12" s="7"/>
    </row>
    <row r="13" spans="2:60" ht="18" thickBot="1" x14ac:dyDescent="0.55000000000000004">
      <c r="B13" s="394" t="s">
        <v>233</v>
      </c>
      <c r="C13" s="243">
        <f t="shared" si="2"/>
        <v>0</v>
      </c>
      <c r="D13" s="101">
        <f t="shared" si="4"/>
        <v>0</v>
      </c>
      <c r="E13" s="249">
        <f t="shared" si="5"/>
        <v>0</v>
      </c>
      <c r="F13" s="237">
        <f>'Next Years Budget - Set Goals'!F21</f>
        <v>0</v>
      </c>
      <c r="G13" s="270">
        <f t="shared" si="6"/>
        <v>0</v>
      </c>
      <c r="H13" s="236">
        <f>'Next Years Budget - Set Goals'!H21</f>
        <v>0</v>
      </c>
      <c r="I13" s="181">
        <f t="shared" si="7"/>
        <v>0</v>
      </c>
      <c r="J13" s="237">
        <f>'Next Years Budget - Set Goals'!J21</f>
        <v>0</v>
      </c>
      <c r="K13" s="164">
        <f t="shared" si="8"/>
        <v>0</v>
      </c>
      <c r="L13" s="236">
        <f>'Next Years Budget - Set Goals'!L21</f>
        <v>0</v>
      </c>
      <c r="M13" s="170">
        <f t="shared" si="9"/>
        <v>0</v>
      </c>
      <c r="N13" s="238">
        <f>'Next Years Budget - Set Goals'!N21</f>
        <v>0</v>
      </c>
      <c r="O13" s="164">
        <f t="shared" si="10"/>
        <v>0</v>
      </c>
      <c r="P13" s="237">
        <f>'Next Years Budget - Set Goals'!P21</f>
        <v>0</v>
      </c>
      <c r="Q13" s="170">
        <f t="shared" si="11"/>
        <v>0</v>
      </c>
      <c r="R13" s="237">
        <f>'Next Years Budget - Set Goals'!R21</f>
        <v>0</v>
      </c>
      <c r="S13" s="170">
        <f t="shared" si="12"/>
        <v>0</v>
      </c>
      <c r="T13" s="237">
        <f>'Next Years Budget - Set Goals'!T21</f>
        <v>0</v>
      </c>
      <c r="U13" s="170">
        <f t="shared" si="13"/>
        <v>0</v>
      </c>
      <c r="V13" s="236">
        <f>'Next Years Budget - Set Goals'!V21</f>
        <v>0</v>
      </c>
      <c r="W13" s="155">
        <f t="shared" si="14"/>
        <v>0</v>
      </c>
      <c r="X13" s="237">
        <f>'Next Years Budget - Set Goals'!X21</f>
        <v>0</v>
      </c>
      <c r="Y13" s="170">
        <f t="shared" si="15"/>
        <v>0</v>
      </c>
      <c r="Z13" s="237">
        <f>'Next Years Budget - Set Goals'!Z21</f>
        <v>0</v>
      </c>
      <c r="AA13" s="170">
        <f t="shared" si="16"/>
        <v>0</v>
      </c>
      <c r="AB13" s="237">
        <f>'Next Years Budget - Set Goals'!AB21</f>
        <v>0</v>
      </c>
      <c r="AC13" s="164">
        <f t="shared" si="17"/>
        <v>0</v>
      </c>
      <c r="AD13" s="395">
        <f>'Next Years Budget - Set Goals'!AD21</f>
        <v>0</v>
      </c>
      <c r="AF13" s="215" t="s">
        <v>371</v>
      </c>
      <c r="AG13" s="375">
        <f>+(AG12/AG6)</f>
        <v>0</v>
      </c>
      <c r="AH13" s="427" t="e">
        <f t="shared" ref="AH13:AT13" si="18">+(AH12/AH6)</f>
        <v>#DIV/0!</v>
      </c>
      <c r="AI13" s="427" t="e">
        <f t="shared" si="18"/>
        <v>#DIV/0!</v>
      </c>
      <c r="AJ13" s="427" t="e">
        <f t="shared" si="18"/>
        <v>#DIV/0!</v>
      </c>
      <c r="AK13" s="427" t="e">
        <f t="shared" si="18"/>
        <v>#DIV/0!</v>
      </c>
      <c r="AL13" s="427" t="e">
        <f t="shared" si="18"/>
        <v>#DIV/0!</v>
      </c>
      <c r="AM13" s="427" t="e">
        <f t="shared" si="18"/>
        <v>#DIV/0!</v>
      </c>
      <c r="AN13" s="427" t="e">
        <f t="shared" si="18"/>
        <v>#DIV/0!</v>
      </c>
      <c r="AO13" s="427" t="e">
        <f t="shared" si="18"/>
        <v>#DIV/0!</v>
      </c>
      <c r="AP13" s="427" t="e">
        <f t="shared" si="18"/>
        <v>#DIV/0!</v>
      </c>
      <c r="AQ13" s="427" t="e">
        <f t="shared" si="18"/>
        <v>#DIV/0!</v>
      </c>
      <c r="AR13" s="427" t="e">
        <f t="shared" si="18"/>
        <v>#DIV/0!</v>
      </c>
      <c r="AS13" s="427" t="e">
        <f t="shared" si="18"/>
        <v>#DIV/0!</v>
      </c>
      <c r="AT13" s="388">
        <f t="shared" si="18"/>
        <v>0</v>
      </c>
      <c r="AV13" s="552"/>
      <c r="AW13" s="549" t="s">
        <v>472</v>
      </c>
      <c r="AX13" s="550" t="s">
        <v>473</v>
      </c>
      <c r="AY13" s="1"/>
      <c r="AZ13" s="574">
        <v>0.45</v>
      </c>
      <c r="BA13" s="3"/>
      <c r="BC13" s="552"/>
      <c r="BD13" s="549" t="s">
        <v>472</v>
      </c>
      <c r="BE13" s="550" t="s">
        <v>473</v>
      </c>
      <c r="BF13" s="1"/>
      <c r="BG13" s="574">
        <v>0.99</v>
      </c>
      <c r="BH13" s="3"/>
    </row>
    <row r="14" spans="2:60" ht="18" thickBot="1" x14ac:dyDescent="0.55000000000000004">
      <c r="B14" s="394" t="s">
        <v>223</v>
      </c>
      <c r="C14" s="243">
        <f t="shared" si="2"/>
        <v>0</v>
      </c>
      <c r="D14" s="101">
        <f t="shared" si="4"/>
        <v>0</v>
      </c>
      <c r="E14" s="249">
        <f t="shared" si="5"/>
        <v>0</v>
      </c>
      <c r="F14" s="237">
        <f>'Next Years Budget - Set Goals'!F22</f>
        <v>0</v>
      </c>
      <c r="G14" s="270">
        <f t="shared" si="6"/>
        <v>0</v>
      </c>
      <c r="H14" s="236">
        <f>'Next Years Budget - Set Goals'!H22</f>
        <v>0</v>
      </c>
      <c r="I14" s="181">
        <f t="shared" si="7"/>
        <v>0</v>
      </c>
      <c r="J14" s="237">
        <f>'Next Years Budget - Set Goals'!J22</f>
        <v>0</v>
      </c>
      <c r="K14" s="164">
        <f t="shared" si="8"/>
        <v>0</v>
      </c>
      <c r="L14" s="236">
        <f>'Next Years Budget - Set Goals'!L22</f>
        <v>0</v>
      </c>
      <c r="M14" s="170">
        <f t="shared" si="9"/>
        <v>0</v>
      </c>
      <c r="N14" s="238">
        <f>'Next Years Budget - Set Goals'!N22</f>
        <v>0</v>
      </c>
      <c r="O14" s="164">
        <f t="shared" si="10"/>
        <v>0</v>
      </c>
      <c r="P14" s="237">
        <f>'Next Years Budget - Set Goals'!P22</f>
        <v>0</v>
      </c>
      <c r="Q14" s="170">
        <f t="shared" si="11"/>
        <v>0</v>
      </c>
      <c r="R14" s="237">
        <f>'Next Years Budget - Set Goals'!R22</f>
        <v>0</v>
      </c>
      <c r="S14" s="170">
        <f t="shared" si="12"/>
        <v>0</v>
      </c>
      <c r="T14" s="237">
        <f>'Next Years Budget - Set Goals'!T22</f>
        <v>0</v>
      </c>
      <c r="U14" s="170">
        <f t="shared" si="13"/>
        <v>0</v>
      </c>
      <c r="V14" s="236">
        <f>'Next Years Budget - Set Goals'!V22</f>
        <v>0</v>
      </c>
      <c r="W14" s="155">
        <f t="shared" si="14"/>
        <v>0</v>
      </c>
      <c r="X14" s="237">
        <f>'Next Years Budget - Set Goals'!X22</f>
        <v>0</v>
      </c>
      <c r="Y14" s="170">
        <f t="shared" si="15"/>
        <v>0</v>
      </c>
      <c r="Z14" s="237">
        <f>'Next Years Budget - Set Goals'!Z22</f>
        <v>0</v>
      </c>
      <c r="AA14" s="170">
        <f t="shared" si="16"/>
        <v>0</v>
      </c>
      <c r="AB14" s="237">
        <f>'Next Years Budget - Set Goals'!AB22</f>
        <v>0</v>
      </c>
      <c r="AC14" s="164">
        <f t="shared" si="17"/>
        <v>0</v>
      </c>
      <c r="AD14" s="395">
        <f>'Next Years Budget - Set Goals'!AD22</f>
        <v>0</v>
      </c>
      <c r="AF14" s="215" t="s">
        <v>373</v>
      </c>
      <c r="AG14" s="290">
        <f>+(AG11-AG12)</f>
        <v>0</v>
      </c>
      <c r="AH14" s="291">
        <f t="shared" ref="AH14:AS14" si="19">+(AH11-AH12)</f>
        <v>0</v>
      </c>
      <c r="AI14" s="291">
        <f t="shared" si="19"/>
        <v>0</v>
      </c>
      <c r="AJ14" s="291">
        <f t="shared" si="19"/>
        <v>0</v>
      </c>
      <c r="AK14" s="291">
        <f t="shared" si="19"/>
        <v>0</v>
      </c>
      <c r="AL14" s="291">
        <f t="shared" si="19"/>
        <v>0</v>
      </c>
      <c r="AM14" s="291">
        <f t="shared" si="19"/>
        <v>0</v>
      </c>
      <c r="AN14" s="291">
        <f t="shared" si="19"/>
        <v>0</v>
      </c>
      <c r="AO14" s="291">
        <f t="shared" si="19"/>
        <v>0</v>
      </c>
      <c r="AP14" s="291">
        <f t="shared" si="19"/>
        <v>0</v>
      </c>
      <c r="AQ14" s="291">
        <f t="shared" si="19"/>
        <v>0</v>
      </c>
      <c r="AR14" s="291">
        <f t="shared" si="19"/>
        <v>0</v>
      </c>
      <c r="AS14" s="291">
        <f t="shared" si="19"/>
        <v>0</v>
      </c>
      <c r="AT14" s="293">
        <f>SUM(AG14:AS14)</f>
        <v>0</v>
      </c>
      <c r="AV14" s="552"/>
      <c r="AW14" s="549" t="s">
        <v>474</v>
      </c>
      <c r="AX14" s="550" t="s">
        <v>475</v>
      </c>
      <c r="AY14" s="1"/>
      <c r="AZ14" s="553">
        <f>SUM(AZ12/AZ13)</f>
        <v>133.04093567251462</v>
      </c>
      <c r="BA14" s="3"/>
      <c r="BC14" s="552"/>
      <c r="BD14" s="549" t="s">
        <v>474</v>
      </c>
      <c r="BE14" s="550" t="s">
        <v>475</v>
      </c>
      <c r="BF14" s="1"/>
      <c r="BG14" s="553">
        <f>SUM(BG12/BG13)</f>
        <v>0</v>
      </c>
      <c r="BH14" s="3"/>
    </row>
    <row r="15" spans="2:60" ht="18" thickBot="1" x14ac:dyDescent="0.55000000000000004">
      <c r="B15" s="394" t="s">
        <v>224</v>
      </c>
      <c r="C15" s="243">
        <f t="shared" si="2"/>
        <v>0</v>
      </c>
      <c r="D15" s="101">
        <f t="shared" si="4"/>
        <v>0</v>
      </c>
      <c r="E15" s="249">
        <f t="shared" si="5"/>
        <v>0</v>
      </c>
      <c r="F15" s="237">
        <f>'Next Years Budget - Set Goals'!F23</f>
        <v>0</v>
      </c>
      <c r="G15" s="270">
        <f t="shared" si="6"/>
        <v>0</v>
      </c>
      <c r="H15" s="236">
        <f>'Next Years Budget - Set Goals'!H23</f>
        <v>0</v>
      </c>
      <c r="I15" s="181">
        <f t="shared" si="7"/>
        <v>0</v>
      </c>
      <c r="J15" s="237">
        <f>'Next Years Budget - Set Goals'!J23</f>
        <v>0</v>
      </c>
      <c r="K15" s="164">
        <f t="shared" si="8"/>
        <v>0</v>
      </c>
      <c r="L15" s="236">
        <f>'Next Years Budget - Set Goals'!L23</f>
        <v>0</v>
      </c>
      <c r="M15" s="170">
        <f t="shared" si="9"/>
        <v>0</v>
      </c>
      <c r="N15" s="238">
        <f>'Next Years Budget - Set Goals'!N23</f>
        <v>0</v>
      </c>
      <c r="O15" s="164">
        <f t="shared" si="10"/>
        <v>0</v>
      </c>
      <c r="P15" s="237">
        <f>'Next Years Budget - Set Goals'!P23</f>
        <v>0</v>
      </c>
      <c r="Q15" s="170">
        <f t="shared" si="11"/>
        <v>0</v>
      </c>
      <c r="R15" s="237">
        <f>'Next Years Budget - Set Goals'!R23</f>
        <v>0</v>
      </c>
      <c r="S15" s="170">
        <f t="shared" si="12"/>
        <v>0</v>
      </c>
      <c r="T15" s="237">
        <f>'Next Years Budget - Set Goals'!T23</f>
        <v>0</v>
      </c>
      <c r="U15" s="170">
        <f t="shared" si="13"/>
        <v>0</v>
      </c>
      <c r="V15" s="236">
        <f>'Next Years Budget - Set Goals'!V23</f>
        <v>0</v>
      </c>
      <c r="W15" s="155">
        <f t="shared" si="14"/>
        <v>0</v>
      </c>
      <c r="X15" s="237">
        <f>'Next Years Budget - Set Goals'!X23</f>
        <v>0</v>
      </c>
      <c r="Y15" s="170">
        <f t="shared" si="15"/>
        <v>0</v>
      </c>
      <c r="Z15" s="237">
        <f>'Next Years Budget - Set Goals'!Z23</f>
        <v>3.0000000000000001E-3</v>
      </c>
      <c r="AA15" s="170">
        <f t="shared" si="16"/>
        <v>0</v>
      </c>
      <c r="AB15" s="237">
        <f>'Next Years Budget - Set Goals'!AB23</f>
        <v>0</v>
      </c>
      <c r="AC15" s="164">
        <f t="shared" si="17"/>
        <v>0</v>
      </c>
      <c r="AD15" s="395">
        <f>'Next Years Budget - Set Goals'!AD23</f>
        <v>0</v>
      </c>
      <c r="AF15" s="216" t="s">
        <v>372</v>
      </c>
      <c r="AG15" s="389">
        <f>+(AG14/AG6)</f>
        <v>0</v>
      </c>
      <c r="AH15" s="428" t="e">
        <f t="shared" ref="AH15:AT15" si="20">+(AH14/AH6)</f>
        <v>#DIV/0!</v>
      </c>
      <c r="AI15" s="428" t="e">
        <f t="shared" si="20"/>
        <v>#DIV/0!</v>
      </c>
      <c r="AJ15" s="428" t="e">
        <f t="shared" si="20"/>
        <v>#DIV/0!</v>
      </c>
      <c r="AK15" s="428" t="e">
        <f t="shared" si="20"/>
        <v>#DIV/0!</v>
      </c>
      <c r="AL15" s="453" t="e">
        <f t="shared" si="20"/>
        <v>#DIV/0!</v>
      </c>
      <c r="AM15" s="389" t="e">
        <f t="shared" si="20"/>
        <v>#DIV/0!</v>
      </c>
      <c r="AN15" s="428" t="e">
        <f t="shared" si="20"/>
        <v>#DIV/0!</v>
      </c>
      <c r="AO15" s="428" t="e">
        <f t="shared" si="20"/>
        <v>#DIV/0!</v>
      </c>
      <c r="AP15" s="428" t="e">
        <f t="shared" si="20"/>
        <v>#DIV/0!</v>
      </c>
      <c r="AQ15" s="428" t="e">
        <f t="shared" si="20"/>
        <v>#DIV/0!</v>
      </c>
      <c r="AR15" s="428" t="e">
        <f t="shared" si="20"/>
        <v>#DIV/0!</v>
      </c>
      <c r="AS15" s="428" t="e">
        <f t="shared" si="20"/>
        <v>#DIV/0!</v>
      </c>
      <c r="AT15" s="390">
        <f t="shared" si="20"/>
        <v>0</v>
      </c>
      <c r="AV15" s="552"/>
      <c r="AW15" s="549" t="s">
        <v>476</v>
      </c>
      <c r="AX15" s="550" t="s">
        <v>477</v>
      </c>
      <c r="AY15" s="1"/>
      <c r="AZ15" s="575">
        <v>21</v>
      </c>
      <c r="BA15" s="3"/>
      <c r="BC15" s="552"/>
      <c r="BD15" s="549" t="s">
        <v>476</v>
      </c>
      <c r="BE15" s="550" t="s">
        <v>477</v>
      </c>
      <c r="BF15" s="1"/>
      <c r="BG15" s="575">
        <v>21</v>
      </c>
      <c r="BH15" s="3"/>
    </row>
    <row r="16" spans="2:60" ht="18" thickBot="1" x14ac:dyDescent="0.55000000000000004">
      <c r="B16" s="394" t="s">
        <v>225</v>
      </c>
      <c r="C16" s="243">
        <f t="shared" si="2"/>
        <v>0</v>
      </c>
      <c r="D16" s="101">
        <f t="shared" si="4"/>
        <v>0</v>
      </c>
      <c r="E16" s="249">
        <f t="shared" si="5"/>
        <v>0</v>
      </c>
      <c r="F16" s="237">
        <f>'Next Years Budget - Set Goals'!F24</f>
        <v>0</v>
      </c>
      <c r="G16" s="270">
        <f t="shared" si="6"/>
        <v>0</v>
      </c>
      <c r="H16" s="236">
        <f>'Next Years Budget - Set Goals'!H24</f>
        <v>0</v>
      </c>
      <c r="I16" s="181">
        <f t="shared" si="7"/>
        <v>0</v>
      </c>
      <c r="J16" s="237">
        <f>'Next Years Budget - Set Goals'!J24</f>
        <v>0</v>
      </c>
      <c r="K16" s="164">
        <f t="shared" si="8"/>
        <v>0</v>
      </c>
      <c r="L16" s="236">
        <f>'Next Years Budget - Set Goals'!L24</f>
        <v>0</v>
      </c>
      <c r="M16" s="170">
        <f t="shared" si="9"/>
        <v>0</v>
      </c>
      <c r="N16" s="238">
        <f>'Next Years Budget - Set Goals'!N24</f>
        <v>0</v>
      </c>
      <c r="O16" s="164">
        <f t="shared" si="10"/>
        <v>0</v>
      </c>
      <c r="P16" s="237">
        <f>'Next Years Budget - Set Goals'!P24</f>
        <v>0</v>
      </c>
      <c r="Q16" s="170">
        <f t="shared" si="11"/>
        <v>0</v>
      </c>
      <c r="R16" s="237">
        <f>'Next Years Budget - Set Goals'!R24</f>
        <v>0</v>
      </c>
      <c r="S16" s="170">
        <f t="shared" si="12"/>
        <v>0</v>
      </c>
      <c r="T16" s="237">
        <f>'Next Years Budget - Set Goals'!T24</f>
        <v>0</v>
      </c>
      <c r="U16" s="170">
        <f t="shared" si="13"/>
        <v>0</v>
      </c>
      <c r="V16" s="236">
        <f>'Next Years Budget - Set Goals'!V24</f>
        <v>0</v>
      </c>
      <c r="W16" s="155">
        <f t="shared" si="14"/>
        <v>0</v>
      </c>
      <c r="X16" s="237">
        <f>'Next Years Budget - Set Goals'!X24</f>
        <v>0</v>
      </c>
      <c r="Y16" s="170">
        <f t="shared" si="15"/>
        <v>0</v>
      </c>
      <c r="Z16" s="237">
        <f>'Next Years Budget - Set Goals'!Z24</f>
        <v>0</v>
      </c>
      <c r="AA16" s="170">
        <f t="shared" si="16"/>
        <v>0</v>
      </c>
      <c r="AB16" s="237">
        <f>'Next Years Budget - Set Goals'!AB24</f>
        <v>0</v>
      </c>
      <c r="AC16" s="164">
        <f t="shared" si="17"/>
        <v>0</v>
      </c>
      <c r="AD16" s="395">
        <f>'Next Years Budget - Set Goals'!AD24</f>
        <v>0</v>
      </c>
      <c r="AF16" s="220" t="s">
        <v>354</v>
      </c>
      <c r="AG16" s="382">
        <f>+AG9-AG11</f>
        <v>455000</v>
      </c>
      <c r="AH16" s="458" t="e">
        <f t="shared" ref="AH16:AT16" si="21">+AH9-AH11</f>
        <v>#DIV/0!</v>
      </c>
      <c r="AI16" s="382" t="e">
        <f t="shared" si="21"/>
        <v>#DIV/0!</v>
      </c>
      <c r="AJ16" s="458" t="e">
        <f t="shared" si="21"/>
        <v>#DIV/0!</v>
      </c>
      <c r="AK16" s="382" t="e">
        <f t="shared" si="21"/>
        <v>#DIV/0!</v>
      </c>
      <c r="AL16" s="383" t="e">
        <f t="shared" si="21"/>
        <v>#DIV/0!</v>
      </c>
      <c r="AM16" s="382" t="e">
        <f t="shared" si="21"/>
        <v>#DIV/0!</v>
      </c>
      <c r="AN16" s="458" t="e">
        <f t="shared" si="21"/>
        <v>#DIV/0!</v>
      </c>
      <c r="AO16" s="382" t="e">
        <f t="shared" si="21"/>
        <v>#DIV/0!</v>
      </c>
      <c r="AP16" s="458" t="e">
        <f t="shared" si="21"/>
        <v>#DIV/0!</v>
      </c>
      <c r="AQ16" s="382" t="e">
        <f t="shared" si="21"/>
        <v>#DIV/0!</v>
      </c>
      <c r="AR16" s="458" t="e">
        <f t="shared" si="21"/>
        <v>#DIV/0!</v>
      </c>
      <c r="AS16" s="382" t="e">
        <f t="shared" si="21"/>
        <v>#DIV/0!</v>
      </c>
      <c r="AT16" s="459" t="e">
        <f t="shared" si="21"/>
        <v>#DIV/0!</v>
      </c>
      <c r="AV16" s="552"/>
      <c r="AW16" s="549" t="s">
        <v>478</v>
      </c>
      <c r="AX16" s="550" t="s">
        <v>479</v>
      </c>
      <c r="AY16" s="1"/>
      <c r="AZ16" s="571">
        <f>(AZ14/AZ15)</f>
        <v>6.3352826510721245</v>
      </c>
      <c r="BA16" s="558" t="s">
        <v>480</v>
      </c>
      <c r="BC16" s="552"/>
      <c r="BD16" s="549" t="s">
        <v>478</v>
      </c>
      <c r="BE16" s="550" t="s">
        <v>479</v>
      </c>
      <c r="BF16" s="1"/>
      <c r="BG16" s="571">
        <f>(BG14/BG15)</f>
        <v>0</v>
      </c>
      <c r="BH16" s="558" t="s">
        <v>480</v>
      </c>
    </row>
    <row r="17" spans="1:60" ht="18" thickBot="1" x14ac:dyDescent="0.55000000000000004">
      <c r="B17" s="394" t="s">
        <v>226</v>
      </c>
      <c r="C17" s="243">
        <f t="shared" si="2"/>
        <v>0</v>
      </c>
      <c r="D17" s="101">
        <f t="shared" si="4"/>
        <v>0</v>
      </c>
      <c r="E17" s="249">
        <f t="shared" si="5"/>
        <v>0</v>
      </c>
      <c r="F17" s="237">
        <f>'Next Years Budget - Set Goals'!F25</f>
        <v>0</v>
      </c>
      <c r="G17" s="270">
        <f t="shared" si="6"/>
        <v>0</v>
      </c>
      <c r="H17" s="236">
        <f>'Next Years Budget - Set Goals'!H25</f>
        <v>0</v>
      </c>
      <c r="I17" s="181">
        <f t="shared" si="7"/>
        <v>0</v>
      </c>
      <c r="J17" s="237">
        <f>'Next Years Budget - Set Goals'!J25</f>
        <v>0</v>
      </c>
      <c r="K17" s="164">
        <f t="shared" si="8"/>
        <v>0</v>
      </c>
      <c r="L17" s="236">
        <f>'Next Years Budget - Set Goals'!L25</f>
        <v>0</v>
      </c>
      <c r="M17" s="170">
        <f t="shared" si="9"/>
        <v>0</v>
      </c>
      <c r="N17" s="238">
        <f>'Next Years Budget - Set Goals'!N25</f>
        <v>0</v>
      </c>
      <c r="O17" s="164">
        <f t="shared" si="10"/>
        <v>0</v>
      </c>
      <c r="P17" s="237">
        <f>'Next Years Budget - Set Goals'!P25</f>
        <v>0</v>
      </c>
      <c r="Q17" s="170">
        <f t="shared" si="11"/>
        <v>0</v>
      </c>
      <c r="R17" s="237">
        <f>'Next Years Budget - Set Goals'!R25</f>
        <v>0</v>
      </c>
      <c r="S17" s="170">
        <f t="shared" si="12"/>
        <v>0</v>
      </c>
      <c r="T17" s="237">
        <f>'Next Years Budget - Set Goals'!T25</f>
        <v>0</v>
      </c>
      <c r="U17" s="170">
        <f t="shared" si="13"/>
        <v>0</v>
      </c>
      <c r="V17" s="236">
        <f>'Next Years Budget - Set Goals'!V25</f>
        <v>0</v>
      </c>
      <c r="W17" s="155">
        <f t="shared" si="14"/>
        <v>0</v>
      </c>
      <c r="X17" s="237">
        <f>'Next Years Budget - Set Goals'!X25</f>
        <v>0</v>
      </c>
      <c r="Y17" s="170">
        <f t="shared" si="15"/>
        <v>0</v>
      </c>
      <c r="Z17" s="237">
        <f>'Next Years Budget - Set Goals'!Z25</f>
        <v>0</v>
      </c>
      <c r="AA17" s="170">
        <f t="shared" si="16"/>
        <v>0</v>
      </c>
      <c r="AB17" s="237">
        <f>'Next Years Budget - Set Goals'!AB25</f>
        <v>0</v>
      </c>
      <c r="AC17" s="164">
        <f t="shared" si="17"/>
        <v>0</v>
      </c>
      <c r="AD17" s="395">
        <f>'Next Years Budget - Set Goals'!AD25</f>
        <v>0</v>
      </c>
      <c r="AF17" s="221" t="s">
        <v>355</v>
      </c>
      <c r="AG17" s="432">
        <f>+AG16/AG6</f>
        <v>1</v>
      </c>
      <c r="AH17" s="455" t="e">
        <f t="shared" ref="AH17:AT17" si="22">+AH16/AH6</f>
        <v>#DIV/0!</v>
      </c>
      <c r="AI17" s="432" t="e">
        <f t="shared" si="22"/>
        <v>#DIV/0!</v>
      </c>
      <c r="AJ17" s="455" t="e">
        <f t="shared" si="22"/>
        <v>#DIV/0!</v>
      </c>
      <c r="AK17" s="432" t="e">
        <f t="shared" si="22"/>
        <v>#DIV/0!</v>
      </c>
      <c r="AL17" s="455" t="e">
        <f t="shared" si="22"/>
        <v>#DIV/0!</v>
      </c>
      <c r="AM17" s="432" t="e">
        <f t="shared" si="22"/>
        <v>#DIV/0!</v>
      </c>
      <c r="AN17" s="455" t="e">
        <f t="shared" si="22"/>
        <v>#DIV/0!</v>
      </c>
      <c r="AO17" s="432" t="e">
        <f t="shared" si="22"/>
        <v>#DIV/0!</v>
      </c>
      <c r="AP17" s="455" t="e">
        <f t="shared" si="22"/>
        <v>#DIV/0!</v>
      </c>
      <c r="AQ17" s="432" t="e">
        <f t="shared" si="22"/>
        <v>#DIV/0!</v>
      </c>
      <c r="AR17" s="455" t="e">
        <f t="shared" si="22"/>
        <v>#DIV/0!</v>
      </c>
      <c r="AS17" s="432" t="e">
        <f t="shared" si="22"/>
        <v>#DIV/0!</v>
      </c>
      <c r="AT17" s="433" t="e">
        <f t="shared" si="22"/>
        <v>#DIV/0!</v>
      </c>
      <c r="AV17" s="6"/>
      <c r="AW17" s="555" t="s">
        <v>481</v>
      </c>
      <c r="AX17" s="556" t="s">
        <v>482</v>
      </c>
      <c r="AY17" s="2"/>
      <c r="AZ17" s="576">
        <f>+(AZ8/AZ15)</f>
        <v>21666.666666666668</v>
      </c>
      <c r="BA17" s="559" t="s">
        <v>480</v>
      </c>
      <c r="BC17" s="6"/>
      <c r="BD17" s="555" t="s">
        <v>481</v>
      </c>
      <c r="BE17" s="556" t="s">
        <v>482</v>
      </c>
      <c r="BF17" s="2"/>
      <c r="BG17" s="576">
        <f>+(BG8/BG15)</f>
        <v>0</v>
      </c>
      <c r="BH17" s="559" t="s">
        <v>480</v>
      </c>
    </row>
    <row r="18" spans="1:60" x14ac:dyDescent="0.35">
      <c r="B18" s="394" t="s">
        <v>227</v>
      </c>
      <c r="C18" s="243">
        <f t="shared" si="2"/>
        <v>0</v>
      </c>
      <c r="D18" s="101">
        <f t="shared" si="4"/>
        <v>0</v>
      </c>
      <c r="E18" s="249">
        <f t="shared" si="5"/>
        <v>0</v>
      </c>
      <c r="F18" s="237">
        <f>'Next Years Budget - Set Goals'!F26</f>
        <v>0</v>
      </c>
      <c r="G18" s="270">
        <f t="shared" si="6"/>
        <v>0</v>
      </c>
      <c r="H18" s="236">
        <f>'Next Years Budget - Set Goals'!H26</f>
        <v>0</v>
      </c>
      <c r="I18" s="181">
        <f t="shared" si="7"/>
        <v>0</v>
      </c>
      <c r="J18" s="237">
        <f>'Next Years Budget - Set Goals'!J26</f>
        <v>0</v>
      </c>
      <c r="K18" s="164">
        <f t="shared" si="8"/>
        <v>0</v>
      </c>
      <c r="L18" s="236">
        <f>'Next Years Budget - Set Goals'!L26</f>
        <v>0</v>
      </c>
      <c r="M18" s="170">
        <f t="shared" si="9"/>
        <v>0</v>
      </c>
      <c r="N18" s="238">
        <f>'Next Years Budget - Set Goals'!N26</f>
        <v>0</v>
      </c>
      <c r="O18" s="164">
        <f t="shared" si="10"/>
        <v>0</v>
      </c>
      <c r="P18" s="237">
        <f>'Next Years Budget - Set Goals'!P26</f>
        <v>0</v>
      </c>
      <c r="Q18" s="170">
        <f t="shared" si="11"/>
        <v>0</v>
      </c>
      <c r="R18" s="237">
        <f>'Next Years Budget - Set Goals'!R26</f>
        <v>0</v>
      </c>
      <c r="S18" s="170">
        <f t="shared" si="12"/>
        <v>0</v>
      </c>
      <c r="T18" s="237">
        <f>'Next Years Budget - Set Goals'!T26</f>
        <v>0</v>
      </c>
      <c r="U18" s="170">
        <f t="shared" si="13"/>
        <v>0</v>
      </c>
      <c r="V18" s="236">
        <f>'Next Years Budget - Set Goals'!V26</f>
        <v>0</v>
      </c>
      <c r="W18" s="155">
        <f t="shared" si="14"/>
        <v>0</v>
      </c>
      <c r="X18" s="237">
        <f>'Next Years Budget - Set Goals'!X26</f>
        <v>0</v>
      </c>
      <c r="Y18" s="170">
        <f t="shared" si="15"/>
        <v>0</v>
      </c>
      <c r="Z18" s="237">
        <f>'Next Years Budget - Set Goals'!Z26</f>
        <v>0</v>
      </c>
      <c r="AA18" s="170">
        <f t="shared" si="16"/>
        <v>0</v>
      </c>
      <c r="AB18" s="237">
        <f>'Next Years Budget - Set Goals'!AB26</f>
        <v>0</v>
      </c>
      <c r="AC18" s="164">
        <f t="shared" si="17"/>
        <v>0</v>
      </c>
      <c r="AD18" s="395">
        <f>'Next Years Budget - Set Goals'!AD26</f>
        <v>0</v>
      </c>
      <c r="AF18" s="1"/>
      <c r="AG18" s="1"/>
      <c r="AH18" s="1"/>
      <c r="AI18" s="1"/>
      <c r="AJ18" s="1"/>
      <c r="AK18" s="1"/>
      <c r="AL18" s="1"/>
      <c r="AM18" s="1"/>
      <c r="AN18" s="1"/>
      <c r="AO18" s="1"/>
      <c r="AP18" s="1"/>
      <c r="AQ18" s="419"/>
      <c r="AR18" s="438"/>
      <c r="AS18" s="9"/>
      <c r="AT18" s="226"/>
      <c r="AV18" s="8"/>
      <c r="AW18" s="9"/>
      <c r="AX18" s="9"/>
      <c r="AY18" s="9"/>
      <c r="AZ18" s="352"/>
      <c r="BA18" s="10"/>
    </row>
    <row r="19" spans="1:60" ht="17.649999999999999" x14ac:dyDescent="0.5">
      <c r="B19" s="394" t="s">
        <v>228</v>
      </c>
      <c r="C19" s="243">
        <f t="shared" si="2"/>
        <v>0</v>
      </c>
      <c r="D19" s="101">
        <f t="shared" si="4"/>
        <v>0</v>
      </c>
      <c r="E19" s="249">
        <f t="shared" si="5"/>
        <v>0</v>
      </c>
      <c r="F19" s="237">
        <f>'Next Years Budget - Set Goals'!F27</f>
        <v>0</v>
      </c>
      <c r="G19" s="270">
        <f t="shared" si="6"/>
        <v>0</v>
      </c>
      <c r="H19" s="236">
        <f>'Next Years Budget - Set Goals'!H27</f>
        <v>0</v>
      </c>
      <c r="I19" s="181">
        <f t="shared" si="7"/>
        <v>0</v>
      </c>
      <c r="J19" s="238">
        <f>'Next Years Budget - Set Goals'!J27</f>
        <v>0</v>
      </c>
      <c r="K19" s="164">
        <f t="shared" si="8"/>
        <v>0</v>
      </c>
      <c r="L19" s="237">
        <f>'Next Years Budget - Set Goals'!L27</f>
        <v>0</v>
      </c>
      <c r="M19" s="170">
        <f t="shared" si="9"/>
        <v>0</v>
      </c>
      <c r="N19" s="238">
        <f>'Next Years Budget - Set Goals'!N27</f>
        <v>0</v>
      </c>
      <c r="O19" s="164">
        <f t="shared" si="10"/>
        <v>0</v>
      </c>
      <c r="P19" s="237">
        <f>'Next Years Budget - Set Goals'!P27</f>
        <v>0</v>
      </c>
      <c r="Q19" s="170">
        <f t="shared" si="11"/>
        <v>0</v>
      </c>
      <c r="R19" s="237">
        <f>'Next Years Budget - Set Goals'!R27</f>
        <v>0</v>
      </c>
      <c r="S19" s="170">
        <f t="shared" si="12"/>
        <v>0</v>
      </c>
      <c r="T19" s="237">
        <f>'Next Years Budget - Set Goals'!T27</f>
        <v>0</v>
      </c>
      <c r="U19" s="170">
        <f t="shared" si="13"/>
        <v>0</v>
      </c>
      <c r="V19" s="236">
        <f>'Next Years Budget - Set Goals'!V27</f>
        <v>0</v>
      </c>
      <c r="W19" s="155">
        <f t="shared" si="14"/>
        <v>0</v>
      </c>
      <c r="X19" s="237">
        <f>'Next Years Budget - Set Goals'!X27</f>
        <v>0</v>
      </c>
      <c r="Y19" s="170">
        <f t="shared" si="15"/>
        <v>0</v>
      </c>
      <c r="Z19" s="237">
        <f>'Next Years Budget - Set Goals'!Z27</f>
        <v>0</v>
      </c>
      <c r="AA19" s="170">
        <f t="shared" si="16"/>
        <v>0</v>
      </c>
      <c r="AB19" s="237">
        <f>'Next Years Budget - Set Goals'!AB27</f>
        <v>0</v>
      </c>
      <c r="AC19" s="164">
        <f t="shared" si="17"/>
        <v>0</v>
      </c>
      <c r="AD19" s="395">
        <f>'Next Years Budget - Set Goals'!AD27</f>
        <v>0</v>
      </c>
      <c r="AF19" s="13" t="s">
        <v>374</v>
      </c>
      <c r="AG19" s="222">
        <f>+(AG11/AG8)</f>
        <v>0</v>
      </c>
      <c r="AH19" s="222" t="e">
        <f t="shared" ref="AH19:AT19" si="23">+(AH11/AH8)</f>
        <v>#DIV/0!</v>
      </c>
      <c r="AI19" s="222" t="e">
        <f t="shared" si="23"/>
        <v>#DIV/0!</v>
      </c>
      <c r="AJ19" s="222" t="e">
        <f t="shared" si="23"/>
        <v>#DIV/0!</v>
      </c>
      <c r="AK19" s="222" t="e">
        <f t="shared" si="23"/>
        <v>#DIV/0!</v>
      </c>
      <c r="AL19" s="222" t="e">
        <f t="shared" si="23"/>
        <v>#DIV/0!</v>
      </c>
      <c r="AM19" s="222" t="e">
        <f t="shared" si="23"/>
        <v>#DIV/0!</v>
      </c>
      <c r="AN19" s="222" t="e">
        <f t="shared" si="23"/>
        <v>#DIV/0!</v>
      </c>
      <c r="AO19" s="222" t="e">
        <f t="shared" si="23"/>
        <v>#DIV/0!</v>
      </c>
      <c r="AP19" s="222" t="e">
        <f t="shared" si="23"/>
        <v>#DIV/0!</v>
      </c>
      <c r="AQ19" s="222" t="e">
        <f t="shared" si="23"/>
        <v>#DIV/0!</v>
      </c>
      <c r="AR19" s="439" t="e">
        <f t="shared" si="23"/>
        <v>#DIV/0!</v>
      </c>
      <c r="AS19" s="437" t="e">
        <f t="shared" si="23"/>
        <v>#DIV/0!</v>
      </c>
      <c r="AT19" s="436" t="e">
        <f t="shared" si="23"/>
        <v>#DIV/0!</v>
      </c>
      <c r="AV19" s="4"/>
      <c r="AW19" s="1"/>
      <c r="AX19" s="560" t="s">
        <v>488</v>
      </c>
      <c r="AY19" s="1"/>
      <c r="AZ19" s="838">
        <f>+((I7/139)/15)</f>
        <v>0</v>
      </c>
      <c r="BA19" s="3"/>
    </row>
    <row r="20" spans="1:60" ht="17.649999999999999" x14ac:dyDescent="0.5">
      <c r="B20" s="394" t="s">
        <v>234</v>
      </c>
      <c r="C20" s="243">
        <f t="shared" si="2"/>
        <v>0</v>
      </c>
      <c r="D20" s="101">
        <f t="shared" si="4"/>
        <v>0</v>
      </c>
      <c r="E20" s="249">
        <f t="shared" si="5"/>
        <v>0</v>
      </c>
      <c r="F20" s="237">
        <f>'Next Years Budget - Set Goals'!F28</f>
        <v>0</v>
      </c>
      <c r="G20" s="270">
        <f t="shared" si="6"/>
        <v>0</v>
      </c>
      <c r="H20" s="236">
        <f>'Next Years Budget - Set Goals'!H28</f>
        <v>0</v>
      </c>
      <c r="I20" s="181">
        <f t="shared" si="7"/>
        <v>0</v>
      </c>
      <c r="J20" s="238">
        <f>'Next Years Budget - Set Goals'!J28</f>
        <v>0</v>
      </c>
      <c r="K20" s="164">
        <f t="shared" si="8"/>
        <v>0</v>
      </c>
      <c r="L20" s="237">
        <f>'Next Years Budget - Set Goals'!L28</f>
        <v>0</v>
      </c>
      <c r="M20" s="170">
        <f t="shared" si="9"/>
        <v>0</v>
      </c>
      <c r="N20" s="238">
        <f>'Next Years Budget - Set Goals'!N28</f>
        <v>0</v>
      </c>
      <c r="O20" s="164">
        <f t="shared" si="10"/>
        <v>0</v>
      </c>
      <c r="P20" s="237">
        <f>'Next Years Budget - Set Goals'!P28</f>
        <v>0</v>
      </c>
      <c r="Q20" s="170">
        <f t="shared" si="11"/>
        <v>0</v>
      </c>
      <c r="R20" s="237">
        <f>'Next Years Budget - Set Goals'!R28</f>
        <v>0</v>
      </c>
      <c r="S20" s="170">
        <f t="shared" si="12"/>
        <v>0</v>
      </c>
      <c r="T20" s="237">
        <f>'Next Years Budget - Set Goals'!T28</f>
        <v>0</v>
      </c>
      <c r="U20" s="170">
        <f t="shared" si="13"/>
        <v>0</v>
      </c>
      <c r="V20" s="236">
        <f>'Next Years Budget - Set Goals'!V28</f>
        <v>0</v>
      </c>
      <c r="W20" s="155">
        <f t="shared" si="14"/>
        <v>0</v>
      </c>
      <c r="X20" s="237">
        <f>'Next Years Budget - Set Goals'!X28</f>
        <v>0</v>
      </c>
      <c r="Y20" s="170">
        <f t="shared" si="15"/>
        <v>0</v>
      </c>
      <c r="Z20" s="237">
        <f>'Next Years Budget - Set Goals'!Z28</f>
        <v>0</v>
      </c>
      <c r="AA20" s="170">
        <f t="shared" si="16"/>
        <v>0</v>
      </c>
      <c r="AB20" s="237">
        <f>'Next Years Budget - Set Goals'!AB28</f>
        <v>0</v>
      </c>
      <c r="AC20" s="170">
        <f t="shared" si="17"/>
        <v>0</v>
      </c>
      <c r="AD20" s="395">
        <f>'Next Years Budget - Set Goals'!AD28</f>
        <v>0</v>
      </c>
      <c r="AF20" s="13" t="s">
        <v>401</v>
      </c>
      <c r="AG20" s="235">
        <v>0</v>
      </c>
      <c r="AH20" s="235"/>
      <c r="AI20" s="235"/>
      <c r="AJ20" s="235"/>
      <c r="AK20" s="235"/>
      <c r="AL20" s="235"/>
      <c r="AM20" s="235"/>
      <c r="AN20" s="235"/>
      <c r="AO20" s="235"/>
      <c r="AP20" s="235"/>
      <c r="AQ20" s="434"/>
      <c r="AR20" s="440"/>
      <c r="AS20" s="235"/>
      <c r="AT20" s="442"/>
      <c r="AV20" s="4"/>
      <c r="AW20" s="1"/>
      <c r="AX20" s="560" t="s">
        <v>489</v>
      </c>
      <c r="AY20" s="1"/>
      <c r="AZ20" s="838">
        <f>+((G7/250)/20)</f>
        <v>0</v>
      </c>
      <c r="BA20" s="561"/>
    </row>
    <row r="21" spans="1:60" ht="17.649999999999999" x14ac:dyDescent="0.5">
      <c r="B21" s="394" t="s">
        <v>235</v>
      </c>
      <c r="C21" s="243">
        <f t="shared" si="2"/>
        <v>0</v>
      </c>
      <c r="D21" s="101">
        <f t="shared" si="4"/>
        <v>0</v>
      </c>
      <c r="E21" s="249">
        <f t="shared" si="5"/>
        <v>0</v>
      </c>
      <c r="F21" s="237">
        <f>'Next Years Budget - Set Goals'!F29</f>
        <v>0</v>
      </c>
      <c r="G21" s="270">
        <f t="shared" si="6"/>
        <v>0</v>
      </c>
      <c r="H21" s="236">
        <f>'Next Years Budget - Set Goals'!H29</f>
        <v>0</v>
      </c>
      <c r="I21" s="181">
        <f t="shared" si="7"/>
        <v>0</v>
      </c>
      <c r="J21" s="238">
        <f>'Next Years Budget - Set Goals'!J29</f>
        <v>0</v>
      </c>
      <c r="K21" s="164">
        <f t="shared" si="8"/>
        <v>0</v>
      </c>
      <c r="L21" s="237">
        <f>'Next Years Budget - Set Goals'!L29</f>
        <v>0</v>
      </c>
      <c r="M21" s="170">
        <f t="shared" si="9"/>
        <v>0</v>
      </c>
      <c r="N21" s="238">
        <f>'Next Years Budget - Set Goals'!N29</f>
        <v>0</v>
      </c>
      <c r="O21" s="164">
        <f t="shared" si="10"/>
        <v>0</v>
      </c>
      <c r="P21" s="237">
        <f>'Next Years Budget - Set Goals'!P29</f>
        <v>0</v>
      </c>
      <c r="Q21" s="170">
        <f t="shared" si="11"/>
        <v>0</v>
      </c>
      <c r="R21" s="237">
        <f>'Next Years Budget - Set Goals'!R29</f>
        <v>0</v>
      </c>
      <c r="S21" s="170">
        <f t="shared" si="12"/>
        <v>0</v>
      </c>
      <c r="T21" s="237">
        <f>'Next Years Budget - Set Goals'!T29</f>
        <v>0</v>
      </c>
      <c r="U21" s="170">
        <f t="shared" si="13"/>
        <v>0</v>
      </c>
      <c r="V21" s="236">
        <f>'Next Years Budget - Set Goals'!V29</f>
        <v>0</v>
      </c>
      <c r="W21" s="155">
        <f t="shared" si="14"/>
        <v>0</v>
      </c>
      <c r="X21" s="237">
        <f>'Next Years Budget - Set Goals'!X29</f>
        <v>0</v>
      </c>
      <c r="Y21" s="170">
        <f t="shared" si="15"/>
        <v>0</v>
      </c>
      <c r="Z21" s="237">
        <f>'Next Years Budget - Set Goals'!Z29</f>
        <v>0</v>
      </c>
      <c r="AA21" s="170">
        <f t="shared" si="16"/>
        <v>0</v>
      </c>
      <c r="AB21" s="237">
        <f>'Next Years Budget - Set Goals'!AB29</f>
        <v>0</v>
      </c>
      <c r="AC21" s="213">
        <f t="shared" si="17"/>
        <v>0</v>
      </c>
      <c r="AD21" s="396">
        <f>'Next Years Budget - Set Goals'!AD29</f>
        <v>0</v>
      </c>
      <c r="AF21" s="13" t="s">
        <v>389</v>
      </c>
      <c r="AG21" s="222" t="e">
        <f>+(AG9/AG20)</f>
        <v>#DIV/0!</v>
      </c>
      <c r="AH21" s="222" t="e">
        <f t="shared" ref="AH21:AS21" si="24">+(AH9/AH20)</f>
        <v>#DIV/0!</v>
      </c>
      <c r="AI21" s="222" t="e">
        <f t="shared" si="24"/>
        <v>#DIV/0!</v>
      </c>
      <c r="AJ21" s="222" t="e">
        <f t="shared" si="24"/>
        <v>#DIV/0!</v>
      </c>
      <c r="AK21" s="222" t="e">
        <f t="shared" si="24"/>
        <v>#DIV/0!</v>
      </c>
      <c r="AL21" s="222" t="e">
        <f t="shared" si="24"/>
        <v>#DIV/0!</v>
      </c>
      <c r="AM21" s="222" t="e">
        <f t="shared" si="24"/>
        <v>#DIV/0!</v>
      </c>
      <c r="AN21" s="222" t="e">
        <f t="shared" si="24"/>
        <v>#DIV/0!</v>
      </c>
      <c r="AO21" s="222" t="e">
        <f t="shared" si="24"/>
        <v>#DIV/0!</v>
      </c>
      <c r="AP21" s="222" t="e">
        <f t="shared" si="24"/>
        <v>#DIV/0!</v>
      </c>
      <c r="AQ21" s="222" t="e">
        <f t="shared" si="24"/>
        <v>#DIV/0!</v>
      </c>
      <c r="AR21" s="435" t="e">
        <f t="shared" si="24"/>
        <v>#DIV/0!</v>
      </c>
      <c r="AS21" s="460" t="e">
        <f t="shared" si="24"/>
        <v>#DIV/0!</v>
      </c>
      <c r="AT21" s="443"/>
      <c r="AV21" s="4"/>
      <c r="AW21" s="1"/>
      <c r="AX21" s="560" t="s">
        <v>483</v>
      </c>
      <c r="AY21" s="1"/>
      <c r="AZ21" s="562">
        <f>SUM(AZ14-(AZ19+AZ20))</f>
        <v>133.04093567251462</v>
      </c>
      <c r="BA21" s="3"/>
    </row>
    <row r="22" spans="1:60" ht="18" thickBot="1" x14ac:dyDescent="0.55000000000000004">
      <c r="B22" s="397" t="s">
        <v>229</v>
      </c>
      <c r="C22" s="246">
        <f>SUM(C10:C21)</f>
        <v>0</v>
      </c>
      <c r="D22" s="133">
        <f>+C22/$C$7</f>
        <v>0</v>
      </c>
      <c r="E22" s="246">
        <f t="shared" ref="E22:AD22" si="25">SUM(E10:E21)</f>
        <v>0</v>
      </c>
      <c r="F22" s="169">
        <f t="shared" si="25"/>
        <v>0</v>
      </c>
      <c r="G22" s="271">
        <f t="shared" si="25"/>
        <v>0</v>
      </c>
      <c r="H22" s="189">
        <f t="shared" si="25"/>
        <v>0</v>
      </c>
      <c r="I22" s="182">
        <f t="shared" si="25"/>
        <v>0</v>
      </c>
      <c r="J22" s="90">
        <f t="shared" si="25"/>
        <v>0</v>
      </c>
      <c r="K22" s="95">
        <f t="shared" si="25"/>
        <v>0</v>
      </c>
      <c r="L22" s="169">
        <f t="shared" si="25"/>
        <v>0</v>
      </c>
      <c r="M22" s="95">
        <f t="shared" si="25"/>
        <v>0</v>
      </c>
      <c r="N22" s="90">
        <f t="shared" si="25"/>
        <v>0</v>
      </c>
      <c r="O22" s="95">
        <f t="shared" si="25"/>
        <v>0</v>
      </c>
      <c r="P22" s="169">
        <f t="shared" si="25"/>
        <v>0</v>
      </c>
      <c r="Q22" s="95">
        <f t="shared" si="25"/>
        <v>0</v>
      </c>
      <c r="R22" s="169">
        <f t="shared" si="25"/>
        <v>0</v>
      </c>
      <c r="S22" s="95">
        <f t="shared" si="25"/>
        <v>0</v>
      </c>
      <c r="T22" s="169">
        <f t="shared" si="25"/>
        <v>0</v>
      </c>
      <c r="U22" s="95">
        <f t="shared" si="25"/>
        <v>0</v>
      </c>
      <c r="V22" s="189">
        <f t="shared" si="25"/>
        <v>0</v>
      </c>
      <c r="W22" s="212">
        <f t="shared" si="25"/>
        <v>0</v>
      </c>
      <c r="X22" s="169">
        <f t="shared" si="25"/>
        <v>1E-4</v>
      </c>
      <c r="Y22" s="95">
        <f t="shared" si="25"/>
        <v>0</v>
      </c>
      <c r="Z22" s="169">
        <f t="shared" si="25"/>
        <v>3.0000000000000001E-3</v>
      </c>
      <c r="AA22" s="95">
        <f t="shared" si="25"/>
        <v>0</v>
      </c>
      <c r="AB22" s="90">
        <f t="shared" si="25"/>
        <v>0</v>
      </c>
      <c r="AC22" s="95">
        <f t="shared" si="25"/>
        <v>0</v>
      </c>
      <c r="AD22" s="398">
        <f t="shared" si="25"/>
        <v>1E-4</v>
      </c>
      <c r="AE22" s="1"/>
      <c r="AF22" s="294" t="s">
        <v>390</v>
      </c>
      <c r="AG22" s="235"/>
      <c r="AH22" s="235"/>
      <c r="AI22" s="235"/>
      <c r="AJ22" s="235"/>
      <c r="AK22" s="235"/>
      <c r="AL22" s="235"/>
      <c r="AM22" s="235"/>
      <c r="AN22" s="235"/>
      <c r="AO22" s="235"/>
      <c r="AP22" s="235"/>
      <c r="AQ22" s="434"/>
      <c r="AR22" s="440"/>
      <c r="AS22" s="235"/>
      <c r="AT22" s="442"/>
      <c r="AV22" s="4"/>
      <c r="AW22" s="1"/>
      <c r="AX22" s="560" t="s">
        <v>484</v>
      </c>
      <c r="AY22" s="1"/>
      <c r="AZ22" s="563">
        <v>300</v>
      </c>
      <c r="BA22" s="3"/>
    </row>
    <row r="23" spans="1:60" ht="13.9" x14ac:dyDescent="0.4">
      <c r="B23" s="399"/>
      <c r="C23" s="247"/>
      <c r="D23" s="77"/>
      <c r="E23" s="247"/>
      <c r="F23" s="210"/>
      <c r="G23" s="272"/>
      <c r="H23" s="173"/>
      <c r="I23" s="183"/>
      <c r="J23" s="166"/>
      <c r="K23" s="96"/>
      <c r="L23" s="210"/>
      <c r="M23" s="96"/>
      <c r="N23" s="166"/>
      <c r="O23" s="96"/>
      <c r="P23" s="210"/>
      <c r="Q23" s="96"/>
      <c r="R23" s="210"/>
      <c r="S23" s="96"/>
      <c r="T23" s="166"/>
      <c r="U23" s="96"/>
      <c r="V23" s="166"/>
      <c r="W23" s="96"/>
      <c r="X23" s="210"/>
      <c r="Y23" s="96"/>
      <c r="Z23" s="210"/>
      <c r="AA23" s="96"/>
      <c r="AB23" s="166"/>
      <c r="AC23" s="96"/>
      <c r="AD23" s="318"/>
      <c r="AR23" s="224" t="s">
        <v>356</v>
      </c>
      <c r="AS23" s="463"/>
      <c r="AT23" s="466">
        <f>+C125</f>
        <v>0</v>
      </c>
      <c r="AV23" s="4"/>
      <c r="AW23" s="1"/>
      <c r="AX23" s="1"/>
      <c r="AY23" s="1"/>
      <c r="AZ23" s="344"/>
      <c r="BA23" s="3"/>
    </row>
    <row r="24" spans="1:60" ht="18" thickBot="1" x14ac:dyDescent="0.55000000000000004">
      <c r="B24" s="400" t="s">
        <v>242</v>
      </c>
      <c r="C24" s="243">
        <f>+C7-C22</f>
        <v>455000</v>
      </c>
      <c r="D24" s="101">
        <f>+C24/$C$7</f>
        <v>1</v>
      </c>
      <c r="E24" s="243">
        <f>+E7-E22</f>
        <v>455000</v>
      </c>
      <c r="F24" s="244">
        <f>+E24/E7</f>
        <v>1</v>
      </c>
      <c r="G24" s="250">
        <f t="shared" ref="G24:AD24" si="26">+G7-G22</f>
        <v>0</v>
      </c>
      <c r="H24" s="89" t="e">
        <f t="shared" si="26"/>
        <v>#DIV/0!</v>
      </c>
      <c r="I24" s="184">
        <f t="shared" si="26"/>
        <v>0</v>
      </c>
      <c r="J24" s="89" t="e">
        <f t="shared" si="26"/>
        <v>#DIV/0!</v>
      </c>
      <c r="K24" s="94">
        <f t="shared" si="26"/>
        <v>0</v>
      </c>
      <c r="L24" s="108" t="e">
        <f t="shared" si="26"/>
        <v>#DIV/0!</v>
      </c>
      <c r="M24" s="94">
        <f t="shared" si="26"/>
        <v>0</v>
      </c>
      <c r="N24" s="89" t="e">
        <f t="shared" si="26"/>
        <v>#DIV/0!</v>
      </c>
      <c r="O24" s="94">
        <f t="shared" si="26"/>
        <v>0</v>
      </c>
      <c r="P24" s="108" t="e">
        <f t="shared" si="26"/>
        <v>#DIV/0!</v>
      </c>
      <c r="Q24" s="94">
        <f t="shared" si="26"/>
        <v>0</v>
      </c>
      <c r="R24" s="108" t="e">
        <f t="shared" si="26"/>
        <v>#DIV/0!</v>
      </c>
      <c r="S24" s="94">
        <f t="shared" si="26"/>
        <v>0</v>
      </c>
      <c r="T24" s="89" t="e">
        <f t="shared" si="26"/>
        <v>#DIV/0!</v>
      </c>
      <c r="U24" s="94">
        <f t="shared" si="26"/>
        <v>0</v>
      </c>
      <c r="V24" s="89" t="e">
        <f t="shared" si="26"/>
        <v>#DIV/0!</v>
      </c>
      <c r="W24" s="94">
        <f t="shared" si="26"/>
        <v>0</v>
      </c>
      <c r="X24" s="108" t="e">
        <f t="shared" si="26"/>
        <v>#DIV/0!</v>
      </c>
      <c r="Y24" s="94">
        <f t="shared" si="26"/>
        <v>0</v>
      </c>
      <c r="Z24" s="108" t="e">
        <f t="shared" si="26"/>
        <v>#DIV/0!</v>
      </c>
      <c r="AA24" s="94">
        <f t="shared" si="26"/>
        <v>0</v>
      </c>
      <c r="AB24" s="89" t="e">
        <f t="shared" si="26"/>
        <v>#DIV/0!</v>
      </c>
      <c r="AC24" s="94">
        <f t="shared" si="26"/>
        <v>0</v>
      </c>
      <c r="AD24" s="319" t="e">
        <f t="shared" si="26"/>
        <v>#DIV/0!</v>
      </c>
      <c r="AE24" s="1"/>
      <c r="AR24" s="462" t="s">
        <v>357</v>
      </c>
      <c r="AS24" s="143"/>
      <c r="AT24" s="464">
        <f>+C131</f>
        <v>0</v>
      </c>
      <c r="AV24" s="6"/>
      <c r="AW24" s="2"/>
      <c r="AX24" s="556" t="s">
        <v>485</v>
      </c>
      <c r="AY24" s="2"/>
      <c r="AZ24" s="564">
        <f>+($AZ$21*$AZ$22)</f>
        <v>39912.280701754389</v>
      </c>
      <c r="BA24" s="7"/>
    </row>
    <row r="25" spans="1:60" ht="14.65" thickTop="1" thickBot="1" x14ac:dyDescent="0.45">
      <c r="B25" s="402"/>
      <c r="C25" s="206"/>
      <c r="D25" s="118"/>
      <c r="E25" s="269"/>
      <c r="F25" s="175"/>
      <c r="G25" s="258"/>
      <c r="H25" s="175"/>
      <c r="I25" s="201"/>
      <c r="J25" s="175"/>
      <c r="K25" s="199"/>
      <c r="L25" s="175"/>
      <c r="M25" s="199"/>
      <c r="N25" s="175"/>
      <c r="O25" s="199"/>
      <c r="P25" s="175"/>
      <c r="Q25" s="199"/>
      <c r="R25" s="188"/>
      <c r="S25" s="198"/>
      <c r="T25" s="188"/>
      <c r="U25" s="191"/>
      <c r="V25" s="188"/>
      <c r="W25" s="191"/>
      <c r="X25" s="188"/>
      <c r="Y25" s="191"/>
      <c r="Z25" s="188"/>
      <c r="AA25" s="191"/>
      <c r="AB25" s="188"/>
      <c r="AC25" s="191"/>
      <c r="AD25" s="403"/>
      <c r="AR25" s="225" t="s">
        <v>359</v>
      </c>
      <c r="AS25" s="192"/>
      <c r="AT25" s="446" t="e">
        <f>+#REF!/AT6</f>
        <v>#REF!</v>
      </c>
    </row>
    <row r="26" spans="1:60" ht="15.4" thickBot="1" x14ac:dyDescent="0.45">
      <c r="A26" s="326" t="s">
        <v>397</v>
      </c>
      <c r="B26" s="28" t="s">
        <v>241</v>
      </c>
      <c r="C26" s="186"/>
      <c r="D26" s="76"/>
      <c r="E26" s="248"/>
      <c r="F26" s="108"/>
      <c r="G26" s="259"/>
      <c r="H26" s="108"/>
      <c r="I26" s="184"/>
      <c r="J26" s="108"/>
      <c r="K26" s="94"/>
      <c r="L26" s="108"/>
      <c r="M26" s="94"/>
      <c r="N26" s="108"/>
      <c r="O26" s="94"/>
      <c r="P26" s="108"/>
      <c r="Q26" s="94"/>
      <c r="R26" s="172"/>
      <c r="S26" s="192"/>
      <c r="T26" s="172"/>
      <c r="U26" s="1"/>
      <c r="V26" s="172"/>
      <c r="W26" s="1"/>
      <c r="X26" s="172"/>
      <c r="Y26" s="1"/>
      <c r="Z26" s="172"/>
      <c r="AA26" s="1"/>
      <c r="AB26" s="172"/>
      <c r="AC26" s="1"/>
      <c r="AD26" s="319"/>
      <c r="AR26" s="9"/>
      <c r="AS26" s="9"/>
      <c r="AT26" s="9"/>
      <c r="BC26" s="569"/>
      <c r="BD26" s="570"/>
      <c r="BE26" s="570"/>
      <c r="BF26" s="570"/>
      <c r="BG26" s="570"/>
      <c r="BH26" s="570"/>
    </row>
    <row r="27" spans="1:60" ht="25.5" thickBot="1" x14ac:dyDescent="0.75">
      <c r="B27" s="28"/>
      <c r="C27" s="243"/>
      <c r="D27" s="76"/>
      <c r="E27" s="248"/>
      <c r="F27" s="108"/>
      <c r="G27" s="259"/>
      <c r="H27" s="108"/>
      <c r="I27" s="184"/>
      <c r="J27" s="108"/>
      <c r="K27" s="94"/>
      <c r="L27" s="108"/>
      <c r="M27" s="94"/>
      <c r="N27" s="108"/>
      <c r="O27" s="94"/>
      <c r="P27" s="108"/>
      <c r="Q27" s="94"/>
      <c r="R27" s="172"/>
      <c r="S27" s="192"/>
      <c r="T27" s="172"/>
      <c r="U27" s="1"/>
      <c r="V27" s="172"/>
      <c r="W27" s="1"/>
      <c r="X27" s="172"/>
      <c r="Y27" s="1"/>
      <c r="Z27" s="172"/>
      <c r="AA27" s="1"/>
      <c r="AB27" s="172"/>
      <c r="AC27" s="1"/>
      <c r="AD27" s="319"/>
      <c r="BC27" s="547" t="s">
        <v>461</v>
      </c>
      <c r="BD27" s="548"/>
      <c r="BE27" s="548"/>
      <c r="BF27" s="548"/>
      <c r="BG27" s="548"/>
      <c r="BH27" s="548"/>
    </row>
    <row r="28" spans="1:60" ht="18" thickBot="1" x14ac:dyDescent="0.55000000000000004">
      <c r="B28" s="404" t="s">
        <v>261</v>
      </c>
      <c r="C28" s="243"/>
      <c r="D28" s="76"/>
      <c r="E28" s="248"/>
      <c r="F28" s="108"/>
      <c r="G28" s="259"/>
      <c r="H28" s="108"/>
      <c r="I28" s="184"/>
      <c r="J28" s="108"/>
      <c r="K28" s="94"/>
      <c r="L28" s="108"/>
      <c r="M28" s="94"/>
      <c r="N28" s="108"/>
      <c r="O28" s="94"/>
      <c r="P28" s="108"/>
      <c r="Q28" s="94"/>
      <c r="R28" s="172"/>
      <c r="S28" s="192"/>
      <c r="T28" s="172"/>
      <c r="U28" s="1"/>
      <c r="V28" s="172"/>
      <c r="W28" s="1"/>
      <c r="X28" s="172"/>
      <c r="Y28" s="1"/>
      <c r="Z28" s="172"/>
      <c r="AA28" s="1"/>
      <c r="AB28" s="172"/>
      <c r="AC28" s="1"/>
      <c r="AD28" s="319"/>
      <c r="AR28" s="448"/>
      <c r="AS28" s="1"/>
      <c r="AT28" s="1"/>
      <c r="BC28" s="565" t="s">
        <v>486</v>
      </c>
      <c r="BD28" s="566"/>
      <c r="BE28" s="568" t="s">
        <v>940</v>
      </c>
      <c r="BF28" s="566"/>
      <c r="BG28" s="566"/>
      <c r="BH28" s="567"/>
    </row>
    <row r="29" spans="1:60" ht="18" thickBot="1" x14ac:dyDescent="0.55000000000000004">
      <c r="A29" s="327" t="s">
        <v>398</v>
      </c>
      <c r="B29" s="394" t="s">
        <v>253</v>
      </c>
      <c r="C29" s="243">
        <f t="shared" ref="C29:C37" si="27">+E29+G29+I29+K29+M29+O29+Q29+S29+U29+W29+Y29+AA29+AC29</f>
        <v>0</v>
      </c>
      <c r="D29" s="101">
        <f t="shared" ref="D29:D37" si="28">+C29/$C$7</f>
        <v>0</v>
      </c>
      <c r="E29" s="706">
        <f>'Next Years Budget - Set Goals'!E38/12</f>
        <v>0</v>
      </c>
      <c r="F29" s="108">
        <f>+E29/E$7</f>
        <v>0</v>
      </c>
      <c r="G29" s="706">
        <f>'Next Years Budget - Set Goals'!G38/12</f>
        <v>0</v>
      </c>
      <c r="H29" s="108" t="e">
        <f>+G29/G$7</f>
        <v>#DIV/0!</v>
      </c>
      <c r="I29" s="706">
        <f>'Next Years Budget - Set Goals'!I38/12</f>
        <v>0</v>
      </c>
      <c r="J29" s="108" t="e">
        <f t="shared" ref="J29:J38" si="29">+I29/I$7</f>
        <v>#DIV/0!</v>
      </c>
      <c r="K29" s="706">
        <f>'Next Years Budget - Set Goals'!K38/12</f>
        <v>0</v>
      </c>
      <c r="L29" s="108" t="e">
        <f t="shared" ref="L29:L38" si="30">+K29/K$7</f>
        <v>#DIV/0!</v>
      </c>
      <c r="M29" s="706">
        <f>'Next Years Budget - Set Goals'!M38/12</f>
        <v>0</v>
      </c>
      <c r="N29" s="108" t="e">
        <f t="shared" ref="N29:N38" si="31">+M29/M$7</f>
        <v>#DIV/0!</v>
      </c>
      <c r="O29" s="706">
        <f>'Next Years Budget - Set Goals'!O38/12</f>
        <v>0</v>
      </c>
      <c r="P29" s="108" t="e">
        <f t="shared" ref="P29:P38" si="32">+O29/O$7</f>
        <v>#DIV/0!</v>
      </c>
      <c r="Q29" s="706">
        <f>'Next Years Budget - Set Goals'!Q38/12</f>
        <v>0</v>
      </c>
      <c r="R29" s="108" t="e">
        <f t="shared" ref="R29:R38" si="33">+Q29/Q$7</f>
        <v>#DIV/0!</v>
      </c>
      <c r="S29" s="706">
        <f>'Next Years Budget - Set Goals'!S38/12</f>
        <v>0</v>
      </c>
      <c r="T29" s="108" t="e">
        <f t="shared" ref="T29:T38" si="34">+S29/S$7</f>
        <v>#DIV/0!</v>
      </c>
      <c r="U29" s="706">
        <f>'Next Years Budget - Set Goals'!U38/12</f>
        <v>0</v>
      </c>
      <c r="V29" s="108" t="e">
        <f t="shared" ref="V29:V38" si="35">+U29/U$7</f>
        <v>#DIV/0!</v>
      </c>
      <c r="W29" s="706">
        <f>'Next Years Budget - Set Goals'!W38/12</f>
        <v>0</v>
      </c>
      <c r="X29" s="108" t="e">
        <f t="shared" ref="X29:X38" si="36">+W29/W$7</f>
        <v>#DIV/0!</v>
      </c>
      <c r="Y29" s="706">
        <f>'Next Years Budget - Set Goals'!Y38/12</f>
        <v>0</v>
      </c>
      <c r="Z29" s="108" t="e">
        <f t="shared" ref="Z29:Z38" si="37">+Y29/Y$7</f>
        <v>#DIV/0!</v>
      </c>
      <c r="AA29" s="706">
        <f>'Next Years Budget - Set Goals'!AA38/12</f>
        <v>0</v>
      </c>
      <c r="AB29" s="108" t="e">
        <f t="shared" ref="AB29:AB38" si="38">+AA29/AA$7</f>
        <v>#DIV/0!</v>
      </c>
      <c r="AC29" s="706">
        <f>'Next Years Budget - Set Goals'!AC38/12</f>
        <v>0</v>
      </c>
      <c r="AD29" s="319" t="e">
        <f t="shared" ref="AD29:AD38" si="39">+AC29/AC$7</f>
        <v>#DIV/0!</v>
      </c>
      <c r="AR29" s="448"/>
      <c r="AS29" s="1"/>
      <c r="AT29" s="1"/>
      <c r="BC29" s="4"/>
      <c r="BD29" s="549" t="s">
        <v>462</v>
      </c>
      <c r="BE29" s="550" t="s">
        <v>941</v>
      </c>
      <c r="BF29" s="1"/>
      <c r="BG29" s="551">
        <f>+M7</f>
        <v>0</v>
      </c>
      <c r="BH29" s="3"/>
    </row>
    <row r="30" spans="1:60" ht="18" thickBot="1" x14ac:dyDescent="0.55000000000000004">
      <c r="A30" s="327" t="s">
        <v>398</v>
      </c>
      <c r="B30" s="394" t="s">
        <v>254</v>
      </c>
      <c r="C30" s="243">
        <f t="shared" si="27"/>
        <v>0</v>
      </c>
      <c r="D30" s="101">
        <f t="shared" si="28"/>
        <v>0</v>
      </c>
      <c r="E30" s="706">
        <f>'Next Years Budget - Set Goals'!E39/12</f>
        <v>0</v>
      </c>
      <c r="F30" s="108">
        <f t="shared" ref="F30:H37" si="40">+E30/E$7</f>
        <v>0</v>
      </c>
      <c r="G30" s="706">
        <f>'Next Years Budget - Set Goals'!G39/12</f>
        <v>0</v>
      </c>
      <c r="H30" s="108" t="e">
        <f t="shared" si="40"/>
        <v>#DIV/0!</v>
      </c>
      <c r="I30" s="706">
        <f>'Next Years Budget - Set Goals'!I39/12</f>
        <v>0</v>
      </c>
      <c r="J30" s="108" t="e">
        <f t="shared" si="29"/>
        <v>#DIV/0!</v>
      </c>
      <c r="K30" s="706">
        <f>'Next Years Budget - Set Goals'!K39/12</f>
        <v>0</v>
      </c>
      <c r="L30" s="108" t="e">
        <f t="shared" si="30"/>
        <v>#DIV/0!</v>
      </c>
      <c r="M30" s="706">
        <f>'Next Years Budget - Set Goals'!M39/12</f>
        <v>0</v>
      </c>
      <c r="N30" s="108" t="e">
        <f t="shared" si="31"/>
        <v>#DIV/0!</v>
      </c>
      <c r="O30" s="706">
        <f>'Next Years Budget - Set Goals'!O39/12</f>
        <v>0</v>
      </c>
      <c r="P30" s="108" t="e">
        <f t="shared" si="32"/>
        <v>#DIV/0!</v>
      </c>
      <c r="Q30" s="706">
        <f>'Next Years Budget - Set Goals'!Q39/12</f>
        <v>0</v>
      </c>
      <c r="R30" s="108" t="e">
        <f t="shared" si="33"/>
        <v>#DIV/0!</v>
      </c>
      <c r="S30" s="706">
        <f>'Next Years Budget - Set Goals'!S39/12</f>
        <v>0</v>
      </c>
      <c r="T30" s="108" t="e">
        <f t="shared" si="34"/>
        <v>#DIV/0!</v>
      </c>
      <c r="U30" s="706">
        <f>'Next Years Budget - Set Goals'!U39/12</f>
        <v>0</v>
      </c>
      <c r="V30" s="108" t="e">
        <f t="shared" si="35"/>
        <v>#DIV/0!</v>
      </c>
      <c r="W30" s="706">
        <f>'Next Years Budget - Set Goals'!W39/12</f>
        <v>0</v>
      </c>
      <c r="X30" s="108" t="e">
        <f t="shared" si="36"/>
        <v>#DIV/0!</v>
      </c>
      <c r="Y30" s="706">
        <f>'Next Years Budget - Set Goals'!Y39/12</f>
        <v>0</v>
      </c>
      <c r="Z30" s="108" t="e">
        <f t="shared" si="37"/>
        <v>#DIV/0!</v>
      </c>
      <c r="AA30" s="706">
        <f>'Next Years Budget - Set Goals'!AA39/12</f>
        <v>0</v>
      </c>
      <c r="AB30" s="108" t="e">
        <f t="shared" si="38"/>
        <v>#DIV/0!</v>
      </c>
      <c r="AC30" s="706">
        <f>'Next Years Budget - Set Goals'!AC39/12</f>
        <v>0</v>
      </c>
      <c r="AD30" s="319" t="e">
        <f t="shared" si="39"/>
        <v>#DIV/0!</v>
      </c>
      <c r="BC30" s="552"/>
      <c r="BD30" s="549" t="s">
        <v>464</v>
      </c>
      <c r="BE30" s="550" t="s">
        <v>465</v>
      </c>
      <c r="BF30" s="1"/>
      <c r="BG30" s="572">
        <v>850</v>
      </c>
      <c r="BH30" s="3"/>
    </row>
    <row r="31" spans="1:60" ht="18" thickBot="1" x14ac:dyDescent="0.55000000000000004">
      <c r="A31" s="327" t="s">
        <v>399</v>
      </c>
      <c r="B31" s="394" t="s">
        <v>255</v>
      </c>
      <c r="C31" s="243">
        <f t="shared" si="27"/>
        <v>0</v>
      </c>
      <c r="D31" s="101">
        <f t="shared" si="28"/>
        <v>0</v>
      </c>
      <c r="E31" s="706">
        <f>'Next Years Budget - Set Goals'!E40/12</f>
        <v>0</v>
      </c>
      <c r="F31" s="108">
        <f t="shared" si="40"/>
        <v>0</v>
      </c>
      <c r="G31" s="706">
        <f>'Next Years Budget - Set Goals'!G40/12</f>
        <v>0</v>
      </c>
      <c r="H31" s="108" t="e">
        <f t="shared" si="40"/>
        <v>#DIV/0!</v>
      </c>
      <c r="I31" s="706">
        <f>'Next Years Budget - Set Goals'!I40/12</f>
        <v>0</v>
      </c>
      <c r="J31" s="108" t="e">
        <f t="shared" si="29"/>
        <v>#DIV/0!</v>
      </c>
      <c r="K31" s="706">
        <f>'Next Years Budget - Set Goals'!K40/12</f>
        <v>0</v>
      </c>
      <c r="L31" s="108" t="e">
        <f t="shared" si="30"/>
        <v>#DIV/0!</v>
      </c>
      <c r="M31" s="706">
        <f>'Next Years Budget - Set Goals'!M40/12</f>
        <v>0</v>
      </c>
      <c r="N31" s="108" t="e">
        <f t="shared" si="31"/>
        <v>#DIV/0!</v>
      </c>
      <c r="O31" s="706">
        <f>'Next Years Budget - Set Goals'!O40/12</f>
        <v>0</v>
      </c>
      <c r="P31" s="108" t="e">
        <f t="shared" si="32"/>
        <v>#DIV/0!</v>
      </c>
      <c r="Q31" s="706">
        <f>'Next Years Budget - Set Goals'!Q40/12</f>
        <v>0</v>
      </c>
      <c r="R31" s="108" t="e">
        <f t="shared" si="33"/>
        <v>#DIV/0!</v>
      </c>
      <c r="S31" s="706">
        <f>'Next Years Budget - Set Goals'!S40/12</f>
        <v>0</v>
      </c>
      <c r="T31" s="108" t="e">
        <f t="shared" si="34"/>
        <v>#DIV/0!</v>
      </c>
      <c r="U31" s="706">
        <f>'Next Years Budget - Set Goals'!U40/12</f>
        <v>0</v>
      </c>
      <c r="V31" s="108" t="e">
        <f t="shared" si="35"/>
        <v>#DIV/0!</v>
      </c>
      <c r="W31" s="706">
        <f>'Next Years Budget - Set Goals'!W40/12</f>
        <v>0</v>
      </c>
      <c r="X31" s="108" t="e">
        <f t="shared" si="36"/>
        <v>#DIV/0!</v>
      </c>
      <c r="Y31" s="706">
        <f>'Next Years Budget - Set Goals'!Y40/12</f>
        <v>0</v>
      </c>
      <c r="Z31" s="108" t="e">
        <f t="shared" si="37"/>
        <v>#DIV/0!</v>
      </c>
      <c r="AA31" s="706">
        <f>'Next Years Budget - Set Goals'!AA40/12</f>
        <v>0</v>
      </c>
      <c r="AB31" s="108" t="e">
        <f t="shared" si="38"/>
        <v>#DIV/0!</v>
      </c>
      <c r="AC31" s="706">
        <f>'Next Years Budget - Set Goals'!AC40/12</f>
        <v>0</v>
      </c>
      <c r="AD31" s="319" t="e">
        <f t="shared" si="39"/>
        <v>#DIV/0!</v>
      </c>
      <c r="BC31" s="552"/>
      <c r="BD31" s="549" t="s">
        <v>466</v>
      </c>
      <c r="BE31" s="550" t="s">
        <v>467</v>
      </c>
      <c r="BF31" s="1"/>
      <c r="BG31" s="553">
        <f>+(BG29/BG30)</f>
        <v>0</v>
      </c>
      <c r="BH31" s="3"/>
    </row>
    <row r="32" spans="1:60" ht="18" thickBot="1" x14ac:dyDescent="0.55000000000000004">
      <c r="A32" s="327" t="s">
        <v>399</v>
      </c>
      <c r="B32" s="394" t="s">
        <v>256</v>
      </c>
      <c r="C32" s="243">
        <f t="shared" si="27"/>
        <v>0</v>
      </c>
      <c r="D32" s="101">
        <f t="shared" si="28"/>
        <v>0</v>
      </c>
      <c r="E32" s="706">
        <f>'Next Years Budget - Set Goals'!E41/12</f>
        <v>0</v>
      </c>
      <c r="F32" s="108">
        <f t="shared" si="40"/>
        <v>0</v>
      </c>
      <c r="G32" s="706">
        <f>'Next Years Budget - Set Goals'!G41/12</f>
        <v>0</v>
      </c>
      <c r="H32" s="108" t="e">
        <f t="shared" si="40"/>
        <v>#DIV/0!</v>
      </c>
      <c r="I32" s="706">
        <f>'Next Years Budget - Set Goals'!I41/12</f>
        <v>0</v>
      </c>
      <c r="J32" s="108" t="e">
        <f t="shared" si="29"/>
        <v>#DIV/0!</v>
      </c>
      <c r="K32" s="706">
        <f>'Next Years Budget - Set Goals'!K41/12</f>
        <v>0</v>
      </c>
      <c r="L32" s="108" t="e">
        <f t="shared" si="30"/>
        <v>#DIV/0!</v>
      </c>
      <c r="M32" s="706">
        <f>'Next Years Budget - Set Goals'!M41/12</f>
        <v>0</v>
      </c>
      <c r="N32" s="108" t="e">
        <f t="shared" si="31"/>
        <v>#DIV/0!</v>
      </c>
      <c r="O32" s="706">
        <f>'Next Years Budget - Set Goals'!O41/12</f>
        <v>0</v>
      </c>
      <c r="P32" s="108" t="e">
        <f t="shared" si="32"/>
        <v>#DIV/0!</v>
      </c>
      <c r="Q32" s="706">
        <f>'Next Years Budget - Set Goals'!Q41/12</f>
        <v>0</v>
      </c>
      <c r="R32" s="108" t="e">
        <f t="shared" si="33"/>
        <v>#DIV/0!</v>
      </c>
      <c r="S32" s="706">
        <f>'Next Years Budget - Set Goals'!S41/12</f>
        <v>0</v>
      </c>
      <c r="T32" s="108" t="e">
        <f t="shared" si="34"/>
        <v>#DIV/0!</v>
      </c>
      <c r="U32" s="706">
        <f>'Next Years Budget - Set Goals'!U41/12</f>
        <v>0</v>
      </c>
      <c r="V32" s="108" t="e">
        <f t="shared" si="35"/>
        <v>#DIV/0!</v>
      </c>
      <c r="W32" s="706">
        <f>'Next Years Budget - Set Goals'!W41/12</f>
        <v>0</v>
      </c>
      <c r="X32" s="108" t="e">
        <f t="shared" si="36"/>
        <v>#DIV/0!</v>
      </c>
      <c r="Y32" s="706">
        <f>'Next Years Budget - Set Goals'!Y41/12</f>
        <v>0</v>
      </c>
      <c r="Z32" s="108" t="e">
        <f t="shared" si="37"/>
        <v>#DIV/0!</v>
      </c>
      <c r="AA32" s="706">
        <f>'Next Years Budget - Set Goals'!AA41/12</f>
        <v>0</v>
      </c>
      <c r="AB32" s="108" t="e">
        <f t="shared" si="38"/>
        <v>#DIV/0!</v>
      </c>
      <c r="AC32" s="706">
        <f>'Next Years Budget - Set Goals'!AC41/12</f>
        <v>0</v>
      </c>
      <c r="AD32" s="319" t="e">
        <f t="shared" si="39"/>
        <v>#DIV/0!</v>
      </c>
      <c r="BC32" s="552"/>
      <c r="BD32" s="549" t="s">
        <v>468</v>
      </c>
      <c r="BE32" s="550" t="s">
        <v>469</v>
      </c>
      <c r="BF32" s="1"/>
      <c r="BG32" s="573">
        <v>0</v>
      </c>
      <c r="BH32" s="3"/>
    </row>
    <row r="33" spans="1:60" ht="18" thickBot="1" x14ac:dyDescent="0.55000000000000004">
      <c r="A33" s="327" t="s">
        <v>398</v>
      </c>
      <c r="B33" s="394" t="s">
        <v>257</v>
      </c>
      <c r="C33" s="243">
        <f t="shared" si="27"/>
        <v>0</v>
      </c>
      <c r="D33" s="101">
        <f t="shared" si="28"/>
        <v>0</v>
      </c>
      <c r="E33" s="706">
        <f>'Next Years Budget - Set Goals'!E42/12</f>
        <v>0</v>
      </c>
      <c r="F33" s="108">
        <f t="shared" si="40"/>
        <v>0</v>
      </c>
      <c r="G33" s="706">
        <f>'Next Years Budget - Set Goals'!G42/12</f>
        <v>0</v>
      </c>
      <c r="H33" s="108" t="e">
        <f t="shared" si="40"/>
        <v>#DIV/0!</v>
      </c>
      <c r="I33" s="706">
        <f>'Next Years Budget - Set Goals'!I42/12</f>
        <v>0</v>
      </c>
      <c r="J33" s="108" t="e">
        <f t="shared" si="29"/>
        <v>#DIV/0!</v>
      </c>
      <c r="K33" s="706">
        <f>'Next Years Budget - Set Goals'!K42/12</f>
        <v>0</v>
      </c>
      <c r="L33" s="108" t="e">
        <f t="shared" si="30"/>
        <v>#DIV/0!</v>
      </c>
      <c r="M33" s="706">
        <f>'Next Years Budget - Set Goals'!M42/12</f>
        <v>0</v>
      </c>
      <c r="N33" s="108" t="e">
        <f t="shared" si="31"/>
        <v>#DIV/0!</v>
      </c>
      <c r="O33" s="706">
        <f>'Next Years Budget - Set Goals'!O42/12</f>
        <v>0</v>
      </c>
      <c r="P33" s="108" t="e">
        <f t="shared" si="32"/>
        <v>#DIV/0!</v>
      </c>
      <c r="Q33" s="706">
        <f>'Next Years Budget - Set Goals'!Q42/12</f>
        <v>0</v>
      </c>
      <c r="R33" s="108" t="e">
        <f t="shared" si="33"/>
        <v>#DIV/0!</v>
      </c>
      <c r="S33" s="706">
        <f>'Next Years Budget - Set Goals'!S42/12</f>
        <v>0</v>
      </c>
      <c r="T33" s="108" t="e">
        <f t="shared" si="34"/>
        <v>#DIV/0!</v>
      </c>
      <c r="U33" s="706">
        <f>'Next Years Budget - Set Goals'!U42/12</f>
        <v>0</v>
      </c>
      <c r="V33" s="108" t="e">
        <f t="shared" si="35"/>
        <v>#DIV/0!</v>
      </c>
      <c r="W33" s="706">
        <f>'Next Years Budget - Set Goals'!W42/12</f>
        <v>0</v>
      </c>
      <c r="X33" s="108" t="e">
        <f t="shared" si="36"/>
        <v>#DIV/0!</v>
      </c>
      <c r="Y33" s="706">
        <f>'Next Years Budget - Set Goals'!Y42/12</f>
        <v>0</v>
      </c>
      <c r="Z33" s="108" t="e">
        <f t="shared" si="37"/>
        <v>#DIV/0!</v>
      </c>
      <c r="AA33" s="706">
        <f>'Next Years Budget - Set Goals'!AA42/12</f>
        <v>0</v>
      </c>
      <c r="AB33" s="108" t="e">
        <f t="shared" si="38"/>
        <v>#DIV/0!</v>
      </c>
      <c r="AC33" s="706">
        <f>'Next Years Budget - Set Goals'!AC42/12</f>
        <v>0</v>
      </c>
      <c r="AD33" s="319" t="e">
        <f t="shared" si="39"/>
        <v>#DIV/0!</v>
      </c>
      <c r="BC33" s="554"/>
      <c r="BD33" s="555" t="s">
        <v>470</v>
      </c>
      <c r="BE33" s="556" t="s">
        <v>471</v>
      </c>
      <c r="BF33" s="2"/>
      <c r="BG33" s="557">
        <f>+((BG29/BG30)/(1-BG32))</f>
        <v>0</v>
      </c>
      <c r="BH33" s="7"/>
    </row>
    <row r="34" spans="1:60" ht="18" thickBot="1" x14ac:dyDescent="0.55000000000000004">
      <c r="A34" s="327" t="s">
        <v>399</v>
      </c>
      <c r="B34" s="394" t="s">
        <v>258</v>
      </c>
      <c r="C34" s="243">
        <f t="shared" si="27"/>
        <v>0</v>
      </c>
      <c r="D34" s="101">
        <f t="shared" si="28"/>
        <v>0</v>
      </c>
      <c r="E34" s="706">
        <f>'Next Years Budget - Set Goals'!E43/12</f>
        <v>0</v>
      </c>
      <c r="F34" s="108">
        <f t="shared" si="40"/>
        <v>0</v>
      </c>
      <c r="G34" s="706">
        <f>'Next Years Budget - Set Goals'!G43/12</f>
        <v>0</v>
      </c>
      <c r="H34" s="108" t="e">
        <f t="shared" si="40"/>
        <v>#DIV/0!</v>
      </c>
      <c r="I34" s="706">
        <f>'Next Years Budget - Set Goals'!I43/12</f>
        <v>0</v>
      </c>
      <c r="J34" s="108" t="e">
        <f t="shared" si="29"/>
        <v>#DIV/0!</v>
      </c>
      <c r="K34" s="706">
        <f>'Next Years Budget - Set Goals'!K43/12</f>
        <v>0</v>
      </c>
      <c r="L34" s="108" t="e">
        <f t="shared" si="30"/>
        <v>#DIV/0!</v>
      </c>
      <c r="M34" s="706">
        <f>'Next Years Budget - Set Goals'!M43/12</f>
        <v>0</v>
      </c>
      <c r="N34" s="108" t="e">
        <f t="shared" si="31"/>
        <v>#DIV/0!</v>
      </c>
      <c r="O34" s="706">
        <f>'Next Years Budget - Set Goals'!O43/12</f>
        <v>0</v>
      </c>
      <c r="P34" s="108" t="e">
        <f t="shared" si="32"/>
        <v>#DIV/0!</v>
      </c>
      <c r="Q34" s="706">
        <f>'Next Years Budget - Set Goals'!Q43/12</f>
        <v>0</v>
      </c>
      <c r="R34" s="108" t="e">
        <f t="shared" si="33"/>
        <v>#DIV/0!</v>
      </c>
      <c r="S34" s="706">
        <f>'Next Years Budget - Set Goals'!S43/12</f>
        <v>0</v>
      </c>
      <c r="T34" s="108" t="e">
        <f t="shared" si="34"/>
        <v>#DIV/0!</v>
      </c>
      <c r="U34" s="706">
        <f>'Next Years Budget - Set Goals'!U43/12</f>
        <v>0</v>
      </c>
      <c r="V34" s="108" t="e">
        <f t="shared" si="35"/>
        <v>#DIV/0!</v>
      </c>
      <c r="W34" s="706">
        <f>'Next Years Budget - Set Goals'!W43/12</f>
        <v>0</v>
      </c>
      <c r="X34" s="108" t="e">
        <f t="shared" si="36"/>
        <v>#DIV/0!</v>
      </c>
      <c r="Y34" s="706">
        <f>'Next Years Budget - Set Goals'!Y43/12</f>
        <v>0</v>
      </c>
      <c r="Z34" s="108" t="e">
        <f t="shared" si="37"/>
        <v>#DIV/0!</v>
      </c>
      <c r="AA34" s="706">
        <f>'Next Years Budget - Set Goals'!AA43/12</f>
        <v>0</v>
      </c>
      <c r="AB34" s="108" t="e">
        <f t="shared" si="38"/>
        <v>#DIV/0!</v>
      </c>
      <c r="AC34" s="706">
        <f>'Next Years Budget - Set Goals'!AC43/12</f>
        <v>0</v>
      </c>
      <c r="AD34" s="319" t="e">
        <f t="shared" si="39"/>
        <v>#DIV/0!</v>
      </c>
      <c r="BC34" s="552"/>
      <c r="BD34" s="549" t="s">
        <v>472</v>
      </c>
      <c r="BE34" s="550" t="s">
        <v>473</v>
      </c>
      <c r="BF34" s="1"/>
      <c r="BG34" s="574">
        <v>0.95</v>
      </c>
      <c r="BH34" s="3"/>
    </row>
    <row r="35" spans="1:60" ht="18" thickBot="1" x14ac:dyDescent="0.55000000000000004">
      <c r="A35" s="327" t="s">
        <v>399</v>
      </c>
      <c r="B35" s="394" t="s">
        <v>259</v>
      </c>
      <c r="C35" s="243">
        <f t="shared" si="27"/>
        <v>0</v>
      </c>
      <c r="D35" s="101">
        <f t="shared" si="28"/>
        <v>0</v>
      </c>
      <c r="E35" s="706">
        <f>'Next Years Budget - Set Goals'!E44/12</f>
        <v>0</v>
      </c>
      <c r="F35" s="108">
        <f t="shared" si="40"/>
        <v>0</v>
      </c>
      <c r="G35" s="706">
        <f>'Next Years Budget - Set Goals'!G44/12</f>
        <v>0</v>
      </c>
      <c r="H35" s="108" t="e">
        <f t="shared" si="40"/>
        <v>#DIV/0!</v>
      </c>
      <c r="I35" s="706">
        <f>'Next Years Budget - Set Goals'!I44/12</f>
        <v>0</v>
      </c>
      <c r="J35" s="108" t="e">
        <f t="shared" si="29"/>
        <v>#DIV/0!</v>
      </c>
      <c r="K35" s="706">
        <f>'Next Years Budget - Set Goals'!K44/12</f>
        <v>0</v>
      </c>
      <c r="L35" s="108" t="e">
        <f t="shared" si="30"/>
        <v>#DIV/0!</v>
      </c>
      <c r="M35" s="706">
        <f>'Next Years Budget - Set Goals'!M44/12</f>
        <v>0</v>
      </c>
      <c r="N35" s="108" t="e">
        <f t="shared" si="31"/>
        <v>#DIV/0!</v>
      </c>
      <c r="O35" s="706">
        <f>'Next Years Budget - Set Goals'!O44/12</f>
        <v>0</v>
      </c>
      <c r="P35" s="108" t="e">
        <f t="shared" si="32"/>
        <v>#DIV/0!</v>
      </c>
      <c r="Q35" s="706">
        <f>'Next Years Budget - Set Goals'!Q44/12</f>
        <v>0</v>
      </c>
      <c r="R35" s="108" t="e">
        <f t="shared" si="33"/>
        <v>#DIV/0!</v>
      </c>
      <c r="S35" s="706">
        <f>'Next Years Budget - Set Goals'!S44/12</f>
        <v>0</v>
      </c>
      <c r="T35" s="108" t="e">
        <f t="shared" si="34"/>
        <v>#DIV/0!</v>
      </c>
      <c r="U35" s="706">
        <f>'Next Years Budget - Set Goals'!U44/12</f>
        <v>0</v>
      </c>
      <c r="V35" s="108" t="e">
        <f t="shared" si="35"/>
        <v>#DIV/0!</v>
      </c>
      <c r="W35" s="706">
        <f>'Next Years Budget - Set Goals'!W44/12</f>
        <v>0</v>
      </c>
      <c r="X35" s="108" t="e">
        <f t="shared" si="36"/>
        <v>#DIV/0!</v>
      </c>
      <c r="Y35" s="706">
        <f>'Next Years Budget - Set Goals'!Y44/12</f>
        <v>0</v>
      </c>
      <c r="Z35" s="108" t="e">
        <f t="shared" si="37"/>
        <v>#DIV/0!</v>
      </c>
      <c r="AA35" s="706">
        <f>'Next Years Budget - Set Goals'!AA44/12</f>
        <v>0</v>
      </c>
      <c r="AB35" s="108" t="e">
        <f t="shared" si="38"/>
        <v>#DIV/0!</v>
      </c>
      <c r="AC35" s="706">
        <f>'Next Years Budget - Set Goals'!AC44/12</f>
        <v>0</v>
      </c>
      <c r="AD35" s="319" t="e">
        <f t="shared" si="39"/>
        <v>#DIV/0!</v>
      </c>
      <c r="BC35" s="552"/>
      <c r="BD35" s="549" t="s">
        <v>474</v>
      </c>
      <c r="BE35" s="550" t="s">
        <v>475</v>
      </c>
      <c r="BF35" s="1"/>
      <c r="BG35" s="553">
        <f>SUM(BG33/BG34)</f>
        <v>0</v>
      </c>
      <c r="BH35" s="3"/>
    </row>
    <row r="36" spans="1:60" ht="18" thickBot="1" x14ac:dyDescent="0.55000000000000004">
      <c r="A36" s="327" t="s">
        <v>399</v>
      </c>
      <c r="B36" s="394" t="s">
        <v>260</v>
      </c>
      <c r="C36" s="243">
        <f t="shared" si="27"/>
        <v>0</v>
      </c>
      <c r="D36" s="101">
        <f t="shared" si="28"/>
        <v>0</v>
      </c>
      <c r="E36" s="706">
        <f>'Next Years Budget - Set Goals'!E45/12</f>
        <v>0</v>
      </c>
      <c r="F36" s="108">
        <f t="shared" si="40"/>
        <v>0</v>
      </c>
      <c r="G36" s="706">
        <f>'Next Years Budget - Set Goals'!G45/12</f>
        <v>0</v>
      </c>
      <c r="H36" s="108" t="e">
        <f t="shared" si="40"/>
        <v>#DIV/0!</v>
      </c>
      <c r="I36" s="706">
        <f>'Next Years Budget - Set Goals'!I45/12</f>
        <v>0</v>
      </c>
      <c r="J36" s="108" t="e">
        <f t="shared" si="29"/>
        <v>#DIV/0!</v>
      </c>
      <c r="K36" s="706">
        <f>'Next Years Budget - Set Goals'!K45/12</f>
        <v>0</v>
      </c>
      <c r="L36" s="108" t="e">
        <f t="shared" si="30"/>
        <v>#DIV/0!</v>
      </c>
      <c r="M36" s="706">
        <f>'Next Years Budget - Set Goals'!M45/12</f>
        <v>0</v>
      </c>
      <c r="N36" s="108" t="e">
        <f t="shared" si="31"/>
        <v>#DIV/0!</v>
      </c>
      <c r="O36" s="706">
        <f>'Next Years Budget - Set Goals'!O45/12</f>
        <v>0</v>
      </c>
      <c r="P36" s="108" t="e">
        <f t="shared" si="32"/>
        <v>#DIV/0!</v>
      </c>
      <c r="Q36" s="706">
        <f>'Next Years Budget - Set Goals'!Q45/12</f>
        <v>0</v>
      </c>
      <c r="R36" s="108" t="e">
        <f t="shared" si="33"/>
        <v>#DIV/0!</v>
      </c>
      <c r="S36" s="706">
        <f>'Next Years Budget - Set Goals'!S45/12</f>
        <v>0</v>
      </c>
      <c r="T36" s="108" t="e">
        <f t="shared" si="34"/>
        <v>#DIV/0!</v>
      </c>
      <c r="U36" s="706">
        <f>'Next Years Budget - Set Goals'!U45/12</f>
        <v>0</v>
      </c>
      <c r="V36" s="108" t="e">
        <f t="shared" si="35"/>
        <v>#DIV/0!</v>
      </c>
      <c r="W36" s="706">
        <f>'Next Years Budget - Set Goals'!W45/12</f>
        <v>0</v>
      </c>
      <c r="X36" s="108" t="e">
        <f t="shared" si="36"/>
        <v>#DIV/0!</v>
      </c>
      <c r="Y36" s="706">
        <f>'Next Years Budget - Set Goals'!Y45/12</f>
        <v>0</v>
      </c>
      <c r="Z36" s="108" t="e">
        <f t="shared" si="37"/>
        <v>#DIV/0!</v>
      </c>
      <c r="AA36" s="706">
        <f>'Next Years Budget - Set Goals'!AA45/12</f>
        <v>0</v>
      </c>
      <c r="AB36" s="108" t="e">
        <f t="shared" si="38"/>
        <v>#DIV/0!</v>
      </c>
      <c r="AC36" s="706">
        <f>'Next Years Budget - Set Goals'!AC45/12</f>
        <v>0</v>
      </c>
      <c r="AD36" s="319" t="e">
        <f t="shared" si="39"/>
        <v>#DIV/0!</v>
      </c>
      <c r="BC36" s="552"/>
      <c r="BD36" s="549" t="s">
        <v>476</v>
      </c>
      <c r="BE36" s="550" t="s">
        <v>477</v>
      </c>
      <c r="BF36" s="1"/>
      <c r="BG36" s="575">
        <v>21</v>
      </c>
      <c r="BH36" s="3"/>
    </row>
    <row r="37" spans="1:60" ht="27" thickBot="1" x14ac:dyDescent="0.55000000000000004">
      <c r="A37" s="327"/>
      <c r="B37" s="405" t="s">
        <v>262</v>
      </c>
      <c r="C37" s="243">
        <f t="shared" si="27"/>
        <v>0</v>
      </c>
      <c r="D37" s="101">
        <f t="shared" si="28"/>
        <v>0</v>
      </c>
      <c r="E37" s="706">
        <f>'Next Years Budget - Set Goals'!E46/12</f>
        <v>0</v>
      </c>
      <c r="F37" s="108">
        <f t="shared" si="40"/>
        <v>0</v>
      </c>
      <c r="G37" s="706">
        <f>'Next Years Budget - Set Goals'!G46/12</f>
        <v>0</v>
      </c>
      <c r="H37" s="108" t="e">
        <f t="shared" si="40"/>
        <v>#DIV/0!</v>
      </c>
      <c r="I37" s="706">
        <f>'Next Years Budget - Set Goals'!I46/12</f>
        <v>0</v>
      </c>
      <c r="J37" s="108" t="e">
        <f t="shared" si="29"/>
        <v>#DIV/0!</v>
      </c>
      <c r="K37" s="706">
        <f>'Next Years Budget - Set Goals'!K46/12</f>
        <v>0</v>
      </c>
      <c r="L37" s="108" t="e">
        <f t="shared" si="30"/>
        <v>#DIV/0!</v>
      </c>
      <c r="M37" s="706">
        <f>'Next Years Budget - Set Goals'!M46/12</f>
        <v>0</v>
      </c>
      <c r="N37" s="108" t="e">
        <f t="shared" si="31"/>
        <v>#DIV/0!</v>
      </c>
      <c r="O37" s="706">
        <f>'Next Years Budget - Set Goals'!O46/12</f>
        <v>0</v>
      </c>
      <c r="P37" s="108" t="e">
        <f t="shared" si="32"/>
        <v>#DIV/0!</v>
      </c>
      <c r="Q37" s="706">
        <f>'Next Years Budget - Set Goals'!Q46/12</f>
        <v>0</v>
      </c>
      <c r="R37" s="108" t="e">
        <f t="shared" si="33"/>
        <v>#DIV/0!</v>
      </c>
      <c r="S37" s="706">
        <f>'Next Years Budget - Set Goals'!S46/12</f>
        <v>0</v>
      </c>
      <c r="T37" s="108" t="e">
        <f t="shared" si="34"/>
        <v>#DIV/0!</v>
      </c>
      <c r="U37" s="706">
        <f>'Next Years Budget - Set Goals'!U46/12</f>
        <v>0</v>
      </c>
      <c r="V37" s="108" t="e">
        <f t="shared" si="35"/>
        <v>#DIV/0!</v>
      </c>
      <c r="W37" s="706">
        <f>'Next Years Budget - Set Goals'!W46/12</f>
        <v>0</v>
      </c>
      <c r="X37" s="108" t="e">
        <f t="shared" si="36"/>
        <v>#DIV/0!</v>
      </c>
      <c r="Y37" s="706">
        <f>'Next Years Budget - Set Goals'!Y46/12</f>
        <v>0</v>
      </c>
      <c r="Z37" s="108" t="e">
        <f t="shared" si="37"/>
        <v>#DIV/0!</v>
      </c>
      <c r="AA37" s="706">
        <f>'Next Years Budget - Set Goals'!AA46/12</f>
        <v>0</v>
      </c>
      <c r="AB37" s="108" t="e">
        <f t="shared" si="38"/>
        <v>#DIV/0!</v>
      </c>
      <c r="AC37" s="706">
        <f>'Next Years Budget - Set Goals'!AC46/12</f>
        <v>0</v>
      </c>
      <c r="AD37" s="319" t="e">
        <f t="shared" si="39"/>
        <v>#DIV/0!</v>
      </c>
      <c r="BC37" s="552"/>
      <c r="BD37" s="549" t="s">
        <v>478</v>
      </c>
      <c r="BE37" s="550" t="s">
        <v>479</v>
      </c>
      <c r="BF37" s="1"/>
      <c r="BG37" s="571">
        <f>(BG35/BG36)</f>
        <v>0</v>
      </c>
      <c r="BH37" s="558" t="s">
        <v>480</v>
      </c>
    </row>
    <row r="38" spans="1:60" ht="18" thickBot="1" x14ac:dyDescent="0.55000000000000004">
      <c r="A38" s="327"/>
      <c r="B38" s="406" t="s">
        <v>263</v>
      </c>
      <c r="C38" s="263">
        <f>SUM(C29:C37)</f>
        <v>0</v>
      </c>
      <c r="D38" s="167">
        <f>+C38/$C$7</f>
        <v>0</v>
      </c>
      <c r="E38" s="254">
        <f>SUM(E29:E37)</f>
        <v>0</v>
      </c>
      <c r="F38" s="176">
        <f>+E38/E$7</f>
        <v>0</v>
      </c>
      <c r="G38" s="254">
        <f>SUM(G29:G37)</f>
        <v>0</v>
      </c>
      <c r="H38" s="176" t="e">
        <f>+G38/G$7</f>
        <v>#DIV/0!</v>
      </c>
      <c r="I38" s="254">
        <f>SUM(I29:I37)</f>
        <v>0</v>
      </c>
      <c r="J38" s="176" t="e">
        <f t="shared" si="29"/>
        <v>#DIV/0!</v>
      </c>
      <c r="K38" s="254">
        <f>SUM(K29:K37)</f>
        <v>0</v>
      </c>
      <c r="L38" s="176" t="e">
        <f t="shared" si="30"/>
        <v>#DIV/0!</v>
      </c>
      <c r="M38" s="254">
        <f>SUM(M29:M37)</f>
        <v>0</v>
      </c>
      <c r="N38" s="176" t="e">
        <f t="shared" si="31"/>
        <v>#DIV/0!</v>
      </c>
      <c r="O38" s="254">
        <f>SUM(O29:O37)</f>
        <v>0</v>
      </c>
      <c r="P38" s="176" t="e">
        <f t="shared" si="32"/>
        <v>#DIV/0!</v>
      </c>
      <c r="Q38" s="254">
        <f>SUM(Q29:Q37)</f>
        <v>0</v>
      </c>
      <c r="R38" s="176" t="e">
        <f t="shared" si="33"/>
        <v>#DIV/0!</v>
      </c>
      <c r="S38" s="254">
        <f>SUM(S29:S37)</f>
        <v>0</v>
      </c>
      <c r="T38" s="176" t="e">
        <f t="shared" si="34"/>
        <v>#DIV/0!</v>
      </c>
      <c r="U38" s="254">
        <f>SUM(U29:U37)</f>
        <v>0</v>
      </c>
      <c r="V38" s="176" t="e">
        <f t="shared" si="35"/>
        <v>#DIV/0!</v>
      </c>
      <c r="W38" s="254">
        <f>SUM(W29:W37)</f>
        <v>0</v>
      </c>
      <c r="X38" s="176" t="e">
        <f t="shared" si="36"/>
        <v>#DIV/0!</v>
      </c>
      <c r="Y38" s="254">
        <f>SUM(Y29:Y37)</f>
        <v>0</v>
      </c>
      <c r="Z38" s="176" t="e">
        <f t="shared" si="37"/>
        <v>#DIV/0!</v>
      </c>
      <c r="AA38" s="254">
        <f>SUM(AA29:AA37)</f>
        <v>0</v>
      </c>
      <c r="AB38" s="176" t="e">
        <f t="shared" si="38"/>
        <v>#DIV/0!</v>
      </c>
      <c r="AC38" s="254">
        <f>SUM(AC29:AC37)</f>
        <v>0</v>
      </c>
      <c r="AD38" s="320" t="e">
        <f t="shared" si="39"/>
        <v>#DIV/0!</v>
      </c>
      <c r="BC38" s="6"/>
      <c r="BD38" s="555" t="s">
        <v>481</v>
      </c>
      <c r="BE38" s="556" t="s">
        <v>482</v>
      </c>
      <c r="BF38" s="2"/>
      <c r="BG38" s="576">
        <f>+(BG29/BG36)</f>
        <v>0</v>
      </c>
      <c r="BH38" s="559" t="s">
        <v>480</v>
      </c>
    </row>
    <row r="39" spans="1:60" ht="13.15" x14ac:dyDescent="0.4">
      <c r="A39" s="327"/>
      <c r="B39" s="407"/>
      <c r="C39" s="264"/>
      <c r="D39" s="107"/>
      <c r="E39" s="255"/>
      <c r="F39" s="176"/>
      <c r="G39" s="255"/>
      <c r="H39" s="176"/>
      <c r="I39" s="255"/>
      <c r="J39" s="176"/>
      <c r="K39" s="255"/>
      <c r="L39" s="176"/>
      <c r="M39" s="255"/>
      <c r="N39" s="176"/>
      <c r="O39" s="255"/>
      <c r="P39" s="176"/>
      <c r="Q39" s="255"/>
      <c r="R39" s="176"/>
      <c r="S39" s="255"/>
      <c r="T39" s="176"/>
      <c r="U39" s="255"/>
      <c r="V39" s="176"/>
      <c r="W39" s="255"/>
      <c r="X39" s="176"/>
      <c r="Y39" s="255"/>
      <c r="Z39" s="176"/>
      <c r="AA39" s="255"/>
      <c r="AB39" s="176"/>
      <c r="AC39" s="255"/>
      <c r="AD39" s="320"/>
      <c r="BC39" s="8"/>
      <c r="BD39" s="9"/>
      <c r="BE39" s="9"/>
      <c r="BF39" s="9"/>
      <c r="BG39" s="352"/>
      <c r="BH39" s="10"/>
    </row>
    <row r="40" spans="1:60" ht="17.649999999999999" x14ac:dyDescent="0.5">
      <c r="A40" s="327"/>
      <c r="B40" s="404" t="s">
        <v>283</v>
      </c>
      <c r="C40" s="243"/>
      <c r="D40" s="1"/>
      <c r="E40" s="248"/>
      <c r="F40" s="108"/>
      <c r="G40" s="248"/>
      <c r="H40" s="108"/>
      <c r="I40" s="248"/>
      <c r="J40" s="108"/>
      <c r="K40" s="248"/>
      <c r="L40" s="108"/>
      <c r="M40" s="248"/>
      <c r="N40" s="108"/>
      <c r="O40" s="248"/>
      <c r="P40" s="108"/>
      <c r="Q40" s="248"/>
      <c r="R40" s="108"/>
      <c r="S40" s="248"/>
      <c r="T40" s="108"/>
      <c r="U40" s="248"/>
      <c r="V40" s="108"/>
      <c r="W40" s="248"/>
      <c r="X40" s="108"/>
      <c r="Y40" s="248"/>
      <c r="Z40" s="108"/>
      <c r="AA40" s="248"/>
      <c r="AB40" s="108"/>
      <c r="AC40" s="248"/>
      <c r="AD40" s="319"/>
      <c r="BC40" s="4"/>
      <c r="BD40" s="1"/>
      <c r="BE40" s="560" t="s">
        <v>964</v>
      </c>
      <c r="BF40" s="1"/>
      <c r="BG40" s="838">
        <f>+((I7/139)/15)</f>
        <v>0</v>
      </c>
      <c r="BH40" s="3"/>
    </row>
    <row r="41" spans="1:60" ht="17.649999999999999" x14ac:dyDescent="0.5">
      <c r="A41" s="327" t="s">
        <v>399</v>
      </c>
      <c r="B41" s="394" t="s">
        <v>264</v>
      </c>
      <c r="C41" s="243">
        <f t="shared" ref="C41:C59" si="41">+E41+G41+I41+K41+M41+O41+Q41+S41+U41+W41+Y41+AA41+AC41</f>
        <v>0</v>
      </c>
      <c r="D41" s="101">
        <f t="shared" ref="D41:D59" si="42">+C41/$C$7</f>
        <v>0</v>
      </c>
      <c r="E41" s="706">
        <f>'Next Years Budget - Set Goals'!E50/12</f>
        <v>0</v>
      </c>
      <c r="F41" s="108">
        <f t="shared" ref="F41:H56" si="43">+E41/E$7</f>
        <v>0</v>
      </c>
      <c r="G41" s="706">
        <f>'Next Years Budget - Set Goals'!G50/12</f>
        <v>0</v>
      </c>
      <c r="H41" s="108" t="e">
        <f t="shared" si="43"/>
        <v>#DIV/0!</v>
      </c>
      <c r="I41" s="706">
        <f>'Next Years Budget - Set Goals'!I50/12</f>
        <v>0</v>
      </c>
      <c r="J41" s="108" t="e">
        <f t="shared" ref="J41:J60" si="44">+I41/I$7</f>
        <v>#DIV/0!</v>
      </c>
      <c r="K41" s="706">
        <f>'Next Years Budget - Set Goals'!K50/12</f>
        <v>0</v>
      </c>
      <c r="L41" s="108" t="e">
        <f t="shared" ref="L41:L60" si="45">+K41/K$7</f>
        <v>#DIV/0!</v>
      </c>
      <c r="M41" s="706">
        <f>'Next Years Budget - Set Goals'!M50/12</f>
        <v>0</v>
      </c>
      <c r="N41" s="108" t="e">
        <f t="shared" ref="N41:N60" si="46">+M41/M$7</f>
        <v>#DIV/0!</v>
      </c>
      <c r="O41" s="706">
        <f>'Next Years Budget - Set Goals'!O50/12</f>
        <v>0</v>
      </c>
      <c r="P41" s="108" t="e">
        <f t="shared" ref="P41:P60" si="47">+O41/O$7</f>
        <v>#DIV/0!</v>
      </c>
      <c r="Q41" s="706">
        <f>'Next Years Budget - Set Goals'!Q50/12</f>
        <v>0</v>
      </c>
      <c r="R41" s="108" t="e">
        <f t="shared" ref="R41:R60" si="48">+Q41/Q$7</f>
        <v>#DIV/0!</v>
      </c>
      <c r="S41" s="706">
        <f>'Next Years Budget - Set Goals'!S50/12</f>
        <v>0</v>
      </c>
      <c r="T41" s="108" t="e">
        <f t="shared" ref="T41:T60" si="49">+S41/S$7</f>
        <v>#DIV/0!</v>
      </c>
      <c r="U41" s="706">
        <f>'Next Years Budget - Set Goals'!U50/12</f>
        <v>0</v>
      </c>
      <c r="V41" s="108" t="e">
        <f t="shared" ref="V41:V60" si="50">+U41/U$7</f>
        <v>#DIV/0!</v>
      </c>
      <c r="W41" s="706">
        <f>'Next Years Budget - Set Goals'!W50/12</f>
        <v>0</v>
      </c>
      <c r="X41" s="108" t="e">
        <f t="shared" ref="X41:X60" si="51">+W41/W$7</f>
        <v>#DIV/0!</v>
      </c>
      <c r="Y41" s="706">
        <f>'Next Years Budget - Set Goals'!Y50/12</f>
        <v>0</v>
      </c>
      <c r="Z41" s="108" t="e">
        <f t="shared" ref="Z41:Z60" si="52">+Y41/Y$7</f>
        <v>#DIV/0!</v>
      </c>
      <c r="AA41" s="706">
        <f>'Next Years Budget - Set Goals'!AA50/12</f>
        <v>0</v>
      </c>
      <c r="AB41" s="108" t="e">
        <f t="shared" ref="AB41:AB60" si="53">+AA41/AA$7</f>
        <v>#DIV/0!</v>
      </c>
      <c r="AC41" s="706">
        <f>'Next Years Budget - Set Goals'!AC50/12</f>
        <v>0</v>
      </c>
      <c r="AD41" s="319" t="e">
        <f t="shared" ref="AD41:AD60" si="54">+AC41/AC$7</f>
        <v>#DIV/0!</v>
      </c>
      <c r="BC41" s="4"/>
      <c r="BD41" s="1"/>
      <c r="BE41" s="560" t="s">
        <v>963</v>
      </c>
      <c r="BF41" s="1"/>
      <c r="BG41" s="838">
        <f>+(($G7/350)/20)</f>
        <v>0</v>
      </c>
      <c r="BH41" s="561"/>
    </row>
    <row r="42" spans="1:60" ht="17.649999999999999" x14ac:dyDescent="0.5">
      <c r="A42" s="327" t="s">
        <v>399</v>
      </c>
      <c r="B42" s="394" t="s">
        <v>265</v>
      </c>
      <c r="C42" s="243">
        <f t="shared" si="41"/>
        <v>0</v>
      </c>
      <c r="D42" s="101">
        <f t="shared" si="42"/>
        <v>0</v>
      </c>
      <c r="E42" s="706">
        <f>'Next Years Budget - Set Goals'!E51/12</f>
        <v>0</v>
      </c>
      <c r="F42" s="108">
        <f t="shared" si="43"/>
        <v>0</v>
      </c>
      <c r="G42" s="706">
        <f>'Next Years Budget - Set Goals'!G51/12</f>
        <v>0</v>
      </c>
      <c r="H42" s="108" t="e">
        <f t="shared" si="43"/>
        <v>#DIV/0!</v>
      </c>
      <c r="I42" s="706">
        <f>'Next Years Budget - Set Goals'!I51/12</f>
        <v>0</v>
      </c>
      <c r="J42" s="108" t="e">
        <f t="shared" si="44"/>
        <v>#DIV/0!</v>
      </c>
      <c r="K42" s="706">
        <f>'Next Years Budget - Set Goals'!K51/12</f>
        <v>0</v>
      </c>
      <c r="L42" s="108" t="e">
        <f t="shared" si="45"/>
        <v>#DIV/0!</v>
      </c>
      <c r="M42" s="706">
        <f>'Next Years Budget - Set Goals'!M51/12</f>
        <v>0</v>
      </c>
      <c r="N42" s="108" t="e">
        <f t="shared" si="46"/>
        <v>#DIV/0!</v>
      </c>
      <c r="O42" s="706">
        <f>'Next Years Budget - Set Goals'!O51/12</f>
        <v>0</v>
      </c>
      <c r="P42" s="108" t="e">
        <f t="shared" si="47"/>
        <v>#DIV/0!</v>
      </c>
      <c r="Q42" s="706">
        <f>'Next Years Budget - Set Goals'!Q51/12</f>
        <v>0</v>
      </c>
      <c r="R42" s="108" t="e">
        <f t="shared" si="48"/>
        <v>#DIV/0!</v>
      </c>
      <c r="S42" s="706">
        <f>'Next Years Budget - Set Goals'!S51/12</f>
        <v>0</v>
      </c>
      <c r="T42" s="108" t="e">
        <f t="shared" si="49"/>
        <v>#DIV/0!</v>
      </c>
      <c r="U42" s="706">
        <f>'Next Years Budget - Set Goals'!U51/12</f>
        <v>0</v>
      </c>
      <c r="V42" s="108" t="e">
        <f t="shared" si="50"/>
        <v>#DIV/0!</v>
      </c>
      <c r="W42" s="706">
        <f>'Next Years Budget - Set Goals'!W51/12</f>
        <v>0</v>
      </c>
      <c r="X42" s="108" t="e">
        <f t="shared" si="51"/>
        <v>#DIV/0!</v>
      </c>
      <c r="Y42" s="706">
        <f>'Next Years Budget - Set Goals'!Y51/12</f>
        <v>0</v>
      </c>
      <c r="Z42" s="108" t="e">
        <f t="shared" si="52"/>
        <v>#DIV/0!</v>
      </c>
      <c r="AA42" s="706">
        <f>'Next Years Budget - Set Goals'!AA51/12</f>
        <v>0</v>
      </c>
      <c r="AB42" s="108" t="e">
        <f t="shared" si="53"/>
        <v>#DIV/0!</v>
      </c>
      <c r="AC42" s="706">
        <f>'Next Years Budget - Set Goals'!AC51/12</f>
        <v>0</v>
      </c>
      <c r="AD42" s="319" t="e">
        <f t="shared" si="54"/>
        <v>#DIV/0!</v>
      </c>
      <c r="BC42" s="4"/>
      <c r="BD42" s="1"/>
      <c r="BE42" s="560" t="s">
        <v>483</v>
      </c>
      <c r="BF42" s="1"/>
      <c r="BG42" s="562">
        <f>SUM(BG35-(BG40+BG41))</f>
        <v>0</v>
      </c>
      <c r="BH42" s="3"/>
    </row>
    <row r="43" spans="1:60" ht="17.649999999999999" x14ac:dyDescent="0.5">
      <c r="A43" s="327" t="s">
        <v>398</v>
      </c>
      <c r="B43" s="394" t="s">
        <v>266</v>
      </c>
      <c r="C43" s="243">
        <f t="shared" si="41"/>
        <v>0</v>
      </c>
      <c r="D43" s="101">
        <f t="shared" si="42"/>
        <v>0</v>
      </c>
      <c r="E43" s="706">
        <f>'Next Years Budget - Set Goals'!E52/12</f>
        <v>0</v>
      </c>
      <c r="F43" s="108">
        <f t="shared" si="43"/>
        <v>0</v>
      </c>
      <c r="G43" s="706">
        <f>'Next Years Budget - Set Goals'!G52/12</f>
        <v>0</v>
      </c>
      <c r="H43" s="108" t="e">
        <f t="shared" si="43"/>
        <v>#DIV/0!</v>
      </c>
      <c r="I43" s="706">
        <f>'Next Years Budget - Set Goals'!I52/12</f>
        <v>0</v>
      </c>
      <c r="J43" s="108" t="e">
        <f t="shared" si="44"/>
        <v>#DIV/0!</v>
      </c>
      <c r="K43" s="706">
        <f>'Next Years Budget - Set Goals'!K52/12</f>
        <v>0</v>
      </c>
      <c r="L43" s="108" t="e">
        <f t="shared" si="45"/>
        <v>#DIV/0!</v>
      </c>
      <c r="M43" s="706">
        <f>'Next Years Budget - Set Goals'!M52/12</f>
        <v>0</v>
      </c>
      <c r="N43" s="108" t="e">
        <f t="shared" si="46"/>
        <v>#DIV/0!</v>
      </c>
      <c r="O43" s="706">
        <f>'Next Years Budget - Set Goals'!O52/12</f>
        <v>0</v>
      </c>
      <c r="P43" s="108" t="e">
        <f t="shared" si="47"/>
        <v>#DIV/0!</v>
      </c>
      <c r="Q43" s="706">
        <f>'Next Years Budget - Set Goals'!Q52/12</f>
        <v>0</v>
      </c>
      <c r="R43" s="108" t="e">
        <f t="shared" si="48"/>
        <v>#DIV/0!</v>
      </c>
      <c r="S43" s="706">
        <f>'Next Years Budget - Set Goals'!S52/12</f>
        <v>0</v>
      </c>
      <c r="T43" s="108" t="e">
        <f t="shared" si="49"/>
        <v>#DIV/0!</v>
      </c>
      <c r="U43" s="706">
        <f>'Next Years Budget - Set Goals'!U52/12</f>
        <v>0</v>
      </c>
      <c r="V43" s="108" t="e">
        <f t="shared" si="50"/>
        <v>#DIV/0!</v>
      </c>
      <c r="W43" s="706">
        <f>'Next Years Budget - Set Goals'!W52/12</f>
        <v>0</v>
      </c>
      <c r="X43" s="108" t="e">
        <f t="shared" si="51"/>
        <v>#DIV/0!</v>
      </c>
      <c r="Y43" s="706">
        <f>'Next Years Budget - Set Goals'!Y52/12</f>
        <v>0</v>
      </c>
      <c r="Z43" s="108" t="e">
        <f t="shared" si="52"/>
        <v>#DIV/0!</v>
      </c>
      <c r="AA43" s="706">
        <f>'Next Years Budget - Set Goals'!AA52/12</f>
        <v>0</v>
      </c>
      <c r="AB43" s="108" t="e">
        <f t="shared" si="53"/>
        <v>#DIV/0!</v>
      </c>
      <c r="AC43" s="706">
        <f>'Next Years Budget - Set Goals'!AC52/12</f>
        <v>0</v>
      </c>
      <c r="AD43" s="319" t="e">
        <f t="shared" si="54"/>
        <v>#DIV/0!</v>
      </c>
      <c r="BC43" s="4"/>
      <c r="BD43" s="1"/>
      <c r="BE43" s="560" t="s">
        <v>484</v>
      </c>
      <c r="BF43" s="1"/>
      <c r="BG43" s="563">
        <v>80</v>
      </c>
      <c r="BH43" s="3"/>
    </row>
    <row r="44" spans="1:60" ht="13.15" x14ac:dyDescent="0.4">
      <c r="A44" s="327" t="s">
        <v>398</v>
      </c>
      <c r="B44" s="394" t="s">
        <v>267</v>
      </c>
      <c r="C44" s="243">
        <f t="shared" si="41"/>
        <v>0</v>
      </c>
      <c r="D44" s="101">
        <f t="shared" si="42"/>
        <v>0</v>
      </c>
      <c r="E44" s="706">
        <f>'Next Years Budget - Set Goals'!E53/12</f>
        <v>0</v>
      </c>
      <c r="F44" s="108">
        <f t="shared" si="43"/>
        <v>0</v>
      </c>
      <c r="G44" s="706">
        <f>'Next Years Budget - Set Goals'!G53/12</f>
        <v>0</v>
      </c>
      <c r="H44" s="108" t="e">
        <f t="shared" si="43"/>
        <v>#DIV/0!</v>
      </c>
      <c r="I44" s="706">
        <f>'Next Years Budget - Set Goals'!I53/12</f>
        <v>0</v>
      </c>
      <c r="J44" s="108" t="e">
        <f t="shared" si="44"/>
        <v>#DIV/0!</v>
      </c>
      <c r="K44" s="706">
        <f>'Next Years Budget - Set Goals'!K53/12</f>
        <v>0</v>
      </c>
      <c r="L44" s="108" t="e">
        <f t="shared" si="45"/>
        <v>#DIV/0!</v>
      </c>
      <c r="M44" s="706">
        <f>'Next Years Budget - Set Goals'!M53/12</f>
        <v>0</v>
      </c>
      <c r="N44" s="108" t="e">
        <f t="shared" si="46"/>
        <v>#DIV/0!</v>
      </c>
      <c r="O44" s="706">
        <f>'Next Years Budget - Set Goals'!O53/12</f>
        <v>0</v>
      </c>
      <c r="P44" s="108" t="e">
        <f t="shared" si="47"/>
        <v>#DIV/0!</v>
      </c>
      <c r="Q44" s="706">
        <f>'Next Years Budget - Set Goals'!Q53/12</f>
        <v>0</v>
      </c>
      <c r="R44" s="108" t="e">
        <f t="shared" si="48"/>
        <v>#DIV/0!</v>
      </c>
      <c r="S44" s="706">
        <f>'Next Years Budget - Set Goals'!S53/12</f>
        <v>0</v>
      </c>
      <c r="T44" s="108" t="e">
        <f t="shared" si="49"/>
        <v>#DIV/0!</v>
      </c>
      <c r="U44" s="706">
        <f>'Next Years Budget - Set Goals'!U53/12</f>
        <v>0</v>
      </c>
      <c r="V44" s="108" t="e">
        <f t="shared" si="50"/>
        <v>#DIV/0!</v>
      </c>
      <c r="W44" s="706">
        <f>'Next Years Budget - Set Goals'!W53/12</f>
        <v>0</v>
      </c>
      <c r="X44" s="108" t="e">
        <f t="shared" si="51"/>
        <v>#DIV/0!</v>
      </c>
      <c r="Y44" s="706">
        <f>'Next Years Budget - Set Goals'!Y53/12</f>
        <v>0</v>
      </c>
      <c r="Z44" s="108" t="e">
        <f t="shared" si="52"/>
        <v>#DIV/0!</v>
      </c>
      <c r="AA44" s="706">
        <f>'Next Years Budget - Set Goals'!AA53/12</f>
        <v>0</v>
      </c>
      <c r="AB44" s="108" t="e">
        <f t="shared" si="53"/>
        <v>#DIV/0!</v>
      </c>
      <c r="AC44" s="706">
        <f>'Next Years Budget - Set Goals'!AC53/12</f>
        <v>0</v>
      </c>
      <c r="AD44" s="319" t="e">
        <f t="shared" si="54"/>
        <v>#DIV/0!</v>
      </c>
      <c r="BC44" s="4"/>
      <c r="BD44" s="1"/>
      <c r="BE44" s="1"/>
      <c r="BF44" s="1"/>
      <c r="BG44" s="344"/>
      <c r="BH44" s="3"/>
    </row>
    <row r="45" spans="1:60" ht="18" thickBot="1" x14ac:dyDescent="0.55000000000000004">
      <c r="A45" s="327" t="s">
        <v>398</v>
      </c>
      <c r="B45" s="394" t="s">
        <v>268</v>
      </c>
      <c r="C45" s="243">
        <f t="shared" si="41"/>
        <v>0</v>
      </c>
      <c r="D45" s="101">
        <f t="shared" si="42"/>
        <v>0</v>
      </c>
      <c r="E45" s="706">
        <f>'Next Years Budget - Set Goals'!E54/12</f>
        <v>0</v>
      </c>
      <c r="F45" s="108">
        <f t="shared" si="43"/>
        <v>0</v>
      </c>
      <c r="G45" s="706">
        <f>'Next Years Budget - Set Goals'!G54/12</f>
        <v>0</v>
      </c>
      <c r="H45" s="108" t="e">
        <f t="shared" si="43"/>
        <v>#DIV/0!</v>
      </c>
      <c r="I45" s="706">
        <f>'Next Years Budget - Set Goals'!I54/12</f>
        <v>0</v>
      </c>
      <c r="J45" s="108" t="e">
        <f t="shared" si="44"/>
        <v>#DIV/0!</v>
      </c>
      <c r="K45" s="706">
        <f>'Next Years Budget - Set Goals'!K54/12</f>
        <v>0</v>
      </c>
      <c r="L45" s="108" t="e">
        <f t="shared" si="45"/>
        <v>#DIV/0!</v>
      </c>
      <c r="M45" s="706">
        <f>'Next Years Budget - Set Goals'!M54/12</f>
        <v>0</v>
      </c>
      <c r="N45" s="108" t="e">
        <f t="shared" si="46"/>
        <v>#DIV/0!</v>
      </c>
      <c r="O45" s="706">
        <f>'Next Years Budget - Set Goals'!O54/12</f>
        <v>0</v>
      </c>
      <c r="P45" s="108" t="e">
        <f t="shared" si="47"/>
        <v>#DIV/0!</v>
      </c>
      <c r="Q45" s="706">
        <f>'Next Years Budget - Set Goals'!Q54/12</f>
        <v>0</v>
      </c>
      <c r="R45" s="108" t="e">
        <f t="shared" si="48"/>
        <v>#DIV/0!</v>
      </c>
      <c r="S45" s="706">
        <f>'Next Years Budget - Set Goals'!S54/12</f>
        <v>0</v>
      </c>
      <c r="T45" s="108" t="e">
        <f t="shared" si="49"/>
        <v>#DIV/0!</v>
      </c>
      <c r="U45" s="706">
        <f>'Next Years Budget - Set Goals'!U54/12</f>
        <v>0</v>
      </c>
      <c r="V45" s="108" t="e">
        <f t="shared" si="50"/>
        <v>#DIV/0!</v>
      </c>
      <c r="W45" s="706">
        <f>'Next Years Budget - Set Goals'!W54/12</f>
        <v>0</v>
      </c>
      <c r="X45" s="108" t="e">
        <f t="shared" si="51"/>
        <v>#DIV/0!</v>
      </c>
      <c r="Y45" s="706">
        <f>'Next Years Budget - Set Goals'!Y54/12</f>
        <v>0</v>
      </c>
      <c r="Z45" s="108" t="e">
        <f t="shared" si="52"/>
        <v>#DIV/0!</v>
      </c>
      <c r="AA45" s="706">
        <f>'Next Years Budget - Set Goals'!AA54/12</f>
        <v>0</v>
      </c>
      <c r="AB45" s="108" t="e">
        <f t="shared" si="53"/>
        <v>#DIV/0!</v>
      </c>
      <c r="AC45" s="706">
        <f>'Next Years Budget - Set Goals'!AC54/12</f>
        <v>0</v>
      </c>
      <c r="AD45" s="319" t="e">
        <f t="shared" si="54"/>
        <v>#DIV/0!</v>
      </c>
      <c r="BC45" s="6"/>
      <c r="BD45" s="2"/>
      <c r="BE45" s="556" t="s">
        <v>485</v>
      </c>
      <c r="BF45" s="2"/>
      <c r="BG45" s="564">
        <f>+($BG$42*$BG$43)</f>
        <v>0</v>
      </c>
      <c r="BH45" s="7"/>
    </row>
    <row r="46" spans="1:60" ht="13.15" x14ac:dyDescent="0.4">
      <c r="A46" s="327" t="s">
        <v>399</v>
      </c>
      <c r="B46" s="394" t="s">
        <v>269</v>
      </c>
      <c r="C46" s="243">
        <f t="shared" si="41"/>
        <v>0</v>
      </c>
      <c r="D46" s="101">
        <f t="shared" si="42"/>
        <v>0</v>
      </c>
      <c r="E46" s="706">
        <f>'Next Years Budget - Set Goals'!E55/12</f>
        <v>0</v>
      </c>
      <c r="F46" s="108">
        <f t="shared" si="43"/>
        <v>0</v>
      </c>
      <c r="G46" s="706">
        <f>'Next Years Budget - Set Goals'!G55/12</f>
        <v>0</v>
      </c>
      <c r="H46" s="108" t="e">
        <f t="shared" si="43"/>
        <v>#DIV/0!</v>
      </c>
      <c r="I46" s="706">
        <f>'Next Years Budget - Set Goals'!I55/12</f>
        <v>0</v>
      </c>
      <c r="J46" s="108" t="e">
        <f t="shared" si="44"/>
        <v>#DIV/0!</v>
      </c>
      <c r="K46" s="706">
        <f>'Next Years Budget - Set Goals'!K55/12</f>
        <v>0</v>
      </c>
      <c r="L46" s="108" t="e">
        <f t="shared" si="45"/>
        <v>#DIV/0!</v>
      </c>
      <c r="M46" s="706">
        <f>'Next Years Budget - Set Goals'!M55/12</f>
        <v>0</v>
      </c>
      <c r="N46" s="108" t="e">
        <f t="shared" si="46"/>
        <v>#DIV/0!</v>
      </c>
      <c r="O46" s="706">
        <f>'Next Years Budget - Set Goals'!O55/12</f>
        <v>0</v>
      </c>
      <c r="P46" s="108" t="e">
        <f t="shared" si="47"/>
        <v>#DIV/0!</v>
      </c>
      <c r="Q46" s="706">
        <f>'Next Years Budget - Set Goals'!Q55/12</f>
        <v>0</v>
      </c>
      <c r="R46" s="108" t="e">
        <f t="shared" si="48"/>
        <v>#DIV/0!</v>
      </c>
      <c r="S46" s="706">
        <f>'Next Years Budget - Set Goals'!S55/12</f>
        <v>0</v>
      </c>
      <c r="T46" s="108" t="e">
        <f t="shared" si="49"/>
        <v>#DIV/0!</v>
      </c>
      <c r="U46" s="706">
        <f>'Next Years Budget - Set Goals'!U55/12</f>
        <v>0</v>
      </c>
      <c r="V46" s="108" t="e">
        <f t="shared" si="50"/>
        <v>#DIV/0!</v>
      </c>
      <c r="W46" s="706">
        <f>'Next Years Budget - Set Goals'!W55/12</f>
        <v>0</v>
      </c>
      <c r="X46" s="108" t="e">
        <f t="shared" si="51"/>
        <v>#DIV/0!</v>
      </c>
      <c r="Y46" s="706">
        <f>'Next Years Budget - Set Goals'!Y55/12</f>
        <v>0</v>
      </c>
      <c r="Z46" s="108" t="e">
        <f t="shared" si="52"/>
        <v>#DIV/0!</v>
      </c>
      <c r="AA46" s="706">
        <f>'Next Years Budget - Set Goals'!AA55/12</f>
        <v>0</v>
      </c>
      <c r="AB46" s="108" t="e">
        <f t="shared" si="53"/>
        <v>#DIV/0!</v>
      </c>
      <c r="AC46" s="706">
        <f>'Next Years Budget - Set Goals'!AC55/12</f>
        <v>0</v>
      </c>
      <c r="AD46" s="319" t="e">
        <f t="shared" si="54"/>
        <v>#DIV/0!</v>
      </c>
    </row>
    <row r="47" spans="1:60" ht="13.15" x14ac:dyDescent="0.4">
      <c r="A47" s="327" t="s">
        <v>399</v>
      </c>
      <c r="B47" s="408" t="s">
        <v>270</v>
      </c>
      <c r="C47" s="243">
        <f t="shared" si="41"/>
        <v>0</v>
      </c>
      <c r="D47" s="101">
        <f t="shared" si="42"/>
        <v>0</v>
      </c>
      <c r="E47" s="706">
        <f>'Next Years Budget - Set Goals'!E56/12</f>
        <v>0</v>
      </c>
      <c r="F47" s="108">
        <f t="shared" si="43"/>
        <v>0</v>
      </c>
      <c r="G47" s="706">
        <f>'Next Years Budget - Set Goals'!G56/12</f>
        <v>0</v>
      </c>
      <c r="H47" s="108" t="e">
        <f t="shared" si="43"/>
        <v>#DIV/0!</v>
      </c>
      <c r="I47" s="706">
        <f>'Next Years Budget - Set Goals'!I56/12</f>
        <v>0</v>
      </c>
      <c r="J47" s="108" t="e">
        <f t="shared" si="44"/>
        <v>#DIV/0!</v>
      </c>
      <c r="K47" s="706">
        <f>'Next Years Budget - Set Goals'!K56/12</f>
        <v>0</v>
      </c>
      <c r="L47" s="108" t="e">
        <f t="shared" si="45"/>
        <v>#DIV/0!</v>
      </c>
      <c r="M47" s="706">
        <f>'Next Years Budget - Set Goals'!M56/12</f>
        <v>0</v>
      </c>
      <c r="N47" s="108" t="e">
        <f t="shared" si="46"/>
        <v>#DIV/0!</v>
      </c>
      <c r="O47" s="706">
        <f>'Next Years Budget - Set Goals'!O56/12</f>
        <v>0</v>
      </c>
      <c r="P47" s="108" t="e">
        <f t="shared" si="47"/>
        <v>#DIV/0!</v>
      </c>
      <c r="Q47" s="706">
        <f>'Next Years Budget - Set Goals'!Q56/12</f>
        <v>0</v>
      </c>
      <c r="R47" s="108" t="e">
        <f t="shared" si="48"/>
        <v>#DIV/0!</v>
      </c>
      <c r="S47" s="706">
        <f>'Next Years Budget - Set Goals'!S56/12</f>
        <v>0</v>
      </c>
      <c r="T47" s="108" t="e">
        <f t="shared" si="49"/>
        <v>#DIV/0!</v>
      </c>
      <c r="U47" s="706">
        <f>'Next Years Budget - Set Goals'!U56/12</f>
        <v>0</v>
      </c>
      <c r="V47" s="108" t="e">
        <f t="shared" si="50"/>
        <v>#DIV/0!</v>
      </c>
      <c r="W47" s="706">
        <f>'Next Years Budget - Set Goals'!W56/12</f>
        <v>0</v>
      </c>
      <c r="X47" s="108" t="e">
        <f t="shared" si="51"/>
        <v>#DIV/0!</v>
      </c>
      <c r="Y47" s="706">
        <f>'Next Years Budget - Set Goals'!Y56/12</f>
        <v>0</v>
      </c>
      <c r="Z47" s="108" t="e">
        <f t="shared" si="52"/>
        <v>#DIV/0!</v>
      </c>
      <c r="AA47" s="706">
        <f>'Next Years Budget - Set Goals'!AA56/12</f>
        <v>0</v>
      </c>
      <c r="AB47" s="108" t="e">
        <f t="shared" si="53"/>
        <v>#DIV/0!</v>
      </c>
      <c r="AC47" s="706">
        <f>'Next Years Budget - Set Goals'!AC56/12</f>
        <v>0</v>
      </c>
      <c r="AD47" s="319" t="e">
        <f t="shared" si="54"/>
        <v>#DIV/0!</v>
      </c>
    </row>
    <row r="48" spans="1:60" ht="13.15" x14ac:dyDescent="0.4">
      <c r="A48" s="327" t="s">
        <v>398</v>
      </c>
      <c r="B48" s="394" t="s">
        <v>271</v>
      </c>
      <c r="C48" s="243">
        <f t="shared" si="41"/>
        <v>0</v>
      </c>
      <c r="D48" s="101">
        <f t="shared" si="42"/>
        <v>0</v>
      </c>
      <c r="E48" s="706">
        <f>'Next Years Budget - Set Goals'!E57/12</f>
        <v>0</v>
      </c>
      <c r="F48" s="108">
        <f t="shared" si="43"/>
        <v>0</v>
      </c>
      <c r="G48" s="706">
        <f>'Next Years Budget - Set Goals'!G57/12</f>
        <v>0</v>
      </c>
      <c r="H48" s="108" t="e">
        <f t="shared" si="43"/>
        <v>#DIV/0!</v>
      </c>
      <c r="I48" s="706">
        <f>'Next Years Budget - Set Goals'!I57/12</f>
        <v>0</v>
      </c>
      <c r="J48" s="108" t="e">
        <f t="shared" si="44"/>
        <v>#DIV/0!</v>
      </c>
      <c r="K48" s="706">
        <f>'Next Years Budget - Set Goals'!K57/12</f>
        <v>0</v>
      </c>
      <c r="L48" s="108" t="e">
        <f t="shared" si="45"/>
        <v>#DIV/0!</v>
      </c>
      <c r="M48" s="706">
        <f>'Next Years Budget - Set Goals'!M57/12</f>
        <v>0</v>
      </c>
      <c r="N48" s="108" t="e">
        <f t="shared" si="46"/>
        <v>#DIV/0!</v>
      </c>
      <c r="O48" s="706">
        <f>'Next Years Budget - Set Goals'!O57/12</f>
        <v>0</v>
      </c>
      <c r="P48" s="108" t="e">
        <f t="shared" si="47"/>
        <v>#DIV/0!</v>
      </c>
      <c r="Q48" s="706">
        <f>'Next Years Budget - Set Goals'!Q57/12</f>
        <v>0</v>
      </c>
      <c r="R48" s="108" t="e">
        <f t="shared" si="48"/>
        <v>#DIV/0!</v>
      </c>
      <c r="S48" s="706">
        <f>'Next Years Budget - Set Goals'!S57/12</f>
        <v>0</v>
      </c>
      <c r="T48" s="108" t="e">
        <f t="shared" si="49"/>
        <v>#DIV/0!</v>
      </c>
      <c r="U48" s="706">
        <f>'Next Years Budget - Set Goals'!U57/12</f>
        <v>0</v>
      </c>
      <c r="V48" s="108" t="e">
        <f t="shared" si="50"/>
        <v>#DIV/0!</v>
      </c>
      <c r="W48" s="706">
        <f>'Next Years Budget - Set Goals'!W57/12</f>
        <v>0</v>
      </c>
      <c r="X48" s="108" t="e">
        <f t="shared" si="51"/>
        <v>#DIV/0!</v>
      </c>
      <c r="Y48" s="706">
        <f>'Next Years Budget - Set Goals'!Y57/12</f>
        <v>0</v>
      </c>
      <c r="Z48" s="108" t="e">
        <f t="shared" si="52"/>
        <v>#DIV/0!</v>
      </c>
      <c r="AA48" s="706">
        <f>'Next Years Budget - Set Goals'!AA57/12</f>
        <v>0</v>
      </c>
      <c r="AB48" s="108" t="e">
        <f t="shared" si="53"/>
        <v>#DIV/0!</v>
      </c>
      <c r="AC48" s="706">
        <f>'Next Years Budget - Set Goals'!AC57/12</f>
        <v>0</v>
      </c>
      <c r="AD48" s="319" t="e">
        <f t="shared" si="54"/>
        <v>#DIV/0!</v>
      </c>
    </row>
    <row r="49" spans="1:30" ht="13.15" x14ac:dyDescent="0.4">
      <c r="A49" s="327" t="s">
        <v>398</v>
      </c>
      <c r="B49" s="394" t="s">
        <v>272</v>
      </c>
      <c r="C49" s="243">
        <f t="shared" si="41"/>
        <v>0</v>
      </c>
      <c r="D49" s="101">
        <f t="shared" si="42"/>
        <v>0</v>
      </c>
      <c r="E49" s="706">
        <f>'Next Years Budget - Set Goals'!E58/12</f>
        <v>0</v>
      </c>
      <c r="F49" s="108">
        <f t="shared" si="43"/>
        <v>0</v>
      </c>
      <c r="G49" s="706">
        <f>'Next Years Budget - Set Goals'!G58/12</f>
        <v>0</v>
      </c>
      <c r="H49" s="108" t="e">
        <f t="shared" si="43"/>
        <v>#DIV/0!</v>
      </c>
      <c r="I49" s="706">
        <f>'Next Years Budget - Set Goals'!I58/12</f>
        <v>0</v>
      </c>
      <c r="J49" s="108" t="e">
        <f t="shared" si="44"/>
        <v>#DIV/0!</v>
      </c>
      <c r="K49" s="706">
        <f>'Next Years Budget - Set Goals'!K58/12</f>
        <v>0</v>
      </c>
      <c r="L49" s="108" t="e">
        <f t="shared" si="45"/>
        <v>#DIV/0!</v>
      </c>
      <c r="M49" s="706">
        <f>'Next Years Budget - Set Goals'!M58/12</f>
        <v>0</v>
      </c>
      <c r="N49" s="108" t="e">
        <f t="shared" si="46"/>
        <v>#DIV/0!</v>
      </c>
      <c r="O49" s="706">
        <f>'Next Years Budget - Set Goals'!O58/12</f>
        <v>0</v>
      </c>
      <c r="P49" s="108" t="e">
        <f t="shared" si="47"/>
        <v>#DIV/0!</v>
      </c>
      <c r="Q49" s="706">
        <f>'Next Years Budget - Set Goals'!Q58/12</f>
        <v>0</v>
      </c>
      <c r="R49" s="108" t="e">
        <f t="shared" si="48"/>
        <v>#DIV/0!</v>
      </c>
      <c r="S49" s="706">
        <f>'Next Years Budget - Set Goals'!S58/12</f>
        <v>0</v>
      </c>
      <c r="T49" s="108" t="e">
        <f t="shared" si="49"/>
        <v>#DIV/0!</v>
      </c>
      <c r="U49" s="706">
        <f>'Next Years Budget - Set Goals'!U58/12</f>
        <v>0</v>
      </c>
      <c r="V49" s="108" t="e">
        <f t="shared" si="50"/>
        <v>#DIV/0!</v>
      </c>
      <c r="W49" s="706">
        <f>'Next Years Budget - Set Goals'!W58/12</f>
        <v>0</v>
      </c>
      <c r="X49" s="108" t="e">
        <f t="shared" si="51"/>
        <v>#DIV/0!</v>
      </c>
      <c r="Y49" s="706">
        <f>'Next Years Budget - Set Goals'!Y58/12</f>
        <v>0</v>
      </c>
      <c r="Z49" s="108" t="e">
        <f t="shared" si="52"/>
        <v>#DIV/0!</v>
      </c>
      <c r="AA49" s="706">
        <f>'Next Years Budget - Set Goals'!AA58/12</f>
        <v>0</v>
      </c>
      <c r="AB49" s="108" t="e">
        <f t="shared" si="53"/>
        <v>#DIV/0!</v>
      </c>
      <c r="AC49" s="706">
        <f>'Next Years Budget - Set Goals'!AC58/12</f>
        <v>0</v>
      </c>
      <c r="AD49" s="319" t="e">
        <f t="shared" si="54"/>
        <v>#DIV/0!</v>
      </c>
    </row>
    <row r="50" spans="1:30" ht="13.15" x14ac:dyDescent="0.4">
      <c r="A50" s="327" t="s">
        <v>398</v>
      </c>
      <c r="B50" s="394" t="s">
        <v>273</v>
      </c>
      <c r="C50" s="243">
        <f t="shared" si="41"/>
        <v>0</v>
      </c>
      <c r="D50" s="101">
        <f t="shared" si="42"/>
        <v>0</v>
      </c>
      <c r="E50" s="706">
        <f>'Next Years Budget - Set Goals'!E59/12</f>
        <v>0</v>
      </c>
      <c r="F50" s="108">
        <f t="shared" si="43"/>
        <v>0</v>
      </c>
      <c r="G50" s="706">
        <f>'Next Years Budget - Set Goals'!G59/12</f>
        <v>0</v>
      </c>
      <c r="H50" s="108" t="e">
        <f t="shared" si="43"/>
        <v>#DIV/0!</v>
      </c>
      <c r="I50" s="706">
        <f>'Next Years Budget - Set Goals'!I59/12</f>
        <v>0</v>
      </c>
      <c r="J50" s="108" t="e">
        <f t="shared" si="44"/>
        <v>#DIV/0!</v>
      </c>
      <c r="K50" s="706">
        <f>'Next Years Budget - Set Goals'!K59/12</f>
        <v>0</v>
      </c>
      <c r="L50" s="108" t="e">
        <f t="shared" si="45"/>
        <v>#DIV/0!</v>
      </c>
      <c r="M50" s="706">
        <f>'Next Years Budget - Set Goals'!M59/12</f>
        <v>0</v>
      </c>
      <c r="N50" s="108" t="e">
        <f t="shared" si="46"/>
        <v>#DIV/0!</v>
      </c>
      <c r="O50" s="706">
        <f>'Next Years Budget - Set Goals'!O59/12</f>
        <v>0</v>
      </c>
      <c r="P50" s="108" t="e">
        <f t="shared" si="47"/>
        <v>#DIV/0!</v>
      </c>
      <c r="Q50" s="706">
        <f>'Next Years Budget - Set Goals'!Q59/12</f>
        <v>0</v>
      </c>
      <c r="R50" s="108" t="e">
        <f t="shared" si="48"/>
        <v>#DIV/0!</v>
      </c>
      <c r="S50" s="706">
        <f>'Next Years Budget - Set Goals'!S59/12</f>
        <v>0</v>
      </c>
      <c r="T50" s="108" t="e">
        <f t="shared" si="49"/>
        <v>#DIV/0!</v>
      </c>
      <c r="U50" s="706">
        <f>'Next Years Budget - Set Goals'!U59/12</f>
        <v>0</v>
      </c>
      <c r="V50" s="108" t="e">
        <f t="shared" si="50"/>
        <v>#DIV/0!</v>
      </c>
      <c r="W50" s="706">
        <f>'Next Years Budget - Set Goals'!W59/12</f>
        <v>0</v>
      </c>
      <c r="X50" s="108" t="e">
        <f t="shared" si="51"/>
        <v>#DIV/0!</v>
      </c>
      <c r="Y50" s="706">
        <f>'Next Years Budget - Set Goals'!Y59/12</f>
        <v>0</v>
      </c>
      <c r="Z50" s="108" t="e">
        <f t="shared" si="52"/>
        <v>#DIV/0!</v>
      </c>
      <c r="AA50" s="706">
        <f>'Next Years Budget - Set Goals'!AA59/12</f>
        <v>0</v>
      </c>
      <c r="AB50" s="108" t="e">
        <f t="shared" si="53"/>
        <v>#DIV/0!</v>
      </c>
      <c r="AC50" s="706">
        <f>'Next Years Budget - Set Goals'!AC59/12</f>
        <v>0</v>
      </c>
      <c r="AD50" s="319" t="e">
        <f t="shared" si="54"/>
        <v>#DIV/0!</v>
      </c>
    </row>
    <row r="51" spans="1:30" ht="13.15" x14ac:dyDescent="0.4">
      <c r="A51" s="327" t="s">
        <v>398</v>
      </c>
      <c r="B51" s="394" t="s">
        <v>274</v>
      </c>
      <c r="C51" s="243">
        <f t="shared" si="41"/>
        <v>0</v>
      </c>
      <c r="D51" s="101">
        <f t="shared" si="42"/>
        <v>0</v>
      </c>
      <c r="E51" s="706">
        <f>'Next Years Budget - Set Goals'!E60/12</f>
        <v>0</v>
      </c>
      <c r="F51" s="108">
        <f t="shared" si="43"/>
        <v>0</v>
      </c>
      <c r="G51" s="706">
        <f>'Next Years Budget - Set Goals'!G60/12</f>
        <v>0</v>
      </c>
      <c r="H51" s="108" t="e">
        <f t="shared" si="43"/>
        <v>#DIV/0!</v>
      </c>
      <c r="I51" s="706">
        <f>'Next Years Budget - Set Goals'!I60/12</f>
        <v>0</v>
      </c>
      <c r="J51" s="108" t="e">
        <f t="shared" si="44"/>
        <v>#DIV/0!</v>
      </c>
      <c r="K51" s="706">
        <f>'Next Years Budget - Set Goals'!K60/12</f>
        <v>0</v>
      </c>
      <c r="L51" s="108" t="e">
        <f t="shared" si="45"/>
        <v>#DIV/0!</v>
      </c>
      <c r="M51" s="706">
        <f>'Next Years Budget - Set Goals'!M60/12</f>
        <v>0</v>
      </c>
      <c r="N51" s="108" t="e">
        <f t="shared" si="46"/>
        <v>#DIV/0!</v>
      </c>
      <c r="O51" s="706">
        <f>'Next Years Budget - Set Goals'!O60/12</f>
        <v>0</v>
      </c>
      <c r="P51" s="108" t="e">
        <f t="shared" si="47"/>
        <v>#DIV/0!</v>
      </c>
      <c r="Q51" s="706">
        <f>'Next Years Budget - Set Goals'!Q60/12</f>
        <v>0</v>
      </c>
      <c r="R51" s="108" t="e">
        <f t="shared" si="48"/>
        <v>#DIV/0!</v>
      </c>
      <c r="S51" s="706">
        <f>'Next Years Budget - Set Goals'!S60/12</f>
        <v>0</v>
      </c>
      <c r="T51" s="108" t="e">
        <f t="shared" si="49"/>
        <v>#DIV/0!</v>
      </c>
      <c r="U51" s="706">
        <f>'Next Years Budget - Set Goals'!U60/12</f>
        <v>0</v>
      </c>
      <c r="V51" s="108" t="e">
        <f t="shared" si="50"/>
        <v>#DIV/0!</v>
      </c>
      <c r="W51" s="706">
        <f>'Next Years Budget - Set Goals'!W60/12</f>
        <v>0</v>
      </c>
      <c r="X51" s="108" t="e">
        <f t="shared" si="51"/>
        <v>#DIV/0!</v>
      </c>
      <c r="Y51" s="706">
        <f>'Next Years Budget - Set Goals'!Y60/12</f>
        <v>0</v>
      </c>
      <c r="Z51" s="108" t="e">
        <f t="shared" si="52"/>
        <v>#DIV/0!</v>
      </c>
      <c r="AA51" s="706">
        <f>'Next Years Budget - Set Goals'!AA60/12</f>
        <v>0</v>
      </c>
      <c r="AB51" s="108" t="e">
        <f t="shared" si="53"/>
        <v>#DIV/0!</v>
      </c>
      <c r="AC51" s="706">
        <f>'Next Years Budget - Set Goals'!AC60/12</f>
        <v>0</v>
      </c>
      <c r="AD51" s="319" t="e">
        <f t="shared" si="54"/>
        <v>#DIV/0!</v>
      </c>
    </row>
    <row r="52" spans="1:30" ht="13.15" x14ac:dyDescent="0.4">
      <c r="A52" s="327" t="s">
        <v>398</v>
      </c>
      <c r="B52" s="394" t="s">
        <v>275</v>
      </c>
      <c r="C52" s="243">
        <f t="shared" si="41"/>
        <v>0</v>
      </c>
      <c r="D52" s="101">
        <f t="shared" si="42"/>
        <v>0</v>
      </c>
      <c r="E52" s="706">
        <f>'Next Years Budget - Set Goals'!E61/12</f>
        <v>0</v>
      </c>
      <c r="F52" s="108">
        <f t="shared" si="43"/>
        <v>0</v>
      </c>
      <c r="G52" s="706">
        <f>'Next Years Budget - Set Goals'!G61/12</f>
        <v>0</v>
      </c>
      <c r="H52" s="108" t="e">
        <f t="shared" si="43"/>
        <v>#DIV/0!</v>
      </c>
      <c r="I52" s="706">
        <f>'Next Years Budget - Set Goals'!I61/12</f>
        <v>0</v>
      </c>
      <c r="J52" s="108" t="e">
        <f t="shared" si="44"/>
        <v>#DIV/0!</v>
      </c>
      <c r="K52" s="706">
        <f>'Next Years Budget - Set Goals'!K61/12</f>
        <v>0</v>
      </c>
      <c r="L52" s="108" t="e">
        <f t="shared" si="45"/>
        <v>#DIV/0!</v>
      </c>
      <c r="M52" s="706">
        <f>'Next Years Budget - Set Goals'!M61/12</f>
        <v>0</v>
      </c>
      <c r="N52" s="108" t="e">
        <f t="shared" si="46"/>
        <v>#DIV/0!</v>
      </c>
      <c r="O52" s="706">
        <f>'Next Years Budget - Set Goals'!O61/12</f>
        <v>0</v>
      </c>
      <c r="P52" s="108" t="e">
        <f t="shared" si="47"/>
        <v>#DIV/0!</v>
      </c>
      <c r="Q52" s="706">
        <f>'Next Years Budget - Set Goals'!Q61/12</f>
        <v>0</v>
      </c>
      <c r="R52" s="108" t="e">
        <f t="shared" si="48"/>
        <v>#DIV/0!</v>
      </c>
      <c r="S52" s="706">
        <f>'Next Years Budget - Set Goals'!S61/12</f>
        <v>0</v>
      </c>
      <c r="T52" s="108" t="e">
        <f t="shared" si="49"/>
        <v>#DIV/0!</v>
      </c>
      <c r="U52" s="706">
        <f>'Next Years Budget - Set Goals'!U61/12</f>
        <v>0</v>
      </c>
      <c r="V52" s="108" t="e">
        <f t="shared" si="50"/>
        <v>#DIV/0!</v>
      </c>
      <c r="W52" s="706">
        <f>'Next Years Budget - Set Goals'!W61/12</f>
        <v>0</v>
      </c>
      <c r="X52" s="108" t="e">
        <f t="shared" si="51"/>
        <v>#DIV/0!</v>
      </c>
      <c r="Y52" s="706">
        <f>'Next Years Budget - Set Goals'!Y61/12</f>
        <v>0</v>
      </c>
      <c r="Z52" s="108" t="e">
        <f t="shared" si="52"/>
        <v>#DIV/0!</v>
      </c>
      <c r="AA52" s="706">
        <f>'Next Years Budget - Set Goals'!AA61/12</f>
        <v>0</v>
      </c>
      <c r="AB52" s="108" t="e">
        <f t="shared" si="53"/>
        <v>#DIV/0!</v>
      </c>
      <c r="AC52" s="706">
        <f>'Next Years Budget - Set Goals'!AC61/12</f>
        <v>0</v>
      </c>
      <c r="AD52" s="319" t="e">
        <f t="shared" si="54"/>
        <v>#DIV/0!</v>
      </c>
    </row>
    <row r="53" spans="1:30" ht="13.15" x14ac:dyDescent="0.4">
      <c r="A53" s="327" t="s">
        <v>398</v>
      </c>
      <c r="B53" s="394" t="s">
        <v>276</v>
      </c>
      <c r="C53" s="243">
        <f t="shared" si="41"/>
        <v>0</v>
      </c>
      <c r="D53" s="101">
        <f t="shared" si="42"/>
        <v>0</v>
      </c>
      <c r="E53" s="706">
        <f>'Next Years Budget - Set Goals'!E62/12</f>
        <v>0</v>
      </c>
      <c r="F53" s="108">
        <f t="shared" si="43"/>
        <v>0</v>
      </c>
      <c r="G53" s="706">
        <f>'Next Years Budget - Set Goals'!G62/12</f>
        <v>0</v>
      </c>
      <c r="H53" s="108" t="e">
        <f t="shared" si="43"/>
        <v>#DIV/0!</v>
      </c>
      <c r="I53" s="706">
        <f>'Next Years Budget - Set Goals'!I62/12</f>
        <v>0</v>
      </c>
      <c r="J53" s="108" t="e">
        <f t="shared" si="44"/>
        <v>#DIV/0!</v>
      </c>
      <c r="K53" s="706">
        <f>'Next Years Budget - Set Goals'!K62/12</f>
        <v>0</v>
      </c>
      <c r="L53" s="108" t="e">
        <f t="shared" si="45"/>
        <v>#DIV/0!</v>
      </c>
      <c r="M53" s="706">
        <f>'Next Years Budget - Set Goals'!M62/12</f>
        <v>0</v>
      </c>
      <c r="N53" s="108" t="e">
        <f t="shared" si="46"/>
        <v>#DIV/0!</v>
      </c>
      <c r="O53" s="706">
        <f>'Next Years Budget - Set Goals'!O62/12</f>
        <v>0</v>
      </c>
      <c r="P53" s="108" t="e">
        <f t="shared" si="47"/>
        <v>#DIV/0!</v>
      </c>
      <c r="Q53" s="706">
        <f>'Next Years Budget - Set Goals'!Q62/12</f>
        <v>0</v>
      </c>
      <c r="R53" s="108" t="e">
        <f t="shared" si="48"/>
        <v>#DIV/0!</v>
      </c>
      <c r="S53" s="706">
        <f>'Next Years Budget - Set Goals'!S62/12</f>
        <v>0</v>
      </c>
      <c r="T53" s="108" t="e">
        <f t="shared" si="49"/>
        <v>#DIV/0!</v>
      </c>
      <c r="U53" s="706">
        <f>'Next Years Budget - Set Goals'!U62/12</f>
        <v>0</v>
      </c>
      <c r="V53" s="108" t="e">
        <f t="shared" si="50"/>
        <v>#DIV/0!</v>
      </c>
      <c r="W53" s="706">
        <f>'Next Years Budget - Set Goals'!W62/12</f>
        <v>0</v>
      </c>
      <c r="X53" s="108" t="e">
        <f t="shared" si="51"/>
        <v>#DIV/0!</v>
      </c>
      <c r="Y53" s="706">
        <f>'Next Years Budget - Set Goals'!Y62/12</f>
        <v>0</v>
      </c>
      <c r="Z53" s="108" t="e">
        <f t="shared" si="52"/>
        <v>#DIV/0!</v>
      </c>
      <c r="AA53" s="706">
        <f>'Next Years Budget - Set Goals'!AA62/12</f>
        <v>0</v>
      </c>
      <c r="AB53" s="108" t="e">
        <f t="shared" si="53"/>
        <v>#DIV/0!</v>
      </c>
      <c r="AC53" s="706">
        <f>'Next Years Budget - Set Goals'!AC62/12</f>
        <v>0</v>
      </c>
      <c r="AD53" s="319" t="e">
        <f t="shared" si="54"/>
        <v>#DIV/0!</v>
      </c>
    </row>
    <row r="54" spans="1:30" ht="13.15" x14ac:dyDescent="0.4">
      <c r="A54" s="327" t="s">
        <v>399</v>
      </c>
      <c r="B54" s="394" t="s">
        <v>277</v>
      </c>
      <c r="C54" s="243">
        <f t="shared" si="41"/>
        <v>0</v>
      </c>
      <c r="D54" s="101">
        <f t="shared" si="42"/>
        <v>0</v>
      </c>
      <c r="E54" s="706">
        <f>'Next Years Budget - Set Goals'!E63/12</f>
        <v>0</v>
      </c>
      <c r="F54" s="108">
        <f t="shared" si="43"/>
        <v>0</v>
      </c>
      <c r="G54" s="706">
        <f>'Next Years Budget - Set Goals'!G63/12</f>
        <v>0</v>
      </c>
      <c r="H54" s="108" t="e">
        <f t="shared" si="43"/>
        <v>#DIV/0!</v>
      </c>
      <c r="I54" s="706">
        <f>'Next Years Budget - Set Goals'!I63/12</f>
        <v>0</v>
      </c>
      <c r="J54" s="108" t="e">
        <f t="shared" si="44"/>
        <v>#DIV/0!</v>
      </c>
      <c r="K54" s="706">
        <f>'Next Years Budget - Set Goals'!K63/12</f>
        <v>0</v>
      </c>
      <c r="L54" s="108" t="e">
        <f t="shared" si="45"/>
        <v>#DIV/0!</v>
      </c>
      <c r="M54" s="706">
        <f>'Next Years Budget - Set Goals'!M63/12</f>
        <v>0</v>
      </c>
      <c r="N54" s="108" t="e">
        <f t="shared" si="46"/>
        <v>#DIV/0!</v>
      </c>
      <c r="O54" s="706">
        <f>'Next Years Budget - Set Goals'!O63/12</f>
        <v>0</v>
      </c>
      <c r="P54" s="108" t="e">
        <f t="shared" si="47"/>
        <v>#DIV/0!</v>
      </c>
      <c r="Q54" s="706">
        <f>'Next Years Budget - Set Goals'!Q63/12</f>
        <v>0</v>
      </c>
      <c r="R54" s="108" t="e">
        <f t="shared" si="48"/>
        <v>#DIV/0!</v>
      </c>
      <c r="S54" s="706">
        <f>'Next Years Budget - Set Goals'!S63/12</f>
        <v>0</v>
      </c>
      <c r="T54" s="108" t="e">
        <f t="shared" si="49"/>
        <v>#DIV/0!</v>
      </c>
      <c r="U54" s="706">
        <f>'Next Years Budget - Set Goals'!U63/12</f>
        <v>0</v>
      </c>
      <c r="V54" s="108" t="e">
        <f t="shared" si="50"/>
        <v>#DIV/0!</v>
      </c>
      <c r="W54" s="706">
        <f>'Next Years Budget - Set Goals'!W63/12</f>
        <v>0</v>
      </c>
      <c r="X54" s="108" t="e">
        <f t="shared" si="51"/>
        <v>#DIV/0!</v>
      </c>
      <c r="Y54" s="706">
        <f>'Next Years Budget - Set Goals'!Y63/12</f>
        <v>0</v>
      </c>
      <c r="Z54" s="108" t="e">
        <f t="shared" si="52"/>
        <v>#DIV/0!</v>
      </c>
      <c r="AA54" s="706">
        <f>'Next Years Budget - Set Goals'!AA63/12</f>
        <v>0</v>
      </c>
      <c r="AB54" s="108" t="e">
        <f t="shared" si="53"/>
        <v>#DIV/0!</v>
      </c>
      <c r="AC54" s="706">
        <f>'Next Years Budget - Set Goals'!AC63/12</f>
        <v>0</v>
      </c>
      <c r="AD54" s="319" t="e">
        <f t="shared" si="54"/>
        <v>#DIV/0!</v>
      </c>
    </row>
    <row r="55" spans="1:30" ht="13.15" x14ac:dyDescent="0.4">
      <c r="A55" s="327" t="s">
        <v>399</v>
      </c>
      <c r="B55" s="394" t="s">
        <v>278</v>
      </c>
      <c r="C55" s="243">
        <f t="shared" si="41"/>
        <v>0</v>
      </c>
      <c r="D55" s="101">
        <f t="shared" si="42"/>
        <v>0</v>
      </c>
      <c r="E55" s="706">
        <f>'Next Years Budget - Set Goals'!E64/12</f>
        <v>0</v>
      </c>
      <c r="F55" s="108">
        <f t="shared" si="43"/>
        <v>0</v>
      </c>
      <c r="G55" s="706">
        <f>'Next Years Budget - Set Goals'!G64/12</f>
        <v>0</v>
      </c>
      <c r="H55" s="108" t="e">
        <f t="shared" si="43"/>
        <v>#DIV/0!</v>
      </c>
      <c r="I55" s="706">
        <f>'Next Years Budget - Set Goals'!I64/12</f>
        <v>0</v>
      </c>
      <c r="J55" s="108" t="e">
        <f t="shared" si="44"/>
        <v>#DIV/0!</v>
      </c>
      <c r="K55" s="706">
        <f>'Next Years Budget - Set Goals'!K64/12</f>
        <v>0</v>
      </c>
      <c r="L55" s="108" t="e">
        <f t="shared" si="45"/>
        <v>#DIV/0!</v>
      </c>
      <c r="M55" s="706">
        <f>'Next Years Budget - Set Goals'!M64/12</f>
        <v>0</v>
      </c>
      <c r="N55" s="108" t="e">
        <f t="shared" si="46"/>
        <v>#DIV/0!</v>
      </c>
      <c r="O55" s="706">
        <f>'Next Years Budget - Set Goals'!O64/12</f>
        <v>0</v>
      </c>
      <c r="P55" s="108" t="e">
        <f t="shared" si="47"/>
        <v>#DIV/0!</v>
      </c>
      <c r="Q55" s="706">
        <f>'Next Years Budget - Set Goals'!Q64/12</f>
        <v>0</v>
      </c>
      <c r="R55" s="108" t="e">
        <f t="shared" si="48"/>
        <v>#DIV/0!</v>
      </c>
      <c r="S55" s="706">
        <f>'Next Years Budget - Set Goals'!S64/12</f>
        <v>0</v>
      </c>
      <c r="T55" s="108" t="e">
        <f t="shared" si="49"/>
        <v>#DIV/0!</v>
      </c>
      <c r="U55" s="706">
        <f>'Next Years Budget - Set Goals'!U64/12</f>
        <v>0</v>
      </c>
      <c r="V55" s="108" t="e">
        <f t="shared" si="50"/>
        <v>#DIV/0!</v>
      </c>
      <c r="W55" s="706">
        <f>'Next Years Budget - Set Goals'!W64/12</f>
        <v>0</v>
      </c>
      <c r="X55" s="108" t="e">
        <f t="shared" si="51"/>
        <v>#DIV/0!</v>
      </c>
      <c r="Y55" s="706">
        <f>'Next Years Budget - Set Goals'!Y64/12</f>
        <v>0</v>
      </c>
      <c r="Z55" s="108" t="e">
        <f t="shared" si="52"/>
        <v>#DIV/0!</v>
      </c>
      <c r="AA55" s="706">
        <f>'Next Years Budget - Set Goals'!AA64/12</f>
        <v>0</v>
      </c>
      <c r="AB55" s="108" t="e">
        <f t="shared" si="53"/>
        <v>#DIV/0!</v>
      </c>
      <c r="AC55" s="706">
        <f>'Next Years Budget - Set Goals'!AC64/12</f>
        <v>0</v>
      </c>
      <c r="AD55" s="319" t="e">
        <f t="shared" si="54"/>
        <v>#DIV/0!</v>
      </c>
    </row>
    <row r="56" spans="1:30" ht="13.15" x14ac:dyDescent="0.4">
      <c r="A56" s="327" t="s">
        <v>399</v>
      </c>
      <c r="B56" s="394" t="s">
        <v>279</v>
      </c>
      <c r="C56" s="243">
        <f t="shared" si="41"/>
        <v>0</v>
      </c>
      <c r="D56" s="101">
        <f t="shared" si="42"/>
        <v>0</v>
      </c>
      <c r="E56" s="706">
        <f>'Next Years Budget - Set Goals'!E65/12</f>
        <v>0</v>
      </c>
      <c r="F56" s="108">
        <f t="shared" si="43"/>
        <v>0</v>
      </c>
      <c r="G56" s="706">
        <f>'Next Years Budget - Set Goals'!G65/12</f>
        <v>0</v>
      </c>
      <c r="H56" s="108" t="e">
        <f t="shared" si="43"/>
        <v>#DIV/0!</v>
      </c>
      <c r="I56" s="706">
        <f>'Next Years Budget - Set Goals'!I65/12</f>
        <v>0</v>
      </c>
      <c r="J56" s="108" t="e">
        <f t="shared" si="44"/>
        <v>#DIV/0!</v>
      </c>
      <c r="K56" s="706">
        <f>'Next Years Budget - Set Goals'!K65/12</f>
        <v>0</v>
      </c>
      <c r="L56" s="108" t="e">
        <f t="shared" si="45"/>
        <v>#DIV/0!</v>
      </c>
      <c r="M56" s="706">
        <f>'Next Years Budget - Set Goals'!M65/12</f>
        <v>0</v>
      </c>
      <c r="N56" s="108" t="e">
        <f t="shared" si="46"/>
        <v>#DIV/0!</v>
      </c>
      <c r="O56" s="706">
        <f>'Next Years Budget - Set Goals'!O65/12</f>
        <v>0</v>
      </c>
      <c r="P56" s="108" t="e">
        <f t="shared" si="47"/>
        <v>#DIV/0!</v>
      </c>
      <c r="Q56" s="706">
        <f>'Next Years Budget - Set Goals'!Q65/12</f>
        <v>0</v>
      </c>
      <c r="R56" s="108" t="e">
        <f t="shared" si="48"/>
        <v>#DIV/0!</v>
      </c>
      <c r="S56" s="706">
        <f>'Next Years Budget - Set Goals'!S65/12</f>
        <v>0</v>
      </c>
      <c r="T56" s="108" t="e">
        <f t="shared" si="49"/>
        <v>#DIV/0!</v>
      </c>
      <c r="U56" s="706">
        <f>'Next Years Budget - Set Goals'!U65/12</f>
        <v>0</v>
      </c>
      <c r="V56" s="108" t="e">
        <f t="shared" si="50"/>
        <v>#DIV/0!</v>
      </c>
      <c r="W56" s="706">
        <f>'Next Years Budget - Set Goals'!W65/12</f>
        <v>0</v>
      </c>
      <c r="X56" s="108" t="e">
        <f t="shared" si="51"/>
        <v>#DIV/0!</v>
      </c>
      <c r="Y56" s="706">
        <f>'Next Years Budget - Set Goals'!Y65/12</f>
        <v>0</v>
      </c>
      <c r="Z56" s="108" t="e">
        <f t="shared" si="52"/>
        <v>#DIV/0!</v>
      </c>
      <c r="AA56" s="706">
        <f>'Next Years Budget - Set Goals'!AA65/12</f>
        <v>0</v>
      </c>
      <c r="AB56" s="108" t="e">
        <f t="shared" si="53"/>
        <v>#DIV/0!</v>
      </c>
      <c r="AC56" s="706">
        <f>'Next Years Budget - Set Goals'!AC65/12</f>
        <v>0</v>
      </c>
      <c r="AD56" s="319" t="e">
        <f t="shared" si="54"/>
        <v>#DIV/0!</v>
      </c>
    </row>
    <row r="57" spans="1:30" ht="13.15" x14ac:dyDescent="0.4">
      <c r="A57" s="327" t="s">
        <v>399</v>
      </c>
      <c r="B57" s="394" t="s">
        <v>280</v>
      </c>
      <c r="C57" s="243">
        <f t="shared" si="41"/>
        <v>0</v>
      </c>
      <c r="D57" s="101">
        <f t="shared" si="42"/>
        <v>0</v>
      </c>
      <c r="E57" s="706">
        <f>'Next Years Budget - Set Goals'!E66/12</f>
        <v>0</v>
      </c>
      <c r="F57" s="108">
        <f t="shared" ref="F57:H60" si="55">+E57/E$7</f>
        <v>0</v>
      </c>
      <c r="G57" s="706">
        <f>'Next Years Budget - Set Goals'!G66/12</f>
        <v>0</v>
      </c>
      <c r="H57" s="108" t="e">
        <f t="shared" si="55"/>
        <v>#DIV/0!</v>
      </c>
      <c r="I57" s="706">
        <f>'Next Years Budget - Set Goals'!I66/12</f>
        <v>0</v>
      </c>
      <c r="J57" s="108" t="e">
        <f t="shared" si="44"/>
        <v>#DIV/0!</v>
      </c>
      <c r="K57" s="706">
        <f>'Next Years Budget - Set Goals'!K66/12</f>
        <v>0</v>
      </c>
      <c r="L57" s="108" t="e">
        <f t="shared" si="45"/>
        <v>#DIV/0!</v>
      </c>
      <c r="M57" s="706">
        <f>'Next Years Budget - Set Goals'!M66/12</f>
        <v>0</v>
      </c>
      <c r="N57" s="108" t="e">
        <f t="shared" si="46"/>
        <v>#DIV/0!</v>
      </c>
      <c r="O57" s="706">
        <f>'Next Years Budget - Set Goals'!O66/12</f>
        <v>0</v>
      </c>
      <c r="P57" s="108" t="e">
        <f t="shared" si="47"/>
        <v>#DIV/0!</v>
      </c>
      <c r="Q57" s="706">
        <f>'Next Years Budget - Set Goals'!Q66/12</f>
        <v>0</v>
      </c>
      <c r="R57" s="108" t="e">
        <f t="shared" si="48"/>
        <v>#DIV/0!</v>
      </c>
      <c r="S57" s="706">
        <f>'Next Years Budget - Set Goals'!S66/12</f>
        <v>0</v>
      </c>
      <c r="T57" s="108" t="e">
        <f t="shared" si="49"/>
        <v>#DIV/0!</v>
      </c>
      <c r="U57" s="706">
        <f>'Next Years Budget - Set Goals'!U66/12</f>
        <v>0</v>
      </c>
      <c r="V57" s="108" t="e">
        <f t="shared" si="50"/>
        <v>#DIV/0!</v>
      </c>
      <c r="W57" s="706">
        <f>'Next Years Budget - Set Goals'!W66/12</f>
        <v>0</v>
      </c>
      <c r="X57" s="108" t="e">
        <f t="shared" si="51"/>
        <v>#DIV/0!</v>
      </c>
      <c r="Y57" s="706">
        <f>'Next Years Budget - Set Goals'!Y66/12</f>
        <v>0</v>
      </c>
      <c r="Z57" s="108" t="e">
        <f t="shared" si="52"/>
        <v>#DIV/0!</v>
      </c>
      <c r="AA57" s="706">
        <f>'Next Years Budget - Set Goals'!AA66/12</f>
        <v>0</v>
      </c>
      <c r="AB57" s="108" t="e">
        <f t="shared" si="53"/>
        <v>#DIV/0!</v>
      </c>
      <c r="AC57" s="706">
        <f>'Next Years Budget - Set Goals'!AC66/12</f>
        <v>0</v>
      </c>
      <c r="AD57" s="319" t="e">
        <f t="shared" si="54"/>
        <v>#DIV/0!</v>
      </c>
    </row>
    <row r="58" spans="1:30" ht="13.15" x14ac:dyDescent="0.4">
      <c r="A58" s="327" t="s">
        <v>398</v>
      </c>
      <c r="B58" s="394" t="s">
        <v>281</v>
      </c>
      <c r="C58" s="243">
        <f t="shared" si="41"/>
        <v>0</v>
      </c>
      <c r="D58" s="101">
        <f t="shared" si="42"/>
        <v>0</v>
      </c>
      <c r="E58" s="706">
        <f>'Next Years Budget - Set Goals'!E67/12</f>
        <v>0</v>
      </c>
      <c r="F58" s="108">
        <f t="shared" si="55"/>
        <v>0</v>
      </c>
      <c r="G58" s="706">
        <f>'Next Years Budget - Set Goals'!G67/12</f>
        <v>0</v>
      </c>
      <c r="H58" s="108" t="e">
        <f t="shared" si="55"/>
        <v>#DIV/0!</v>
      </c>
      <c r="I58" s="706">
        <f>'Next Years Budget - Set Goals'!I67/12</f>
        <v>0</v>
      </c>
      <c r="J58" s="108" t="e">
        <f t="shared" si="44"/>
        <v>#DIV/0!</v>
      </c>
      <c r="K58" s="706">
        <f>'Next Years Budget - Set Goals'!K67/12</f>
        <v>0</v>
      </c>
      <c r="L58" s="108" t="e">
        <f t="shared" si="45"/>
        <v>#DIV/0!</v>
      </c>
      <c r="M58" s="706">
        <f>'Next Years Budget - Set Goals'!M67/12</f>
        <v>0</v>
      </c>
      <c r="N58" s="108" t="e">
        <f t="shared" si="46"/>
        <v>#DIV/0!</v>
      </c>
      <c r="O58" s="706">
        <f>'Next Years Budget - Set Goals'!O67/12</f>
        <v>0</v>
      </c>
      <c r="P58" s="108" t="e">
        <f t="shared" si="47"/>
        <v>#DIV/0!</v>
      </c>
      <c r="Q58" s="706">
        <f>'Next Years Budget - Set Goals'!Q67/12</f>
        <v>0</v>
      </c>
      <c r="R58" s="108" t="e">
        <f t="shared" si="48"/>
        <v>#DIV/0!</v>
      </c>
      <c r="S58" s="706">
        <f>'Next Years Budget - Set Goals'!S67/12</f>
        <v>0</v>
      </c>
      <c r="T58" s="108" t="e">
        <f t="shared" si="49"/>
        <v>#DIV/0!</v>
      </c>
      <c r="U58" s="706">
        <f>'Next Years Budget - Set Goals'!U67/12</f>
        <v>0</v>
      </c>
      <c r="V58" s="108" t="e">
        <f t="shared" si="50"/>
        <v>#DIV/0!</v>
      </c>
      <c r="W58" s="706">
        <f>'Next Years Budget - Set Goals'!W67/12</f>
        <v>0</v>
      </c>
      <c r="X58" s="108" t="e">
        <f t="shared" si="51"/>
        <v>#DIV/0!</v>
      </c>
      <c r="Y58" s="706">
        <f>'Next Years Budget - Set Goals'!Y67/12</f>
        <v>0</v>
      </c>
      <c r="Z58" s="108" t="e">
        <f t="shared" si="52"/>
        <v>#DIV/0!</v>
      </c>
      <c r="AA58" s="706">
        <f>'Next Years Budget - Set Goals'!AA67/12</f>
        <v>0</v>
      </c>
      <c r="AB58" s="108" t="e">
        <f t="shared" si="53"/>
        <v>#DIV/0!</v>
      </c>
      <c r="AC58" s="706">
        <f>'Next Years Budget - Set Goals'!AC67/12</f>
        <v>0</v>
      </c>
      <c r="AD58" s="319" t="e">
        <f t="shared" si="54"/>
        <v>#DIV/0!</v>
      </c>
    </row>
    <row r="59" spans="1:30" ht="13.15" x14ac:dyDescent="0.4">
      <c r="A59" s="327" t="s">
        <v>399</v>
      </c>
      <c r="B59" s="394" t="s">
        <v>282</v>
      </c>
      <c r="C59" s="243">
        <f t="shared" si="41"/>
        <v>0</v>
      </c>
      <c r="D59" s="101">
        <f t="shared" si="42"/>
        <v>0</v>
      </c>
      <c r="E59" s="706">
        <f>'Next Years Budget - Set Goals'!E68/12</f>
        <v>0</v>
      </c>
      <c r="F59" s="108">
        <f t="shared" si="55"/>
        <v>0</v>
      </c>
      <c r="G59" s="706">
        <f>'Next Years Budget - Set Goals'!G68/12</f>
        <v>0</v>
      </c>
      <c r="H59" s="108" t="e">
        <f t="shared" si="55"/>
        <v>#DIV/0!</v>
      </c>
      <c r="I59" s="706">
        <f>'Next Years Budget - Set Goals'!I68/12</f>
        <v>0</v>
      </c>
      <c r="J59" s="108" t="e">
        <f t="shared" si="44"/>
        <v>#DIV/0!</v>
      </c>
      <c r="K59" s="706">
        <f>'Next Years Budget - Set Goals'!K68/12</f>
        <v>0</v>
      </c>
      <c r="L59" s="108" t="e">
        <f t="shared" si="45"/>
        <v>#DIV/0!</v>
      </c>
      <c r="M59" s="706">
        <f>'Next Years Budget - Set Goals'!M68/12</f>
        <v>0</v>
      </c>
      <c r="N59" s="108" t="e">
        <f t="shared" si="46"/>
        <v>#DIV/0!</v>
      </c>
      <c r="O59" s="706">
        <f>'Next Years Budget - Set Goals'!O68/12</f>
        <v>0</v>
      </c>
      <c r="P59" s="108" t="e">
        <f t="shared" si="47"/>
        <v>#DIV/0!</v>
      </c>
      <c r="Q59" s="706">
        <f>'Next Years Budget - Set Goals'!Q68/12</f>
        <v>0</v>
      </c>
      <c r="R59" s="108" t="e">
        <f t="shared" si="48"/>
        <v>#DIV/0!</v>
      </c>
      <c r="S59" s="706">
        <f>'Next Years Budget - Set Goals'!S68/12</f>
        <v>0</v>
      </c>
      <c r="T59" s="108" t="e">
        <f t="shared" si="49"/>
        <v>#DIV/0!</v>
      </c>
      <c r="U59" s="706">
        <f>'Next Years Budget - Set Goals'!U68/12</f>
        <v>0</v>
      </c>
      <c r="V59" s="108" t="e">
        <f t="shared" si="50"/>
        <v>#DIV/0!</v>
      </c>
      <c r="W59" s="706">
        <f>'Next Years Budget - Set Goals'!W68/12</f>
        <v>0</v>
      </c>
      <c r="X59" s="108" t="e">
        <f t="shared" si="51"/>
        <v>#DIV/0!</v>
      </c>
      <c r="Y59" s="706">
        <f>'Next Years Budget - Set Goals'!Y68/12</f>
        <v>0</v>
      </c>
      <c r="Z59" s="108" t="e">
        <f t="shared" si="52"/>
        <v>#DIV/0!</v>
      </c>
      <c r="AA59" s="706">
        <f>'Next Years Budget - Set Goals'!AA68/12</f>
        <v>0</v>
      </c>
      <c r="AB59" s="108" t="e">
        <f t="shared" si="53"/>
        <v>#DIV/0!</v>
      </c>
      <c r="AC59" s="706">
        <f>'Next Years Budget - Set Goals'!AC68/12</f>
        <v>0</v>
      </c>
      <c r="AD59" s="319" t="e">
        <f t="shared" si="54"/>
        <v>#DIV/0!</v>
      </c>
    </row>
    <row r="60" spans="1:30" ht="13.15" x14ac:dyDescent="0.4">
      <c r="A60" s="327"/>
      <c r="B60" s="409" t="s">
        <v>284</v>
      </c>
      <c r="C60" s="265">
        <f>SUM(C41:C59)</f>
        <v>0</v>
      </c>
      <c r="D60" s="110">
        <f>+C60/$C$7</f>
        <v>0</v>
      </c>
      <c r="E60" s="256">
        <f>SUM(E41:E59)</f>
        <v>0</v>
      </c>
      <c r="F60" s="194">
        <f t="shared" si="55"/>
        <v>0</v>
      </c>
      <c r="G60" s="256">
        <f>SUM(G41:G59)</f>
        <v>0</v>
      </c>
      <c r="H60" s="194" t="e">
        <f t="shared" si="55"/>
        <v>#DIV/0!</v>
      </c>
      <c r="I60" s="256">
        <f>SUM(I41:I59)</f>
        <v>0</v>
      </c>
      <c r="J60" s="194" t="e">
        <f t="shared" si="44"/>
        <v>#DIV/0!</v>
      </c>
      <c r="K60" s="256">
        <f>SUM(K41:K59)</f>
        <v>0</v>
      </c>
      <c r="L60" s="194" t="e">
        <f t="shared" si="45"/>
        <v>#DIV/0!</v>
      </c>
      <c r="M60" s="256">
        <f>SUM(M41:M59)</f>
        <v>0</v>
      </c>
      <c r="N60" s="194" t="e">
        <f t="shared" si="46"/>
        <v>#DIV/0!</v>
      </c>
      <c r="O60" s="256">
        <f>SUM(O41:O59)</f>
        <v>0</v>
      </c>
      <c r="P60" s="194" t="e">
        <f t="shared" si="47"/>
        <v>#DIV/0!</v>
      </c>
      <c r="Q60" s="256">
        <f>SUM(Q41:Q59)</f>
        <v>0</v>
      </c>
      <c r="R60" s="194" t="e">
        <f t="shared" si="48"/>
        <v>#DIV/0!</v>
      </c>
      <c r="S60" s="256">
        <f>SUM(S41:S59)</f>
        <v>0</v>
      </c>
      <c r="T60" s="194" t="e">
        <f t="shared" si="49"/>
        <v>#DIV/0!</v>
      </c>
      <c r="U60" s="256">
        <f>SUM(U41:U59)</f>
        <v>0</v>
      </c>
      <c r="V60" s="194" t="e">
        <f t="shared" si="50"/>
        <v>#DIV/0!</v>
      </c>
      <c r="W60" s="256">
        <f>SUM(W41:W59)</f>
        <v>0</v>
      </c>
      <c r="X60" s="194" t="e">
        <f t="shared" si="51"/>
        <v>#DIV/0!</v>
      </c>
      <c r="Y60" s="256">
        <f>SUM(Y41:Y59)</f>
        <v>0</v>
      </c>
      <c r="Z60" s="194" t="e">
        <f t="shared" si="52"/>
        <v>#DIV/0!</v>
      </c>
      <c r="AA60" s="256">
        <f>SUM(AA41:AA59)</f>
        <v>0</v>
      </c>
      <c r="AB60" s="194" t="e">
        <f t="shared" si="53"/>
        <v>#DIV/0!</v>
      </c>
      <c r="AC60" s="256">
        <f>SUM(AC41:AC59)</f>
        <v>0</v>
      </c>
      <c r="AD60" s="230" t="e">
        <f t="shared" si="54"/>
        <v>#DIV/0!</v>
      </c>
    </row>
    <row r="61" spans="1:30" ht="13.15" x14ac:dyDescent="0.4">
      <c r="A61" s="327"/>
      <c r="B61" s="4"/>
      <c r="C61" s="243"/>
      <c r="D61" s="1"/>
      <c r="E61" s="248"/>
      <c r="F61" s="108"/>
      <c r="G61" s="248"/>
      <c r="H61" s="108"/>
      <c r="I61" s="248"/>
      <c r="J61" s="108"/>
      <c r="K61" s="248"/>
      <c r="L61" s="108"/>
      <c r="M61" s="248"/>
      <c r="N61" s="108"/>
      <c r="O61" s="248"/>
      <c r="P61" s="108"/>
      <c r="Q61" s="248"/>
      <c r="R61" s="108"/>
      <c r="S61" s="248"/>
      <c r="T61" s="108"/>
      <c r="U61" s="248"/>
      <c r="V61" s="108"/>
      <c r="W61" s="248"/>
      <c r="X61" s="108"/>
      <c r="Y61" s="248"/>
      <c r="Z61" s="108"/>
      <c r="AA61" s="248"/>
      <c r="AB61" s="108"/>
      <c r="AC61" s="248"/>
      <c r="AD61" s="319"/>
    </row>
    <row r="62" spans="1:30" ht="13.15" x14ac:dyDescent="0.4">
      <c r="A62" s="327"/>
      <c r="B62" s="410" t="s">
        <v>299</v>
      </c>
      <c r="C62" s="243"/>
      <c r="D62" s="1"/>
      <c r="E62" s="248"/>
      <c r="F62" s="108"/>
      <c r="G62" s="248"/>
      <c r="H62" s="108"/>
      <c r="I62" s="248"/>
      <c r="J62" s="108"/>
      <c r="K62" s="248"/>
      <c r="L62" s="108"/>
      <c r="M62" s="248"/>
      <c r="N62" s="108"/>
      <c r="O62" s="248"/>
      <c r="P62" s="108"/>
      <c r="Q62" s="248"/>
      <c r="R62" s="108"/>
      <c r="S62" s="248"/>
      <c r="T62" s="108"/>
      <c r="U62" s="248"/>
      <c r="V62" s="108"/>
      <c r="W62" s="248"/>
      <c r="X62" s="108"/>
      <c r="Y62" s="248"/>
      <c r="Z62" s="108"/>
      <c r="AA62" s="248"/>
      <c r="AB62" s="108"/>
      <c r="AC62" s="248"/>
      <c r="AD62" s="319"/>
    </row>
    <row r="63" spans="1:30" ht="13.15" x14ac:dyDescent="0.4">
      <c r="A63" s="327" t="s">
        <v>398</v>
      </c>
      <c r="B63" s="394" t="s">
        <v>285</v>
      </c>
      <c r="C63" s="243">
        <f t="shared" ref="C63:C76" si="56">+E63+G63+I63+K63+M63+O63+Q63+S63+U63+W63+Y63+AA63+AC63</f>
        <v>0</v>
      </c>
      <c r="D63" s="101">
        <f t="shared" ref="D63:D76" si="57">+C63/$C$7</f>
        <v>0</v>
      </c>
      <c r="E63" s="706">
        <f>'Next Years Budget - Set Goals'!E72/12</f>
        <v>0</v>
      </c>
      <c r="F63" s="108">
        <f t="shared" ref="F63:H77" si="58">+E63/E$7</f>
        <v>0</v>
      </c>
      <c r="G63" s="706">
        <f>'Next Years Budget - Set Goals'!G72/12</f>
        <v>0</v>
      </c>
      <c r="H63" s="108" t="e">
        <f t="shared" si="58"/>
        <v>#DIV/0!</v>
      </c>
      <c r="I63" s="706">
        <f>'Next Years Budget - Set Goals'!I72/12</f>
        <v>0</v>
      </c>
      <c r="J63" s="108" t="e">
        <f t="shared" ref="J63:J77" si="59">+I63/I$7</f>
        <v>#DIV/0!</v>
      </c>
      <c r="K63" s="706">
        <f>'Next Years Budget - Set Goals'!K72/12</f>
        <v>0</v>
      </c>
      <c r="L63" s="108" t="e">
        <f t="shared" ref="L63:L77" si="60">+K63/K$7</f>
        <v>#DIV/0!</v>
      </c>
      <c r="M63" s="706">
        <f>'Next Years Budget - Set Goals'!M72/12</f>
        <v>0</v>
      </c>
      <c r="N63" s="108" t="e">
        <f t="shared" ref="N63:N77" si="61">+M63/M$7</f>
        <v>#DIV/0!</v>
      </c>
      <c r="O63" s="706">
        <f>'Next Years Budget - Set Goals'!O72/12</f>
        <v>0</v>
      </c>
      <c r="P63" s="108" t="e">
        <f t="shared" ref="P63:P77" si="62">+O63/O$7</f>
        <v>#DIV/0!</v>
      </c>
      <c r="Q63" s="706">
        <f>'Next Years Budget - Set Goals'!Q72/12</f>
        <v>0</v>
      </c>
      <c r="R63" s="108" t="e">
        <f t="shared" ref="R63:R77" si="63">+Q63/Q$7</f>
        <v>#DIV/0!</v>
      </c>
      <c r="S63" s="706">
        <f>'Next Years Budget - Set Goals'!S72/12</f>
        <v>0</v>
      </c>
      <c r="T63" s="108" t="e">
        <f t="shared" ref="T63:T77" si="64">+S63/S$7</f>
        <v>#DIV/0!</v>
      </c>
      <c r="U63" s="706">
        <f>'Next Years Budget - Set Goals'!U72/12</f>
        <v>0</v>
      </c>
      <c r="V63" s="108" t="e">
        <f t="shared" ref="V63:V77" si="65">+U63/U$7</f>
        <v>#DIV/0!</v>
      </c>
      <c r="W63" s="706">
        <f>'Next Years Budget - Set Goals'!W72/12</f>
        <v>0</v>
      </c>
      <c r="X63" s="108" t="e">
        <f t="shared" ref="X63:X77" si="66">+W63/W$7</f>
        <v>#DIV/0!</v>
      </c>
      <c r="Y63" s="706">
        <f>'Next Years Budget - Set Goals'!Y72/12</f>
        <v>0</v>
      </c>
      <c r="Z63" s="108" t="e">
        <f t="shared" ref="Z63:Z77" si="67">+Y63/Y$7</f>
        <v>#DIV/0!</v>
      </c>
      <c r="AA63" s="706">
        <f>'Next Years Budget - Set Goals'!AA72/12</f>
        <v>0</v>
      </c>
      <c r="AB63" s="108" t="e">
        <f t="shared" ref="AB63:AB77" si="68">+AA63/AA$7</f>
        <v>#DIV/0!</v>
      </c>
      <c r="AC63" s="706">
        <f>'Next Years Budget - Set Goals'!AC72/12</f>
        <v>0</v>
      </c>
      <c r="AD63" s="319" t="e">
        <f t="shared" ref="AD63:AD77" si="69">+AC63/AC$7</f>
        <v>#DIV/0!</v>
      </c>
    </row>
    <row r="64" spans="1:30" ht="13.15" x14ac:dyDescent="0.4">
      <c r="A64" s="327" t="s">
        <v>398</v>
      </c>
      <c r="B64" s="394" t="s">
        <v>286</v>
      </c>
      <c r="C64" s="243">
        <f t="shared" si="56"/>
        <v>0</v>
      </c>
      <c r="D64" s="101">
        <f t="shared" si="57"/>
        <v>0</v>
      </c>
      <c r="E64" s="706">
        <f>'Next Years Budget - Set Goals'!E73/12</f>
        <v>0</v>
      </c>
      <c r="F64" s="108">
        <f t="shared" si="58"/>
        <v>0</v>
      </c>
      <c r="G64" s="706">
        <f>'Next Years Budget - Set Goals'!G73/12</f>
        <v>0</v>
      </c>
      <c r="H64" s="108" t="e">
        <f t="shared" si="58"/>
        <v>#DIV/0!</v>
      </c>
      <c r="I64" s="706">
        <f>'Next Years Budget - Set Goals'!I73/12</f>
        <v>0</v>
      </c>
      <c r="J64" s="108" t="e">
        <f t="shared" si="59"/>
        <v>#DIV/0!</v>
      </c>
      <c r="K64" s="706">
        <f>'Next Years Budget - Set Goals'!K73/12</f>
        <v>0</v>
      </c>
      <c r="L64" s="108" t="e">
        <f t="shared" si="60"/>
        <v>#DIV/0!</v>
      </c>
      <c r="M64" s="706">
        <f>'Next Years Budget - Set Goals'!M73/12</f>
        <v>0</v>
      </c>
      <c r="N64" s="108" t="e">
        <f t="shared" si="61"/>
        <v>#DIV/0!</v>
      </c>
      <c r="O64" s="706">
        <f>'Next Years Budget - Set Goals'!O73/12</f>
        <v>0</v>
      </c>
      <c r="P64" s="108" t="e">
        <f t="shared" si="62"/>
        <v>#DIV/0!</v>
      </c>
      <c r="Q64" s="706">
        <f>'Next Years Budget - Set Goals'!Q73/12</f>
        <v>0</v>
      </c>
      <c r="R64" s="108" t="e">
        <f t="shared" si="63"/>
        <v>#DIV/0!</v>
      </c>
      <c r="S64" s="706">
        <f>'Next Years Budget - Set Goals'!S73/12</f>
        <v>0</v>
      </c>
      <c r="T64" s="108" t="e">
        <f t="shared" si="64"/>
        <v>#DIV/0!</v>
      </c>
      <c r="U64" s="706">
        <f>'Next Years Budget - Set Goals'!U73/12</f>
        <v>0</v>
      </c>
      <c r="V64" s="108" t="e">
        <f t="shared" si="65"/>
        <v>#DIV/0!</v>
      </c>
      <c r="W64" s="706">
        <f>'Next Years Budget - Set Goals'!W73/12</f>
        <v>0</v>
      </c>
      <c r="X64" s="108" t="e">
        <f t="shared" si="66"/>
        <v>#DIV/0!</v>
      </c>
      <c r="Y64" s="706">
        <f>'Next Years Budget - Set Goals'!Y73/12</f>
        <v>0</v>
      </c>
      <c r="Z64" s="108" t="e">
        <f t="shared" si="67"/>
        <v>#DIV/0!</v>
      </c>
      <c r="AA64" s="706">
        <f>'Next Years Budget - Set Goals'!AA73/12</f>
        <v>0</v>
      </c>
      <c r="AB64" s="108" t="e">
        <f t="shared" si="68"/>
        <v>#DIV/0!</v>
      </c>
      <c r="AC64" s="706">
        <f>'Next Years Budget - Set Goals'!AC73/12</f>
        <v>0</v>
      </c>
      <c r="AD64" s="319" t="e">
        <f t="shared" si="69"/>
        <v>#DIV/0!</v>
      </c>
    </row>
    <row r="65" spans="1:30" ht="13.15" x14ac:dyDescent="0.4">
      <c r="A65" s="327" t="s">
        <v>398</v>
      </c>
      <c r="B65" s="394" t="s">
        <v>287</v>
      </c>
      <c r="C65" s="243">
        <f t="shared" si="56"/>
        <v>0</v>
      </c>
      <c r="D65" s="101">
        <f t="shared" si="57"/>
        <v>0</v>
      </c>
      <c r="E65" s="706">
        <f>'Next Years Budget - Set Goals'!E74/12</f>
        <v>0</v>
      </c>
      <c r="F65" s="108">
        <f t="shared" si="58"/>
        <v>0</v>
      </c>
      <c r="G65" s="706">
        <f>'Next Years Budget - Set Goals'!G74/12</f>
        <v>0</v>
      </c>
      <c r="H65" s="108" t="e">
        <f t="shared" si="58"/>
        <v>#DIV/0!</v>
      </c>
      <c r="I65" s="706">
        <f>'Next Years Budget - Set Goals'!I74/12</f>
        <v>0</v>
      </c>
      <c r="J65" s="108" t="e">
        <f t="shared" si="59"/>
        <v>#DIV/0!</v>
      </c>
      <c r="K65" s="706">
        <f>'Next Years Budget - Set Goals'!K74/12</f>
        <v>0</v>
      </c>
      <c r="L65" s="108" t="e">
        <f t="shared" si="60"/>
        <v>#DIV/0!</v>
      </c>
      <c r="M65" s="706">
        <f>'Next Years Budget - Set Goals'!M74/12</f>
        <v>0</v>
      </c>
      <c r="N65" s="108" t="e">
        <f t="shared" si="61"/>
        <v>#DIV/0!</v>
      </c>
      <c r="O65" s="706">
        <f>'Next Years Budget - Set Goals'!O74/12</f>
        <v>0</v>
      </c>
      <c r="P65" s="108" t="e">
        <f t="shared" si="62"/>
        <v>#DIV/0!</v>
      </c>
      <c r="Q65" s="706">
        <f>'Next Years Budget - Set Goals'!Q74/12</f>
        <v>0</v>
      </c>
      <c r="R65" s="108" t="e">
        <f t="shared" si="63"/>
        <v>#DIV/0!</v>
      </c>
      <c r="S65" s="706">
        <f>'Next Years Budget - Set Goals'!S74/12</f>
        <v>0</v>
      </c>
      <c r="T65" s="108" t="e">
        <f t="shared" si="64"/>
        <v>#DIV/0!</v>
      </c>
      <c r="U65" s="706">
        <f>'Next Years Budget - Set Goals'!U74/12</f>
        <v>0</v>
      </c>
      <c r="V65" s="108" t="e">
        <f t="shared" si="65"/>
        <v>#DIV/0!</v>
      </c>
      <c r="W65" s="706">
        <f>'Next Years Budget - Set Goals'!W74/12</f>
        <v>0</v>
      </c>
      <c r="X65" s="108" t="e">
        <f t="shared" si="66"/>
        <v>#DIV/0!</v>
      </c>
      <c r="Y65" s="706">
        <f>'Next Years Budget - Set Goals'!Y74/12</f>
        <v>0</v>
      </c>
      <c r="Z65" s="108" t="e">
        <f t="shared" si="67"/>
        <v>#DIV/0!</v>
      </c>
      <c r="AA65" s="706">
        <f>'Next Years Budget - Set Goals'!AA74/12</f>
        <v>0</v>
      </c>
      <c r="AB65" s="108" t="e">
        <f t="shared" si="68"/>
        <v>#DIV/0!</v>
      </c>
      <c r="AC65" s="706">
        <f>'Next Years Budget - Set Goals'!AC74/12</f>
        <v>0</v>
      </c>
      <c r="AD65" s="319" t="e">
        <f t="shared" si="69"/>
        <v>#DIV/0!</v>
      </c>
    </row>
    <row r="66" spans="1:30" ht="13.15" x14ac:dyDescent="0.4">
      <c r="A66" s="327" t="s">
        <v>398</v>
      </c>
      <c r="B66" s="394" t="s">
        <v>288</v>
      </c>
      <c r="C66" s="243">
        <f t="shared" si="56"/>
        <v>0</v>
      </c>
      <c r="D66" s="101">
        <f t="shared" si="57"/>
        <v>0</v>
      </c>
      <c r="E66" s="706">
        <f>'Next Years Budget - Set Goals'!E75/12</f>
        <v>0</v>
      </c>
      <c r="F66" s="108">
        <f t="shared" si="58"/>
        <v>0</v>
      </c>
      <c r="G66" s="706">
        <f>'Next Years Budget - Set Goals'!G75/12</f>
        <v>0</v>
      </c>
      <c r="H66" s="108" t="e">
        <f t="shared" si="58"/>
        <v>#DIV/0!</v>
      </c>
      <c r="I66" s="706">
        <f>'Next Years Budget - Set Goals'!I75/12</f>
        <v>0</v>
      </c>
      <c r="J66" s="108" t="e">
        <f t="shared" si="59"/>
        <v>#DIV/0!</v>
      </c>
      <c r="K66" s="706">
        <f>'Next Years Budget - Set Goals'!K75/12</f>
        <v>0</v>
      </c>
      <c r="L66" s="108" t="e">
        <f t="shared" si="60"/>
        <v>#DIV/0!</v>
      </c>
      <c r="M66" s="706">
        <f>'Next Years Budget - Set Goals'!M75/12</f>
        <v>0</v>
      </c>
      <c r="N66" s="108" t="e">
        <f t="shared" si="61"/>
        <v>#DIV/0!</v>
      </c>
      <c r="O66" s="706">
        <f>'Next Years Budget - Set Goals'!O75/12</f>
        <v>0</v>
      </c>
      <c r="P66" s="108" t="e">
        <f t="shared" si="62"/>
        <v>#DIV/0!</v>
      </c>
      <c r="Q66" s="706">
        <f>'Next Years Budget - Set Goals'!Q75/12</f>
        <v>0</v>
      </c>
      <c r="R66" s="108" t="e">
        <f t="shared" si="63"/>
        <v>#DIV/0!</v>
      </c>
      <c r="S66" s="706">
        <f>'Next Years Budget - Set Goals'!S75/12</f>
        <v>0</v>
      </c>
      <c r="T66" s="108" t="e">
        <f t="shared" si="64"/>
        <v>#DIV/0!</v>
      </c>
      <c r="U66" s="706">
        <f>'Next Years Budget - Set Goals'!U75/12</f>
        <v>0</v>
      </c>
      <c r="V66" s="108" t="e">
        <f t="shared" si="65"/>
        <v>#DIV/0!</v>
      </c>
      <c r="W66" s="706">
        <f>'Next Years Budget - Set Goals'!W75/12</f>
        <v>0</v>
      </c>
      <c r="X66" s="108" t="e">
        <f t="shared" si="66"/>
        <v>#DIV/0!</v>
      </c>
      <c r="Y66" s="706">
        <f>'Next Years Budget - Set Goals'!Y75/12</f>
        <v>0</v>
      </c>
      <c r="Z66" s="108" t="e">
        <f t="shared" si="67"/>
        <v>#DIV/0!</v>
      </c>
      <c r="AA66" s="706">
        <f>'Next Years Budget - Set Goals'!AA75/12</f>
        <v>0</v>
      </c>
      <c r="AB66" s="108" t="e">
        <f t="shared" si="68"/>
        <v>#DIV/0!</v>
      </c>
      <c r="AC66" s="706">
        <f>'Next Years Budget - Set Goals'!AC75/12</f>
        <v>0</v>
      </c>
      <c r="AD66" s="319" t="e">
        <f t="shared" si="69"/>
        <v>#DIV/0!</v>
      </c>
    </row>
    <row r="67" spans="1:30" ht="13.15" x14ac:dyDescent="0.4">
      <c r="A67" s="327" t="s">
        <v>399</v>
      </c>
      <c r="B67" s="394" t="s">
        <v>289</v>
      </c>
      <c r="C67" s="243">
        <f t="shared" si="56"/>
        <v>0</v>
      </c>
      <c r="D67" s="101">
        <f t="shared" si="57"/>
        <v>0</v>
      </c>
      <c r="E67" s="706">
        <f>'Next Years Budget - Set Goals'!E76/12</f>
        <v>0</v>
      </c>
      <c r="F67" s="108">
        <f t="shared" si="58"/>
        <v>0</v>
      </c>
      <c r="G67" s="706">
        <f>'Next Years Budget - Set Goals'!G76/12</f>
        <v>0</v>
      </c>
      <c r="H67" s="108" t="e">
        <f t="shared" si="58"/>
        <v>#DIV/0!</v>
      </c>
      <c r="I67" s="706">
        <f>'Next Years Budget - Set Goals'!I76/12</f>
        <v>0</v>
      </c>
      <c r="J67" s="108" t="e">
        <f t="shared" si="59"/>
        <v>#DIV/0!</v>
      </c>
      <c r="K67" s="706">
        <f>'Next Years Budget - Set Goals'!K76/12</f>
        <v>0</v>
      </c>
      <c r="L67" s="108" t="e">
        <f t="shared" si="60"/>
        <v>#DIV/0!</v>
      </c>
      <c r="M67" s="706">
        <f>'Next Years Budget - Set Goals'!M76/12</f>
        <v>0</v>
      </c>
      <c r="N67" s="108" t="e">
        <f t="shared" si="61"/>
        <v>#DIV/0!</v>
      </c>
      <c r="O67" s="706">
        <f>'Next Years Budget - Set Goals'!O76/12</f>
        <v>0</v>
      </c>
      <c r="P67" s="108" t="e">
        <f t="shared" si="62"/>
        <v>#DIV/0!</v>
      </c>
      <c r="Q67" s="706">
        <f>'Next Years Budget - Set Goals'!Q76/12</f>
        <v>0</v>
      </c>
      <c r="R67" s="108" t="e">
        <f t="shared" si="63"/>
        <v>#DIV/0!</v>
      </c>
      <c r="S67" s="706">
        <f>'Next Years Budget - Set Goals'!S76/12</f>
        <v>0</v>
      </c>
      <c r="T67" s="108" t="e">
        <f t="shared" si="64"/>
        <v>#DIV/0!</v>
      </c>
      <c r="U67" s="706">
        <f>'Next Years Budget - Set Goals'!U76/12</f>
        <v>0</v>
      </c>
      <c r="V67" s="108" t="e">
        <f t="shared" si="65"/>
        <v>#DIV/0!</v>
      </c>
      <c r="W67" s="706">
        <f>'Next Years Budget - Set Goals'!W76/12</f>
        <v>0</v>
      </c>
      <c r="X67" s="108" t="e">
        <f t="shared" si="66"/>
        <v>#DIV/0!</v>
      </c>
      <c r="Y67" s="706">
        <f>'Next Years Budget - Set Goals'!Y76/12</f>
        <v>0</v>
      </c>
      <c r="Z67" s="108" t="e">
        <f t="shared" si="67"/>
        <v>#DIV/0!</v>
      </c>
      <c r="AA67" s="706">
        <f>'Next Years Budget - Set Goals'!AA76/12</f>
        <v>0</v>
      </c>
      <c r="AB67" s="108" t="e">
        <f t="shared" si="68"/>
        <v>#DIV/0!</v>
      </c>
      <c r="AC67" s="706">
        <f>'Next Years Budget - Set Goals'!AC76/12</f>
        <v>0</v>
      </c>
      <c r="AD67" s="319" t="e">
        <f t="shared" si="69"/>
        <v>#DIV/0!</v>
      </c>
    </row>
    <row r="68" spans="1:30" ht="13.15" x14ac:dyDescent="0.4">
      <c r="A68" s="327" t="s">
        <v>399</v>
      </c>
      <c r="B68" s="394" t="s">
        <v>290</v>
      </c>
      <c r="C68" s="243">
        <f t="shared" si="56"/>
        <v>0</v>
      </c>
      <c r="D68" s="101">
        <f t="shared" si="57"/>
        <v>0</v>
      </c>
      <c r="E68" s="706">
        <f>'Next Years Budget - Set Goals'!E77/12</f>
        <v>0</v>
      </c>
      <c r="F68" s="108">
        <f t="shared" si="58"/>
        <v>0</v>
      </c>
      <c r="G68" s="706">
        <f>'Next Years Budget - Set Goals'!G77/12</f>
        <v>0</v>
      </c>
      <c r="H68" s="108" t="e">
        <f t="shared" si="58"/>
        <v>#DIV/0!</v>
      </c>
      <c r="I68" s="706">
        <f>'Next Years Budget - Set Goals'!I77/12</f>
        <v>0</v>
      </c>
      <c r="J68" s="108" t="e">
        <f t="shared" si="59"/>
        <v>#DIV/0!</v>
      </c>
      <c r="K68" s="706">
        <f>'Next Years Budget - Set Goals'!K77/12</f>
        <v>0</v>
      </c>
      <c r="L68" s="108" t="e">
        <f t="shared" si="60"/>
        <v>#DIV/0!</v>
      </c>
      <c r="M68" s="706">
        <f>'Next Years Budget - Set Goals'!M77/12</f>
        <v>0</v>
      </c>
      <c r="N68" s="108" t="e">
        <f t="shared" si="61"/>
        <v>#DIV/0!</v>
      </c>
      <c r="O68" s="706">
        <f>'Next Years Budget - Set Goals'!O77/12</f>
        <v>0</v>
      </c>
      <c r="P68" s="108" t="e">
        <f t="shared" si="62"/>
        <v>#DIV/0!</v>
      </c>
      <c r="Q68" s="706">
        <f>'Next Years Budget - Set Goals'!Q77/12</f>
        <v>0</v>
      </c>
      <c r="R68" s="108" t="e">
        <f t="shared" si="63"/>
        <v>#DIV/0!</v>
      </c>
      <c r="S68" s="706">
        <f>'Next Years Budget - Set Goals'!S77/12</f>
        <v>0</v>
      </c>
      <c r="T68" s="108" t="e">
        <f t="shared" si="64"/>
        <v>#DIV/0!</v>
      </c>
      <c r="U68" s="706">
        <f>'Next Years Budget - Set Goals'!U77/12</f>
        <v>0</v>
      </c>
      <c r="V68" s="108" t="e">
        <f t="shared" si="65"/>
        <v>#DIV/0!</v>
      </c>
      <c r="W68" s="706">
        <f>'Next Years Budget - Set Goals'!W77/12</f>
        <v>0</v>
      </c>
      <c r="X68" s="108" t="e">
        <f t="shared" si="66"/>
        <v>#DIV/0!</v>
      </c>
      <c r="Y68" s="706">
        <f>'Next Years Budget - Set Goals'!Y77/12</f>
        <v>0</v>
      </c>
      <c r="Z68" s="108" t="e">
        <f t="shared" si="67"/>
        <v>#DIV/0!</v>
      </c>
      <c r="AA68" s="706">
        <f>'Next Years Budget - Set Goals'!AA77/12</f>
        <v>0</v>
      </c>
      <c r="AB68" s="108" t="e">
        <f t="shared" si="68"/>
        <v>#DIV/0!</v>
      </c>
      <c r="AC68" s="706">
        <f>'Next Years Budget - Set Goals'!AC77/12</f>
        <v>0</v>
      </c>
      <c r="AD68" s="319" t="e">
        <f t="shared" si="69"/>
        <v>#DIV/0!</v>
      </c>
    </row>
    <row r="69" spans="1:30" ht="13.15" x14ac:dyDescent="0.4">
      <c r="A69" s="327" t="s">
        <v>399</v>
      </c>
      <c r="B69" s="394" t="s">
        <v>291</v>
      </c>
      <c r="C69" s="243">
        <f t="shared" si="56"/>
        <v>0</v>
      </c>
      <c r="D69" s="101">
        <f t="shared" si="57"/>
        <v>0</v>
      </c>
      <c r="E69" s="706">
        <f>'Next Years Budget - Set Goals'!E78/12</f>
        <v>0</v>
      </c>
      <c r="F69" s="108">
        <f t="shared" si="58"/>
        <v>0</v>
      </c>
      <c r="G69" s="706">
        <f>'Next Years Budget - Set Goals'!G78/12</f>
        <v>0</v>
      </c>
      <c r="H69" s="108" t="e">
        <f t="shared" si="58"/>
        <v>#DIV/0!</v>
      </c>
      <c r="I69" s="706">
        <f>'Next Years Budget - Set Goals'!I78/12</f>
        <v>0</v>
      </c>
      <c r="J69" s="108" t="e">
        <f t="shared" si="59"/>
        <v>#DIV/0!</v>
      </c>
      <c r="K69" s="706">
        <f>'Next Years Budget - Set Goals'!K78/12</f>
        <v>0</v>
      </c>
      <c r="L69" s="108" t="e">
        <f t="shared" si="60"/>
        <v>#DIV/0!</v>
      </c>
      <c r="M69" s="706">
        <f>'Next Years Budget - Set Goals'!M78/12</f>
        <v>0</v>
      </c>
      <c r="N69" s="108" t="e">
        <f t="shared" si="61"/>
        <v>#DIV/0!</v>
      </c>
      <c r="O69" s="706">
        <f>'Next Years Budget - Set Goals'!O78/12</f>
        <v>0</v>
      </c>
      <c r="P69" s="108" t="e">
        <f t="shared" si="62"/>
        <v>#DIV/0!</v>
      </c>
      <c r="Q69" s="706">
        <f>'Next Years Budget - Set Goals'!Q78/12</f>
        <v>0</v>
      </c>
      <c r="R69" s="108" t="e">
        <f t="shared" si="63"/>
        <v>#DIV/0!</v>
      </c>
      <c r="S69" s="706">
        <f>'Next Years Budget - Set Goals'!S78/12</f>
        <v>0</v>
      </c>
      <c r="T69" s="108" t="e">
        <f t="shared" si="64"/>
        <v>#DIV/0!</v>
      </c>
      <c r="U69" s="706">
        <f>'Next Years Budget - Set Goals'!U78/12</f>
        <v>0</v>
      </c>
      <c r="V69" s="108" t="e">
        <f t="shared" si="65"/>
        <v>#DIV/0!</v>
      </c>
      <c r="W69" s="706">
        <f>'Next Years Budget - Set Goals'!W78/12</f>
        <v>0</v>
      </c>
      <c r="X69" s="108" t="e">
        <f t="shared" si="66"/>
        <v>#DIV/0!</v>
      </c>
      <c r="Y69" s="706">
        <f>'Next Years Budget - Set Goals'!Y78/12</f>
        <v>0</v>
      </c>
      <c r="Z69" s="108" t="e">
        <f t="shared" si="67"/>
        <v>#DIV/0!</v>
      </c>
      <c r="AA69" s="706">
        <f>'Next Years Budget - Set Goals'!AA78/12</f>
        <v>0</v>
      </c>
      <c r="AB69" s="108" t="e">
        <f t="shared" si="68"/>
        <v>#DIV/0!</v>
      </c>
      <c r="AC69" s="706">
        <f>'Next Years Budget - Set Goals'!AC78/12</f>
        <v>0</v>
      </c>
      <c r="AD69" s="319" t="e">
        <f t="shared" si="69"/>
        <v>#DIV/0!</v>
      </c>
    </row>
    <row r="70" spans="1:30" ht="13.15" x14ac:dyDescent="0.4">
      <c r="A70" s="327" t="s">
        <v>398</v>
      </c>
      <c r="B70" s="394" t="s">
        <v>292</v>
      </c>
      <c r="C70" s="243">
        <f t="shared" si="56"/>
        <v>0</v>
      </c>
      <c r="D70" s="101">
        <f t="shared" si="57"/>
        <v>0</v>
      </c>
      <c r="E70" s="706">
        <f>'Next Years Budget - Set Goals'!E79/12</f>
        <v>0</v>
      </c>
      <c r="F70" s="108">
        <f t="shared" si="58"/>
        <v>0</v>
      </c>
      <c r="G70" s="706">
        <f>'Next Years Budget - Set Goals'!G79/12</f>
        <v>0</v>
      </c>
      <c r="H70" s="108" t="e">
        <f t="shared" si="58"/>
        <v>#DIV/0!</v>
      </c>
      <c r="I70" s="706">
        <f>'Next Years Budget - Set Goals'!I79/12</f>
        <v>0</v>
      </c>
      <c r="J70" s="108" t="e">
        <f t="shared" si="59"/>
        <v>#DIV/0!</v>
      </c>
      <c r="K70" s="706">
        <f>'Next Years Budget - Set Goals'!K79/12</f>
        <v>0</v>
      </c>
      <c r="L70" s="108" t="e">
        <f t="shared" si="60"/>
        <v>#DIV/0!</v>
      </c>
      <c r="M70" s="706">
        <f>'Next Years Budget - Set Goals'!M79/12</f>
        <v>0</v>
      </c>
      <c r="N70" s="108" t="e">
        <f t="shared" si="61"/>
        <v>#DIV/0!</v>
      </c>
      <c r="O70" s="706">
        <f>'Next Years Budget - Set Goals'!O79/12</f>
        <v>0</v>
      </c>
      <c r="P70" s="108" t="e">
        <f t="shared" si="62"/>
        <v>#DIV/0!</v>
      </c>
      <c r="Q70" s="706">
        <f>'Next Years Budget - Set Goals'!Q79/12</f>
        <v>0</v>
      </c>
      <c r="R70" s="108" t="e">
        <f t="shared" si="63"/>
        <v>#DIV/0!</v>
      </c>
      <c r="S70" s="706">
        <f>'Next Years Budget - Set Goals'!S79/12</f>
        <v>0</v>
      </c>
      <c r="T70" s="108" t="e">
        <f t="shared" si="64"/>
        <v>#DIV/0!</v>
      </c>
      <c r="U70" s="706">
        <f>'Next Years Budget - Set Goals'!U79/12</f>
        <v>0</v>
      </c>
      <c r="V70" s="108" t="e">
        <f t="shared" si="65"/>
        <v>#DIV/0!</v>
      </c>
      <c r="W70" s="706">
        <f>'Next Years Budget - Set Goals'!W79/12</f>
        <v>0</v>
      </c>
      <c r="X70" s="108" t="e">
        <f t="shared" si="66"/>
        <v>#DIV/0!</v>
      </c>
      <c r="Y70" s="706">
        <f>'Next Years Budget - Set Goals'!Y79/12</f>
        <v>0</v>
      </c>
      <c r="Z70" s="108" t="e">
        <f t="shared" si="67"/>
        <v>#DIV/0!</v>
      </c>
      <c r="AA70" s="706">
        <f>'Next Years Budget - Set Goals'!AA79/12</f>
        <v>0</v>
      </c>
      <c r="AB70" s="108" t="e">
        <f t="shared" si="68"/>
        <v>#DIV/0!</v>
      </c>
      <c r="AC70" s="706">
        <f>'Next Years Budget - Set Goals'!AC79/12</f>
        <v>0</v>
      </c>
      <c r="AD70" s="319" t="e">
        <f t="shared" si="69"/>
        <v>#DIV/0!</v>
      </c>
    </row>
    <row r="71" spans="1:30" ht="13.15" x14ac:dyDescent="0.4">
      <c r="A71" s="327" t="s">
        <v>398</v>
      </c>
      <c r="B71" s="394" t="s">
        <v>293</v>
      </c>
      <c r="C71" s="243">
        <f t="shared" si="56"/>
        <v>0</v>
      </c>
      <c r="D71" s="101">
        <f t="shared" si="57"/>
        <v>0</v>
      </c>
      <c r="E71" s="706">
        <f>'Next Years Budget - Set Goals'!E80/12</f>
        <v>0</v>
      </c>
      <c r="F71" s="108">
        <f t="shared" si="58"/>
        <v>0</v>
      </c>
      <c r="G71" s="706">
        <f>'Next Years Budget - Set Goals'!G80/12</f>
        <v>0</v>
      </c>
      <c r="H71" s="108" t="e">
        <f t="shared" si="58"/>
        <v>#DIV/0!</v>
      </c>
      <c r="I71" s="706">
        <f>'Next Years Budget - Set Goals'!I80/12</f>
        <v>0</v>
      </c>
      <c r="J71" s="108" t="e">
        <f t="shared" si="59"/>
        <v>#DIV/0!</v>
      </c>
      <c r="K71" s="706">
        <f>'Next Years Budget - Set Goals'!K80/12</f>
        <v>0</v>
      </c>
      <c r="L71" s="108" t="e">
        <f t="shared" si="60"/>
        <v>#DIV/0!</v>
      </c>
      <c r="M71" s="706">
        <f>'Next Years Budget - Set Goals'!M80/12</f>
        <v>0</v>
      </c>
      <c r="N71" s="108" t="e">
        <f t="shared" si="61"/>
        <v>#DIV/0!</v>
      </c>
      <c r="O71" s="706">
        <f>'Next Years Budget - Set Goals'!O80/12</f>
        <v>0</v>
      </c>
      <c r="P71" s="108" t="e">
        <f t="shared" si="62"/>
        <v>#DIV/0!</v>
      </c>
      <c r="Q71" s="706">
        <f>'Next Years Budget - Set Goals'!Q80/12</f>
        <v>0</v>
      </c>
      <c r="R71" s="108" t="e">
        <f t="shared" si="63"/>
        <v>#DIV/0!</v>
      </c>
      <c r="S71" s="706">
        <f>'Next Years Budget - Set Goals'!S80/12</f>
        <v>0</v>
      </c>
      <c r="T71" s="108" t="e">
        <f t="shared" si="64"/>
        <v>#DIV/0!</v>
      </c>
      <c r="U71" s="706">
        <f>'Next Years Budget - Set Goals'!U80/12</f>
        <v>0</v>
      </c>
      <c r="V71" s="108" t="e">
        <f t="shared" si="65"/>
        <v>#DIV/0!</v>
      </c>
      <c r="W71" s="706">
        <f>'Next Years Budget - Set Goals'!W80/12</f>
        <v>0</v>
      </c>
      <c r="X71" s="108" t="e">
        <f t="shared" si="66"/>
        <v>#DIV/0!</v>
      </c>
      <c r="Y71" s="706">
        <f>'Next Years Budget - Set Goals'!Y80/12</f>
        <v>0</v>
      </c>
      <c r="Z71" s="108" t="e">
        <f t="shared" si="67"/>
        <v>#DIV/0!</v>
      </c>
      <c r="AA71" s="706">
        <f>'Next Years Budget - Set Goals'!AA80/12</f>
        <v>0</v>
      </c>
      <c r="AB71" s="108" t="e">
        <f t="shared" si="68"/>
        <v>#DIV/0!</v>
      </c>
      <c r="AC71" s="706">
        <f>'Next Years Budget - Set Goals'!AC80/12</f>
        <v>0</v>
      </c>
      <c r="AD71" s="319" t="e">
        <f t="shared" si="69"/>
        <v>#DIV/0!</v>
      </c>
    </row>
    <row r="72" spans="1:30" ht="13.15" x14ac:dyDescent="0.4">
      <c r="A72" s="327" t="s">
        <v>398</v>
      </c>
      <c r="B72" s="394" t="s">
        <v>294</v>
      </c>
      <c r="C72" s="243">
        <f t="shared" si="56"/>
        <v>0</v>
      </c>
      <c r="D72" s="101">
        <f t="shared" si="57"/>
        <v>0</v>
      </c>
      <c r="E72" s="706">
        <f>'Next Years Budget - Set Goals'!E81/12</f>
        <v>0</v>
      </c>
      <c r="F72" s="108">
        <f t="shared" si="58"/>
        <v>0</v>
      </c>
      <c r="G72" s="706">
        <f>'Next Years Budget - Set Goals'!G81/12</f>
        <v>0</v>
      </c>
      <c r="H72" s="108" t="e">
        <f t="shared" si="58"/>
        <v>#DIV/0!</v>
      </c>
      <c r="I72" s="706">
        <f>'Next Years Budget - Set Goals'!I81/12</f>
        <v>0</v>
      </c>
      <c r="J72" s="108" t="e">
        <f t="shared" si="59"/>
        <v>#DIV/0!</v>
      </c>
      <c r="K72" s="706">
        <f>'Next Years Budget - Set Goals'!K81/12</f>
        <v>0</v>
      </c>
      <c r="L72" s="108" t="e">
        <f t="shared" si="60"/>
        <v>#DIV/0!</v>
      </c>
      <c r="M72" s="706">
        <f>'Next Years Budget - Set Goals'!M81/12</f>
        <v>0</v>
      </c>
      <c r="N72" s="108" t="e">
        <f t="shared" si="61"/>
        <v>#DIV/0!</v>
      </c>
      <c r="O72" s="706">
        <f>'Next Years Budget - Set Goals'!O81/12</f>
        <v>0</v>
      </c>
      <c r="P72" s="108" t="e">
        <f t="shared" si="62"/>
        <v>#DIV/0!</v>
      </c>
      <c r="Q72" s="706">
        <f>'Next Years Budget - Set Goals'!Q81/12</f>
        <v>0</v>
      </c>
      <c r="R72" s="108" t="e">
        <f t="shared" si="63"/>
        <v>#DIV/0!</v>
      </c>
      <c r="S72" s="706">
        <f>'Next Years Budget - Set Goals'!S81/12</f>
        <v>0</v>
      </c>
      <c r="T72" s="108" t="e">
        <f t="shared" si="64"/>
        <v>#DIV/0!</v>
      </c>
      <c r="U72" s="706">
        <f>'Next Years Budget - Set Goals'!U81/12</f>
        <v>0</v>
      </c>
      <c r="V72" s="108" t="e">
        <f t="shared" si="65"/>
        <v>#DIV/0!</v>
      </c>
      <c r="W72" s="706">
        <f>'Next Years Budget - Set Goals'!W81/12</f>
        <v>0</v>
      </c>
      <c r="X72" s="108" t="e">
        <f t="shared" si="66"/>
        <v>#DIV/0!</v>
      </c>
      <c r="Y72" s="706">
        <f>'Next Years Budget - Set Goals'!Y81/12</f>
        <v>0</v>
      </c>
      <c r="Z72" s="108" t="e">
        <f t="shared" si="67"/>
        <v>#DIV/0!</v>
      </c>
      <c r="AA72" s="706">
        <f>'Next Years Budget - Set Goals'!AA81/12</f>
        <v>0</v>
      </c>
      <c r="AB72" s="108" t="e">
        <f t="shared" si="68"/>
        <v>#DIV/0!</v>
      </c>
      <c r="AC72" s="706">
        <f>'Next Years Budget - Set Goals'!AC81/12</f>
        <v>0</v>
      </c>
      <c r="AD72" s="319" t="e">
        <f t="shared" si="69"/>
        <v>#DIV/0!</v>
      </c>
    </row>
    <row r="73" spans="1:30" ht="13.15" x14ac:dyDescent="0.4">
      <c r="A73" s="327" t="s">
        <v>399</v>
      </c>
      <c r="B73" s="394" t="s">
        <v>295</v>
      </c>
      <c r="C73" s="243">
        <f t="shared" si="56"/>
        <v>0</v>
      </c>
      <c r="D73" s="101">
        <f t="shared" si="57"/>
        <v>0</v>
      </c>
      <c r="E73" s="706">
        <f>'Next Years Budget - Set Goals'!E82/12</f>
        <v>0</v>
      </c>
      <c r="F73" s="108">
        <f t="shared" si="58"/>
        <v>0</v>
      </c>
      <c r="G73" s="706">
        <f>'Next Years Budget - Set Goals'!G82/12</f>
        <v>0</v>
      </c>
      <c r="H73" s="108" t="e">
        <f t="shared" si="58"/>
        <v>#DIV/0!</v>
      </c>
      <c r="I73" s="706">
        <f>'Next Years Budget - Set Goals'!I82/12</f>
        <v>0</v>
      </c>
      <c r="J73" s="108" t="e">
        <f t="shared" si="59"/>
        <v>#DIV/0!</v>
      </c>
      <c r="K73" s="706">
        <f>'Next Years Budget - Set Goals'!K82/12</f>
        <v>0</v>
      </c>
      <c r="L73" s="108" t="e">
        <f t="shared" si="60"/>
        <v>#DIV/0!</v>
      </c>
      <c r="M73" s="706">
        <f>'Next Years Budget - Set Goals'!M82/12</f>
        <v>0</v>
      </c>
      <c r="N73" s="108" t="e">
        <f t="shared" si="61"/>
        <v>#DIV/0!</v>
      </c>
      <c r="O73" s="706">
        <f>'Next Years Budget - Set Goals'!O82/12</f>
        <v>0</v>
      </c>
      <c r="P73" s="108" t="e">
        <f t="shared" si="62"/>
        <v>#DIV/0!</v>
      </c>
      <c r="Q73" s="706">
        <f>'Next Years Budget - Set Goals'!Q82/12</f>
        <v>0</v>
      </c>
      <c r="R73" s="108" t="e">
        <f t="shared" si="63"/>
        <v>#DIV/0!</v>
      </c>
      <c r="S73" s="706">
        <f>'Next Years Budget - Set Goals'!S82/12</f>
        <v>0</v>
      </c>
      <c r="T73" s="108" t="e">
        <f t="shared" si="64"/>
        <v>#DIV/0!</v>
      </c>
      <c r="U73" s="706">
        <f>'Next Years Budget - Set Goals'!U82/12</f>
        <v>0</v>
      </c>
      <c r="V73" s="108" t="e">
        <f t="shared" si="65"/>
        <v>#DIV/0!</v>
      </c>
      <c r="W73" s="706">
        <f>'Next Years Budget - Set Goals'!W82/12</f>
        <v>0</v>
      </c>
      <c r="X73" s="108" t="e">
        <f t="shared" si="66"/>
        <v>#DIV/0!</v>
      </c>
      <c r="Y73" s="706">
        <f>'Next Years Budget - Set Goals'!Y82/12</f>
        <v>0</v>
      </c>
      <c r="Z73" s="108" t="e">
        <f t="shared" si="67"/>
        <v>#DIV/0!</v>
      </c>
      <c r="AA73" s="706">
        <f>'Next Years Budget - Set Goals'!AA82/12</f>
        <v>0</v>
      </c>
      <c r="AB73" s="108" t="e">
        <f t="shared" si="68"/>
        <v>#DIV/0!</v>
      </c>
      <c r="AC73" s="706">
        <f>'Next Years Budget - Set Goals'!AC82/12</f>
        <v>0</v>
      </c>
      <c r="AD73" s="319" t="e">
        <f t="shared" si="69"/>
        <v>#DIV/0!</v>
      </c>
    </row>
    <row r="74" spans="1:30" ht="13.15" x14ac:dyDescent="0.4">
      <c r="A74" s="327" t="s">
        <v>399</v>
      </c>
      <c r="B74" s="394" t="s">
        <v>296</v>
      </c>
      <c r="C74" s="243">
        <f t="shared" si="56"/>
        <v>0</v>
      </c>
      <c r="D74" s="101">
        <f t="shared" si="57"/>
        <v>0</v>
      </c>
      <c r="E74" s="706">
        <f>'Next Years Budget - Set Goals'!E83/12</f>
        <v>0</v>
      </c>
      <c r="F74" s="108">
        <f t="shared" si="58"/>
        <v>0</v>
      </c>
      <c r="G74" s="706">
        <f>'Next Years Budget - Set Goals'!G83/12</f>
        <v>0</v>
      </c>
      <c r="H74" s="108" t="e">
        <f t="shared" si="58"/>
        <v>#DIV/0!</v>
      </c>
      <c r="I74" s="706">
        <f>'Next Years Budget - Set Goals'!I83/12</f>
        <v>0</v>
      </c>
      <c r="J74" s="108" t="e">
        <f t="shared" si="59"/>
        <v>#DIV/0!</v>
      </c>
      <c r="K74" s="706">
        <f>'Next Years Budget - Set Goals'!K83/12</f>
        <v>0</v>
      </c>
      <c r="L74" s="108" t="e">
        <f t="shared" si="60"/>
        <v>#DIV/0!</v>
      </c>
      <c r="M74" s="706">
        <f>'Next Years Budget - Set Goals'!M83/12</f>
        <v>0</v>
      </c>
      <c r="N74" s="108" t="e">
        <f t="shared" si="61"/>
        <v>#DIV/0!</v>
      </c>
      <c r="O74" s="706">
        <f>'Next Years Budget - Set Goals'!O83/12</f>
        <v>0</v>
      </c>
      <c r="P74" s="108" t="e">
        <f t="shared" si="62"/>
        <v>#DIV/0!</v>
      </c>
      <c r="Q74" s="706">
        <f>'Next Years Budget - Set Goals'!Q83/12</f>
        <v>0</v>
      </c>
      <c r="R74" s="108" t="e">
        <f t="shared" si="63"/>
        <v>#DIV/0!</v>
      </c>
      <c r="S74" s="706">
        <f>'Next Years Budget - Set Goals'!S83/12</f>
        <v>0</v>
      </c>
      <c r="T74" s="108" t="e">
        <f t="shared" si="64"/>
        <v>#DIV/0!</v>
      </c>
      <c r="U74" s="706">
        <f>'Next Years Budget - Set Goals'!U83/12</f>
        <v>0</v>
      </c>
      <c r="V74" s="108" t="e">
        <f t="shared" si="65"/>
        <v>#DIV/0!</v>
      </c>
      <c r="W74" s="706">
        <f>'Next Years Budget - Set Goals'!W83/12</f>
        <v>0</v>
      </c>
      <c r="X74" s="108" t="e">
        <f t="shared" si="66"/>
        <v>#DIV/0!</v>
      </c>
      <c r="Y74" s="706">
        <f>'Next Years Budget - Set Goals'!Y83/12</f>
        <v>0</v>
      </c>
      <c r="Z74" s="108" t="e">
        <f t="shared" si="67"/>
        <v>#DIV/0!</v>
      </c>
      <c r="AA74" s="706">
        <f>'Next Years Budget - Set Goals'!AA83/12</f>
        <v>0</v>
      </c>
      <c r="AB74" s="108" t="e">
        <f t="shared" si="68"/>
        <v>#DIV/0!</v>
      </c>
      <c r="AC74" s="706">
        <f>'Next Years Budget - Set Goals'!AC83/12</f>
        <v>0</v>
      </c>
      <c r="AD74" s="319" t="e">
        <f t="shared" si="69"/>
        <v>#DIV/0!</v>
      </c>
    </row>
    <row r="75" spans="1:30" ht="13.15" x14ac:dyDescent="0.4">
      <c r="A75" s="327" t="s">
        <v>398</v>
      </c>
      <c r="B75" s="394" t="s">
        <v>297</v>
      </c>
      <c r="C75" s="243">
        <f t="shared" si="56"/>
        <v>0</v>
      </c>
      <c r="D75" s="101">
        <f t="shared" si="57"/>
        <v>0</v>
      </c>
      <c r="E75" s="706">
        <f>'Next Years Budget - Set Goals'!E84/12</f>
        <v>0</v>
      </c>
      <c r="F75" s="108">
        <f t="shared" si="58"/>
        <v>0</v>
      </c>
      <c r="G75" s="706">
        <f>'Next Years Budget - Set Goals'!G84/12</f>
        <v>0</v>
      </c>
      <c r="H75" s="108" t="e">
        <f t="shared" si="58"/>
        <v>#DIV/0!</v>
      </c>
      <c r="I75" s="706">
        <f>'Next Years Budget - Set Goals'!I84/12</f>
        <v>0</v>
      </c>
      <c r="J75" s="108" t="e">
        <f t="shared" si="59"/>
        <v>#DIV/0!</v>
      </c>
      <c r="K75" s="706">
        <f>'Next Years Budget - Set Goals'!K84/12</f>
        <v>0</v>
      </c>
      <c r="L75" s="108" t="e">
        <f t="shared" si="60"/>
        <v>#DIV/0!</v>
      </c>
      <c r="M75" s="706">
        <f>'Next Years Budget - Set Goals'!M84/12</f>
        <v>0</v>
      </c>
      <c r="N75" s="108" t="e">
        <f t="shared" si="61"/>
        <v>#DIV/0!</v>
      </c>
      <c r="O75" s="706">
        <f>'Next Years Budget - Set Goals'!O84/12</f>
        <v>0</v>
      </c>
      <c r="P75" s="108" t="e">
        <f t="shared" si="62"/>
        <v>#DIV/0!</v>
      </c>
      <c r="Q75" s="706">
        <f>'Next Years Budget - Set Goals'!Q84/12</f>
        <v>0</v>
      </c>
      <c r="R75" s="108" t="e">
        <f t="shared" si="63"/>
        <v>#DIV/0!</v>
      </c>
      <c r="S75" s="706">
        <f>'Next Years Budget - Set Goals'!S84/12</f>
        <v>0</v>
      </c>
      <c r="T75" s="108" t="e">
        <f t="shared" si="64"/>
        <v>#DIV/0!</v>
      </c>
      <c r="U75" s="706">
        <f>'Next Years Budget - Set Goals'!U84/12</f>
        <v>0</v>
      </c>
      <c r="V75" s="108" t="e">
        <f t="shared" si="65"/>
        <v>#DIV/0!</v>
      </c>
      <c r="W75" s="706">
        <f>'Next Years Budget - Set Goals'!W84/12</f>
        <v>0</v>
      </c>
      <c r="X75" s="108" t="e">
        <f t="shared" si="66"/>
        <v>#DIV/0!</v>
      </c>
      <c r="Y75" s="706">
        <f>'Next Years Budget - Set Goals'!Y84/12</f>
        <v>0</v>
      </c>
      <c r="Z75" s="108" t="e">
        <f t="shared" si="67"/>
        <v>#DIV/0!</v>
      </c>
      <c r="AA75" s="706">
        <f>'Next Years Budget - Set Goals'!AA84/12</f>
        <v>0</v>
      </c>
      <c r="AB75" s="108" t="e">
        <f t="shared" si="68"/>
        <v>#DIV/0!</v>
      </c>
      <c r="AC75" s="706">
        <f>'Next Years Budget - Set Goals'!AC84/12</f>
        <v>0</v>
      </c>
      <c r="AD75" s="319" t="e">
        <f t="shared" si="69"/>
        <v>#DIV/0!</v>
      </c>
    </row>
    <row r="76" spans="1:30" ht="13.15" x14ac:dyDescent="0.4">
      <c r="A76" s="327" t="s">
        <v>398</v>
      </c>
      <c r="B76" s="394" t="s">
        <v>298</v>
      </c>
      <c r="C76" s="243">
        <f t="shared" si="56"/>
        <v>0</v>
      </c>
      <c r="D76" s="101">
        <f t="shared" si="57"/>
        <v>0</v>
      </c>
      <c r="E76" s="706">
        <f>'Next Years Budget - Set Goals'!E85/12</f>
        <v>0</v>
      </c>
      <c r="F76" s="108">
        <f t="shared" si="58"/>
        <v>0</v>
      </c>
      <c r="G76" s="706">
        <f>'Next Years Budget - Set Goals'!G85/12</f>
        <v>0</v>
      </c>
      <c r="H76" s="108" t="e">
        <f t="shared" si="58"/>
        <v>#DIV/0!</v>
      </c>
      <c r="I76" s="706">
        <f>'Next Years Budget - Set Goals'!I85/12</f>
        <v>0</v>
      </c>
      <c r="J76" s="108" t="e">
        <f t="shared" si="59"/>
        <v>#DIV/0!</v>
      </c>
      <c r="K76" s="706">
        <f>'Next Years Budget - Set Goals'!K85/12</f>
        <v>0</v>
      </c>
      <c r="L76" s="108" t="e">
        <f t="shared" si="60"/>
        <v>#DIV/0!</v>
      </c>
      <c r="M76" s="706">
        <f>'Next Years Budget - Set Goals'!M85/12</f>
        <v>0</v>
      </c>
      <c r="N76" s="108" t="e">
        <f t="shared" si="61"/>
        <v>#DIV/0!</v>
      </c>
      <c r="O76" s="706">
        <f>'Next Years Budget - Set Goals'!O85/12</f>
        <v>0</v>
      </c>
      <c r="P76" s="108" t="e">
        <f t="shared" si="62"/>
        <v>#DIV/0!</v>
      </c>
      <c r="Q76" s="706">
        <f>'Next Years Budget - Set Goals'!Q85/12</f>
        <v>0</v>
      </c>
      <c r="R76" s="108" t="e">
        <f t="shared" si="63"/>
        <v>#DIV/0!</v>
      </c>
      <c r="S76" s="706">
        <f>'Next Years Budget - Set Goals'!S85/12</f>
        <v>0</v>
      </c>
      <c r="T76" s="108" t="e">
        <f t="shared" si="64"/>
        <v>#DIV/0!</v>
      </c>
      <c r="U76" s="706">
        <f>'Next Years Budget - Set Goals'!U85/12</f>
        <v>0</v>
      </c>
      <c r="V76" s="108" t="e">
        <f t="shared" si="65"/>
        <v>#DIV/0!</v>
      </c>
      <c r="W76" s="706">
        <f>'Next Years Budget - Set Goals'!W85/12</f>
        <v>0</v>
      </c>
      <c r="X76" s="108" t="e">
        <f t="shared" si="66"/>
        <v>#DIV/0!</v>
      </c>
      <c r="Y76" s="706">
        <f>'Next Years Budget - Set Goals'!Y85/12</f>
        <v>0</v>
      </c>
      <c r="Z76" s="108" t="e">
        <f t="shared" si="67"/>
        <v>#DIV/0!</v>
      </c>
      <c r="AA76" s="706">
        <f>'Next Years Budget - Set Goals'!AA85/12</f>
        <v>0</v>
      </c>
      <c r="AB76" s="108" t="e">
        <f t="shared" si="68"/>
        <v>#DIV/0!</v>
      </c>
      <c r="AC76" s="706">
        <f>'Next Years Budget - Set Goals'!AC85/12</f>
        <v>0</v>
      </c>
      <c r="AD76" s="319" t="e">
        <f t="shared" si="69"/>
        <v>#DIV/0!</v>
      </c>
    </row>
    <row r="77" spans="1:30" ht="13.15" x14ac:dyDescent="0.4">
      <c r="A77" s="327"/>
      <c r="B77" s="409" t="s">
        <v>300</v>
      </c>
      <c r="C77" s="265">
        <f>SUM(C63:C76)</f>
        <v>0</v>
      </c>
      <c r="D77" s="110">
        <f>+C77/$C$7</f>
        <v>0</v>
      </c>
      <c r="E77" s="256">
        <f>SUM(E63:E76)</f>
        <v>0</v>
      </c>
      <c r="F77" s="194">
        <f t="shared" si="58"/>
        <v>0</v>
      </c>
      <c r="G77" s="256">
        <f>SUM(G63:G76)</f>
        <v>0</v>
      </c>
      <c r="H77" s="194" t="e">
        <f t="shared" si="58"/>
        <v>#DIV/0!</v>
      </c>
      <c r="I77" s="256">
        <f>SUM(I63:I76)</f>
        <v>0</v>
      </c>
      <c r="J77" s="194" t="e">
        <f t="shared" si="59"/>
        <v>#DIV/0!</v>
      </c>
      <c r="K77" s="256">
        <f>SUM(K63:K76)</f>
        <v>0</v>
      </c>
      <c r="L77" s="194" t="e">
        <f t="shared" si="60"/>
        <v>#DIV/0!</v>
      </c>
      <c r="M77" s="256">
        <f>SUM(M63:M76)</f>
        <v>0</v>
      </c>
      <c r="N77" s="194" t="e">
        <f t="shared" si="61"/>
        <v>#DIV/0!</v>
      </c>
      <c r="O77" s="256">
        <f>SUM(O63:O76)</f>
        <v>0</v>
      </c>
      <c r="P77" s="194" t="e">
        <f t="shared" si="62"/>
        <v>#DIV/0!</v>
      </c>
      <c r="Q77" s="256">
        <f>SUM(Q63:Q76)</f>
        <v>0</v>
      </c>
      <c r="R77" s="194" t="e">
        <f t="shared" si="63"/>
        <v>#DIV/0!</v>
      </c>
      <c r="S77" s="256">
        <f>SUM(S63:S76)</f>
        <v>0</v>
      </c>
      <c r="T77" s="194" t="e">
        <f t="shared" si="64"/>
        <v>#DIV/0!</v>
      </c>
      <c r="U77" s="256">
        <f>SUM(U63:U76)</f>
        <v>0</v>
      </c>
      <c r="V77" s="194" t="e">
        <f t="shared" si="65"/>
        <v>#DIV/0!</v>
      </c>
      <c r="W77" s="256">
        <f>SUM(W63:W76)</f>
        <v>0</v>
      </c>
      <c r="X77" s="194" t="e">
        <f t="shared" si="66"/>
        <v>#DIV/0!</v>
      </c>
      <c r="Y77" s="256">
        <f>SUM(Y63:Y76)</f>
        <v>0</v>
      </c>
      <c r="Z77" s="194" t="e">
        <f t="shared" si="67"/>
        <v>#DIV/0!</v>
      </c>
      <c r="AA77" s="256">
        <f>SUM(AA63:AA76)</f>
        <v>0</v>
      </c>
      <c r="AB77" s="194" t="e">
        <f t="shared" si="68"/>
        <v>#DIV/0!</v>
      </c>
      <c r="AC77" s="256">
        <f>SUM(AC63:AC76)</f>
        <v>0</v>
      </c>
      <c r="AD77" s="230" t="e">
        <f t="shared" si="69"/>
        <v>#DIV/0!</v>
      </c>
    </row>
    <row r="78" spans="1:30" ht="13.15" x14ac:dyDescent="0.4">
      <c r="A78" s="327"/>
      <c r="B78" s="4"/>
      <c r="C78" s="243"/>
      <c r="D78" s="1"/>
      <c r="E78" s="248"/>
      <c r="F78" s="108"/>
      <c r="G78" s="248"/>
      <c r="H78" s="108"/>
      <c r="I78" s="248"/>
      <c r="J78" s="108"/>
      <c r="K78" s="248"/>
      <c r="L78" s="108"/>
      <c r="M78" s="248"/>
      <c r="N78" s="108"/>
      <c r="O78" s="248"/>
      <c r="P78" s="108"/>
      <c r="Q78" s="248"/>
      <c r="R78" s="108"/>
      <c r="S78" s="248"/>
      <c r="T78" s="108"/>
      <c r="U78" s="248"/>
      <c r="V78" s="108"/>
      <c r="W78" s="248"/>
      <c r="X78" s="108"/>
      <c r="Y78" s="248"/>
      <c r="Z78" s="108"/>
      <c r="AA78" s="248"/>
      <c r="AB78" s="108"/>
      <c r="AC78" s="248"/>
      <c r="AD78" s="319"/>
    </row>
    <row r="79" spans="1:30" ht="13.15" x14ac:dyDescent="0.4">
      <c r="A79" s="327"/>
      <c r="B79" s="410" t="s">
        <v>307</v>
      </c>
      <c r="C79" s="243"/>
      <c r="D79" s="1"/>
      <c r="E79" s="248"/>
      <c r="F79" s="108"/>
      <c r="G79" s="248"/>
      <c r="H79" s="108"/>
      <c r="I79" s="248"/>
      <c r="J79" s="108"/>
      <c r="K79" s="248"/>
      <c r="L79" s="108"/>
      <c r="M79" s="248"/>
      <c r="N79" s="108"/>
      <c r="O79" s="248"/>
      <c r="P79" s="108"/>
      <c r="Q79" s="248"/>
      <c r="R79" s="108"/>
      <c r="S79" s="248"/>
      <c r="T79" s="108"/>
      <c r="U79" s="248"/>
      <c r="V79" s="108"/>
      <c r="W79" s="248"/>
      <c r="X79" s="108"/>
      <c r="Y79" s="248"/>
      <c r="Z79" s="108"/>
      <c r="AA79" s="248"/>
      <c r="AB79" s="108"/>
      <c r="AC79" s="248"/>
      <c r="AD79" s="319"/>
    </row>
    <row r="80" spans="1:30" ht="13.15" x14ac:dyDescent="0.4">
      <c r="A80" s="327" t="s">
        <v>398</v>
      </c>
      <c r="B80" s="411" t="s">
        <v>301</v>
      </c>
      <c r="C80" s="243">
        <f t="shared" ref="C80:C85" si="70">+E80+G80+I80+K80+M80+O80+Q80+S80+U80+W80+Y80+AA80+AC80</f>
        <v>0</v>
      </c>
      <c r="D80" s="101">
        <f t="shared" ref="D80:D85" si="71">+C80/$C$7</f>
        <v>0</v>
      </c>
      <c r="E80" s="706">
        <f>'Next Years Budget - Set Goals'!E89/12</f>
        <v>0</v>
      </c>
      <c r="F80" s="108">
        <f t="shared" ref="F80:H86" si="72">+E80/E$7</f>
        <v>0</v>
      </c>
      <c r="G80" s="706">
        <f>'Next Years Budget - Set Goals'!G89/12</f>
        <v>0</v>
      </c>
      <c r="H80" s="108" t="e">
        <f t="shared" si="72"/>
        <v>#DIV/0!</v>
      </c>
      <c r="I80" s="706">
        <f>'Next Years Budget - Set Goals'!I89/12</f>
        <v>0</v>
      </c>
      <c r="J80" s="108" t="e">
        <f t="shared" ref="J80:J86" si="73">+I80/I$7</f>
        <v>#DIV/0!</v>
      </c>
      <c r="K80" s="706">
        <f>'Next Years Budget - Set Goals'!K89/12</f>
        <v>0</v>
      </c>
      <c r="L80" s="108" t="e">
        <f t="shared" ref="L80:L86" si="74">+K80/K$7</f>
        <v>#DIV/0!</v>
      </c>
      <c r="M80" s="706">
        <f>'Next Years Budget - Set Goals'!M89/12</f>
        <v>0</v>
      </c>
      <c r="N80" s="108" t="e">
        <f t="shared" ref="N80:N86" si="75">+M80/M$7</f>
        <v>#DIV/0!</v>
      </c>
      <c r="O80" s="706">
        <f>'Next Years Budget - Set Goals'!O89/12</f>
        <v>0</v>
      </c>
      <c r="P80" s="108" t="e">
        <f t="shared" ref="P80:P86" si="76">+O80/O$7</f>
        <v>#DIV/0!</v>
      </c>
      <c r="Q80" s="706">
        <f>'Next Years Budget - Set Goals'!Q89/12</f>
        <v>0</v>
      </c>
      <c r="R80" s="108" t="e">
        <f t="shared" ref="R80:R86" si="77">+Q80/Q$7</f>
        <v>#DIV/0!</v>
      </c>
      <c r="S80" s="706">
        <f>'Next Years Budget - Set Goals'!S89/12</f>
        <v>0</v>
      </c>
      <c r="T80" s="108" t="e">
        <f t="shared" ref="T80:T86" si="78">+S80/S$7</f>
        <v>#DIV/0!</v>
      </c>
      <c r="U80" s="706">
        <f>'Next Years Budget - Set Goals'!U89/12</f>
        <v>0</v>
      </c>
      <c r="V80" s="108" t="e">
        <f t="shared" ref="V80:V86" si="79">+U80/U$7</f>
        <v>#DIV/0!</v>
      </c>
      <c r="W80" s="706">
        <f>'Next Years Budget - Set Goals'!W89/12</f>
        <v>0</v>
      </c>
      <c r="X80" s="108" t="e">
        <f t="shared" ref="X80:X86" si="80">+W80/W$7</f>
        <v>#DIV/0!</v>
      </c>
      <c r="Y80" s="706">
        <f>'Next Years Budget - Set Goals'!Y89/12</f>
        <v>0</v>
      </c>
      <c r="Z80" s="108" t="e">
        <f t="shared" ref="Z80:Z86" si="81">+Y80/Y$7</f>
        <v>#DIV/0!</v>
      </c>
      <c r="AA80" s="706">
        <f>'Next Years Budget - Set Goals'!AA89/12</f>
        <v>0</v>
      </c>
      <c r="AB80" s="108" t="e">
        <f t="shared" ref="AB80:AB86" si="82">+AA80/AA$7</f>
        <v>#DIV/0!</v>
      </c>
      <c r="AC80" s="706">
        <f>'Next Years Budget - Set Goals'!AC89/12</f>
        <v>0</v>
      </c>
      <c r="AD80" s="319" t="e">
        <f t="shared" ref="AD80:AD86" si="83">+AC80/AC$7</f>
        <v>#DIV/0!</v>
      </c>
    </row>
    <row r="81" spans="1:30" ht="13.15" x14ac:dyDescent="0.4">
      <c r="A81" s="327" t="s">
        <v>399</v>
      </c>
      <c r="B81" s="394" t="s">
        <v>302</v>
      </c>
      <c r="C81" s="243">
        <f t="shared" si="70"/>
        <v>0</v>
      </c>
      <c r="D81" s="101">
        <f t="shared" si="71"/>
        <v>0</v>
      </c>
      <c r="E81" s="706">
        <f>'Next Years Budget - Set Goals'!E90/12</f>
        <v>0</v>
      </c>
      <c r="F81" s="108">
        <f t="shared" si="72"/>
        <v>0</v>
      </c>
      <c r="G81" s="706">
        <f>'Next Years Budget - Set Goals'!G90/12</f>
        <v>0</v>
      </c>
      <c r="H81" s="108" t="e">
        <f t="shared" si="72"/>
        <v>#DIV/0!</v>
      </c>
      <c r="I81" s="706">
        <f>'Next Years Budget - Set Goals'!I90/12</f>
        <v>0</v>
      </c>
      <c r="J81" s="108" t="e">
        <f t="shared" si="73"/>
        <v>#DIV/0!</v>
      </c>
      <c r="K81" s="706">
        <f>'Next Years Budget - Set Goals'!K90/12</f>
        <v>0</v>
      </c>
      <c r="L81" s="108" t="e">
        <f t="shared" si="74"/>
        <v>#DIV/0!</v>
      </c>
      <c r="M81" s="706">
        <f>'Next Years Budget - Set Goals'!M90/12</f>
        <v>0</v>
      </c>
      <c r="N81" s="108" t="e">
        <f t="shared" si="75"/>
        <v>#DIV/0!</v>
      </c>
      <c r="O81" s="706">
        <f>'Next Years Budget - Set Goals'!O90/12</f>
        <v>0</v>
      </c>
      <c r="P81" s="108" t="e">
        <f t="shared" si="76"/>
        <v>#DIV/0!</v>
      </c>
      <c r="Q81" s="706">
        <f>'Next Years Budget - Set Goals'!Q90/12</f>
        <v>0</v>
      </c>
      <c r="R81" s="108" t="e">
        <f t="shared" si="77"/>
        <v>#DIV/0!</v>
      </c>
      <c r="S81" s="706">
        <f>'Next Years Budget - Set Goals'!S90/12</f>
        <v>0</v>
      </c>
      <c r="T81" s="108" t="e">
        <f t="shared" si="78"/>
        <v>#DIV/0!</v>
      </c>
      <c r="U81" s="706">
        <f>'Next Years Budget - Set Goals'!U90/12</f>
        <v>0</v>
      </c>
      <c r="V81" s="108" t="e">
        <f t="shared" si="79"/>
        <v>#DIV/0!</v>
      </c>
      <c r="W81" s="706">
        <f>'Next Years Budget - Set Goals'!W90/12</f>
        <v>0</v>
      </c>
      <c r="X81" s="108" t="e">
        <f t="shared" si="80"/>
        <v>#DIV/0!</v>
      </c>
      <c r="Y81" s="706">
        <f>'Next Years Budget - Set Goals'!Y90/12</f>
        <v>0</v>
      </c>
      <c r="Z81" s="108" t="e">
        <f t="shared" si="81"/>
        <v>#DIV/0!</v>
      </c>
      <c r="AA81" s="706">
        <f>'Next Years Budget - Set Goals'!AA90/12</f>
        <v>0</v>
      </c>
      <c r="AB81" s="108" t="e">
        <f t="shared" si="82"/>
        <v>#DIV/0!</v>
      </c>
      <c r="AC81" s="706">
        <f>'Next Years Budget - Set Goals'!AC90/12</f>
        <v>0</v>
      </c>
      <c r="AD81" s="319" t="e">
        <f t="shared" si="83"/>
        <v>#DIV/0!</v>
      </c>
    </row>
    <row r="82" spans="1:30" ht="13.15" x14ac:dyDescent="0.4">
      <c r="A82" s="327" t="s">
        <v>399</v>
      </c>
      <c r="B82" s="394" t="s">
        <v>303</v>
      </c>
      <c r="C82" s="243">
        <f t="shared" si="70"/>
        <v>0</v>
      </c>
      <c r="D82" s="101">
        <f t="shared" si="71"/>
        <v>0</v>
      </c>
      <c r="E82" s="706">
        <f>'Next Years Budget - Set Goals'!E91/12</f>
        <v>0</v>
      </c>
      <c r="F82" s="108">
        <f t="shared" si="72"/>
        <v>0</v>
      </c>
      <c r="G82" s="706">
        <f>'Next Years Budget - Set Goals'!G91/12</f>
        <v>0</v>
      </c>
      <c r="H82" s="108" t="e">
        <f t="shared" si="72"/>
        <v>#DIV/0!</v>
      </c>
      <c r="I82" s="706">
        <f>'Next Years Budget - Set Goals'!I91/12</f>
        <v>0</v>
      </c>
      <c r="J82" s="108" t="e">
        <f t="shared" si="73"/>
        <v>#DIV/0!</v>
      </c>
      <c r="K82" s="706">
        <f>'Next Years Budget - Set Goals'!K91/12</f>
        <v>0</v>
      </c>
      <c r="L82" s="108" t="e">
        <f t="shared" si="74"/>
        <v>#DIV/0!</v>
      </c>
      <c r="M82" s="706">
        <f>'Next Years Budget - Set Goals'!M91/12</f>
        <v>0</v>
      </c>
      <c r="N82" s="108" t="e">
        <f t="shared" si="75"/>
        <v>#DIV/0!</v>
      </c>
      <c r="O82" s="706">
        <f>'Next Years Budget - Set Goals'!O91/12</f>
        <v>0</v>
      </c>
      <c r="P82" s="108" t="e">
        <f t="shared" si="76"/>
        <v>#DIV/0!</v>
      </c>
      <c r="Q82" s="706">
        <f>'Next Years Budget - Set Goals'!Q91/12</f>
        <v>0</v>
      </c>
      <c r="R82" s="108" t="e">
        <f t="shared" si="77"/>
        <v>#DIV/0!</v>
      </c>
      <c r="S82" s="706">
        <f>'Next Years Budget - Set Goals'!S91/12</f>
        <v>0</v>
      </c>
      <c r="T82" s="108" t="e">
        <f t="shared" si="78"/>
        <v>#DIV/0!</v>
      </c>
      <c r="U82" s="706">
        <f>'Next Years Budget - Set Goals'!U91/12</f>
        <v>0</v>
      </c>
      <c r="V82" s="108" t="e">
        <f t="shared" si="79"/>
        <v>#DIV/0!</v>
      </c>
      <c r="W82" s="706">
        <f>'Next Years Budget - Set Goals'!W91/12</f>
        <v>0</v>
      </c>
      <c r="X82" s="108" t="e">
        <f t="shared" si="80"/>
        <v>#DIV/0!</v>
      </c>
      <c r="Y82" s="706">
        <f>'Next Years Budget - Set Goals'!Y91/12</f>
        <v>0</v>
      </c>
      <c r="Z82" s="108" t="e">
        <f t="shared" si="81"/>
        <v>#DIV/0!</v>
      </c>
      <c r="AA82" s="706">
        <f>'Next Years Budget - Set Goals'!AA91/12</f>
        <v>0</v>
      </c>
      <c r="AB82" s="108" t="e">
        <f t="shared" si="82"/>
        <v>#DIV/0!</v>
      </c>
      <c r="AC82" s="706">
        <f>'Next Years Budget - Set Goals'!AC91/12</f>
        <v>0</v>
      </c>
      <c r="AD82" s="319" t="e">
        <f t="shared" si="83"/>
        <v>#DIV/0!</v>
      </c>
    </row>
    <row r="83" spans="1:30" ht="13.15" x14ac:dyDescent="0.4">
      <c r="A83" s="327" t="s">
        <v>399</v>
      </c>
      <c r="B83" s="394" t="s">
        <v>304</v>
      </c>
      <c r="C83" s="243">
        <f t="shared" si="70"/>
        <v>0</v>
      </c>
      <c r="D83" s="101">
        <f t="shared" si="71"/>
        <v>0</v>
      </c>
      <c r="E83" s="706">
        <f>'Next Years Budget - Set Goals'!E92/12</f>
        <v>0</v>
      </c>
      <c r="F83" s="108">
        <f t="shared" si="72"/>
        <v>0</v>
      </c>
      <c r="G83" s="706">
        <f>'Next Years Budget - Set Goals'!G92/12</f>
        <v>0</v>
      </c>
      <c r="H83" s="108" t="e">
        <f t="shared" si="72"/>
        <v>#DIV/0!</v>
      </c>
      <c r="I83" s="706">
        <f>'Next Years Budget - Set Goals'!I92/12</f>
        <v>0</v>
      </c>
      <c r="J83" s="108" t="e">
        <f t="shared" si="73"/>
        <v>#DIV/0!</v>
      </c>
      <c r="K83" s="706">
        <f>'Next Years Budget - Set Goals'!K92/12</f>
        <v>0</v>
      </c>
      <c r="L83" s="108" t="e">
        <f t="shared" si="74"/>
        <v>#DIV/0!</v>
      </c>
      <c r="M83" s="706">
        <f>'Next Years Budget - Set Goals'!M92/12</f>
        <v>0</v>
      </c>
      <c r="N83" s="108" t="e">
        <f t="shared" si="75"/>
        <v>#DIV/0!</v>
      </c>
      <c r="O83" s="706">
        <f>'Next Years Budget - Set Goals'!O92/12</f>
        <v>0</v>
      </c>
      <c r="P83" s="108" t="e">
        <f t="shared" si="76"/>
        <v>#DIV/0!</v>
      </c>
      <c r="Q83" s="706">
        <f>'Next Years Budget - Set Goals'!Q92/12</f>
        <v>0</v>
      </c>
      <c r="R83" s="108" t="e">
        <f t="shared" si="77"/>
        <v>#DIV/0!</v>
      </c>
      <c r="S83" s="706">
        <f>'Next Years Budget - Set Goals'!S92/12</f>
        <v>0</v>
      </c>
      <c r="T83" s="108" t="e">
        <f t="shared" si="78"/>
        <v>#DIV/0!</v>
      </c>
      <c r="U83" s="706">
        <f>'Next Years Budget - Set Goals'!U92/12</f>
        <v>0</v>
      </c>
      <c r="V83" s="108" t="e">
        <f t="shared" si="79"/>
        <v>#DIV/0!</v>
      </c>
      <c r="W83" s="706">
        <f>'Next Years Budget - Set Goals'!W92/12</f>
        <v>0</v>
      </c>
      <c r="X83" s="108" t="e">
        <f t="shared" si="80"/>
        <v>#DIV/0!</v>
      </c>
      <c r="Y83" s="706">
        <f>'Next Years Budget - Set Goals'!Y92/12</f>
        <v>0</v>
      </c>
      <c r="Z83" s="108" t="e">
        <f t="shared" si="81"/>
        <v>#DIV/0!</v>
      </c>
      <c r="AA83" s="706">
        <f>'Next Years Budget - Set Goals'!AA92/12</f>
        <v>0</v>
      </c>
      <c r="AB83" s="108" t="e">
        <f t="shared" si="82"/>
        <v>#DIV/0!</v>
      </c>
      <c r="AC83" s="706">
        <f>'Next Years Budget - Set Goals'!AC92/12</f>
        <v>0</v>
      </c>
      <c r="AD83" s="319" t="e">
        <f t="shared" si="83"/>
        <v>#DIV/0!</v>
      </c>
    </row>
    <row r="84" spans="1:30" ht="13.15" x14ac:dyDescent="0.4">
      <c r="A84" s="327" t="s">
        <v>398</v>
      </c>
      <c r="B84" s="394" t="s">
        <v>305</v>
      </c>
      <c r="C84" s="243">
        <f t="shared" si="70"/>
        <v>0</v>
      </c>
      <c r="D84" s="101">
        <f t="shared" si="71"/>
        <v>0</v>
      </c>
      <c r="E84" s="706">
        <f>'Next Years Budget - Set Goals'!E93/12</f>
        <v>0</v>
      </c>
      <c r="F84" s="108">
        <f t="shared" si="72"/>
        <v>0</v>
      </c>
      <c r="G84" s="706">
        <f>'Next Years Budget - Set Goals'!G93/12</f>
        <v>0</v>
      </c>
      <c r="H84" s="108" t="e">
        <f t="shared" si="72"/>
        <v>#DIV/0!</v>
      </c>
      <c r="I84" s="706">
        <f>'Next Years Budget - Set Goals'!I93/12</f>
        <v>0</v>
      </c>
      <c r="J84" s="108" t="e">
        <f t="shared" si="73"/>
        <v>#DIV/0!</v>
      </c>
      <c r="K84" s="706">
        <f>'Next Years Budget - Set Goals'!K93/12</f>
        <v>0</v>
      </c>
      <c r="L84" s="108" t="e">
        <f t="shared" si="74"/>
        <v>#DIV/0!</v>
      </c>
      <c r="M84" s="706">
        <f>'Next Years Budget - Set Goals'!M93/12</f>
        <v>0</v>
      </c>
      <c r="N84" s="108" t="e">
        <f t="shared" si="75"/>
        <v>#DIV/0!</v>
      </c>
      <c r="O84" s="706">
        <f>'Next Years Budget - Set Goals'!O93/12</f>
        <v>0</v>
      </c>
      <c r="P84" s="108" t="e">
        <f t="shared" si="76"/>
        <v>#DIV/0!</v>
      </c>
      <c r="Q84" s="706">
        <f>'Next Years Budget - Set Goals'!Q93/12</f>
        <v>0</v>
      </c>
      <c r="R84" s="108" t="e">
        <f t="shared" si="77"/>
        <v>#DIV/0!</v>
      </c>
      <c r="S84" s="706">
        <f>'Next Years Budget - Set Goals'!S93/12</f>
        <v>0</v>
      </c>
      <c r="T84" s="108" t="e">
        <f t="shared" si="78"/>
        <v>#DIV/0!</v>
      </c>
      <c r="U84" s="706">
        <f>'Next Years Budget - Set Goals'!U93/12</f>
        <v>0</v>
      </c>
      <c r="V84" s="108" t="e">
        <f t="shared" si="79"/>
        <v>#DIV/0!</v>
      </c>
      <c r="W84" s="706">
        <f>'Next Years Budget - Set Goals'!W93/12</f>
        <v>0</v>
      </c>
      <c r="X84" s="108" t="e">
        <f t="shared" si="80"/>
        <v>#DIV/0!</v>
      </c>
      <c r="Y84" s="706">
        <f>'Next Years Budget - Set Goals'!Y93/12</f>
        <v>0</v>
      </c>
      <c r="Z84" s="108" t="e">
        <f t="shared" si="81"/>
        <v>#DIV/0!</v>
      </c>
      <c r="AA84" s="706">
        <f>'Next Years Budget - Set Goals'!AA93/12</f>
        <v>0</v>
      </c>
      <c r="AB84" s="108" t="e">
        <f t="shared" si="82"/>
        <v>#DIV/0!</v>
      </c>
      <c r="AC84" s="706">
        <f>'Next Years Budget - Set Goals'!AC93/12</f>
        <v>0</v>
      </c>
      <c r="AD84" s="319" t="e">
        <f t="shared" si="83"/>
        <v>#DIV/0!</v>
      </c>
    </row>
    <row r="85" spans="1:30" ht="13.15" x14ac:dyDescent="0.4">
      <c r="A85" s="327" t="s">
        <v>398</v>
      </c>
      <c r="B85" s="394" t="s">
        <v>306</v>
      </c>
      <c r="C85" s="243">
        <f t="shared" si="70"/>
        <v>0</v>
      </c>
      <c r="D85" s="101">
        <f t="shared" si="71"/>
        <v>0</v>
      </c>
      <c r="E85" s="706">
        <f>'Next Years Budget - Set Goals'!E94/12</f>
        <v>0</v>
      </c>
      <c r="F85" s="108">
        <f t="shared" si="72"/>
        <v>0</v>
      </c>
      <c r="G85" s="706">
        <f>'Next Years Budget - Set Goals'!G94/12</f>
        <v>0</v>
      </c>
      <c r="H85" s="108" t="e">
        <f t="shared" si="72"/>
        <v>#DIV/0!</v>
      </c>
      <c r="I85" s="706">
        <f>'Next Years Budget - Set Goals'!I94/12</f>
        <v>0</v>
      </c>
      <c r="J85" s="108" t="e">
        <f t="shared" si="73"/>
        <v>#DIV/0!</v>
      </c>
      <c r="K85" s="706">
        <f>'Next Years Budget - Set Goals'!K94/12</f>
        <v>0</v>
      </c>
      <c r="L85" s="108" t="e">
        <f t="shared" si="74"/>
        <v>#DIV/0!</v>
      </c>
      <c r="M85" s="706">
        <f>'Next Years Budget - Set Goals'!M94/12</f>
        <v>0</v>
      </c>
      <c r="N85" s="108" t="e">
        <f t="shared" si="75"/>
        <v>#DIV/0!</v>
      </c>
      <c r="O85" s="706">
        <f>'Next Years Budget - Set Goals'!O94/12</f>
        <v>0</v>
      </c>
      <c r="P85" s="108" t="e">
        <f t="shared" si="76"/>
        <v>#DIV/0!</v>
      </c>
      <c r="Q85" s="706">
        <f>'Next Years Budget - Set Goals'!Q94/12</f>
        <v>0</v>
      </c>
      <c r="R85" s="108" t="e">
        <f t="shared" si="77"/>
        <v>#DIV/0!</v>
      </c>
      <c r="S85" s="706">
        <f>'Next Years Budget - Set Goals'!S94/12</f>
        <v>0</v>
      </c>
      <c r="T85" s="108" t="e">
        <f t="shared" si="78"/>
        <v>#DIV/0!</v>
      </c>
      <c r="U85" s="706">
        <f>'Next Years Budget - Set Goals'!U94/12</f>
        <v>0</v>
      </c>
      <c r="V85" s="108" t="e">
        <f t="shared" si="79"/>
        <v>#DIV/0!</v>
      </c>
      <c r="W85" s="706">
        <f>'Next Years Budget - Set Goals'!W94/12</f>
        <v>0</v>
      </c>
      <c r="X85" s="108" t="e">
        <f t="shared" si="80"/>
        <v>#DIV/0!</v>
      </c>
      <c r="Y85" s="706">
        <f>'Next Years Budget - Set Goals'!Y94/12</f>
        <v>0</v>
      </c>
      <c r="Z85" s="108" t="e">
        <f t="shared" si="81"/>
        <v>#DIV/0!</v>
      </c>
      <c r="AA85" s="706">
        <f>'Next Years Budget - Set Goals'!AA94/12</f>
        <v>0</v>
      </c>
      <c r="AB85" s="108" t="e">
        <f t="shared" si="82"/>
        <v>#DIV/0!</v>
      </c>
      <c r="AC85" s="706">
        <f>'Next Years Budget - Set Goals'!AC94/12</f>
        <v>0</v>
      </c>
      <c r="AD85" s="319" t="e">
        <f t="shared" si="83"/>
        <v>#DIV/0!</v>
      </c>
    </row>
    <row r="86" spans="1:30" ht="13.15" x14ac:dyDescent="0.4">
      <c r="A86" s="327"/>
      <c r="B86" s="409" t="s">
        <v>308</v>
      </c>
      <c r="C86" s="265">
        <f>SUM(C80:C85)</f>
        <v>0</v>
      </c>
      <c r="D86" s="110">
        <f>+C86/$C$7</f>
        <v>0</v>
      </c>
      <c r="E86" s="256">
        <f>SUM(E80:E85)</f>
        <v>0</v>
      </c>
      <c r="F86" s="194">
        <f t="shared" si="72"/>
        <v>0</v>
      </c>
      <c r="G86" s="256">
        <f>SUM(G80:G85)</f>
        <v>0</v>
      </c>
      <c r="H86" s="194" t="e">
        <f t="shared" si="72"/>
        <v>#DIV/0!</v>
      </c>
      <c r="I86" s="256">
        <f>SUM(I80:I85)</f>
        <v>0</v>
      </c>
      <c r="J86" s="194" t="e">
        <f t="shared" si="73"/>
        <v>#DIV/0!</v>
      </c>
      <c r="K86" s="256">
        <f>SUM(K80:K85)</f>
        <v>0</v>
      </c>
      <c r="L86" s="194" t="e">
        <f t="shared" si="74"/>
        <v>#DIV/0!</v>
      </c>
      <c r="M86" s="256">
        <f>SUM(M80:M85)</f>
        <v>0</v>
      </c>
      <c r="N86" s="194" t="e">
        <f t="shared" si="75"/>
        <v>#DIV/0!</v>
      </c>
      <c r="O86" s="256">
        <f>SUM(O80:O85)</f>
        <v>0</v>
      </c>
      <c r="P86" s="194" t="e">
        <f t="shared" si="76"/>
        <v>#DIV/0!</v>
      </c>
      <c r="Q86" s="256">
        <f>SUM(Q80:Q85)</f>
        <v>0</v>
      </c>
      <c r="R86" s="194" t="e">
        <f t="shared" si="77"/>
        <v>#DIV/0!</v>
      </c>
      <c r="S86" s="256">
        <f>SUM(S80:S85)</f>
        <v>0</v>
      </c>
      <c r="T86" s="194" t="e">
        <f t="shared" si="78"/>
        <v>#DIV/0!</v>
      </c>
      <c r="U86" s="256">
        <f>SUM(U80:U85)</f>
        <v>0</v>
      </c>
      <c r="V86" s="194" t="e">
        <f t="shared" si="79"/>
        <v>#DIV/0!</v>
      </c>
      <c r="W86" s="256">
        <f>SUM(W80:W85)</f>
        <v>0</v>
      </c>
      <c r="X86" s="194" t="e">
        <f t="shared" si="80"/>
        <v>#DIV/0!</v>
      </c>
      <c r="Y86" s="256">
        <f>SUM(Y80:Y85)</f>
        <v>0</v>
      </c>
      <c r="Z86" s="194" t="e">
        <f t="shared" si="81"/>
        <v>#DIV/0!</v>
      </c>
      <c r="AA86" s="256">
        <f>SUM(AA80:AA85)</f>
        <v>0</v>
      </c>
      <c r="AB86" s="194" t="e">
        <f t="shared" si="82"/>
        <v>#DIV/0!</v>
      </c>
      <c r="AC86" s="256">
        <f>SUM(AC80:AC85)</f>
        <v>0</v>
      </c>
      <c r="AD86" s="230" t="e">
        <f t="shared" si="83"/>
        <v>#DIV/0!</v>
      </c>
    </row>
    <row r="87" spans="1:30" ht="13.15" x14ac:dyDescent="0.4">
      <c r="A87" s="327"/>
      <c r="B87" s="4"/>
      <c r="C87" s="243"/>
      <c r="D87" s="1"/>
      <c r="E87" s="248"/>
      <c r="F87" s="108"/>
      <c r="G87" s="248"/>
      <c r="H87" s="108"/>
      <c r="I87" s="248"/>
      <c r="J87" s="108"/>
      <c r="K87" s="248"/>
      <c r="L87" s="108"/>
      <c r="M87" s="248"/>
      <c r="N87" s="108"/>
      <c r="O87" s="248"/>
      <c r="P87" s="108"/>
      <c r="Q87" s="248"/>
      <c r="R87" s="108"/>
      <c r="S87" s="248"/>
      <c r="T87" s="108"/>
      <c r="U87" s="248"/>
      <c r="V87" s="108"/>
      <c r="W87" s="248"/>
      <c r="X87" s="108"/>
      <c r="Y87" s="248"/>
      <c r="Z87" s="108"/>
      <c r="AA87" s="248"/>
      <c r="AB87" s="108"/>
      <c r="AC87" s="248"/>
      <c r="AD87" s="319"/>
    </row>
    <row r="88" spans="1:30" ht="13.15" x14ac:dyDescent="0.4">
      <c r="A88" s="327"/>
      <c r="B88" s="410" t="s">
        <v>309</v>
      </c>
      <c r="C88" s="243"/>
      <c r="D88" s="1"/>
      <c r="E88" s="248"/>
      <c r="F88" s="108"/>
      <c r="G88" s="248"/>
      <c r="H88" s="108"/>
      <c r="I88" s="248"/>
      <c r="J88" s="108"/>
      <c r="K88" s="248"/>
      <c r="L88" s="108"/>
      <c r="M88" s="248"/>
      <c r="N88" s="108"/>
      <c r="O88" s="248"/>
      <c r="P88" s="108"/>
      <c r="Q88" s="248"/>
      <c r="R88" s="108"/>
      <c r="S88" s="248"/>
      <c r="T88" s="108"/>
      <c r="U88" s="248"/>
      <c r="V88" s="108"/>
      <c r="W88" s="248"/>
      <c r="X88" s="108"/>
      <c r="Y88" s="248"/>
      <c r="Z88" s="108"/>
      <c r="AA88" s="248"/>
      <c r="AB88" s="108"/>
      <c r="AC88" s="248"/>
      <c r="AD88" s="319"/>
    </row>
    <row r="89" spans="1:30" ht="13.15" x14ac:dyDescent="0.4">
      <c r="A89" s="327" t="s">
        <v>399</v>
      </c>
      <c r="B89" s="394" t="s">
        <v>310</v>
      </c>
      <c r="C89" s="243">
        <f t="shared" ref="C89:C111" si="84">+E89+G89+I89+K89+M89+O89+Q89+S89+U89+W89+Y89+AA89+AC89</f>
        <v>0</v>
      </c>
      <c r="D89" s="101">
        <f t="shared" ref="D89:D111" si="85">+C89/$C$7</f>
        <v>0</v>
      </c>
      <c r="E89" s="706">
        <f>'Next Years Budget - Set Goals'!E98/12</f>
        <v>0</v>
      </c>
      <c r="F89" s="108">
        <f t="shared" ref="F89:H104" si="86">+E89/E$7</f>
        <v>0</v>
      </c>
      <c r="G89" s="706">
        <f>'Next Years Budget - Set Goals'!G98/12</f>
        <v>0</v>
      </c>
      <c r="H89" s="108" t="e">
        <f t="shared" si="86"/>
        <v>#DIV/0!</v>
      </c>
      <c r="I89" s="706">
        <f>'Next Years Budget - Set Goals'!I98/12</f>
        <v>0</v>
      </c>
      <c r="J89" s="108" t="e">
        <f t="shared" ref="J89:J111" si="87">+I89/I$7</f>
        <v>#DIV/0!</v>
      </c>
      <c r="K89" s="706">
        <f>'Next Years Budget - Set Goals'!K98/12</f>
        <v>0</v>
      </c>
      <c r="L89" s="108" t="e">
        <f t="shared" ref="L89:L111" si="88">+K89/K$7</f>
        <v>#DIV/0!</v>
      </c>
      <c r="M89" s="706">
        <f>'Next Years Budget - Set Goals'!M98/12</f>
        <v>0</v>
      </c>
      <c r="N89" s="108" t="e">
        <f t="shared" ref="N89:N111" si="89">+M89/M$7</f>
        <v>#DIV/0!</v>
      </c>
      <c r="O89" s="706">
        <f>'Next Years Budget - Set Goals'!O98/12</f>
        <v>0</v>
      </c>
      <c r="P89" s="108" t="e">
        <f t="shared" ref="P89:P111" si="90">+O89/O$7</f>
        <v>#DIV/0!</v>
      </c>
      <c r="Q89" s="706">
        <f>'Next Years Budget - Set Goals'!Q98/12</f>
        <v>0</v>
      </c>
      <c r="R89" s="108" t="e">
        <f t="shared" ref="R89:R111" si="91">+Q89/Q$7</f>
        <v>#DIV/0!</v>
      </c>
      <c r="S89" s="706">
        <f>'Next Years Budget - Set Goals'!S98/12</f>
        <v>0</v>
      </c>
      <c r="T89" s="108" t="e">
        <f t="shared" ref="T89:T111" si="92">+S89/S$7</f>
        <v>#DIV/0!</v>
      </c>
      <c r="U89" s="706">
        <f>'Next Years Budget - Set Goals'!U98/12</f>
        <v>0</v>
      </c>
      <c r="V89" s="108" t="e">
        <f t="shared" ref="V89:V111" si="93">+U89/U$7</f>
        <v>#DIV/0!</v>
      </c>
      <c r="W89" s="706">
        <f>'Next Years Budget - Set Goals'!W98/12</f>
        <v>0</v>
      </c>
      <c r="X89" s="108" t="e">
        <f t="shared" ref="X89:X111" si="94">+W89/W$7</f>
        <v>#DIV/0!</v>
      </c>
      <c r="Y89" s="706">
        <f>'Next Years Budget - Set Goals'!Y98/12</f>
        <v>0</v>
      </c>
      <c r="Z89" s="108" t="e">
        <f t="shared" ref="Z89:Z111" si="95">+Y89/Y$7</f>
        <v>#DIV/0!</v>
      </c>
      <c r="AA89" s="706">
        <f>'Next Years Budget - Set Goals'!AA98/12</f>
        <v>0</v>
      </c>
      <c r="AB89" s="108" t="e">
        <f t="shared" ref="AB89:AB111" si="96">+AA89/AA$7</f>
        <v>#DIV/0!</v>
      </c>
      <c r="AC89" s="706">
        <f>'Next Years Budget - Set Goals'!AC98/12</f>
        <v>0</v>
      </c>
      <c r="AD89" s="319" t="e">
        <f t="shared" ref="AD89:AD111" si="97">+AC89/AC$7</f>
        <v>#DIV/0!</v>
      </c>
    </row>
    <row r="90" spans="1:30" ht="13.15" x14ac:dyDescent="0.4">
      <c r="A90" s="327" t="s">
        <v>399</v>
      </c>
      <c r="B90" s="394" t="s">
        <v>311</v>
      </c>
      <c r="C90" s="243">
        <f t="shared" si="84"/>
        <v>0</v>
      </c>
      <c r="D90" s="101">
        <f t="shared" si="85"/>
        <v>0</v>
      </c>
      <c r="E90" s="706">
        <f>'Next Years Budget - Set Goals'!E99/12</f>
        <v>0</v>
      </c>
      <c r="F90" s="108">
        <f t="shared" si="86"/>
        <v>0</v>
      </c>
      <c r="G90" s="706">
        <f>'Next Years Budget - Set Goals'!G99/12</f>
        <v>0</v>
      </c>
      <c r="H90" s="108" t="e">
        <f t="shared" si="86"/>
        <v>#DIV/0!</v>
      </c>
      <c r="I90" s="706">
        <f>'Next Years Budget - Set Goals'!I99/12</f>
        <v>0</v>
      </c>
      <c r="J90" s="108" t="e">
        <f t="shared" si="87"/>
        <v>#DIV/0!</v>
      </c>
      <c r="K90" s="706">
        <f>'Next Years Budget - Set Goals'!K99/12</f>
        <v>0</v>
      </c>
      <c r="L90" s="108" t="e">
        <f t="shared" si="88"/>
        <v>#DIV/0!</v>
      </c>
      <c r="M90" s="706">
        <f>'Next Years Budget - Set Goals'!M99/12</f>
        <v>0</v>
      </c>
      <c r="N90" s="108" t="e">
        <f t="shared" si="89"/>
        <v>#DIV/0!</v>
      </c>
      <c r="O90" s="706">
        <f>'Next Years Budget - Set Goals'!O99/12</f>
        <v>0</v>
      </c>
      <c r="P90" s="108" t="e">
        <f t="shared" si="90"/>
        <v>#DIV/0!</v>
      </c>
      <c r="Q90" s="706">
        <f>'Next Years Budget - Set Goals'!Q99/12</f>
        <v>0</v>
      </c>
      <c r="R90" s="108" t="e">
        <f t="shared" si="91"/>
        <v>#DIV/0!</v>
      </c>
      <c r="S90" s="706">
        <f>'Next Years Budget - Set Goals'!S99/12</f>
        <v>0</v>
      </c>
      <c r="T90" s="108" t="e">
        <f t="shared" si="92"/>
        <v>#DIV/0!</v>
      </c>
      <c r="U90" s="706">
        <f>'Next Years Budget - Set Goals'!U99/12</f>
        <v>0</v>
      </c>
      <c r="V90" s="108" t="e">
        <f t="shared" si="93"/>
        <v>#DIV/0!</v>
      </c>
      <c r="W90" s="706">
        <f>'Next Years Budget - Set Goals'!W99/12</f>
        <v>0</v>
      </c>
      <c r="X90" s="108" t="e">
        <f t="shared" si="94"/>
        <v>#DIV/0!</v>
      </c>
      <c r="Y90" s="706">
        <f>'Next Years Budget - Set Goals'!Y99/12</f>
        <v>0</v>
      </c>
      <c r="Z90" s="108" t="e">
        <f t="shared" si="95"/>
        <v>#DIV/0!</v>
      </c>
      <c r="AA90" s="706">
        <f>'Next Years Budget - Set Goals'!AA99/12</f>
        <v>0</v>
      </c>
      <c r="AB90" s="108" t="e">
        <f t="shared" si="96"/>
        <v>#DIV/0!</v>
      </c>
      <c r="AC90" s="706">
        <f>'Next Years Budget - Set Goals'!AC99/12</f>
        <v>0</v>
      </c>
      <c r="AD90" s="319" t="e">
        <f t="shared" si="97"/>
        <v>#DIV/0!</v>
      </c>
    </row>
    <row r="91" spans="1:30" ht="13.15" x14ac:dyDescent="0.4">
      <c r="A91" s="327" t="s">
        <v>398</v>
      </c>
      <c r="B91" s="394" t="s">
        <v>312</v>
      </c>
      <c r="C91" s="243">
        <f t="shared" si="84"/>
        <v>0</v>
      </c>
      <c r="D91" s="101">
        <f t="shared" si="85"/>
        <v>0</v>
      </c>
      <c r="E91" s="706">
        <f>'Next Years Budget - Set Goals'!E100/12</f>
        <v>0</v>
      </c>
      <c r="F91" s="108">
        <f t="shared" si="86"/>
        <v>0</v>
      </c>
      <c r="G91" s="706">
        <f>'Next Years Budget - Set Goals'!G100/12</f>
        <v>0</v>
      </c>
      <c r="H91" s="108" t="e">
        <f t="shared" si="86"/>
        <v>#DIV/0!</v>
      </c>
      <c r="I91" s="706">
        <f>'Next Years Budget - Set Goals'!I100/12</f>
        <v>0</v>
      </c>
      <c r="J91" s="108" t="e">
        <f t="shared" si="87"/>
        <v>#DIV/0!</v>
      </c>
      <c r="K91" s="706">
        <f>'Next Years Budget - Set Goals'!K100/12</f>
        <v>0</v>
      </c>
      <c r="L91" s="108" t="e">
        <f t="shared" si="88"/>
        <v>#DIV/0!</v>
      </c>
      <c r="M91" s="706">
        <f>'Next Years Budget - Set Goals'!M100/12</f>
        <v>0</v>
      </c>
      <c r="N91" s="108" t="e">
        <f t="shared" si="89"/>
        <v>#DIV/0!</v>
      </c>
      <c r="O91" s="706">
        <f>'Next Years Budget - Set Goals'!O100/12</f>
        <v>0</v>
      </c>
      <c r="P91" s="108" t="e">
        <f t="shared" si="90"/>
        <v>#DIV/0!</v>
      </c>
      <c r="Q91" s="706">
        <f>'Next Years Budget - Set Goals'!Q100/12</f>
        <v>0</v>
      </c>
      <c r="R91" s="108" t="e">
        <f t="shared" si="91"/>
        <v>#DIV/0!</v>
      </c>
      <c r="S91" s="706">
        <f>'Next Years Budget - Set Goals'!S100/12</f>
        <v>0</v>
      </c>
      <c r="T91" s="108" t="e">
        <f t="shared" si="92"/>
        <v>#DIV/0!</v>
      </c>
      <c r="U91" s="706">
        <f>'Next Years Budget - Set Goals'!U100/12</f>
        <v>0</v>
      </c>
      <c r="V91" s="108" t="e">
        <f t="shared" si="93"/>
        <v>#DIV/0!</v>
      </c>
      <c r="W91" s="706">
        <f>'Next Years Budget - Set Goals'!W100/12</f>
        <v>0</v>
      </c>
      <c r="X91" s="108" t="e">
        <f t="shared" si="94"/>
        <v>#DIV/0!</v>
      </c>
      <c r="Y91" s="706">
        <f>'Next Years Budget - Set Goals'!Y100/12</f>
        <v>0</v>
      </c>
      <c r="Z91" s="108" t="e">
        <f t="shared" si="95"/>
        <v>#DIV/0!</v>
      </c>
      <c r="AA91" s="706">
        <f>'Next Years Budget - Set Goals'!AA100/12</f>
        <v>0</v>
      </c>
      <c r="AB91" s="108" t="e">
        <f t="shared" si="96"/>
        <v>#DIV/0!</v>
      </c>
      <c r="AC91" s="706">
        <f>'Next Years Budget - Set Goals'!AC100/12</f>
        <v>0</v>
      </c>
      <c r="AD91" s="319" t="e">
        <f t="shared" si="97"/>
        <v>#DIV/0!</v>
      </c>
    </row>
    <row r="92" spans="1:30" ht="13.15" x14ac:dyDescent="0.4">
      <c r="A92" s="327" t="s">
        <v>399</v>
      </c>
      <c r="B92" s="394" t="s">
        <v>313</v>
      </c>
      <c r="C92" s="243">
        <f t="shared" si="84"/>
        <v>0</v>
      </c>
      <c r="D92" s="101">
        <f t="shared" si="85"/>
        <v>0</v>
      </c>
      <c r="E92" s="706">
        <f>'Next Years Budget - Set Goals'!E101/12</f>
        <v>0</v>
      </c>
      <c r="F92" s="108">
        <f t="shared" si="86"/>
        <v>0</v>
      </c>
      <c r="G92" s="706">
        <f>'Next Years Budget - Set Goals'!G101/12</f>
        <v>0</v>
      </c>
      <c r="H92" s="108" t="e">
        <f t="shared" si="86"/>
        <v>#DIV/0!</v>
      </c>
      <c r="I92" s="706">
        <f>'Next Years Budget - Set Goals'!I101/12</f>
        <v>0</v>
      </c>
      <c r="J92" s="108" t="e">
        <f t="shared" si="87"/>
        <v>#DIV/0!</v>
      </c>
      <c r="K92" s="706">
        <f>'Next Years Budget - Set Goals'!K101/12</f>
        <v>0</v>
      </c>
      <c r="L92" s="108" t="e">
        <f t="shared" si="88"/>
        <v>#DIV/0!</v>
      </c>
      <c r="M92" s="706">
        <f>'Next Years Budget - Set Goals'!M101/12</f>
        <v>0</v>
      </c>
      <c r="N92" s="108" t="e">
        <f t="shared" si="89"/>
        <v>#DIV/0!</v>
      </c>
      <c r="O92" s="706">
        <f>'Next Years Budget - Set Goals'!O101/12</f>
        <v>0</v>
      </c>
      <c r="P92" s="108" t="e">
        <f t="shared" si="90"/>
        <v>#DIV/0!</v>
      </c>
      <c r="Q92" s="706">
        <f>'Next Years Budget - Set Goals'!Q101/12</f>
        <v>0</v>
      </c>
      <c r="R92" s="108" t="e">
        <f t="shared" si="91"/>
        <v>#DIV/0!</v>
      </c>
      <c r="S92" s="706">
        <f>'Next Years Budget - Set Goals'!S101/12</f>
        <v>0</v>
      </c>
      <c r="T92" s="108" t="e">
        <f t="shared" si="92"/>
        <v>#DIV/0!</v>
      </c>
      <c r="U92" s="706">
        <f>'Next Years Budget - Set Goals'!U101/12</f>
        <v>0</v>
      </c>
      <c r="V92" s="108" t="e">
        <f t="shared" si="93"/>
        <v>#DIV/0!</v>
      </c>
      <c r="W92" s="706">
        <f>'Next Years Budget - Set Goals'!W101/12</f>
        <v>0</v>
      </c>
      <c r="X92" s="108" t="e">
        <f t="shared" si="94"/>
        <v>#DIV/0!</v>
      </c>
      <c r="Y92" s="706">
        <f>'Next Years Budget - Set Goals'!Y101/12</f>
        <v>0</v>
      </c>
      <c r="Z92" s="108" t="e">
        <f t="shared" si="95"/>
        <v>#DIV/0!</v>
      </c>
      <c r="AA92" s="706">
        <f>'Next Years Budget - Set Goals'!AA101/12</f>
        <v>0</v>
      </c>
      <c r="AB92" s="108" t="e">
        <f t="shared" si="96"/>
        <v>#DIV/0!</v>
      </c>
      <c r="AC92" s="706">
        <f>'Next Years Budget - Set Goals'!AC101/12</f>
        <v>0</v>
      </c>
      <c r="AD92" s="319" t="e">
        <f t="shared" si="97"/>
        <v>#DIV/0!</v>
      </c>
    </row>
    <row r="93" spans="1:30" ht="13.15" x14ac:dyDescent="0.4">
      <c r="A93" s="327" t="s">
        <v>398</v>
      </c>
      <c r="B93" s="394" t="s">
        <v>314</v>
      </c>
      <c r="C93" s="243">
        <f t="shared" si="84"/>
        <v>0</v>
      </c>
      <c r="D93" s="101">
        <f t="shared" si="85"/>
        <v>0</v>
      </c>
      <c r="E93" s="706">
        <f>'Next Years Budget - Set Goals'!E102/12</f>
        <v>0</v>
      </c>
      <c r="F93" s="108">
        <f t="shared" si="86"/>
        <v>0</v>
      </c>
      <c r="G93" s="706">
        <f>'Next Years Budget - Set Goals'!G102/12</f>
        <v>0</v>
      </c>
      <c r="H93" s="108" t="e">
        <f t="shared" si="86"/>
        <v>#DIV/0!</v>
      </c>
      <c r="I93" s="706">
        <f>'Next Years Budget - Set Goals'!I102/12</f>
        <v>0</v>
      </c>
      <c r="J93" s="108" t="e">
        <f t="shared" si="87"/>
        <v>#DIV/0!</v>
      </c>
      <c r="K93" s="706">
        <f>'Next Years Budget - Set Goals'!K102/12</f>
        <v>0</v>
      </c>
      <c r="L93" s="108" t="e">
        <f t="shared" si="88"/>
        <v>#DIV/0!</v>
      </c>
      <c r="M93" s="706">
        <f>'Next Years Budget - Set Goals'!M102/12</f>
        <v>0</v>
      </c>
      <c r="N93" s="108" t="e">
        <f t="shared" si="89"/>
        <v>#DIV/0!</v>
      </c>
      <c r="O93" s="706">
        <f>'Next Years Budget - Set Goals'!O102/12</f>
        <v>0</v>
      </c>
      <c r="P93" s="108" t="e">
        <f t="shared" si="90"/>
        <v>#DIV/0!</v>
      </c>
      <c r="Q93" s="706">
        <f>'Next Years Budget - Set Goals'!Q102/12</f>
        <v>0</v>
      </c>
      <c r="R93" s="108" t="e">
        <f t="shared" si="91"/>
        <v>#DIV/0!</v>
      </c>
      <c r="S93" s="706">
        <f>'Next Years Budget - Set Goals'!S102/12</f>
        <v>0</v>
      </c>
      <c r="T93" s="108" t="e">
        <f t="shared" si="92"/>
        <v>#DIV/0!</v>
      </c>
      <c r="U93" s="706">
        <f>'Next Years Budget - Set Goals'!U102/12</f>
        <v>0</v>
      </c>
      <c r="V93" s="108" t="e">
        <f t="shared" si="93"/>
        <v>#DIV/0!</v>
      </c>
      <c r="W93" s="706">
        <f>'Next Years Budget - Set Goals'!W102/12</f>
        <v>0</v>
      </c>
      <c r="X93" s="108" t="e">
        <f t="shared" si="94"/>
        <v>#DIV/0!</v>
      </c>
      <c r="Y93" s="706">
        <f>'Next Years Budget - Set Goals'!Y102/12</f>
        <v>0</v>
      </c>
      <c r="Z93" s="108" t="e">
        <f t="shared" si="95"/>
        <v>#DIV/0!</v>
      </c>
      <c r="AA93" s="706">
        <f>'Next Years Budget - Set Goals'!AA102/12</f>
        <v>0</v>
      </c>
      <c r="AB93" s="108" t="e">
        <f t="shared" si="96"/>
        <v>#DIV/0!</v>
      </c>
      <c r="AC93" s="706">
        <f>'Next Years Budget - Set Goals'!AC102/12</f>
        <v>0</v>
      </c>
      <c r="AD93" s="319" t="e">
        <f t="shared" si="97"/>
        <v>#DIV/0!</v>
      </c>
    </row>
    <row r="94" spans="1:30" ht="13.15" x14ac:dyDescent="0.4">
      <c r="A94" s="327" t="s">
        <v>399</v>
      </c>
      <c r="B94" s="394" t="s">
        <v>315</v>
      </c>
      <c r="C94" s="243">
        <f t="shared" si="84"/>
        <v>0</v>
      </c>
      <c r="D94" s="101">
        <f t="shared" si="85"/>
        <v>0</v>
      </c>
      <c r="E94" s="706">
        <f>'Next Years Budget - Set Goals'!E103/12</f>
        <v>0</v>
      </c>
      <c r="F94" s="108">
        <f t="shared" si="86"/>
        <v>0</v>
      </c>
      <c r="G94" s="706">
        <f>'Next Years Budget - Set Goals'!G103/12</f>
        <v>0</v>
      </c>
      <c r="H94" s="108" t="e">
        <f t="shared" si="86"/>
        <v>#DIV/0!</v>
      </c>
      <c r="I94" s="706">
        <f>'Next Years Budget - Set Goals'!I103/12</f>
        <v>0</v>
      </c>
      <c r="J94" s="108" t="e">
        <f t="shared" si="87"/>
        <v>#DIV/0!</v>
      </c>
      <c r="K94" s="706">
        <f>'Next Years Budget - Set Goals'!K103/12</f>
        <v>0</v>
      </c>
      <c r="L94" s="108" t="e">
        <f t="shared" si="88"/>
        <v>#DIV/0!</v>
      </c>
      <c r="M94" s="706">
        <f>'Next Years Budget - Set Goals'!M103/12</f>
        <v>0</v>
      </c>
      <c r="N94" s="108" t="e">
        <f t="shared" si="89"/>
        <v>#DIV/0!</v>
      </c>
      <c r="O94" s="706">
        <f>'Next Years Budget - Set Goals'!O103/12</f>
        <v>0</v>
      </c>
      <c r="P94" s="108" t="e">
        <f t="shared" si="90"/>
        <v>#DIV/0!</v>
      </c>
      <c r="Q94" s="706">
        <f>'Next Years Budget - Set Goals'!Q103/12</f>
        <v>0</v>
      </c>
      <c r="R94" s="108" t="e">
        <f t="shared" si="91"/>
        <v>#DIV/0!</v>
      </c>
      <c r="S94" s="706">
        <f>'Next Years Budget - Set Goals'!S103/12</f>
        <v>0</v>
      </c>
      <c r="T94" s="108" t="e">
        <f t="shared" si="92"/>
        <v>#DIV/0!</v>
      </c>
      <c r="U94" s="706">
        <f>'Next Years Budget - Set Goals'!U103/12</f>
        <v>0</v>
      </c>
      <c r="V94" s="108" t="e">
        <f t="shared" si="93"/>
        <v>#DIV/0!</v>
      </c>
      <c r="W94" s="706">
        <f>'Next Years Budget - Set Goals'!W103/12</f>
        <v>0</v>
      </c>
      <c r="X94" s="108" t="e">
        <f t="shared" si="94"/>
        <v>#DIV/0!</v>
      </c>
      <c r="Y94" s="706">
        <f>'Next Years Budget - Set Goals'!Y103/12</f>
        <v>0</v>
      </c>
      <c r="Z94" s="108" t="e">
        <f t="shared" si="95"/>
        <v>#DIV/0!</v>
      </c>
      <c r="AA94" s="706">
        <f>'Next Years Budget - Set Goals'!AA103/12</f>
        <v>0</v>
      </c>
      <c r="AB94" s="108" t="e">
        <f t="shared" si="96"/>
        <v>#DIV/0!</v>
      </c>
      <c r="AC94" s="706">
        <f>'Next Years Budget - Set Goals'!AC103/12</f>
        <v>0</v>
      </c>
      <c r="AD94" s="319" t="e">
        <f t="shared" si="97"/>
        <v>#DIV/0!</v>
      </c>
    </row>
    <row r="95" spans="1:30" ht="13.15" x14ac:dyDescent="0.4">
      <c r="A95" s="327" t="s">
        <v>399</v>
      </c>
      <c r="B95" s="394" t="s">
        <v>316</v>
      </c>
      <c r="C95" s="243">
        <f t="shared" si="84"/>
        <v>0</v>
      </c>
      <c r="D95" s="101">
        <f t="shared" si="85"/>
        <v>0</v>
      </c>
      <c r="E95" s="706">
        <f>'Next Years Budget - Set Goals'!E104/12</f>
        <v>0</v>
      </c>
      <c r="F95" s="108">
        <f t="shared" si="86"/>
        <v>0</v>
      </c>
      <c r="G95" s="706">
        <f>'Next Years Budget - Set Goals'!G104/12</f>
        <v>0</v>
      </c>
      <c r="H95" s="108" t="e">
        <f t="shared" si="86"/>
        <v>#DIV/0!</v>
      </c>
      <c r="I95" s="706">
        <f>'Next Years Budget - Set Goals'!I104/12</f>
        <v>0</v>
      </c>
      <c r="J95" s="108" t="e">
        <f t="shared" si="87"/>
        <v>#DIV/0!</v>
      </c>
      <c r="K95" s="706">
        <f>'Next Years Budget - Set Goals'!K104/12</f>
        <v>0</v>
      </c>
      <c r="L95" s="108" t="e">
        <f t="shared" si="88"/>
        <v>#DIV/0!</v>
      </c>
      <c r="M95" s="706">
        <f>'Next Years Budget - Set Goals'!M104/12</f>
        <v>0</v>
      </c>
      <c r="N95" s="108" t="e">
        <f t="shared" si="89"/>
        <v>#DIV/0!</v>
      </c>
      <c r="O95" s="706">
        <f>'Next Years Budget - Set Goals'!O104/12</f>
        <v>0</v>
      </c>
      <c r="P95" s="108" t="e">
        <f t="shared" si="90"/>
        <v>#DIV/0!</v>
      </c>
      <c r="Q95" s="706">
        <f>'Next Years Budget - Set Goals'!Q104/12</f>
        <v>0</v>
      </c>
      <c r="R95" s="108" t="e">
        <f t="shared" si="91"/>
        <v>#DIV/0!</v>
      </c>
      <c r="S95" s="706">
        <f>'Next Years Budget - Set Goals'!S104/12</f>
        <v>0</v>
      </c>
      <c r="T95" s="108" t="e">
        <f t="shared" si="92"/>
        <v>#DIV/0!</v>
      </c>
      <c r="U95" s="706">
        <f>'Next Years Budget - Set Goals'!U104/12</f>
        <v>0</v>
      </c>
      <c r="V95" s="108" t="e">
        <f t="shared" si="93"/>
        <v>#DIV/0!</v>
      </c>
      <c r="W95" s="706">
        <f>'Next Years Budget - Set Goals'!W104/12</f>
        <v>0</v>
      </c>
      <c r="X95" s="108" t="e">
        <f t="shared" si="94"/>
        <v>#DIV/0!</v>
      </c>
      <c r="Y95" s="706">
        <f>'Next Years Budget - Set Goals'!Y104/12</f>
        <v>0</v>
      </c>
      <c r="Z95" s="108" t="e">
        <f t="shared" si="95"/>
        <v>#DIV/0!</v>
      </c>
      <c r="AA95" s="706">
        <f>'Next Years Budget - Set Goals'!AA104/12</f>
        <v>0</v>
      </c>
      <c r="AB95" s="108" t="e">
        <f t="shared" si="96"/>
        <v>#DIV/0!</v>
      </c>
      <c r="AC95" s="706">
        <f>'Next Years Budget - Set Goals'!AC104/12</f>
        <v>0</v>
      </c>
      <c r="AD95" s="319" t="e">
        <f t="shared" si="97"/>
        <v>#DIV/0!</v>
      </c>
    </row>
    <row r="96" spans="1:30" ht="13.15" x14ac:dyDescent="0.4">
      <c r="A96" s="327" t="s">
        <v>399</v>
      </c>
      <c r="B96" s="394" t="s">
        <v>317</v>
      </c>
      <c r="C96" s="243">
        <f t="shared" si="84"/>
        <v>0</v>
      </c>
      <c r="D96" s="101">
        <f t="shared" si="85"/>
        <v>0</v>
      </c>
      <c r="E96" s="706">
        <f>'Next Years Budget - Set Goals'!E105/12</f>
        <v>0</v>
      </c>
      <c r="F96" s="108">
        <f t="shared" si="86"/>
        <v>0</v>
      </c>
      <c r="G96" s="706">
        <f>'Next Years Budget - Set Goals'!G105/12</f>
        <v>0</v>
      </c>
      <c r="H96" s="108" t="e">
        <f t="shared" si="86"/>
        <v>#DIV/0!</v>
      </c>
      <c r="I96" s="706">
        <f>'Next Years Budget - Set Goals'!I105/12</f>
        <v>0</v>
      </c>
      <c r="J96" s="108" t="e">
        <f t="shared" si="87"/>
        <v>#DIV/0!</v>
      </c>
      <c r="K96" s="706">
        <f>'Next Years Budget - Set Goals'!K105/12</f>
        <v>0</v>
      </c>
      <c r="L96" s="108" t="e">
        <f t="shared" si="88"/>
        <v>#DIV/0!</v>
      </c>
      <c r="M96" s="706">
        <f>'Next Years Budget - Set Goals'!M105/12</f>
        <v>0</v>
      </c>
      <c r="N96" s="108" t="e">
        <f t="shared" si="89"/>
        <v>#DIV/0!</v>
      </c>
      <c r="O96" s="706">
        <f>'Next Years Budget - Set Goals'!O105/12</f>
        <v>0</v>
      </c>
      <c r="P96" s="108" t="e">
        <f t="shared" si="90"/>
        <v>#DIV/0!</v>
      </c>
      <c r="Q96" s="706">
        <f>'Next Years Budget - Set Goals'!Q105/12</f>
        <v>0</v>
      </c>
      <c r="R96" s="108" t="e">
        <f t="shared" si="91"/>
        <v>#DIV/0!</v>
      </c>
      <c r="S96" s="706">
        <f>'Next Years Budget - Set Goals'!S105/12</f>
        <v>0</v>
      </c>
      <c r="T96" s="108" t="e">
        <f t="shared" si="92"/>
        <v>#DIV/0!</v>
      </c>
      <c r="U96" s="706">
        <f>'Next Years Budget - Set Goals'!U105/12</f>
        <v>0</v>
      </c>
      <c r="V96" s="108" t="e">
        <f t="shared" si="93"/>
        <v>#DIV/0!</v>
      </c>
      <c r="W96" s="706">
        <f>'Next Years Budget - Set Goals'!W105/12</f>
        <v>0</v>
      </c>
      <c r="X96" s="108" t="e">
        <f t="shared" si="94"/>
        <v>#DIV/0!</v>
      </c>
      <c r="Y96" s="706">
        <f>'Next Years Budget - Set Goals'!Y105/12</f>
        <v>0</v>
      </c>
      <c r="Z96" s="108" t="e">
        <f t="shared" si="95"/>
        <v>#DIV/0!</v>
      </c>
      <c r="AA96" s="706">
        <f>'Next Years Budget - Set Goals'!AA105/12</f>
        <v>0</v>
      </c>
      <c r="AB96" s="108" t="e">
        <f t="shared" si="96"/>
        <v>#DIV/0!</v>
      </c>
      <c r="AC96" s="706">
        <f>'Next Years Budget - Set Goals'!AC105/12</f>
        <v>0</v>
      </c>
      <c r="AD96" s="319" t="e">
        <f t="shared" si="97"/>
        <v>#DIV/0!</v>
      </c>
    </row>
    <row r="97" spans="1:30" ht="13.15" x14ac:dyDescent="0.4">
      <c r="A97" s="327" t="s">
        <v>399</v>
      </c>
      <c r="B97" s="394" t="s">
        <v>318</v>
      </c>
      <c r="C97" s="243">
        <f t="shared" si="84"/>
        <v>0</v>
      </c>
      <c r="D97" s="101">
        <f t="shared" si="85"/>
        <v>0</v>
      </c>
      <c r="E97" s="706">
        <f>'Next Years Budget - Set Goals'!E106/12</f>
        <v>0</v>
      </c>
      <c r="F97" s="108">
        <f t="shared" si="86"/>
        <v>0</v>
      </c>
      <c r="G97" s="706">
        <f>'Next Years Budget - Set Goals'!G106/12</f>
        <v>0</v>
      </c>
      <c r="H97" s="108" t="e">
        <f t="shared" si="86"/>
        <v>#DIV/0!</v>
      </c>
      <c r="I97" s="706">
        <f>'Next Years Budget - Set Goals'!I106/12</f>
        <v>0</v>
      </c>
      <c r="J97" s="108" t="e">
        <f t="shared" si="87"/>
        <v>#DIV/0!</v>
      </c>
      <c r="K97" s="706">
        <f>'Next Years Budget - Set Goals'!K106/12</f>
        <v>0</v>
      </c>
      <c r="L97" s="108" t="e">
        <f t="shared" si="88"/>
        <v>#DIV/0!</v>
      </c>
      <c r="M97" s="706">
        <f>'Next Years Budget - Set Goals'!M106/12</f>
        <v>0</v>
      </c>
      <c r="N97" s="108" t="e">
        <f t="shared" si="89"/>
        <v>#DIV/0!</v>
      </c>
      <c r="O97" s="706">
        <f>'Next Years Budget - Set Goals'!O106/12</f>
        <v>0</v>
      </c>
      <c r="P97" s="108" t="e">
        <f t="shared" si="90"/>
        <v>#DIV/0!</v>
      </c>
      <c r="Q97" s="706">
        <f>'Next Years Budget - Set Goals'!Q106/12</f>
        <v>0</v>
      </c>
      <c r="R97" s="108" t="e">
        <f t="shared" si="91"/>
        <v>#DIV/0!</v>
      </c>
      <c r="S97" s="706">
        <f>'Next Years Budget - Set Goals'!S106/12</f>
        <v>0</v>
      </c>
      <c r="T97" s="108" t="e">
        <f t="shared" si="92"/>
        <v>#DIV/0!</v>
      </c>
      <c r="U97" s="706">
        <f>'Next Years Budget - Set Goals'!U106/12</f>
        <v>0</v>
      </c>
      <c r="V97" s="108" t="e">
        <f t="shared" si="93"/>
        <v>#DIV/0!</v>
      </c>
      <c r="W97" s="706">
        <f>'Next Years Budget - Set Goals'!W106/12</f>
        <v>0</v>
      </c>
      <c r="X97" s="108" t="e">
        <f t="shared" si="94"/>
        <v>#DIV/0!</v>
      </c>
      <c r="Y97" s="706">
        <f>'Next Years Budget - Set Goals'!Y106/12</f>
        <v>0</v>
      </c>
      <c r="Z97" s="108" t="e">
        <f t="shared" si="95"/>
        <v>#DIV/0!</v>
      </c>
      <c r="AA97" s="706">
        <f>'Next Years Budget - Set Goals'!AA106/12</f>
        <v>0</v>
      </c>
      <c r="AB97" s="108" t="e">
        <f t="shared" si="96"/>
        <v>#DIV/0!</v>
      </c>
      <c r="AC97" s="706">
        <f>'Next Years Budget - Set Goals'!AC106/12</f>
        <v>0</v>
      </c>
      <c r="AD97" s="319" t="e">
        <f t="shared" si="97"/>
        <v>#DIV/0!</v>
      </c>
    </row>
    <row r="98" spans="1:30" ht="13.15" x14ac:dyDescent="0.4">
      <c r="A98" s="327" t="s">
        <v>398</v>
      </c>
      <c r="B98" s="394" t="s">
        <v>319</v>
      </c>
      <c r="C98" s="243">
        <f t="shared" si="84"/>
        <v>0</v>
      </c>
      <c r="D98" s="101">
        <f t="shared" si="85"/>
        <v>0</v>
      </c>
      <c r="E98" s="706">
        <f>'Next Years Budget - Set Goals'!E107/12</f>
        <v>0</v>
      </c>
      <c r="F98" s="108">
        <f t="shared" si="86"/>
        <v>0</v>
      </c>
      <c r="G98" s="706">
        <f>'Next Years Budget - Set Goals'!G107/12</f>
        <v>0</v>
      </c>
      <c r="H98" s="108" t="e">
        <f t="shared" si="86"/>
        <v>#DIV/0!</v>
      </c>
      <c r="I98" s="706">
        <f>'Next Years Budget - Set Goals'!I107/12</f>
        <v>0</v>
      </c>
      <c r="J98" s="108" t="e">
        <f t="shared" si="87"/>
        <v>#DIV/0!</v>
      </c>
      <c r="K98" s="706">
        <f>'Next Years Budget - Set Goals'!K107/12</f>
        <v>0</v>
      </c>
      <c r="L98" s="108" t="e">
        <f t="shared" si="88"/>
        <v>#DIV/0!</v>
      </c>
      <c r="M98" s="706">
        <f>'Next Years Budget - Set Goals'!M107/12</f>
        <v>0</v>
      </c>
      <c r="N98" s="108" t="e">
        <f t="shared" si="89"/>
        <v>#DIV/0!</v>
      </c>
      <c r="O98" s="706">
        <f>'Next Years Budget - Set Goals'!O107/12</f>
        <v>0</v>
      </c>
      <c r="P98" s="108" t="e">
        <f t="shared" si="90"/>
        <v>#DIV/0!</v>
      </c>
      <c r="Q98" s="706">
        <f>'Next Years Budget - Set Goals'!Q107/12</f>
        <v>0</v>
      </c>
      <c r="R98" s="108" t="e">
        <f t="shared" si="91"/>
        <v>#DIV/0!</v>
      </c>
      <c r="S98" s="706">
        <f>'Next Years Budget - Set Goals'!S107/12</f>
        <v>0</v>
      </c>
      <c r="T98" s="108" t="e">
        <f t="shared" si="92"/>
        <v>#DIV/0!</v>
      </c>
      <c r="U98" s="706">
        <f>'Next Years Budget - Set Goals'!U107/12</f>
        <v>0</v>
      </c>
      <c r="V98" s="108" t="e">
        <f t="shared" si="93"/>
        <v>#DIV/0!</v>
      </c>
      <c r="W98" s="706">
        <f>'Next Years Budget - Set Goals'!W107/12</f>
        <v>0</v>
      </c>
      <c r="X98" s="108" t="e">
        <f t="shared" si="94"/>
        <v>#DIV/0!</v>
      </c>
      <c r="Y98" s="706">
        <f>'Next Years Budget - Set Goals'!Y107/12</f>
        <v>0</v>
      </c>
      <c r="Z98" s="108" t="e">
        <f t="shared" si="95"/>
        <v>#DIV/0!</v>
      </c>
      <c r="AA98" s="706">
        <f>'Next Years Budget - Set Goals'!AA107/12</f>
        <v>0</v>
      </c>
      <c r="AB98" s="108" t="e">
        <f t="shared" si="96"/>
        <v>#DIV/0!</v>
      </c>
      <c r="AC98" s="706">
        <f>'Next Years Budget - Set Goals'!AC107/12</f>
        <v>0</v>
      </c>
      <c r="AD98" s="319" t="e">
        <f t="shared" si="97"/>
        <v>#DIV/0!</v>
      </c>
    </row>
    <row r="99" spans="1:30" ht="13.15" x14ac:dyDescent="0.4">
      <c r="A99" s="327" t="s">
        <v>398</v>
      </c>
      <c r="B99" s="394" t="s">
        <v>320</v>
      </c>
      <c r="C99" s="243">
        <f t="shared" si="84"/>
        <v>0</v>
      </c>
      <c r="D99" s="101">
        <f t="shared" si="85"/>
        <v>0</v>
      </c>
      <c r="E99" s="706">
        <f>'Next Years Budget - Set Goals'!E108/12</f>
        <v>0</v>
      </c>
      <c r="F99" s="108">
        <f t="shared" si="86"/>
        <v>0</v>
      </c>
      <c r="G99" s="706">
        <f>'Next Years Budget - Set Goals'!G108/12</f>
        <v>0</v>
      </c>
      <c r="H99" s="108" t="e">
        <f t="shared" si="86"/>
        <v>#DIV/0!</v>
      </c>
      <c r="I99" s="706">
        <f>'Next Years Budget - Set Goals'!I108/12</f>
        <v>0</v>
      </c>
      <c r="J99" s="108" t="e">
        <f t="shared" si="87"/>
        <v>#DIV/0!</v>
      </c>
      <c r="K99" s="706">
        <f>'Next Years Budget - Set Goals'!K108/12</f>
        <v>0</v>
      </c>
      <c r="L99" s="108" t="e">
        <f t="shared" si="88"/>
        <v>#DIV/0!</v>
      </c>
      <c r="M99" s="706">
        <f>'Next Years Budget - Set Goals'!M108/12</f>
        <v>0</v>
      </c>
      <c r="N99" s="108" t="e">
        <f t="shared" si="89"/>
        <v>#DIV/0!</v>
      </c>
      <c r="O99" s="706">
        <f>'Next Years Budget - Set Goals'!O108/12</f>
        <v>0</v>
      </c>
      <c r="P99" s="108" t="e">
        <f t="shared" si="90"/>
        <v>#DIV/0!</v>
      </c>
      <c r="Q99" s="706">
        <f>'Next Years Budget - Set Goals'!Q108/12</f>
        <v>0</v>
      </c>
      <c r="R99" s="108" t="e">
        <f t="shared" si="91"/>
        <v>#DIV/0!</v>
      </c>
      <c r="S99" s="706">
        <f>'Next Years Budget - Set Goals'!S108/12</f>
        <v>0</v>
      </c>
      <c r="T99" s="108" t="e">
        <f t="shared" si="92"/>
        <v>#DIV/0!</v>
      </c>
      <c r="U99" s="706">
        <f>'Next Years Budget - Set Goals'!U108/12</f>
        <v>0</v>
      </c>
      <c r="V99" s="108" t="e">
        <f t="shared" si="93"/>
        <v>#DIV/0!</v>
      </c>
      <c r="W99" s="706">
        <f>'Next Years Budget - Set Goals'!W108/12</f>
        <v>0</v>
      </c>
      <c r="X99" s="108" t="e">
        <f t="shared" si="94"/>
        <v>#DIV/0!</v>
      </c>
      <c r="Y99" s="706">
        <f>'Next Years Budget - Set Goals'!Y108/12</f>
        <v>0</v>
      </c>
      <c r="Z99" s="108" t="e">
        <f t="shared" si="95"/>
        <v>#DIV/0!</v>
      </c>
      <c r="AA99" s="706">
        <f>'Next Years Budget - Set Goals'!AA108/12</f>
        <v>0</v>
      </c>
      <c r="AB99" s="108" t="e">
        <f t="shared" si="96"/>
        <v>#DIV/0!</v>
      </c>
      <c r="AC99" s="706">
        <f>'Next Years Budget - Set Goals'!AC108/12</f>
        <v>0</v>
      </c>
      <c r="AD99" s="319" t="e">
        <f t="shared" si="97"/>
        <v>#DIV/0!</v>
      </c>
    </row>
    <row r="100" spans="1:30" ht="13.15" x14ac:dyDescent="0.4">
      <c r="A100" s="327" t="s">
        <v>399</v>
      </c>
      <c r="B100" s="394" t="s">
        <v>321</v>
      </c>
      <c r="C100" s="243">
        <f t="shared" si="84"/>
        <v>0</v>
      </c>
      <c r="D100" s="101">
        <f t="shared" si="85"/>
        <v>0</v>
      </c>
      <c r="E100" s="706">
        <f>'Next Years Budget - Set Goals'!E109/12</f>
        <v>0</v>
      </c>
      <c r="F100" s="108">
        <f t="shared" si="86"/>
        <v>0</v>
      </c>
      <c r="G100" s="706">
        <f>'Next Years Budget - Set Goals'!G109/12</f>
        <v>0</v>
      </c>
      <c r="H100" s="108" t="e">
        <f t="shared" si="86"/>
        <v>#DIV/0!</v>
      </c>
      <c r="I100" s="706">
        <f>'Next Years Budget - Set Goals'!I109/12</f>
        <v>0</v>
      </c>
      <c r="J100" s="108" t="e">
        <f t="shared" si="87"/>
        <v>#DIV/0!</v>
      </c>
      <c r="K100" s="706">
        <f>'Next Years Budget - Set Goals'!K109/12</f>
        <v>0</v>
      </c>
      <c r="L100" s="108" t="e">
        <f t="shared" si="88"/>
        <v>#DIV/0!</v>
      </c>
      <c r="M100" s="706">
        <f>'Next Years Budget - Set Goals'!M109/12</f>
        <v>0</v>
      </c>
      <c r="N100" s="108" t="e">
        <f t="shared" si="89"/>
        <v>#DIV/0!</v>
      </c>
      <c r="O100" s="706">
        <f>'Next Years Budget - Set Goals'!O109/12</f>
        <v>0</v>
      </c>
      <c r="P100" s="108" t="e">
        <f t="shared" si="90"/>
        <v>#DIV/0!</v>
      </c>
      <c r="Q100" s="706">
        <f>'Next Years Budget - Set Goals'!Q109/12</f>
        <v>0</v>
      </c>
      <c r="R100" s="108" t="e">
        <f t="shared" si="91"/>
        <v>#DIV/0!</v>
      </c>
      <c r="S100" s="706">
        <f>'Next Years Budget - Set Goals'!S109/12</f>
        <v>0</v>
      </c>
      <c r="T100" s="108" t="e">
        <f t="shared" si="92"/>
        <v>#DIV/0!</v>
      </c>
      <c r="U100" s="706">
        <f>'Next Years Budget - Set Goals'!U109/12</f>
        <v>0</v>
      </c>
      <c r="V100" s="108" t="e">
        <f t="shared" si="93"/>
        <v>#DIV/0!</v>
      </c>
      <c r="W100" s="706">
        <f>'Next Years Budget - Set Goals'!W109/12</f>
        <v>0</v>
      </c>
      <c r="X100" s="108" t="e">
        <f t="shared" si="94"/>
        <v>#DIV/0!</v>
      </c>
      <c r="Y100" s="706">
        <f>'Next Years Budget - Set Goals'!Y109/12</f>
        <v>0</v>
      </c>
      <c r="Z100" s="108" t="e">
        <f t="shared" si="95"/>
        <v>#DIV/0!</v>
      </c>
      <c r="AA100" s="706">
        <f>'Next Years Budget - Set Goals'!AA109/12</f>
        <v>0</v>
      </c>
      <c r="AB100" s="108" t="e">
        <f t="shared" si="96"/>
        <v>#DIV/0!</v>
      </c>
      <c r="AC100" s="706">
        <f>'Next Years Budget - Set Goals'!AC109/12</f>
        <v>0</v>
      </c>
      <c r="AD100" s="319" t="e">
        <f t="shared" si="97"/>
        <v>#DIV/0!</v>
      </c>
    </row>
    <row r="101" spans="1:30" ht="13.15" x14ac:dyDescent="0.4">
      <c r="A101" s="327" t="s">
        <v>399</v>
      </c>
      <c r="B101" s="394" t="s">
        <v>322</v>
      </c>
      <c r="C101" s="243">
        <f t="shared" si="84"/>
        <v>0</v>
      </c>
      <c r="D101" s="101">
        <f t="shared" si="85"/>
        <v>0</v>
      </c>
      <c r="E101" s="706">
        <f>'Next Years Budget - Set Goals'!E110/12</f>
        <v>0</v>
      </c>
      <c r="F101" s="108">
        <f t="shared" si="86"/>
        <v>0</v>
      </c>
      <c r="G101" s="706">
        <f>'Next Years Budget - Set Goals'!G110/12</f>
        <v>0</v>
      </c>
      <c r="H101" s="108" t="e">
        <f t="shared" si="86"/>
        <v>#DIV/0!</v>
      </c>
      <c r="I101" s="706">
        <f>'Next Years Budget - Set Goals'!I110/12</f>
        <v>0</v>
      </c>
      <c r="J101" s="108" t="e">
        <f t="shared" si="87"/>
        <v>#DIV/0!</v>
      </c>
      <c r="K101" s="706">
        <f>'Next Years Budget - Set Goals'!K110/12</f>
        <v>0</v>
      </c>
      <c r="L101" s="108" t="e">
        <f t="shared" si="88"/>
        <v>#DIV/0!</v>
      </c>
      <c r="M101" s="706">
        <f>'Next Years Budget - Set Goals'!M110/12</f>
        <v>0</v>
      </c>
      <c r="N101" s="108" t="e">
        <f t="shared" si="89"/>
        <v>#DIV/0!</v>
      </c>
      <c r="O101" s="706">
        <f>'Next Years Budget - Set Goals'!O110/12</f>
        <v>0</v>
      </c>
      <c r="P101" s="108" t="e">
        <f t="shared" si="90"/>
        <v>#DIV/0!</v>
      </c>
      <c r="Q101" s="706">
        <f>'Next Years Budget - Set Goals'!Q110/12</f>
        <v>0</v>
      </c>
      <c r="R101" s="108" t="e">
        <f t="shared" si="91"/>
        <v>#DIV/0!</v>
      </c>
      <c r="S101" s="706">
        <f>'Next Years Budget - Set Goals'!S110/12</f>
        <v>0</v>
      </c>
      <c r="T101" s="108" t="e">
        <f t="shared" si="92"/>
        <v>#DIV/0!</v>
      </c>
      <c r="U101" s="706">
        <f>'Next Years Budget - Set Goals'!U110/12</f>
        <v>0</v>
      </c>
      <c r="V101" s="108" t="e">
        <f t="shared" si="93"/>
        <v>#DIV/0!</v>
      </c>
      <c r="W101" s="706">
        <f>'Next Years Budget - Set Goals'!W110/12</f>
        <v>0</v>
      </c>
      <c r="X101" s="108" t="e">
        <f t="shared" si="94"/>
        <v>#DIV/0!</v>
      </c>
      <c r="Y101" s="706">
        <f>'Next Years Budget - Set Goals'!Y110/12</f>
        <v>0</v>
      </c>
      <c r="Z101" s="108" t="e">
        <f t="shared" si="95"/>
        <v>#DIV/0!</v>
      </c>
      <c r="AA101" s="706">
        <f>'Next Years Budget - Set Goals'!AA110/12</f>
        <v>0</v>
      </c>
      <c r="AB101" s="108" t="e">
        <f t="shared" si="96"/>
        <v>#DIV/0!</v>
      </c>
      <c r="AC101" s="706">
        <f>'Next Years Budget - Set Goals'!AC110/12</f>
        <v>0</v>
      </c>
      <c r="AD101" s="319" t="e">
        <f t="shared" si="97"/>
        <v>#DIV/0!</v>
      </c>
    </row>
    <row r="102" spans="1:30" ht="13.15" x14ac:dyDescent="0.4">
      <c r="A102" s="327" t="s">
        <v>399</v>
      </c>
      <c r="B102" s="394" t="s">
        <v>323</v>
      </c>
      <c r="C102" s="243">
        <f t="shared" si="84"/>
        <v>0</v>
      </c>
      <c r="D102" s="101">
        <f t="shared" si="85"/>
        <v>0</v>
      </c>
      <c r="E102" s="706">
        <f>'Next Years Budget - Set Goals'!E111/12</f>
        <v>0</v>
      </c>
      <c r="F102" s="108">
        <f t="shared" si="86"/>
        <v>0</v>
      </c>
      <c r="G102" s="706">
        <f>'Next Years Budget - Set Goals'!G111/12</f>
        <v>0</v>
      </c>
      <c r="H102" s="108" t="e">
        <f t="shared" si="86"/>
        <v>#DIV/0!</v>
      </c>
      <c r="I102" s="706">
        <f>'Next Years Budget - Set Goals'!I111/12</f>
        <v>0</v>
      </c>
      <c r="J102" s="108" t="e">
        <f t="shared" si="87"/>
        <v>#DIV/0!</v>
      </c>
      <c r="K102" s="706">
        <f>'Next Years Budget - Set Goals'!K111/12</f>
        <v>0</v>
      </c>
      <c r="L102" s="108" t="e">
        <f t="shared" si="88"/>
        <v>#DIV/0!</v>
      </c>
      <c r="M102" s="706">
        <f>'Next Years Budget - Set Goals'!M111/12</f>
        <v>0</v>
      </c>
      <c r="N102" s="108" t="e">
        <f t="shared" si="89"/>
        <v>#DIV/0!</v>
      </c>
      <c r="O102" s="706">
        <f>'Next Years Budget - Set Goals'!O111/12</f>
        <v>0</v>
      </c>
      <c r="P102" s="108" t="e">
        <f t="shared" si="90"/>
        <v>#DIV/0!</v>
      </c>
      <c r="Q102" s="706">
        <f>'Next Years Budget - Set Goals'!Q111/12</f>
        <v>0</v>
      </c>
      <c r="R102" s="108" t="e">
        <f t="shared" si="91"/>
        <v>#DIV/0!</v>
      </c>
      <c r="S102" s="706">
        <f>'Next Years Budget - Set Goals'!S111/12</f>
        <v>0</v>
      </c>
      <c r="T102" s="108" t="e">
        <f t="shared" si="92"/>
        <v>#DIV/0!</v>
      </c>
      <c r="U102" s="706">
        <f>'Next Years Budget - Set Goals'!U111/12</f>
        <v>0</v>
      </c>
      <c r="V102" s="108" t="e">
        <f t="shared" si="93"/>
        <v>#DIV/0!</v>
      </c>
      <c r="W102" s="706">
        <f>'Next Years Budget - Set Goals'!W111/12</f>
        <v>0</v>
      </c>
      <c r="X102" s="108" t="e">
        <f t="shared" si="94"/>
        <v>#DIV/0!</v>
      </c>
      <c r="Y102" s="706">
        <f>'Next Years Budget - Set Goals'!Y111/12</f>
        <v>0</v>
      </c>
      <c r="Z102" s="108" t="e">
        <f t="shared" si="95"/>
        <v>#DIV/0!</v>
      </c>
      <c r="AA102" s="706">
        <f>'Next Years Budget - Set Goals'!AA111/12</f>
        <v>0</v>
      </c>
      <c r="AB102" s="108" t="e">
        <f t="shared" si="96"/>
        <v>#DIV/0!</v>
      </c>
      <c r="AC102" s="706">
        <f>'Next Years Budget - Set Goals'!AC111/12</f>
        <v>0</v>
      </c>
      <c r="AD102" s="319" t="e">
        <f t="shared" si="97"/>
        <v>#DIV/0!</v>
      </c>
    </row>
    <row r="103" spans="1:30" ht="13.15" x14ac:dyDescent="0.4">
      <c r="A103" s="327" t="s">
        <v>399</v>
      </c>
      <c r="B103" s="394" t="s">
        <v>324</v>
      </c>
      <c r="C103" s="243">
        <f t="shared" si="84"/>
        <v>0</v>
      </c>
      <c r="D103" s="101">
        <f t="shared" si="85"/>
        <v>0</v>
      </c>
      <c r="E103" s="706">
        <f>'Next Years Budget - Set Goals'!E112/12</f>
        <v>0</v>
      </c>
      <c r="F103" s="108">
        <f t="shared" si="86"/>
        <v>0</v>
      </c>
      <c r="G103" s="706">
        <f>'Next Years Budget - Set Goals'!G112/12</f>
        <v>0</v>
      </c>
      <c r="H103" s="108" t="e">
        <f t="shared" si="86"/>
        <v>#DIV/0!</v>
      </c>
      <c r="I103" s="706">
        <f>'Next Years Budget - Set Goals'!I112/12</f>
        <v>0</v>
      </c>
      <c r="J103" s="108" t="e">
        <f t="shared" si="87"/>
        <v>#DIV/0!</v>
      </c>
      <c r="K103" s="706">
        <f>'Next Years Budget - Set Goals'!K112/12</f>
        <v>0</v>
      </c>
      <c r="L103" s="108" t="e">
        <f t="shared" si="88"/>
        <v>#DIV/0!</v>
      </c>
      <c r="M103" s="706">
        <f>'Next Years Budget - Set Goals'!M112/12</f>
        <v>0</v>
      </c>
      <c r="N103" s="108" t="e">
        <f t="shared" si="89"/>
        <v>#DIV/0!</v>
      </c>
      <c r="O103" s="706">
        <f>'Next Years Budget - Set Goals'!O112/12</f>
        <v>0</v>
      </c>
      <c r="P103" s="108" t="e">
        <f t="shared" si="90"/>
        <v>#DIV/0!</v>
      </c>
      <c r="Q103" s="706">
        <f>'Next Years Budget - Set Goals'!Q112/12</f>
        <v>0</v>
      </c>
      <c r="R103" s="108" t="e">
        <f t="shared" si="91"/>
        <v>#DIV/0!</v>
      </c>
      <c r="S103" s="706">
        <f>'Next Years Budget - Set Goals'!S112/12</f>
        <v>0</v>
      </c>
      <c r="T103" s="108" t="e">
        <f t="shared" si="92"/>
        <v>#DIV/0!</v>
      </c>
      <c r="U103" s="706">
        <f>'Next Years Budget - Set Goals'!U112/12</f>
        <v>0</v>
      </c>
      <c r="V103" s="108" t="e">
        <f t="shared" si="93"/>
        <v>#DIV/0!</v>
      </c>
      <c r="W103" s="706">
        <f>'Next Years Budget - Set Goals'!W112/12</f>
        <v>0</v>
      </c>
      <c r="X103" s="108" t="e">
        <f t="shared" si="94"/>
        <v>#DIV/0!</v>
      </c>
      <c r="Y103" s="706">
        <f>'Next Years Budget - Set Goals'!Y112/12</f>
        <v>0</v>
      </c>
      <c r="Z103" s="108" t="e">
        <f t="shared" si="95"/>
        <v>#DIV/0!</v>
      </c>
      <c r="AA103" s="706">
        <f>'Next Years Budget - Set Goals'!AA112/12</f>
        <v>0</v>
      </c>
      <c r="AB103" s="108" t="e">
        <f t="shared" si="96"/>
        <v>#DIV/0!</v>
      </c>
      <c r="AC103" s="706">
        <f>'Next Years Budget - Set Goals'!AC112/12</f>
        <v>0</v>
      </c>
      <c r="AD103" s="319" t="e">
        <f t="shared" si="97"/>
        <v>#DIV/0!</v>
      </c>
    </row>
    <row r="104" spans="1:30" ht="13.15" x14ac:dyDescent="0.4">
      <c r="A104" s="327" t="s">
        <v>398</v>
      </c>
      <c r="B104" s="394" t="s">
        <v>325</v>
      </c>
      <c r="C104" s="243">
        <f t="shared" si="84"/>
        <v>0</v>
      </c>
      <c r="D104" s="101">
        <f t="shared" si="85"/>
        <v>0</v>
      </c>
      <c r="E104" s="706">
        <f>'Next Years Budget - Set Goals'!E113/12</f>
        <v>0</v>
      </c>
      <c r="F104" s="108">
        <f t="shared" si="86"/>
        <v>0</v>
      </c>
      <c r="G104" s="706">
        <f>'Next Years Budget - Set Goals'!G113/12</f>
        <v>0</v>
      </c>
      <c r="H104" s="108" t="e">
        <f t="shared" si="86"/>
        <v>#DIV/0!</v>
      </c>
      <c r="I104" s="706">
        <f>'Next Years Budget - Set Goals'!I113/12</f>
        <v>0</v>
      </c>
      <c r="J104" s="108" t="e">
        <f t="shared" si="87"/>
        <v>#DIV/0!</v>
      </c>
      <c r="K104" s="706">
        <f>'Next Years Budget - Set Goals'!K113/12</f>
        <v>0</v>
      </c>
      <c r="L104" s="108" t="e">
        <f t="shared" si="88"/>
        <v>#DIV/0!</v>
      </c>
      <c r="M104" s="706">
        <f>'Next Years Budget - Set Goals'!M113/12</f>
        <v>0</v>
      </c>
      <c r="N104" s="108" t="e">
        <f t="shared" si="89"/>
        <v>#DIV/0!</v>
      </c>
      <c r="O104" s="706">
        <f>'Next Years Budget - Set Goals'!O113/12</f>
        <v>0</v>
      </c>
      <c r="P104" s="108" t="e">
        <f t="shared" si="90"/>
        <v>#DIV/0!</v>
      </c>
      <c r="Q104" s="706">
        <f>'Next Years Budget - Set Goals'!Q113/12</f>
        <v>0</v>
      </c>
      <c r="R104" s="108" t="e">
        <f t="shared" si="91"/>
        <v>#DIV/0!</v>
      </c>
      <c r="S104" s="706">
        <f>'Next Years Budget - Set Goals'!S113/12</f>
        <v>0</v>
      </c>
      <c r="T104" s="108" t="e">
        <f t="shared" si="92"/>
        <v>#DIV/0!</v>
      </c>
      <c r="U104" s="706">
        <f>'Next Years Budget - Set Goals'!U113/12</f>
        <v>0</v>
      </c>
      <c r="V104" s="108" t="e">
        <f t="shared" si="93"/>
        <v>#DIV/0!</v>
      </c>
      <c r="W104" s="706">
        <f>'Next Years Budget - Set Goals'!W113/12</f>
        <v>0</v>
      </c>
      <c r="X104" s="108" t="e">
        <f t="shared" si="94"/>
        <v>#DIV/0!</v>
      </c>
      <c r="Y104" s="706">
        <f>'Next Years Budget - Set Goals'!Y113/12</f>
        <v>0</v>
      </c>
      <c r="Z104" s="108" t="e">
        <f t="shared" si="95"/>
        <v>#DIV/0!</v>
      </c>
      <c r="AA104" s="706">
        <f>'Next Years Budget - Set Goals'!AA113/12</f>
        <v>0</v>
      </c>
      <c r="AB104" s="108" t="e">
        <f t="shared" si="96"/>
        <v>#DIV/0!</v>
      </c>
      <c r="AC104" s="706">
        <f>'Next Years Budget - Set Goals'!AC113/12</f>
        <v>0</v>
      </c>
      <c r="AD104" s="319" t="e">
        <f t="shared" si="97"/>
        <v>#DIV/0!</v>
      </c>
    </row>
    <row r="105" spans="1:30" ht="13.15" x14ac:dyDescent="0.4">
      <c r="A105" s="327" t="s">
        <v>398</v>
      </c>
      <c r="B105" s="394" t="s">
        <v>326</v>
      </c>
      <c r="C105" s="243">
        <f t="shared" si="84"/>
        <v>0</v>
      </c>
      <c r="D105" s="101">
        <f t="shared" si="85"/>
        <v>0</v>
      </c>
      <c r="E105" s="706">
        <f>'Next Years Budget - Set Goals'!E114/12</f>
        <v>0</v>
      </c>
      <c r="F105" s="108">
        <f t="shared" ref="F105:H111" si="98">+E105/E$7</f>
        <v>0</v>
      </c>
      <c r="G105" s="706">
        <f>'Next Years Budget - Set Goals'!G114/12</f>
        <v>0</v>
      </c>
      <c r="H105" s="108" t="e">
        <f t="shared" si="98"/>
        <v>#DIV/0!</v>
      </c>
      <c r="I105" s="706">
        <f>'Next Years Budget - Set Goals'!I114/12</f>
        <v>0</v>
      </c>
      <c r="J105" s="108" t="e">
        <f t="shared" si="87"/>
        <v>#DIV/0!</v>
      </c>
      <c r="K105" s="706">
        <f>'Next Years Budget - Set Goals'!K114/12</f>
        <v>0</v>
      </c>
      <c r="L105" s="108" t="e">
        <f t="shared" si="88"/>
        <v>#DIV/0!</v>
      </c>
      <c r="M105" s="706">
        <f>'Next Years Budget - Set Goals'!M114/12</f>
        <v>0</v>
      </c>
      <c r="N105" s="108" t="e">
        <f t="shared" si="89"/>
        <v>#DIV/0!</v>
      </c>
      <c r="O105" s="706">
        <f>'Next Years Budget - Set Goals'!O114/12</f>
        <v>0</v>
      </c>
      <c r="P105" s="108" t="e">
        <f t="shared" si="90"/>
        <v>#DIV/0!</v>
      </c>
      <c r="Q105" s="706">
        <f>'Next Years Budget - Set Goals'!Q114/12</f>
        <v>0</v>
      </c>
      <c r="R105" s="108" t="e">
        <f t="shared" si="91"/>
        <v>#DIV/0!</v>
      </c>
      <c r="S105" s="706">
        <f>'Next Years Budget - Set Goals'!S114/12</f>
        <v>0</v>
      </c>
      <c r="T105" s="108" t="e">
        <f t="shared" si="92"/>
        <v>#DIV/0!</v>
      </c>
      <c r="U105" s="706">
        <f>'Next Years Budget - Set Goals'!U114/12</f>
        <v>0</v>
      </c>
      <c r="V105" s="108" t="e">
        <f t="shared" si="93"/>
        <v>#DIV/0!</v>
      </c>
      <c r="W105" s="706">
        <f>'Next Years Budget - Set Goals'!W114/12</f>
        <v>0</v>
      </c>
      <c r="X105" s="108" t="e">
        <f t="shared" si="94"/>
        <v>#DIV/0!</v>
      </c>
      <c r="Y105" s="706">
        <f>'Next Years Budget - Set Goals'!Y114/12</f>
        <v>0</v>
      </c>
      <c r="Z105" s="108" t="e">
        <f t="shared" si="95"/>
        <v>#DIV/0!</v>
      </c>
      <c r="AA105" s="706">
        <f>'Next Years Budget - Set Goals'!AA114/12</f>
        <v>0</v>
      </c>
      <c r="AB105" s="108" t="e">
        <f t="shared" si="96"/>
        <v>#DIV/0!</v>
      </c>
      <c r="AC105" s="706">
        <f>'Next Years Budget - Set Goals'!AC114/12</f>
        <v>0</v>
      </c>
      <c r="AD105" s="319" t="e">
        <f t="shared" si="97"/>
        <v>#DIV/0!</v>
      </c>
    </row>
    <row r="106" spans="1:30" ht="13.15" x14ac:dyDescent="0.4">
      <c r="A106" s="327" t="s">
        <v>399</v>
      </c>
      <c r="B106" s="394" t="s">
        <v>327</v>
      </c>
      <c r="C106" s="243">
        <f t="shared" si="84"/>
        <v>0</v>
      </c>
      <c r="D106" s="101">
        <f t="shared" si="85"/>
        <v>0</v>
      </c>
      <c r="E106" s="706">
        <f>'Next Years Budget - Set Goals'!E115/12</f>
        <v>0</v>
      </c>
      <c r="F106" s="108">
        <f t="shared" si="98"/>
        <v>0</v>
      </c>
      <c r="G106" s="706">
        <f>'Next Years Budget - Set Goals'!G115/12</f>
        <v>0</v>
      </c>
      <c r="H106" s="108" t="e">
        <f t="shared" si="98"/>
        <v>#DIV/0!</v>
      </c>
      <c r="I106" s="706">
        <f>'Next Years Budget - Set Goals'!I115/12</f>
        <v>0</v>
      </c>
      <c r="J106" s="108" t="e">
        <f t="shared" si="87"/>
        <v>#DIV/0!</v>
      </c>
      <c r="K106" s="706">
        <f>'Next Years Budget - Set Goals'!K115/12</f>
        <v>0</v>
      </c>
      <c r="L106" s="108" t="e">
        <f t="shared" si="88"/>
        <v>#DIV/0!</v>
      </c>
      <c r="M106" s="706">
        <f>'Next Years Budget - Set Goals'!M115/12</f>
        <v>0</v>
      </c>
      <c r="N106" s="108" t="e">
        <f t="shared" si="89"/>
        <v>#DIV/0!</v>
      </c>
      <c r="O106" s="706">
        <f>'Next Years Budget - Set Goals'!O115/12</f>
        <v>0</v>
      </c>
      <c r="P106" s="108" t="e">
        <f t="shared" si="90"/>
        <v>#DIV/0!</v>
      </c>
      <c r="Q106" s="706">
        <f>'Next Years Budget - Set Goals'!Q115/12</f>
        <v>0</v>
      </c>
      <c r="R106" s="108" t="e">
        <f t="shared" si="91"/>
        <v>#DIV/0!</v>
      </c>
      <c r="S106" s="706">
        <f>'Next Years Budget - Set Goals'!S115/12</f>
        <v>0</v>
      </c>
      <c r="T106" s="108" t="e">
        <f t="shared" si="92"/>
        <v>#DIV/0!</v>
      </c>
      <c r="U106" s="706">
        <f>'Next Years Budget - Set Goals'!U115/12</f>
        <v>0</v>
      </c>
      <c r="V106" s="108" t="e">
        <f t="shared" si="93"/>
        <v>#DIV/0!</v>
      </c>
      <c r="W106" s="706">
        <f>'Next Years Budget - Set Goals'!W115/12</f>
        <v>0</v>
      </c>
      <c r="X106" s="108" t="e">
        <f t="shared" si="94"/>
        <v>#DIV/0!</v>
      </c>
      <c r="Y106" s="706">
        <f>'Next Years Budget - Set Goals'!Y115/12</f>
        <v>0</v>
      </c>
      <c r="Z106" s="108" t="e">
        <f t="shared" si="95"/>
        <v>#DIV/0!</v>
      </c>
      <c r="AA106" s="706">
        <f>'Next Years Budget - Set Goals'!AA115/12</f>
        <v>0</v>
      </c>
      <c r="AB106" s="108" t="e">
        <f t="shared" si="96"/>
        <v>#DIV/0!</v>
      </c>
      <c r="AC106" s="706">
        <f>'Next Years Budget - Set Goals'!AC115/12</f>
        <v>0</v>
      </c>
      <c r="AD106" s="319" t="e">
        <f t="shared" si="97"/>
        <v>#DIV/0!</v>
      </c>
    </row>
    <row r="107" spans="1:30" ht="13.15" x14ac:dyDescent="0.4">
      <c r="A107" s="327" t="s">
        <v>399</v>
      </c>
      <c r="B107" s="394" t="s">
        <v>328</v>
      </c>
      <c r="C107" s="243">
        <f t="shared" si="84"/>
        <v>0</v>
      </c>
      <c r="D107" s="101">
        <f t="shared" si="85"/>
        <v>0</v>
      </c>
      <c r="E107" s="706">
        <f>'Next Years Budget - Set Goals'!E116/12</f>
        <v>0</v>
      </c>
      <c r="F107" s="108">
        <f t="shared" si="98"/>
        <v>0</v>
      </c>
      <c r="G107" s="706">
        <f>'Next Years Budget - Set Goals'!G116/12</f>
        <v>0</v>
      </c>
      <c r="H107" s="108" t="e">
        <f t="shared" si="98"/>
        <v>#DIV/0!</v>
      </c>
      <c r="I107" s="706">
        <f>'Next Years Budget - Set Goals'!I116/12</f>
        <v>0</v>
      </c>
      <c r="J107" s="108" t="e">
        <f t="shared" si="87"/>
        <v>#DIV/0!</v>
      </c>
      <c r="K107" s="706">
        <f>'Next Years Budget - Set Goals'!K116/12</f>
        <v>0</v>
      </c>
      <c r="L107" s="108" t="e">
        <f t="shared" si="88"/>
        <v>#DIV/0!</v>
      </c>
      <c r="M107" s="706">
        <f>'Next Years Budget - Set Goals'!M116/12</f>
        <v>0</v>
      </c>
      <c r="N107" s="108" t="e">
        <f t="shared" si="89"/>
        <v>#DIV/0!</v>
      </c>
      <c r="O107" s="706">
        <f>'Next Years Budget - Set Goals'!O116/12</f>
        <v>0</v>
      </c>
      <c r="P107" s="108" t="e">
        <f t="shared" si="90"/>
        <v>#DIV/0!</v>
      </c>
      <c r="Q107" s="706">
        <f>'Next Years Budget - Set Goals'!Q116/12</f>
        <v>0</v>
      </c>
      <c r="R107" s="108" t="e">
        <f t="shared" si="91"/>
        <v>#DIV/0!</v>
      </c>
      <c r="S107" s="706">
        <f>'Next Years Budget - Set Goals'!S116/12</f>
        <v>0</v>
      </c>
      <c r="T107" s="108" t="e">
        <f t="shared" si="92"/>
        <v>#DIV/0!</v>
      </c>
      <c r="U107" s="706">
        <f>'Next Years Budget - Set Goals'!U116/12</f>
        <v>0</v>
      </c>
      <c r="V107" s="108" t="e">
        <f t="shared" si="93"/>
        <v>#DIV/0!</v>
      </c>
      <c r="W107" s="706">
        <f>'Next Years Budget - Set Goals'!W116/12</f>
        <v>0</v>
      </c>
      <c r="X107" s="108" t="e">
        <f t="shared" si="94"/>
        <v>#DIV/0!</v>
      </c>
      <c r="Y107" s="706">
        <f>'Next Years Budget - Set Goals'!Y116/12</f>
        <v>0</v>
      </c>
      <c r="Z107" s="108" t="e">
        <f t="shared" si="95"/>
        <v>#DIV/0!</v>
      </c>
      <c r="AA107" s="706">
        <f>'Next Years Budget - Set Goals'!AA116/12</f>
        <v>0</v>
      </c>
      <c r="AB107" s="108" t="e">
        <f t="shared" si="96"/>
        <v>#DIV/0!</v>
      </c>
      <c r="AC107" s="706">
        <f>'Next Years Budget - Set Goals'!AC116/12</f>
        <v>0</v>
      </c>
      <c r="AD107" s="319" t="e">
        <f t="shared" si="97"/>
        <v>#DIV/0!</v>
      </c>
    </row>
    <row r="108" spans="1:30" ht="13.15" x14ac:dyDescent="0.4">
      <c r="A108" s="327" t="s">
        <v>399</v>
      </c>
      <c r="B108" s="394" t="s">
        <v>329</v>
      </c>
      <c r="C108" s="243">
        <f t="shared" si="84"/>
        <v>0</v>
      </c>
      <c r="D108" s="101">
        <f t="shared" si="85"/>
        <v>0</v>
      </c>
      <c r="E108" s="706">
        <f>'Next Years Budget - Set Goals'!E117/12</f>
        <v>0</v>
      </c>
      <c r="F108" s="108">
        <f t="shared" si="98"/>
        <v>0</v>
      </c>
      <c r="G108" s="706">
        <f>'Next Years Budget - Set Goals'!G117/12</f>
        <v>0</v>
      </c>
      <c r="H108" s="108" t="e">
        <f t="shared" si="98"/>
        <v>#DIV/0!</v>
      </c>
      <c r="I108" s="706">
        <f>'Next Years Budget - Set Goals'!I117/12</f>
        <v>0</v>
      </c>
      <c r="J108" s="108" t="e">
        <f t="shared" si="87"/>
        <v>#DIV/0!</v>
      </c>
      <c r="K108" s="706">
        <f>'Next Years Budget - Set Goals'!K117/12</f>
        <v>0</v>
      </c>
      <c r="L108" s="108" t="e">
        <f t="shared" si="88"/>
        <v>#DIV/0!</v>
      </c>
      <c r="M108" s="706">
        <f>'Next Years Budget - Set Goals'!M117/12</f>
        <v>0</v>
      </c>
      <c r="N108" s="108" t="e">
        <f t="shared" si="89"/>
        <v>#DIV/0!</v>
      </c>
      <c r="O108" s="706">
        <f>'Next Years Budget - Set Goals'!O117/12</f>
        <v>0</v>
      </c>
      <c r="P108" s="108" t="e">
        <f t="shared" si="90"/>
        <v>#DIV/0!</v>
      </c>
      <c r="Q108" s="706">
        <f>'Next Years Budget - Set Goals'!Q117/12</f>
        <v>0</v>
      </c>
      <c r="R108" s="108" t="e">
        <f t="shared" si="91"/>
        <v>#DIV/0!</v>
      </c>
      <c r="S108" s="706">
        <f>'Next Years Budget - Set Goals'!S117/12</f>
        <v>0</v>
      </c>
      <c r="T108" s="108" t="e">
        <f t="shared" si="92"/>
        <v>#DIV/0!</v>
      </c>
      <c r="U108" s="706">
        <f>'Next Years Budget - Set Goals'!U117/12</f>
        <v>0</v>
      </c>
      <c r="V108" s="108" t="e">
        <f t="shared" si="93"/>
        <v>#DIV/0!</v>
      </c>
      <c r="W108" s="706">
        <f>'Next Years Budget - Set Goals'!W117/12</f>
        <v>0</v>
      </c>
      <c r="X108" s="108" t="e">
        <f t="shared" si="94"/>
        <v>#DIV/0!</v>
      </c>
      <c r="Y108" s="706">
        <f>'Next Years Budget - Set Goals'!Y117/12</f>
        <v>0</v>
      </c>
      <c r="Z108" s="108" t="e">
        <f t="shared" si="95"/>
        <v>#DIV/0!</v>
      </c>
      <c r="AA108" s="706">
        <f>'Next Years Budget - Set Goals'!AA117/12</f>
        <v>0</v>
      </c>
      <c r="AB108" s="108" t="e">
        <f t="shared" si="96"/>
        <v>#DIV/0!</v>
      </c>
      <c r="AC108" s="706">
        <f>'Next Years Budget - Set Goals'!AC117/12</f>
        <v>0</v>
      </c>
      <c r="AD108" s="319" t="e">
        <f t="shared" si="97"/>
        <v>#DIV/0!</v>
      </c>
    </row>
    <row r="109" spans="1:30" ht="13.15" x14ac:dyDescent="0.4">
      <c r="A109" s="327" t="s">
        <v>399</v>
      </c>
      <c r="B109" s="394" t="s">
        <v>330</v>
      </c>
      <c r="C109" s="243">
        <f t="shared" si="84"/>
        <v>0</v>
      </c>
      <c r="D109" s="101">
        <f t="shared" si="85"/>
        <v>0</v>
      </c>
      <c r="E109" s="706">
        <f>'Next Years Budget - Set Goals'!E118/12</f>
        <v>0</v>
      </c>
      <c r="F109" s="108">
        <f t="shared" si="98"/>
        <v>0</v>
      </c>
      <c r="G109" s="706">
        <f>'Next Years Budget - Set Goals'!G118/12</f>
        <v>0</v>
      </c>
      <c r="H109" s="108" t="e">
        <f t="shared" si="98"/>
        <v>#DIV/0!</v>
      </c>
      <c r="I109" s="706">
        <f>'Next Years Budget - Set Goals'!I118/12</f>
        <v>0</v>
      </c>
      <c r="J109" s="108" t="e">
        <f t="shared" si="87"/>
        <v>#DIV/0!</v>
      </c>
      <c r="K109" s="706">
        <f>'Next Years Budget - Set Goals'!K118/12</f>
        <v>0</v>
      </c>
      <c r="L109" s="108" t="e">
        <f t="shared" si="88"/>
        <v>#DIV/0!</v>
      </c>
      <c r="M109" s="706">
        <f>'Next Years Budget - Set Goals'!M118/12</f>
        <v>0</v>
      </c>
      <c r="N109" s="108" t="e">
        <f t="shared" si="89"/>
        <v>#DIV/0!</v>
      </c>
      <c r="O109" s="706">
        <f>'Next Years Budget - Set Goals'!O118/12</f>
        <v>0</v>
      </c>
      <c r="P109" s="108" t="e">
        <f t="shared" si="90"/>
        <v>#DIV/0!</v>
      </c>
      <c r="Q109" s="706">
        <f>'Next Years Budget - Set Goals'!Q118/12</f>
        <v>0</v>
      </c>
      <c r="R109" s="108" t="e">
        <f t="shared" si="91"/>
        <v>#DIV/0!</v>
      </c>
      <c r="S109" s="706">
        <f>'Next Years Budget - Set Goals'!S118/12</f>
        <v>0</v>
      </c>
      <c r="T109" s="108" t="e">
        <f t="shared" si="92"/>
        <v>#DIV/0!</v>
      </c>
      <c r="U109" s="706">
        <f>'Next Years Budget - Set Goals'!U118/12</f>
        <v>0</v>
      </c>
      <c r="V109" s="108" t="e">
        <f t="shared" si="93"/>
        <v>#DIV/0!</v>
      </c>
      <c r="W109" s="706">
        <f>'Next Years Budget - Set Goals'!W118/12</f>
        <v>0</v>
      </c>
      <c r="X109" s="108" t="e">
        <f t="shared" si="94"/>
        <v>#DIV/0!</v>
      </c>
      <c r="Y109" s="706">
        <f>'Next Years Budget - Set Goals'!Y118/12</f>
        <v>0</v>
      </c>
      <c r="Z109" s="108" t="e">
        <f t="shared" si="95"/>
        <v>#DIV/0!</v>
      </c>
      <c r="AA109" s="706">
        <f>'Next Years Budget - Set Goals'!AA118/12</f>
        <v>0</v>
      </c>
      <c r="AB109" s="108" t="e">
        <f t="shared" si="96"/>
        <v>#DIV/0!</v>
      </c>
      <c r="AC109" s="706">
        <f>'Next Years Budget - Set Goals'!AC118/12</f>
        <v>0</v>
      </c>
      <c r="AD109" s="319" t="e">
        <f t="shared" si="97"/>
        <v>#DIV/0!</v>
      </c>
    </row>
    <row r="110" spans="1:30" ht="13.15" x14ac:dyDescent="0.4">
      <c r="A110" s="327" t="s">
        <v>399</v>
      </c>
      <c r="B110" s="394" t="s">
        <v>331</v>
      </c>
      <c r="C110" s="243">
        <f t="shared" si="84"/>
        <v>0</v>
      </c>
      <c r="D110" s="101">
        <f t="shared" si="85"/>
        <v>0</v>
      </c>
      <c r="E110" s="706">
        <f>'Next Years Budget - Set Goals'!E119/12</f>
        <v>0</v>
      </c>
      <c r="F110" s="108">
        <f t="shared" si="98"/>
        <v>0</v>
      </c>
      <c r="G110" s="706">
        <f>'Next Years Budget - Set Goals'!G119/12</f>
        <v>0</v>
      </c>
      <c r="H110" s="108" t="e">
        <f t="shared" si="98"/>
        <v>#DIV/0!</v>
      </c>
      <c r="I110" s="706">
        <f>'Next Years Budget - Set Goals'!I119/12</f>
        <v>0</v>
      </c>
      <c r="J110" s="108" t="e">
        <f t="shared" si="87"/>
        <v>#DIV/0!</v>
      </c>
      <c r="K110" s="706">
        <f>'Next Years Budget - Set Goals'!K119/12</f>
        <v>0</v>
      </c>
      <c r="L110" s="108" t="e">
        <f t="shared" si="88"/>
        <v>#DIV/0!</v>
      </c>
      <c r="M110" s="706">
        <f>'Next Years Budget - Set Goals'!M119/12</f>
        <v>0</v>
      </c>
      <c r="N110" s="108" t="e">
        <f t="shared" si="89"/>
        <v>#DIV/0!</v>
      </c>
      <c r="O110" s="706">
        <f>'Next Years Budget - Set Goals'!O119/12</f>
        <v>0</v>
      </c>
      <c r="P110" s="108" t="e">
        <f t="shared" si="90"/>
        <v>#DIV/0!</v>
      </c>
      <c r="Q110" s="706">
        <f>'Next Years Budget - Set Goals'!Q119/12</f>
        <v>0</v>
      </c>
      <c r="R110" s="108" t="e">
        <f t="shared" si="91"/>
        <v>#DIV/0!</v>
      </c>
      <c r="S110" s="706">
        <f>'Next Years Budget - Set Goals'!S119/12</f>
        <v>0</v>
      </c>
      <c r="T110" s="108" t="e">
        <f t="shared" si="92"/>
        <v>#DIV/0!</v>
      </c>
      <c r="U110" s="706">
        <f>'Next Years Budget - Set Goals'!U119/12</f>
        <v>0</v>
      </c>
      <c r="V110" s="108" t="e">
        <f t="shared" si="93"/>
        <v>#DIV/0!</v>
      </c>
      <c r="W110" s="706">
        <f>'Next Years Budget - Set Goals'!W119/12</f>
        <v>0</v>
      </c>
      <c r="X110" s="108" t="e">
        <f t="shared" si="94"/>
        <v>#DIV/0!</v>
      </c>
      <c r="Y110" s="706">
        <f>'Next Years Budget - Set Goals'!Y119/12</f>
        <v>0</v>
      </c>
      <c r="Z110" s="108" t="e">
        <f t="shared" si="95"/>
        <v>#DIV/0!</v>
      </c>
      <c r="AA110" s="706">
        <f>'Next Years Budget - Set Goals'!AA119/12</f>
        <v>0</v>
      </c>
      <c r="AB110" s="108" t="e">
        <f t="shared" si="96"/>
        <v>#DIV/0!</v>
      </c>
      <c r="AC110" s="706">
        <f>'Next Years Budget - Set Goals'!AC119/12</f>
        <v>0</v>
      </c>
      <c r="AD110" s="319" t="e">
        <f t="shared" si="97"/>
        <v>#DIV/0!</v>
      </c>
    </row>
    <row r="111" spans="1:30" ht="13.15" x14ac:dyDescent="0.4">
      <c r="A111" s="327" t="s">
        <v>399</v>
      </c>
      <c r="B111" s="394" t="s">
        <v>332</v>
      </c>
      <c r="C111" s="243">
        <f t="shared" si="84"/>
        <v>0</v>
      </c>
      <c r="D111" s="101">
        <f t="shared" si="85"/>
        <v>0</v>
      </c>
      <c r="E111" s="706">
        <f>'Next Years Budget - Set Goals'!E120/12</f>
        <v>0</v>
      </c>
      <c r="F111" s="108">
        <f t="shared" si="98"/>
        <v>0</v>
      </c>
      <c r="G111" s="706">
        <f>'Next Years Budget - Set Goals'!G120/12</f>
        <v>0</v>
      </c>
      <c r="H111" s="108" t="e">
        <f t="shared" si="98"/>
        <v>#DIV/0!</v>
      </c>
      <c r="I111" s="706">
        <f>'Next Years Budget - Set Goals'!I120/12</f>
        <v>0</v>
      </c>
      <c r="J111" s="108" t="e">
        <f t="shared" si="87"/>
        <v>#DIV/0!</v>
      </c>
      <c r="K111" s="706">
        <f>'Next Years Budget - Set Goals'!K120/12</f>
        <v>0</v>
      </c>
      <c r="L111" s="108" t="e">
        <f t="shared" si="88"/>
        <v>#DIV/0!</v>
      </c>
      <c r="M111" s="706">
        <f>'Next Years Budget - Set Goals'!M120/12</f>
        <v>0</v>
      </c>
      <c r="N111" s="108" t="e">
        <f t="shared" si="89"/>
        <v>#DIV/0!</v>
      </c>
      <c r="O111" s="706">
        <f>'Next Years Budget - Set Goals'!O120/12</f>
        <v>0</v>
      </c>
      <c r="P111" s="108" t="e">
        <f t="shared" si="90"/>
        <v>#DIV/0!</v>
      </c>
      <c r="Q111" s="706">
        <f>'Next Years Budget - Set Goals'!Q120/12</f>
        <v>0</v>
      </c>
      <c r="R111" s="108" t="e">
        <f t="shared" si="91"/>
        <v>#DIV/0!</v>
      </c>
      <c r="S111" s="706">
        <f>'Next Years Budget - Set Goals'!S120/12</f>
        <v>0</v>
      </c>
      <c r="T111" s="108" t="e">
        <f t="shared" si="92"/>
        <v>#DIV/0!</v>
      </c>
      <c r="U111" s="706">
        <f>'Next Years Budget - Set Goals'!U120/12</f>
        <v>0</v>
      </c>
      <c r="V111" s="108" t="e">
        <f t="shared" si="93"/>
        <v>#DIV/0!</v>
      </c>
      <c r="W111" s="706">
        <f>'Next Years Budget - Set Goals'!W120/12</f>
        <v>0</v>
      </c>
      <c r="X111" s="108" t="e">
        <f t="shared" si="94"/>
        <v>#DIV/0!</v>
      </c>
      <c r="Y111" s="706">
        <f>'Next Years Budget - Set Goals'!Y120/12</f>
        <v>0</v>
      </c>
      <c r="Z111" s="108" t="e">
        <f t="shared" si="95"/>
        <v>#DIV/0!</v>
      </c>
      <c r="AA111" s="706">
        <f>'Next Years Budget - Set Goals'!AA120/12</f>
        <v>0</v>
      </c>
      <c r="AB111" s="108" t="e">
        <f t="shared" si="96"/>
        <v>#DIV/0!</v>
      </c>
      <c r="AC111" s="706">
        <f>'Next Years Budget - Set Goals'!AC120/12</f>
        <v>0</v>
      </c>
      <c r="AD111" s="319" t="e">
        <f t="shared" si="97"/>
        <v>#DIV/0!</v>
      </c>
    </row>
    <row r="112" spans="1:30" ht="13.15" x14ac:dyDescent="0.4">
      <c r="A112" s="327"/>
      <c r="B112" s="409" t="s">
        <v>333</v>
      </c>
      <c r="C112" s="265">
        <f>SUM(C89:C111)</f>
        <v>0</v>
      </c>
      <c r="D112" s="110">
        <f>+C112/$C$7</f>
        <v>0</v>
      </c>
      <c r="E112" s="256">
        <f>SUM(E89:E111)</f>
        <v>0</v>
      </c>
      <c r="F112" s="194">
        <f>+E112/E$7</f>
        <v>0</v>
      </c>
      <c r="G112" s="256">
        <f>SUM(G89:G111)</f>
        <v>0</v>
      </c>
      <c r="H112" s="194" t="e">
        <f>+G112/G$7</f>
        <v>#DIV/0!</v>
      </c>
      <c r="I112" s="256">
        <f>SUM(I89:I111)</f>
        <v>0</v>
      </c>
      <c r="J112" s="194" t="e">
        <f>+I112/I$7</f>
        <v>#DIV/0!</v>
      </c>
      <c r="K112" s="256">
        <f>SUM(K89:K111)</f>
        <v>0</v>
      </c>
      <c r="L112" s="194" t="e">
        <f>+K112/K$7</f>
        <v>#DIV/0!</v>
      </c>
      <c r="M112" s="256">
        <f>SUM(M89:M111)</f>
        <v>0</v>
      </c>
      <c r="N112" s="194" t="e">
        <f>+M112/M$7</f>
        <v>#DIV/0!</v>
      </c>
      <c r="O112" s="256">
        <f>SUM(O89:O111)</f>
        <v>0</v>
      </c>
      <c r="P112" s="194" t="e">
        <f>+O112/O$7</f>
        <v>#DIV/0!</v>
      </c>
      <c r="Q112" s="256">
        <f>SUM(Q89:Q111)</f>
        <v>0</v>
      </c>
      <c r="R112" s="194" t="e">
        <f>+Q112/Q$7</f>
        <v>#DIV/0!</v>
      </c>
      <c r="S112" s="256">
        <f>SUM(S89:S111)</f>
        <v>0</v>
      </c>
      <c r="T112" s="194" t="e">
        <f>+S112/S$7</f>
        <v>#DIV/0!</v>
      </c>
      <c r="U112" s="256">
        <f>SUM(U89:U111)</f>
        <v>0</v>
      </c>
      <c r="V112" s="194" t="e">
        <f>+U112/U$7</f>
        <v>#DIV/0!</v>
      </c>
      <c r="W112" s="256">
        <f>SUM(W89:W111)</f>
        <v>0</v>
      </c>
      <c r="X112" s="194" t="e">
        <f>+W112/W$7</f>
        <v>#DIV/0!</v>
      </c>
      <c r="Y112" s="256">
        <f>SUM(Y89:Y111)</f>
        <v>0</v>
      </c>
      <c r="Z112" s="194" t="e">
        <f>+Y112/Y$7</f>
        <v>#DIV/0!</v>
      </c>
      <c r="AA112" s="256">
        <f>SUM(AA89:AA111)</f>
        <v>0</v>
      </c>
      <c r="AB112" s="194" t="e">
        <f>+AA112/AA$7</f>
        <v>#DIV/0!</v>
      </c>
      <c r="AC112" s="256">
        <f>SUM(AC89:AC111)</f>
        <v>0</v>
      </c>
      <c r="AD112" s="230" t="e">
        <f>+AC112/AC$7</f>
        <v>#DIV/0!</v>
      </c>
    </row>
    <row r="113" spans="2:30" x14ac:dyDescent="0.35">
      <c r="B113" s="4"/>
      <c r="C113" s="243"/>
      <c r="D113" s="1"/>
      <c r="E113" s="248"/>
      <c r="F113" s="108"/>
      <c r="G113" s="248"/>
      <c r="H113" s="108"/>
      <c r="I113" s="248"/>
      <c r="J113" s="108"/>
      <c r="K113" s="248"/>
      <c r="L113" s="108"/>
      <c r="M113" s="248"/>
      <c r="N113" s="108"/>
      <c r="O113" s="248"/>
      <c r="P113" s="108"/>
      <c r="Q113" s="248"/>
      <c r="R113" s="108"/>
      <c r="S113" s="248"/>
      <c r="T113" s="108"/>
      <c r="U113" s="248"/>
      <c r="V113" s="108"/>
      <c r="W113" s="248"/>
      <c r="X113" s="108"/>
      <c r="Y113" s="248"/>
      <c r="Z113" s="108"/>
      <c r="AA113" s="248"/>
      <c r="AB113" s="108"/>
      <c r="AC113" s="248"/>
      <c r="AD113" s="319"/>
    </row>
    <row r="114" spans="2:30" ht="15" x14ac:dyDescent="0.4">
      <c r="B114" s="431" t="s">
        <v>334</v>
      </c>
      <c r="C114" s="243">
        <f>SUM(C38+C60+C77+C86+C112)</f>
        <v>0</v>
      </c>
      <c r="D114" s="101">
        <f>+C114/$C$7</f>
        <v>0</v>
      </c>
      <c r="E114" s="243">
        <f>SUM(E38+E60+E77+E86+E112)</f>
        <v>0</v>
      </c>
      <c r="F114" s="108">
        <f>+E114/E$7</f>
        <v>0</v>
      </c>
      <c r="G114" s="243">
        <f>SUM(G38+G60+G77+G86+G112)</f>
        <v>0</v>
      </c>
      <c r="H114" s="108" t="e">
        <f>+G114/G$7</f>
        <v>#DIV/0!</v>
      </c>
      <c r="I114" s="243">
        <f>SUM(I38+I60+I77+I86+I112)</f>
        <v>0</v>
      </c>
      <c r="J114" s="108" t="e">
        <f>+I114/I$7</f>
        <v>#DIV/0!</v>
      </c>
      <c r="K114" s="243">
        <f>SUM(K38+K60+K77+K86+K112)</f>
        <v>0</v>
      </c>
      <c r="L114" s="108" t="e">
        <f>+K114/K$7</f>
        <v>#DIV/0!</v>
      </c>
      <c r="M114" s="243">
        <f>SUM(M38+M60+M77+M86+M112)</f>
        <v>0</v>
      </c>
      <c r="N114" s="108" t="e">
        <f>+M114/M$7</f>
        <v>#DIV/0!</v>
      </c>
      <c r="O114" s="243">
        <f>SUM(O38+O60+O77+O86+O112)</f>
        <v>0</v>
      </c>
      <c r="P114" s="108" t="e">
        <f>+O114/O$7</f>
        <v>#DIV/0!</v>
      </c>
      <c r="Q114" s="243">
        <f>SUM(Q38+Q60+Q77+Q86+Q112)</f>
        <v>0</v>
      </c>
      <c r="R114" s="108" t="e">
        <f>+Q114/Q$7</f>
        <v>#DIV/0!</v>
      </c>
      <c r="S114" s="243">
        <f>SUM(S38+S60+S77+S86+S112)</f>
        <v>0</v>
      </c>
      <c r="T114" s="108" t="e">
        <f>+S114/S$7</f>
        <v>#DIV/0!</v>
      </c>
      <c r="U114" s="243">
        <f>SUM(U38+U60+U77+U86+U112)</f>
        <v>0</v>
      </c>
      <c r="V114" s="108" t="e">
        <f>+U114/U$7</f>
        <v>#DIV/0!</v>
      </c>
      <c r="W114" s="243">
        <f>SUM(W38+W60+W77+W86+W112)</f>
        <v>0</v>
      </c>
      <c r="X114" s="108" t="e">
        <f>+W114/W$7</f>
        <v>#DIV/0!</v>
      </c>
      <c r="Y114" s="243">
        <f>SUM(Y38+Y60+Y77+Y86+Y112)</f>
        <v>0</v>
      </c>
      <c r="Z114" s="108" t="e">
        <f>+Y114/Y$7</f>
        <v>#DIV/0!</v>
      </c>
      <c r="AA114" s="243">
        <f>SUM(AA38+AA60+AA77+AA86+AA112)</f>
        <v>0</v>
      </c>
      <c r="AB114" s="108" t="e">
        <f>+AA114/AA$7</f>
        <v>#DIV/0!</v>
      </c>
      <c r="AC114" s="243">
        <f>SUM(AC38+AC60+AC77+AC86+AC112)</f>
        <v>0</v>
      </c>
      <c r="AD114" s="319" t="e">
        <f>+AC114/AC$7</f>
        <v>#DIV/0!</v>
      </c>
    </row>
    <row r="115" spans="2:30" ht="13.15" thickBot="1" x14ac:dyDescent="0.4">
      <c r="B115" s="6"/>
      <c r="C115" s="257"/>
      <c r="D115" s="2"/>
      <c r="E115" s="257"/>
      <c r="F115" s="177"/>
      <c r="G115" s="260"/>
      <c r="H115" s="177"/>
      <c r="I115" s="202"/>
      <c r="J115" s="177"/>
      <c r="K115" s="200"/>
      <c r="L115" s="177"/>
      <c r="M115" s="200"/>
      <c r="N115" s="177"/>
      <c r="O115" s="200"/>
      <c r="P115" s="177"/>
      <c r="Q115" s="200"/>
      <c r="R115" s="190"/>
      <c r="S115" s="153"/>
      <c r="T115" s="195"/>
      <c r="U115" s="2"/>
      <c r="V115" s="190"/>
      <c r="W115" s="2"/>
      <c r="X115" s="190"/>
      <c r="Y115" s="2"/>
      <c r="Z115" s="190"/>
      <c r="AA115" s="2"/>
      <c r="AB115" s="190"/>
      <c r="AC115" s="2"/>
      <c r="AD115" s="321"/>
    </row>
    <row r="116" spans="2:30" x14ac:dyDescent="0.35">
      <c r="B116" s="4"/>
      <c r="C116" s="247"/>
      <c r="D116" s="1"/>
      <c r="E116" s="247"/>
      <c r="F116" s="113"/>
      <c r="G116" s="261"/>
      <c r="H116" s="113"/>
      <c r="I116" s="203"/>
      <c r="J116" s="113"/>
      <c r="K116" s="96"/>
      <c r="L116" s="113"/>
      <c r="M116" s="96"/>
      <c r="N116" s="113"/>
      <c r="O116" s="96"/>
      <c r="P116" s="113"/>
      <c r="Q116" s="96"/>
      <c r="R116" s="172"/>
      <c r="S116" s="154"/>
      <c r="T116" s="196"/>
      <c r="U116" s="193"/>
      <c r="V116" s="172"/>
      <c r="W116" s="193"/>
      <c r="X116" s="172"/>
      <c r="Y116" s="193"/>
      <c r="Z116" s="172"/>
      <c r="AA116" s="193"/>
      <c r="AB116" s="172"/>
      <c r="AC116" s="193"/>
      <c r="AD116" s="319"/>
    </row>
    <row r="117" spans="2:30" ht="15" x14ac:dyDescent="0.4">
      <c r="B117" s="28" t="s">
        <v>335</v>
      </c>
      <c r="C117" s="243">
        <f>+C24-C114</f>
        <v>455000</v>
      </c>
      <c r="D117" s="101">
        <f>+C117/$C$7</f>
        <v>1</v>
      </c>
      <c r="E117" s="243">
        <f>+E24-E114</f>
        <v>455000</v>
      </c>
      <c r="F117" s="108">
        <f>+E117/E$7</f>
        <v>1</v>
      </c>
      <c r="G117" s="259">
        <f>+G24-G114</f>
        <v>0</v>
      </c>
      <c r="H117" s="108" t="e">
        <f>+G117/$G$7</f>
        <v>#DIV/0!</v>
      </c>
      <c r="I117" s="184">
        <f>+I24-I114</f>
        <v>0</v>
      </c>
      <c r="J117" s="108" t="e">
        <f>+I117/$I$7</f>
        <v>#DIV/0!</v>
      </c>
      <c r="K117" s="94">
        <f>+K24-K114</f>
        <v>0</v>
      </c>
      <c r="L117" s="108" t="e">
        <f>+K117/$K$7</f>
        <v>#DIV/0!</v>
      </c>
      <c r="M117" s="94">
        <f>+M24-M114</f>
        <v>0</v>
      </c>
      <c r="N117" s="108" t="e">
        <f>+M117/$M$7</f>
        <v>#DIV/0!</v>
      </c>
      <c r="O117" s="94">
        <f>+O24-O114</f>
        <v>0</v>
      </c>
      <c r="P117" s="108" t="e">
        <f>+O117/$O$7</f>
        <v>#DIV/0!</v>
      </c>
      <c r="Q117" s="94">
        <f>+Q24-Q114</f>
        <v>0</v>
      </c>
      <c r="R117" s="172" t="e">
        <f>+Q117/$Q$7</f>
        <v>#DIV/0!</v>
      </c>
      <c r="S117" s="192">
        <f>+S24-S114</f>
        <v>0</v>
      </c>
      <c r="T117" s="172" t="e">
        <f>+S117/$S$7</f>
        <v>#DIV/0!</v>
      </c>
      <c r="U117" s="192">
        <f>+U24-U114</f>
        <v>0</v>
      </c>
      <c r="V117" s="172" t="e">
        <f>+U117/$U$7</f>
        <v>#DIV/0!</v>
      </c>
      <c r="W117" s="192">
        <f>+W24-W114</f>
        <v>0</v>
      </c>
      <c r="X117" s="172" t="e">
        <f>+W117/$W$7</f>
        <v>#DIV/0!</v>
      </c>
      <c r="Y117" s="192">
        <f>+Y24-Y114</f>
        <v>0</v>
      </c>
      <c r="Z117" s="172" t="e">
        <f>+Y117/$Y$7</f>
        <v>#DIV/0!</v>
      </c>
      <c r="AA117" s="192">
        <f>+AA24-AA114</f>
        <v>0</v>
      </c>
      <c r="AB117" s="172" t="e">
        <f>+AA117/$AA$7</f>
        <v>#DIV/0!</v>
      </c>
      <c r="AC117" s="192">
        <f>+AC24-AC114</f>
        <v>0</v>
      </c>
      <c r="AD117" s="319" t="e">
        <f>+AC117/$AC$7</f>
        <v>#DIV/0!</v>
      </c>
    </row>
    <row r="118" spans="2:30" ht="13.15" thickBot="1" x14ac:dyDescent="0.4">
      <c r="B118" s="6"/>
      <c r="C118" s="257"/>
      <c r="D118" s="2"/>
      <c r="E118" s="93"/>
      <c r="F118" s="113"/>
      <c r="G118" s="87"/>
      <c r="H118" s="113"/>
      <c r="I118" s="185"/>
      <c r="J118" s="113"/>
      <c r="K118" s="87"/>
      <c r="L118" s="113"/>
      <c r="M118" s="87"/>
      <c r="N118" s="113"/>
      <c r="O118" s="87"/>
      <c r="P118" s="113"/>
      <c r="Q118" s="87"/>
      <c r="R118" s="174"/>
      <c r="S118" s="155"/>
      <c r="T118" s="197"/>
      <c r="U118" s="192"/>
      <c r="V118" s="174"/>
      <c r="W118" s="192"/>
      <c r="X118" s="174"/>
      <c r="Y118" s="192"/>
      <c r="Z118" s="174"/>
      <c r="AA118" s="192"/>
      <c r="AB118" s="174"/>
      <c r="AC118" s="192"/>
      <c r="AD118" s="401"/>
    </row>
    <row r="119" spans="2:30" ht="13.15" thickTop="1" x14ac:dyDescent="0.35">
      <c r="B119" s="4"/>
      <c r="C119" s="247"/>
      <c r="D119" s="1"/>
      <c r="E119" s="126"/>
      <c r="F119" s="168"/>
      <c r="G119" s="57"/>
      <c r="H119" s="168"/>
      <c r="I119" s="187"/>
      <c r="J119" s="168"/>
      <c r="K119" s="57"/>
      <c r="L119" s="168"/>
      <c r="M119" s="57"/>
      <c r="N119" s="168"/>
      <c r="O119" s="57"/>
      <c r="P119" s="168"/>
      <c r="Q119" s="57"/>
      <c r="R119" s="168"/>
      <c r="S119" s="57"/>
      <c r="T119" s="168"/>
      <c r="U119" s="57"/>
      <c r="V119" s="168"/>
      <c r="W119" s="57"/>
      <c r="X119" s="168"/>
      <c r="Y119" s="57"/>
      <c r="Z119" s="168"/>
      <c r="AA119" s="57"/>
      <c r="AB119" s="168"/>
      <c r="AC119" s="57"/>
      <c r="AD119" s="413"/>
    </row>
    <row r="120" spans="2:30" ht="15" x14ac:dyDescent="0.4">
      <c r="B120" s="28" t="s">
        <v>341</v>
      </c>
      <c r="C120" s="243"/>
      <c r="D120" s="1"/>
      <c r="E120" s="79"/>
      <c r="F120" s="113"/>
      <c r="G120" s="1"/>
      <c r="H120" s="113"/>
      <c r="I120" s="312"/>
      <c r="J120" s="113"/>
      <c r="K120" s="1"/>
      <c r="L120" s="113"/>
      <c r="M120" s="1"/>
      <c r="N120" s="113"/>
      <c r="O120" s="1"/>
      <c r="P120" s="113"/>
      <c r="Q120" s="1"/>
      <c r="R120" s="113"/>
      <c r="S120" s="1"/>
      <c r="T120" s="113"/>
      <c r="U120" s="1"/>
      <c r="V120" s="113"/>
      <c r="W120" s="1"/>
      <c r="X120" s="113"/>
      <c r="Y120" s="1"/>
      <c r="Z120" s="113"/>
      <c r="AA120" s="1"/>
      <c r="AB120" s="113"/>
      <c r="AC120" s="1"/>
      <c r="AD120" s="322"/>
    </row>
    <row r="121" spans="2:30" x14ac:dyDescent="0.35">
      <c r="B121" s="394" t="s">
        <v>336</v>
      </c>
      <c r="C121" s="429">
        <v>0</v>
      </c>
      <c r="D121" s="108">
        <f t="shared" ref="D121:D126" si="99">+C121/$C$7</f>
        <v>0</v>
      </c>
      <c r="E121" s="79"/>
      <c r="F121" s="113"/>
      <c r="G121" s="1"/>
      <c r="H121" s="113"/>
      <c r="I121" s="312"/>
      <c r="J121" s="113"/>
      <c r="K121" s="1"/>
      <c r="L121" s="113"/>
      <c r="M121" s="1"/>
      <c r="N121" s="113"/>
      <c r="O121" s="1"/>
      <c r="P121" s="113"/>
      <c r="Q121" s="1"/>
      <c r="R121" s="113"/>
      <c r="S121" s="1"/>
      <c r="T121" s="113"/>
      <c r="U121" s="1"/>
      <c r="V121" s="113"/>
      <c r="W121" s="1"/>
      <c r="X121" s="113"/>
      <c r="Y121" s="1"/>
      <c r="Z121" s="113"/>
      <c r="AA121" s="1"/>
      <c r="AB121" s="113"/>
      <c r="AC121" s="1"/>
      <c r="AD121" s="322"/>
    </row>
    <row r="122" spans="2:30" x14ac:dyDescent="0.35">
      <c r="B122" s="394" t="s">
        <v>337</v>
      </c>
      <c r="C122" s="429">
        <v>0</v>
      </c>
      <c r="D122" s="108">
        <f t="shared" si="99"/>
        <v>0</v>
      </c>
      <c r="E122" s="79"/>
      <c r="F122" s="113"/>
      <c r="G122" s="1"/>
      <c r="H122" s="113"/>
      <c r="I122" s="312"/>
      <c r="J122" s="113"/>
      <c r="K122" s="1"/>
      <c r="L122" s="113"/>
      <c r="M122" s="1"/>
      <c r="N122" s="113"/>
      <c r="O122" s="1"/>
      <c r="P122" s="113"/>
      <c r="Q122" s="1"/>
      <c r="R122" s="113"/>
      <c r="S122" s="1"/>
      <c r="T122" s="113"/>
      <c r="U122" s="1"/>
      <c r="V122" s="113"/>
      <c r="W122" s="1"/>
      <c r="X122" s="113"/>
      <c r="Y122" s="1"/>
      <c r="Z122" s="113"/>
      <c r="AA122" s="1"/>
      <c r="AB122" s="113"/>
      <c r="AC122" s="1"/>
      <c r="AD122" s="322"/>
    </row>
    <row r="123" spans="2:30" x14ac:dyDescent="0.35">
      <c r="B123" s="394" t="s">
        <v>338</v>
      </c>
      <c r="C123" s="429">
        <v>0</v>
      </c>
      <c r="D123" s="108">
        <f t="shared" si="99"/>
        <v>0</v>
      </c>
      <c r="E123" s="79"/>
      <c r="F123" s="113"/>
      <c r="G123" s="1"/>
      <c r="H123" s="113"/>
      <c r="I123" s="312"/>
      <c r="J123" s="113"/>
      <c r="K123" s="1"/>
      <c r="L123" s="113"/>
      <c r="M123" s="1"/>
      <c r="N123" s="113"/>
      <c r="O123" s="1"/>
      <c r="P123" s="113"/>
      <c r="Q123" s="1"/>
      <c r="R123" s="113"/>
      <c r="S123" s="1"/>
      <c r="T123" s="113"/>
      <c r="U123" s="1"/>
      <c r="V123" s="113"/>
      <c r="W123" s="1"/>
      <c r="X123" s="113"/>
      <c r="Y123" s="1"/>
      <c r="Z123" s="113"/>
      <c r="AA123" s="1"/>
      <c r="AB123" s="113"/>
      <c r="AC123" s="1"/>
      <c r="AD123" s="322"/>
    </row>
    <row r="124" spans="2:30" x14ac:dyDescent="0.35">
      <c r="B124" s="394" t="s">
        <v>339</v>
      </c>
      <c r="C124" s="429">
        <v>0</v>
      </c>
      <c r="D124" s="108">
        <f t="shared" si="99"/>
        <v>0</v>
      </c>
      <c r="E124" s="79"/>
      <c r="F124" s="113"/>
      <c r="G124" s="1"/>
      <c r="H124" s="113"/>
      <c r="I124" s="312"/>
      <c r="J124" s="113"/>
      <c r="K124" s="1"/>
      <c r="L124" s="113"/>
      <c r="M124" s="1"/>
      <c r="N124" s="113"/>
      <c r="O124" s="1"/>
      <c r="P124" s="113"/>
      <c r="Q124" s="1"/>
      <c r="R124" s="113"/>
      <c r="S124" s="1"/>
      <c r="T124" s="113"/>
      <c r="U124" s="1"/>
      <c r="V124" s="113"/>
      <c r="W124" s="1"/>
      <c r="X124" s="113"/>
      <c r="Y124" s="1"/>
      <c r="Z124" s="113"/>
      <c r="AA124" s="1"/>
      <c r="AB124" s="113"/>
      <c r="AC124" s="1"/>
      <c r="AD124" s="322"/>
    </row>
    <row r="125" spans="2:30" ht="13.15" thickBot="1" x14ac:dyDescent="0.4">
      <c r="B125" s="394" t="s">
        <v>340</v>
      </c>
      <c r="C125" s="429">
        <v>0</v>
      </c>
      <c r="D125" s="108">
        <f t="shared" si="99"/>
        <v>0</v>
      </c>
      <c r="E125" s="79"/>
      <c r="F125" s="113"/>
      <c r="G125" s="1"/>
      <c r="H125" s="113"/>
      <c r="I125" s="312"/>
      <c r="J125" s="113"/>
      <c r="K125" s="1"/>
      <c r="L125" s="113"/>
      <c r="M125" s="1"/>
      <c r="N125" s="113"/>
      <c r="O125" s="1"/>
      <c r="P125" s="113"/>
      <c r="Q125" s="1"/>
      <c r="R125" s="113"/>
      <c r="S125" s="1"/>
      <c r="T125" s="113"/>
      <c r="U125" s="1"/>
      <c r="V125" s="113"/>
      <c r="W125" s="1"/>
      <c r="X125" s="113"/>
      <c r="Y125" s="1"/>
      <c r="Z125" s="113"/>
      <c r="AA125" s="1"/>
      <c r="AB125" s="113"/>
      <c r="AC125" s="1"/>
      <c r="AD125" s="322"/>
    </row>
    <row r="126" spans="2:30" ht="13.5" thickBot="1" x14ac:dyDescent="0.45">
      <c r="B126" s="414" t="s">
        <v>347</v>
      </c>
      <c r="C126" s="266">
        <f>SUM(C121:C125)</f>
        <v>0</v>
      </c>
      <c r="D126" s="204">
        <f t="shared" si="99"/>
        <v>0</v>
      </c>
      <c r="E126" s="79"/>
      <c r="F126" s="113"/>
      <c r="G126" s="1"/>
      <c r="H126" s="113"/>
      <c r="I126" s="312"/>
      <c r="J126" s="113"/>
      <c r="K126" s="1"/>
      <c r="L126" s="113"/>
      <c r="M126" s="1"/>
      <c r="N126" s="113"/>
      <c r="O126" s="1"/>
      <c r="P126" s="113"/>
      <c r="Q126" s="1"/>
      <c r="R126" s="113"/>
      <c r="S126" s="1"/>
      <c r="T126" s="113"/>
      <c r="U126" s="1"/>
      <c r="V126" s="113"/>
      <c r="W126" s="1"/>
      <c r="X126" s="113"/>
      <c r="Y126" s="1"/>
      <c r="Z126" s="113"/>
      <c r="AA126" s="1"/>
      <c r="AB126" s="113"/>
      <c r="AC126" s="1"/>
      <c r="AD126" s="322"/>
    </row>
    <row r="127" spans="2:30" x14ac:dyDescent="0.35">
      <c r="B127" s="4"/>
      <c r="C127" s="247"/>
      <c r="D127" s="113"/>
      <c r="E127" s="79"/>
      <c r="F127" s="113"/>
      <c r="G127" s="1"/>
      <c r="H127" s="113"/>
      <c r="I127" s="312"/>
      <c r="J127" s="113"/>
      <c r="K127" s="1"/>
      <c r="L127" s="113"/>
      <c r="M127" s="1"/>
      <c r="N127" s="113"/>
      <c r="O127" s="1"/>
      <c r="P127" s="113"/>
      <c r="Q127" s="1"/>
      <c r="R127" s="113"/>
      <c r="S127" s="1"/>
      <c r="T127" s="113"/>
      <c r="U127" s="1"/>
      <c r="V127" s="113"/>
      <c r="W127" s="1"/>
      <c r="X127" s="113"/>
      <c r="Y127" s="1"/>
      <c r="Z127" s="113"/>
      <c r="AA127" s="1"/>
      <c r="AB127" s="113"/>
      <c r="AC127" s="1"/>
      <c r="AD127" s="322"/>
    </row>
    <row r="128" spans="2:30" ht="15" x14ac:dyDescent="0.4">
      <c r="B128" s="412" t="s">
        <v>342</v>
      </c>
      <c r="C128" s="243"/>
      <c r="D128" s="1"/>
      <c r="E128" s="79"/>
      <c r="F128" s="113"/>
      <c r="G128" s="1"/>
      <c r="H128" s="113"/>
      <c r="I128" s="312"/>
      <c r="J128" s="113"/>
      <c r="K128" s="1"/>
      <c r="L128" s="113"/>
      <c r="M128" s="1"/>
      <c r="N128" s="113"/>
      <c r="O128" s="1"/>
      <c r="P128" s="113"/>
      <c r="Q128" s="1"/>
      <c r="R128" s="113"/>
      <c r="S128" s="1"/>
      <c r="T128" s="113"/>
      <c r="U128" s="1"/>
      <c r="V128" s="113"/>
      <c r="W128" s="1"/>
      <c r="X128" s="113"/>
      <c r="Y128" s="1"/>
      <c r="Z128" s="113"/>
      <c r="AA128" s="1"/>
      <c r="AB128" s="113"/>
      <c r="AC128" s="1"/>
      <c r="AD128" s="322"/>
    </row>
    <row r="129" spans="2:30" x14ac:dyDescent="0.35">
      <c r="B129" s="394" t="s">
        <v>343</v>
      </c>
      <c r="C129" s="429">
        <v>0</v>
      </c>
      <c r="D129" s="108">
        <f>+C129/$C$7</f>
        <v>0</v>
      </c>
      <c r="E129" s="79"/>
      <c r="F129" s="113"/>
      <c r="G129" s="1"/>
      <c r="H129" s="113"/>
      <c r="I129" s="312"/>
      <c r="J129" s="113"/>
      <c r="K129" s="1"/>
      <c r="L129" s="113"/>
      <c r="M129" s="1"/>
      <c r="N129" s="113"/>
      <c r="O129" s="1"/>
      <c r="P129" s="113"/>
      <c r="Q129" s="1"/>
      <c r="R129" s="113"/>
      <c r="S129" s="1"/>
      <c r="T129" s="113"/>
      <c r="U129" s="1"/>
      <c r="V129" s="113"/>
      <c r="W129" s="1"/>
      <c r="X129" s="113"/>
      <c r="Y129" s="1"/>
      <c r="Z129" s="113"/>
      <c r="AA129" s="1"/>
      <c r="AB129" s="113"/>
      <c r="AC129" s="1"/>
      <c r="AD129" s="322"/>
    </row>
    <row r="130" spans="2:30" ht="13.15" thickBot="1" x14ac:dyDescent="0.4">
      <c r="B130" s="394" t="s">
        <v>344</v>
      </c>
      <c r="C130" s="429">
        <v>0</v>
      </c>
      <c r="D130" s="108">
        <f>+C130/$C$7</f>
        <v>0</v>
      </c>
      <c r="E130" s="79"/>
      <c r="F130" s="113"/>
      <c r="G130" s="1"/>
      <c r="H130" s="113"/>
      <c r="I130" s="312"/>
      <c r="J130" s="113"/>
      <c r="K130" s="1"/>
      <c r="L130" s="113"/>
      <c r="M130" s="1"/>
      <c r="N130" s="113"/>
      <c r="O130" s="1"/>
      <c r="P130" s="113"/>
      <c r="Q130" s="1"/>
      <c r="R130" s="113"/>
      <c r="S130" s="1"/>
      <c r="T130" s="113"/>
      <c r="U130" s="1"/>
      <c r="V130" s="113"/>
      <c r="W130" s="1"/>
      <c r="X130" s="113"/>
      <c r="Y130" s="1"/>
      <c r="Z130" s="113"/>
      <c r="AA130" s="1"/>
      <c r="AB130" s="113"/>
      <c r="AC130" s="1"/>
      <c r="AD130" s="322"/>
    </row>
    <row r="131" spans="2:30" ht="13.5" thickBot="1" x14ac:dyDescent="0.45">
      <c r="B131" s="414" t="s">
        <v>346</v>
      </c>
      <c r="C131" s="267">
        <v>0</v>
      </c>
      <c r="D131" s="204">
        <f>+C131/$C$7</f>
        <v>0</v>
      </c>
      <c r="E131" s="79"/>
      <c r="F131" s="113"/>
      <c r="G131" s="1"/>
      <c r="H131" s="113"/>
      <c r="I131" s="312"/>
      <c r="J131" s="113"/>
      <c r="K131" s="1"/>
      <c r="L131" s="113"/>
      <c r="M131" s="1"/>
      <c r="N131" s="113"/>
      <c r="O131" s="1"/>
      <c r="P131" s="113"/>
      <c r="Q131" s="1"/>
      <c r="R131" s="113"/>
      <c r="S131" s="1"/>
      <c r="T131" s="113"/>
      <c r="U131" s="1"/>
      <c r="V131" s="113"/>
      <c r="W131" s="1"/>
      <c r="X131" s="113"/>
      <c r="Y131" s="1"/>
      <c r="Z131" s="113"/>
      <c r="AA131" s="1"/>
      <c r="AB131" s="113"/>
      <c r="AC131" s="1"/>
      <c r="AD131" s="322"/>
    </row>
    <row r="132" spans="2:30" x14ac:dyDescent="0.35">
      <c r="B132" s="4"/>
      <c r="C132" s="247"/>
      <c r="D132" s="1"/>
      <c r="E132" s="79"/>
      <c r="F132" s="113"/>
      <c r="G132" s="1"/>
      <c r="H132" s="113"/>
      <c r="I132" s="312"/>
      <c r="J132" s="113"/>
      <c r="K132" s="1"/>
      <c r="L132" s="113"/>
      <c r="M132" s="1"/>
      <c r="N132" s="113"/>
      <c r="O132" s="1"/>
      <c r="P132" s="113"/>
      <c r="Q132" s="1"/>
      <c r="R132" s="113"/>
      <c r="S132" s="1"/>
      <c r="T132" s="113"/>
      <c r="U132" s="1"/>
      <c r="V132" s="113"/>
      <c r="W132" s="1"/>
      <c r="X132" s="113"/>
      <c r="Y132" s="1"/>
      <c r="Z132" s="113"/>
      <c r="AA132" s="1"/>
      <c r="AB132" s="113"/>
      <c r="AC132" s="1"/>
      <c r="AD132" s="322"/>
    </row>
    <row r="133" spans="2:30" ht="15" x14ac:dyDescent="0.4">
      <c r="B133" s="412" t="s">
        <v>348</v>
      </c>
      <c r="C133" s="243">
        <f>+C117+C126-C131</f>
        <v>455000</v>
      </c>
      <c r="D133" s="108">
        <f>+C133/$C$7</f>
        <v>1</v>
      </c>
      <c r="E133" s="79"/>
      <c r="F133" s="113"/>
      <c r="G133" s="1"/>
      <c r="H133" s="113"/>
      <c r="I133" s="312"/>
      <c r="J133" s="113"/>
      <c r="K133" s="1"/>
      <c r="L133" s="113"/>
      <c r="M133" s="1"/>
      <c r="N133" s="113"/>
      <c r="O133" s="1"/>
      <c r="P133" s="113"/>
      <c r="Q133" s="1"/>
      <c r="R133" s="113"/>
      <c r="S133" s="1"/>
      <c r="T133" s="113"/>
      <c r="U133" s="1"/>
      <c r="V133" s="113"/>
      <c r="W133" s="1"/>
      <c r="X133" s="113"/>
      <c r="Y133" s="1"/>
      <c r="Z133" s="113"/>
      <c r="AA133" s="1"/>
      <c r="AB133" s="113"/>
      <c r="AC133" s="1"/>
      <c r="AD133" s="322"/>
    </row>
    <row r="134" spans="2:30" ht="13.15" thickBot="1" x14ac:dyDescent="0.4">
      <c r="B134" s="6"/>
      <c r="C134" s="415"/>
      <c r="D134" s="2"/>
      <c r="E134" s="416"/>
      <c r="F134" s="324"/>
      <c r="G134" s="2"/>
      <c r="H134" s="324"/>
      <c r="I134" s="417"/>
      <c r="J134" s="324"/>
      <c r="K134" s="2"/>
      <c r="L134" s="324"/>
      <c r="M134" s="2"/>
      <c r="N134" s="324"/>
      <c r="O134" s="2"/>
      <c r="P134" s="324"/>
      <c r="Q134" s="2"/>
      <c r="R134" s="324"/>
      <c r="S134" s="2"/>
      <c r="T134" s="324"/>
      <c r="U134" s="2"/>
      <c r="V134" s="324"/>
      <c r="W134" s="2"/>
      <c r="X134" s="324"/>
      <c r="Y134" s="2"/>
      <c r="Z134" s="324"/>
      <c r="AA134" s="2"/>
      <c r="AB134" s="324"/>
      <c r="AC134" s="2"/>
      <c r="AD134" s="418"/>
    </row>
    <row r="135" spans="2:30" x14ac:dyDescent="0.35">
      <c r="C135" s="178"/>
      <c r="F135" s="163"/>
      <c r="H135" s="163"/>
      <c r="I135" s="178"/>
      <c r="J135" s="163"/>
      <c r="L135" s="163"/>
      <c r="N135" s="163"/>
      <c r="P135" s="163"/>
      <c r="R135" s="163"/>
      <c r="T135" s="163"/>
      <c r="V135" s="163"/>
      <c r="X135" s="163"/>
      <c r="Z135" s="163"/>
      <c r="AB135" s="163"/>
      <c r="AD135" s="163"/>
    </row>
  </sheetData>
  <mergeCells count="14">
    <mergeCell ref="M5:N5"/>
    <mergeCell ref="C5:D5"/>
    <mergeCell ref="E5:F5"/>
    <mergeCell ref="G5:H5"/>
    <mergeCell ref="I5:J5"/>
    <mergeCell ref="K5:L5"/>
    <mergeCell ref="O5:P5"/>
    <mergeCell ref="Q5:R5"/>
    <mergeCell ref="AA5:AB5"/>
    <mergeCell ref="AC5:AD5"/>
    <mergeCell ref="S5:T5"/>
    <mergeCell ref="U5:V5"/>
    <mergeCell ref="W5:X5"/>
    <mergeCell ref="Y5:Z5"/>
  </mergeCells>
  <phoneticPr fontId="0" type="noConversion"/>
  <pageMargins left="0.75" right="0.75" top="1" bottom="1" header="0.5" footer="0.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2:BH135"/>
  <sheetViews>
    <sheetView topLeftCell="AI1" zoomScale="32" workbookViewId="0">
      <selection activeCell="AZ38" sqref="AZ38"/>
    </sheetView>
  </sheetViews>
  <sheetFormatPr defaultRowHeight="12.75" x14ac:dyDescent="0.35"/>
  <cols>
    <col min="2" max="2" width="50.3984375" customWidth="1"/>
    <col min="32" max="32" width="29.73046875" customWidth="1"/>
    <col min="33" max="33" width="14.86328125" customWidth="1"/>
    <col min="34" max="34" width="12.3984375" customWidth="1"/>
    <col min="35" max="35" width="14.1328125" customWidth="1"/>
    <col min="36" max="36" width="14.59765625" customWidth="1"/>
    <col min="37" max="37" width="10.265625" customWidth="1"/>
    <col min="38" max="38" width="10.59765625" customWidth="1"/>
    <col min="39" max="39" width="14.3984375" customWidth="1"/>
    <col min="40" max="40" width="14" customWidth="1"/>
    <col min="41" max="41" width="14.86328125" customWidth="1"/>
    <col min="42" max="42" width="14.73046875" customWidth="1"/>
    <col min="43" max="43" width="12.3984375" customWidth="1"/>
    <col min="44" max="44" width="12.59765625" customWidth="1"/>
    <col min="45" max="45" width="12.265625" customWidth="1"/>
    <col min="46" max="46" width="12.73046875" customWidth="1"/>
    <col min="51" max="51" width="52.86328125" customWidth="1"/>
    <col min="52" max="52" width="19.73046875" customWidth="1"/>
    <col min="53" max="53" width="9.265625" bestFit="1" customWidth="1"/>
    <col min="57" max="57" width="61.3984375" bestFit="1" customWidth="1"/>
    <col min="59" max="59" width="16.3984375" customWidth="1"/>
  </cols>
  <sheetData>
    <row r="2" spans="2:60" hidden="1" x14ac:dyDescent="0.35">
      <c r="C2" s="178"/>
      <c r="E2" s="241">
        <f>'Next Years Budget - Set Goals'!$E$15</f>
        <v>3500000</v>
      </c>
      <c r="F2" s="163"/>
      <c r="G2">
        <f>'Next Years Budget - Set Goals'!$G$15</f>
        <v>1200000</v>
      </c>
      <c r="H2" s="163"/>
      <c r="I2" s="178">
        <f>'Next Years Budget - Set Goals'!$I$15</f>
        <v>800000</v>
      </c>
      <c r="J2" s="163"/>
      <c r="K2">
        <f>'Next Years Budget - Set Goals'!$K$15</f>
        <v>0</v>
      </c>
      <c r="L2" s="163"/>
      <c r="M2">
        <f>'Next Years Budget - Set Goals'!$M$15</f>
        <v>2000000</v>
      </c>
      <c r="N2" s="163"/>
      <c r="O2">
        <f>'Next Years Budget - Set Goals'!$O$15</f>
        <v>400000</v>
      </c>
      <c r="P2" s="163"/>
      <c r="Q2">
        <f>'Next Years Budget - Set Goals'!$Q$15</f>
        <v>2500000</v>
      </c>
      <c r="R2" s="163"/>
      <c r="S2">
        <f>'Next Years Budget - Set Goals'!$S$15</f>
        <v>0</v>
      </c>
      <c r="T2" s="163"/>
      <c r="U2">
        <f>'Next Years Budget - Set Goals'!$U$15</f>
        <v>0</v>
      </c>
      <c r="V2" s="163"/>
      <c r="W2">
        <f>'Next Years Budget - Set Goals'!$W$15</f>
        <v>0</v>
      </c>
      <c r="X2" s="163"/>
      <c r="Y2">
        <f>'Next Years Budget - Set Goals'!$Y$15</f>
        <v>0</v>
      </c>
      <c r="Z2" s="163"/>
      <c r="AA2">
        <f>'Next Years Budget - Set Goals'!$AA$15</f>
        <v>0</v>
      </c>
      <c r="AB2" s="163"/>
      <c r="AC2">
        <f>'Next Years Budget - Set Goals'!$AC$15</f>
        <v>0</v>
      </c>
      <c r="AD2" s="163"/>
    </row>
    <row r="3" spans="2:60" hidden="1" x14ac:dyDescent="0.35">
      <c r="C3" s="178"/>
      <c r="E3" s="468">
        <f>'Set Seasonal Sales Curves'!$J$31</f>
        <v>0.11</v>
      </c>
      <c r="F3" s="163"/>
      <c r="G3" s="208">
        <f>'Set Seasonal Sales Curves'!$J$41</f>
        <v>0</v>
      </c>
      <c r="H3" s="163"/>
      <c r="I3" s="208">
        <f>'Set Seasonal Sales Curves'!$J$51</f>
        <v>0</v>
      </c>
      <c r="J3" s="163"/>
      <c r="K3" s="208">
        <f>'Set Seasonal Sales Curves'!$J$61</f>
        <v>0</v>
      </c>
      <c r="L3" s="163"/>
      <c r="M3" s="208">
        <f>'Set Seasonal Sales Curves'!$J$72</f>
        <v>0</v>
      </c>
      <c r="N3" s="163"/>
      <c r="O3" s="208">
        <f>'Set Seasonal Sales Curves'!$J$82</f>
        <v>0</v>
      </c>
      <c r="P3" s="163"/>
      <c r="Q3" s="208">
        <f>'Set Seasonal Sales Curves'!$J$92</f>
        <v>0</v>
      </c>
      <c r="R3" s="163"/>
      <c r="S3" s="208">
        <f>'Set Seasonal Sales Curves'!$J$102</f>
        <v>0</v>
      </c>
      <c r="T3" s="163"/>
      <c r="U3" s="208">
        <f>'Set Seasonal Sales Curves'!$J$112</f>
        <v>0</v>
      </c>
      <c r="V3" s="163"/>
      <c r="W3" s="208">
        <f>'Set Seasonal Sales Curves'!$J$122</f>
        <v>0</v>
      </c>
      <c r="X3" s="163"/>
      <c r="Y3" s="208">
        <f>'Set Seasonal Sales Curves'!$J$132</f>
        <v>0</v>
      </c>
      <c r="Z3" s="163"/>
      <c r="AA3" s="467">
        <f>'Set Seasonal Sales Curves'!$J$142</f>
        <v>0</v>
      </c>
      <c r="AB3" s="163"/>
      <c r="AC3" s="467">
        <f>'Set Seasonal Sales Curves'!$J$152</f>
        <v>0</v>
      </c>
      <c r="AD3" s="163"/>
    </row>
    <row r="4" spans="2:60" ht="30.4" thickBot="1" x14ac:dyDescent="0.85">
      <c r="B4" s="207" t="s">
        <v>410</v>
      </c>
      <c r="C4" s="178"/>
      <c r="F4" s="163"/>
      <c r="H4" s="163"/>
      <c r="I4" s="178"/>
      <c r="J4" s="163"/>
      <c r="L4" s="163"/>
      <c r="N4" s="163"/>
      <c r="P4" s="163"/>
      <c r="R4" s="163"/>
      <c r="T4" s="163"/>
      <c r="V4" s="163"/>
      <c r="X4" s="163"/>
      <c r="Z4" s="163"/>
      <c r="AB4" s="163"/>
      <c r="AD4" s="163"/>
      <c r="AF4" s="150" t="s">
        <v>369</v>
      </c>
    </row>
    <row r="5" spans="2:60" ht="42" customHeight="1" thickBot="1" x14ac:dyDescent="0.45">
      <c r="B5" s="26" t="s">
        <v>239</v>
      </c>
      <c r="C5" s="1442" t="s">
        <v>240</v>
      </c>
      <c r="D5" s="1443"/>
      <c r="E5" s="1442" t="s">
        <v>212</v>
      </c>
      <c r="F5" s="1439"/>
      <c r="G5" s="1438" t="s">
        <v>211</v>
      </c>
      <c r="H5" s="1441"/>
      <c r="I5" s="1438" t="s">
        <v>243</v>
      </c>
      <c r="J5" s="1441"/>
      <c r="K5" s="1438" t="s">
        <v>813</v>
      </c>
      <c r="L5" s="1441"/>
      <c r="M5" s="1438" t="s">
        <v>244</v>
      </c>
      <c r="N5" s="1439"/>
      <c r="O5" s="1438" t="s">
        <v>804</v>
      </c>
      <c r="P5" s="1439"/>
      <c r="Q5" s="1438" t="s">
        <v>246</v>
      </c>
      <c r="R5" s="1439"/>
      <c r="S5" s="1438" t="s">
        <v>350</v>
      </c>
      <c r="T5" s="1439"/>
      <c r="U5" s="1438" t="s">
        <v>247</v>
      </c>
      <c r="V5" s="1441"/>
      <c r="W5" s="1439" t="s">
        <v>815</v>
      </c>
      <c r="X5" s="1439"/>
      <c r="Y5" s="1438" t="s">
        <v>249</v>
      </c>
      <c r="Z5" s="1439"/>
      <c r="AA5" s="1438" t="s">
        <v>250</v>
      </c>
      <c r="AB5" s="1439"/>
      <c r="AC5" s="1438" t="s">
        <v>251</v>
      </c>
      <c r="AD5" s="1440"/>
      <c r="AF5" s="217" t="s">
        <v>213</v>
      </c>
      <c r="AG5" s="227" t="s">
        <v>212</v>
      </c>
      <c r="AH5" s="233" t="s">
        <v>211</v>
      </c>
      <c r="AI5" s="233" t="s">
        <v>243</v>
      </c>
      <c r="AJ5" s="233" t="s">
        <v>813</v>
      </c>
      <c r="AK5" s="233" t="s">
        <v>244</v>
      </c>
      <c r="AL5" s="233" t="s">
        <v>804</v>
      </c>
      <c r="AM5" s="233" t="s">
        <v>246</v>
      </c>
      <c r="AN5" s="233" t="s">
        <v>350</v>
      </c>
      <c r="AO5" s="228" t="s">
        <v>247</v>
      </c>
      <c r="AP5" s="228" t="s">
        <v>815</v>
      </c>
      <c r="AQ5" s="228" t="s">
        <v>1</v>
      </c>
      <c r="AR5" s="228" t="s">
        <v>1</v>
      </c>
      <c r="AS5" s="228" t="s">
        <v>1</v>
      </c>
      <c r="AT5" s="229" t="s">
        <v>208</v>
      </c>
      <c r="AV5" s="569"/>
      <c r="AW5" s="570"/>
      <c r="AX5" s="570"/>
      <c r="AY5" s="570"/>
      <c r="AZ5" s="570"/>
      <c r="BA5" s="570"/>
      <c r="BC5" s="569"/>
      <c r="BD5" s="570"/>
      <c r="BE5" s="570"/>
      <c r="BF5" s="570"/>
      <c r="BG5" s="570"/>
      <c r="BH5" s="570"/>
    </row>
    <row r="6" spans="2:60" ht="25.9" thickTop="1" thickBot="1" x14ac:dyDescent="0.75">
      <c r="B6" s="4"/>
      <c r="C6" s="205" t="s">
        <v>236</v>
      </c>
      <c r="D6" s="75" t="s">
        <v>237</v>
      </c>
      <c r="E6" s="70" t="s">
        <v>236</v>
      </c>
      <c r="F6" s="209" t="s">
        <v>237</v>
      </c>
      <c r="G6" s="78" t="s">
        <v>236</v>
      </c>
      <c r="H6" s="171" t="s">
        <v>237</v>
      </c>
      <c r="I6" s="179" t="s">
        <v>236</v>
      </c>
      <c r="J6" s="171" t="s">
        <v>237</v>
      </c>
      <c r="K6" s="78" t="s">
        <v>236</v>
      </c>
      <c r="L6" s="171" t="s">
        <v>237</v>
      </c>
      <c r="M6" s="78" t="s">
        <v>236</v>
      </c>
      <c r="N6" s="165" t="s">
        <v>237</v>
      </c>
      <c r="O6" s="78" t="s">
        <v>236</v>
      </c>
      <c r="P6" s="165" t="s">
        <v>237</v>
      </c>
      <c r="Q6" s="78" t="s">
        <v>236</v>
      </c>
      <c r="R6" s="209" t="s">
        <v>237</v>
      </c>
      <c r="S6" s="78" t="s">
        <v>236</v>
      </c>
      <c r="T6" s="209" t="s">
        <v>237</v>
      </c>
      <c r="U6" s="78" t="s">
        <v>236</v>
      </c>
      <c r="V6" s="171" t="s">
        <v>237</v>
      </c>
      <c r="W6" s="211" t="s">
        <v>236</v>
      </c>
      <c r="X6" s="165" t="s">
        <v>237</v>
      </c>
      <c r="Y6" s="78" t="s">
        <v>236</v>
      </c>
      <c r="Z6" s="165" t="s">
        <v>237</v>
      </c>
      <c r="AA6" s="78" t="s">
        <v>236</v>
      </c>
      <c r="AB6" s="209" t="s">
        <v>237</v>
      </c>
      <c r="AC6" s="78" t="s">
        <v>236</v>
      </c>
      <c r="AD6" s="391" t="s">
        <v>237</v>
      </c>
      <c r="AF6" s="218" t="s">
        <v>360</v>
      </c>
      <c r="AG6" s="239">
        <f>+(E7)</f>
        <v>385000</v>
      </c>
      <c r="AH6" s="370">
        <f>+(G7)</f>
        <v>0</v>
      </c>
      <c r="AI6" s="370">
        <f>+(I7)</f>
        <v>0</v>
      </c>
      <c r="AJ6" s="370">
        <f>+(K7)</f>
        <v>0</v>
      </c>
      <c r="AK6" s="370">
        <f>+(M7)</f>
        <v>0</v>
      </c>
      <c r="AL6" s="370">
        <f>+(O7)</f>
        <v>0</v>
      </c>
      <c r="AM6" s="370">
        <f>+(Q7)</f>
        <v>0</v>
      </c>
      <c r="AN6" s="370">
        <f>+(S7)</f>
        <v>0</v>
      </c>
      <c r="AO6" s="370">
        <f>+(U7)</f>
        <v>0</v>
      </c>
      <c r="AP6" s="370">
        <f>+(W7)</f>
        <v>0</v>
      </c>
      <c r="AQ6" s="370">
        <f>+(Y7)</f>
        <v>0</v>
      </c>
      <c r="AR6" s="370">
        <f>+(AA7)</f>
        <v>0</v>
      </c>
      <c r="AS6" s="371">
        <f>+(AC7)</f>
        <v>0</v>
      </c>
      <c r="AT6" s="372">
        <f>SUM(AG6:AS6)</f>
        <v>385000</v>
      </c>
      <c r="AV6" s="547" t="s">
        <v>461</v>
      </c>
      <c r="AW6" s="548"/>
      <c r="AX6" s="548"/>
      <c r="AY6" s="548"/>
      <c r="AZ6" s="548"/>
      <c r="BA6" s="548"/>
      <c r="BC6" s="547" t="s">
        <v>461</v>
      </c>
      <c r="BD6" s="548"/>
      <c r="BE6" s="548"/>
      <c r="BF6" s="548"/>
      <c r="BG6" s="548"/>
      <c r="BH6" s="548"/>
    </row>
    <row r="7" spans="2:60" ht="18.399999999999999" thickTop="1" thickBot="1" x14ac:dyDescent="0.55000000000000004">
      <c r="B7" s="392" t="s">
        <v>230</v>
      </c>
      <c r="C7" s="245">
        <f>+E7+G7+I7+K7+M7+O7+Q7+S7+U7+W7+Y7+AA7+AC7</f>
        <v>385000</v>
      </c>
      <c r="D7" s="101">
        <f>+C7/$C$7</f>
        <v>1</v>
      </c>
      <c r="E7" s="393">
        <f>+(E2*E3)</f>
        <v>385000</v>
      </c>
      <c r="F7" s="108">
        <f>+E7/$E$7</f>
        <v>1</v>
      </c>
      <c r="G7" s="242">
        <f>+(G2*G3)</f>
        <v>0</v>
      </c>
      <c r="H7" s="172" t="e">
        <f>+G7/$G$7</f>
        <v>#DIV/0!</v>
      </c>
      <c r="I7" s="242">
        <f>+(I2*I3)</f>
        <v>0</v>
      </c>
      <c r="J7" s="172" t="e">
        <f>+I7/$I$7</f>
        <v>#DIV/0!</v>
      </c>
      <c r="K7" s="242">
        <f>+(K2*K3)</f>
        <v>0</v>
      </c>
      <c r="L7" s="172" t="e">
        <f>+K7/$K$7</f>
        <v>#DIV/0!</v>
      </c>
      <c r="M7" s="242">
        <f>+(M2*M3)</f>
        <v>0</v>
      </c>
      <c r="N7" s="108" t="e">
        <f>+M7/$M$7</f>
        <v>#DIV/0!</v>
      </c>
      <c r="O7" s="242">
        <f>+(O2*O3)</f>
        <v>0</v>
      </c>
      <c r="P7" s="108" t="e">
        <f>+O7/$M$7</f>
        <v>#DIV/0!</v>
      </c>
      <c r="Q7" s="242">
        <f>+(Q2*Q3)</f>
        <v>0</v>
      </c>
      <c r="R7" s="108" t="e">
        <f>+Q7/$Q$7</f>
        <v>#DIV/0!</v>
      </c>
      <c r="S7" s="242">
        <f>+(S2*S3)</f>
        <v>0</v>
      </c>
      <c r="T7" s="108" t="e">
        <f>+S7/$S$7</f>
        <v>#DIV/0!</v>
      </c>
      <c r="U7" s="242">
        <f>+(U2*U3)</f>
        <v>0</v>
      </c>
      <c r="V7" s="172" t="e">
        <f>+U7/$U$7</f>
        <v>#DIV/0!</v>
      </c>
      <c r="W7" s="242">
        <f>+(W2*W3)</f>
        <v>0</v>
      </c>
      <c r="X7" s="108" t="e">
        <f>+W7/$W$7</f>
        <v>#DIV/0!</v>
      </c>
      <c r="Y7" s="242">
        <f>+(Y2*Y3)</f>
        <v>0</v>
      </c>
      <c r="Z7" s="108" t="e">
        <f>+Y7/$Y$7</f>
        <v>#DIV/0!</v>
      </c>
      <c r="AA7" s="242">
        <f>+(AA2*AA3)</f>
        <v>0</v>
      </c>
      <c r="AB7" s="108" t="e">
        <f>+AA7/$AA$7</f>
        <v>#DIV/0!</v>
      </c>
      <c r="AC7" s="242">
        <f>+(AC2*AC3)</f>
        <v>0</v>
      </c>
      <c r="AD7" s="319" t="e">
        <f>+AC7/$AC$7</f>
        <v>#DIV/0!</v>
      </c>
      <c r="AF7" s="376" t="s">
        <v>349</v>
      </c>
      <c r="AG7" s="374">
        <f>+(AG6/$AT$6)</f>
        <v>1</v>
      </c>
      <c r="AH7" s="421">
        <f t="shared" ref="AH7:AS7" si="0">+(AH6/$AT$6)</f>
        <v>0</v>
      </c>
      <c r="AI7" s="421">
        <f t="shared" si="0"/>
        <v>0</v>
      </c>
      <c r="AJ7" s="421">
        <f t="shared" si="0"/>
        <v>0</v>
      </c>
      <c r="AK7" s="421">
        <f t="shared" si="0"/>
        <v>0</v>
      </c>
      <c r="AL7" s="421">
        <f t="shared" si="0"/>
        <v>0</v>
      </c>
      <c r="AM7" s="421">
        <f t="shared" si="0"/>
        <v>0</v>
      </c>
      <c r="AN7" s="421">
        <f t="shared" si="0"/>
        <v>0</v>
      </c>
      <c r="AO7" s="421">
        <f t="shared" si="0"/>
        <v>0</v>
      </c>
      <c r="AP7" s="421">
        <f t="shared" si="0"/>
        <v>0</v>
      </c>
      <c r="AQ7" s="421">
        <f t="shared" si="0"/>
        <v>0</v>
      </c>
      <c r="AR7" s="421">
        <f t="shared" si="0"/>
        <v>0</v>
      </c>
      <c r="AS7" s="421">
        <f t="shared" si="0"/>
        <v>0</v>
      </c>
      <c r="AT7" s="230">
        <f>+AT6/$AT6</f>
        <v>1</v>
      </c>
      <c r="AV7" s="565" t="s">
        <v>486</v>
      </c>
      <c r="AW7" s="566"/>
      <c r="AX7" s="568" t="s">
        <v>487</v>
      </c>
      <c r="AY7" s="566"/>
      <c r="AZ7" s="566"/>
      <c r="BA7" s="567"/>
      <c r="BC7" s="565" t="s">
        <v>486</v>
      </c>
      <c r="BD7" s="566"/>
      <c r="BE7" s="568" t="s">
        <v>696</v>
      </c>
      <c r="BF7" s="566"/>
      <c r="BG7" s="566"/>
      <c r="BH7" s="567"/>
    </row>
    <row r="8" spans="2:60" ht="18.399999999999999" thickTop="1" thickBot="1" x14ac:dyDescent="0.55000000000000004">
      <c r="B8" s="4"/>
      <c r="C8" s="243"/>
      <c r="D8" s="76"/>
      <c r="E8" s="62"/>
      <c r="F8" s="108"/>
      <c r="G8" s="250"/>
      <c r="H8" s="172"/>
      <c r="I8" s="180"/>
      <c r="J8" s="172"/>
      <c r="K8" s="79"/>
      <c r="L8" s="172"/>
      <c r="M8" s="79"/>
      <c r="N8" s="89"/>
      <c r="O8" s="79"/>
      <c r="P8" s="108"/>
      <c r="Q8" s="94"/>
      <c r="R8" s="108"/>
      <c r="S8" s="94"/>
      <c r="T8" s="108"/>
      <c r="U8" s="94"/>
      <c r="V8" s="172"/>
      <c r="W8" s="1"/>
      <c r="X8" s="108"/>
      <c r="Y8" s="94"/>
      <c r="Z8" s="108"/>
      <c r="AA8" s="94"/>
      <c r="AB8" s="108"/>
      <c r="AC8" s="79"/>
      <c r="AD8" s="319"/>
      <c r="AF8" s="220" t="s">
        <v>361</v>
      </c>
      <c r="AG8" s="373">
        <f>+(F$24)</f>
        <v>1</v>
      </c>
      <c r="AH8" s="422" t="e">
        <f>+(H$24)</f>
        <v>#DIV/0!</v>
      </c>
      <c r="AI8" s="422" t="e">
        <f>+(J$24)</f>
        <v>#DIV/0!</v>
      </c>
      <c r="AJ8" s="422" t="e">
        <f>+(L$24)</f>
        <v>#DIV/0!</v>
      </c>
      <c r="AK8" s="422" t="e">
        <f>+(N$24)</f>
        <v>#DIV/0!</v>
      </c>
      <c r="AL8" s="422" t="e">
        <f>+(P$24)</f>
        <v>#DIV/0!</v>
      </c>
      <c r="AM8" s="422" t="e">
        <f>+(R$24)</f>
        <v>#DIV/0!</v>
      </c>
      <c r="AN8" s="422" t="e">
        <f>+(T$24)</f>
        <v>#DIV/0!</v>
      </c>
      <c r="AO8" s="422" t="e">
        <f>+(V$24)</f>
        <v>#DIV/0!</v>
      </c>
      <c r="AP8" s="422" t="e">
        <f>+(X$24)</f>
        <v>#DIV/0!</v>
      </c>
      <c r="AQ8" s="422" t="e">
        <f>+(Z$24)</f>
        <v>#DIV/0!</v>
      </c>
      <c r="AR8" s="422" t="e">
        <f>+(AB$24)</f>
        <v>#DIV/0!</v>
      </c>
      <c r="AS8" s="422" t="e">
        <f>+(AD$24)</f>
        <v>#DIV/0!</v>
      </c>
      <c r="AT8" s="231" t="e">
        <f>+AT9/AT6</f>
        <v>#DIV/0!</v>
      </c>
      <c r="AV8" s="4"/>
      <c r="AW8" s="549" t="s">
        <v>462</v>
      </c>
      <c r="AX8" s="550" t="s">
        <v>463</v>
      </c>
      <c r="AY8" s="1"/>
      <c r="AZ8" s="551">
        <f>+(E7)</f>
        <v>385000</v>
      </c>
      <c r="BA8" s="3"/>
      <c r="BC8" s="4"/>
      <c r="BD8" s="549" t="s">
        <v>462</v>
      </c>
      <c r="BE8" s="550" t="s">
        <v>696</v>
      </c>
      <c r="BF8" s="1"/>
      <c r="BG8" s="551">
        <f>+G7</f>
        <v>0</v>
      </c>
      <c r="BH8" s="3"/>
    </row>
    <row r="9" spans="2:60" ht="18" thickBot="1" x14ac:dyDescent="0.55000000000000004">
      <c r="B9" s="28" t="s">
        <v>232</v>
      </c>
      <c r="C9" s="243"/>
      <c r="D9" s="76"/>
      <c r="E9" s="62"/>
      <c r="F9" s="108"/>
      <c r="G9" s="250"/>
      <c r="H9" s="172"/>
      <c r="I9" s="180"/>
      <c r="J9" s="108"/>
      <c r="K9" s="79"/>
      <c r="L9" s="172"/>
      <c r="M9" s="79"/>
      <c r="N9" s="89"/>
      <c r="O9" s="79"/>
      <c r="P9" s="108"/>
      <c r="Q9" s="94"/>
      <c r="R9" s="108"/>
      <c r="S9" s="94"/>
      <c r="T9" s="108"/>
      <c r="U9" s="94"/>
      <c r="V9" s="172"/>
      <c r="W9" s="1"/>
      <c r="X9" s="108"/>
      <c r="Y9" s="94"/>
      <c r="Z9" s="108"/>
      <c r="AA9" s="94"/>
      <c r="AB9" s="108"/>
      <c r="AC9" s="79"/>
      <c r="AD9" s="319"/>
      <c r="AF9" s="219" t="s">
        <v>362</v>
      </c>
      <c r="AG9" s="290">
        <f t="shared" ref="AG9:AS9" si="1">+AG6*AG8</f>
        <v>385000</v>
      </c>
      <c r="AH9" s="291" t="e">
        <f t="shared" si="1"/>
        <v>#DIV/0!</v>
      </c>
      <c r="AI9" s="291" t="e">
        <f t="shared" si="1"/>
        <v>#DIV/0!</v>
      </c>
      <c r="AJ9" s="291" t="e">
        <f t="shared" si="1"/>
        <v>#DIV/0!</v>
      </c>
      <c r="AK9" s="291" t="e">
        <f t="shared" si="1"/>
        <v>#DIV/0!</v>
      </c>
      <c r="AL9" s="291" t="e">
        <f t="shared" si="1"/>
        <v>#DIV/0!</v>
      </c>
      <c r="AM9" s="291" t="e">
        <f t="shared" si="1"/>
        <v>#DIV/0!</v>
      </c>
      <c r="AN9" s="291" t="e">
        <f t="shared" si="1"/>
        <v>#DIV/0!</v>
      </c>
      <c r="AO9" s="291" t="e">
        <f t="shared" si="1"/>
        <v>#DIV/0!</v>
      </c>
      <c r="AP9" s="291" t="e">
        <f t="shared" si="1"/>
        <v>#DIV/0!</v>
      </c>
      <c r="AQ9" s="291" t="e">
        <f t="shared" si="1"/>
        <v>#DIV/0!</v>
      </c>
      <c r="AR9" s="291" t="e">
        <f t="shared" si="1"/>
        <v>#DIV/0!</v>
      </c>
      <c r="AS9" s="292" t="e">
        <f t="shared" si="1"/>
        <v>#DIV/0!</v>
      </c>
      <c r="AT9" s="293" t="e">
        <f>SUM(AG9:AS9)</f>
        <v>#DIV/0!</v>
      </c>
      <c r="AV9" s="552"/>
      <c r="AW9" s="549" t="s">
        <v>464</v>
      </c>
      <c r="AX9" s="550" t="s">
        <v>465</v>
      </c>
      <c r="AY9" s="1"/>
      <c r="AZ9" s="572">
        <v>8500</v>
      </c>
      <c r="BA9" s="3"/>
      <c r="BC9" s="552"/>
      <c r="BD9" s="549" t="s">
        <v>464</v>
      </c>
      <c r="BE9" s="550" t="s">
        <v>465</v>
      </c>
      <c r="BF9" s="1"/>
      <c r="BG9" s="572">
        <v>350</v>
      </c>
      <c r="BH9" s="3"/>
    </row>
    <row r="10" spans="2:60" ht="18" thickBot="1" x14ac:dyDescent="0.55000000000000004">
      <c r="B10" s="394" t="s">
        <v>220</v>
      </c>
      <c r="C10" s="243">
        <f t="shared" ref="C10:C21" si="2">+E10+G10+I10+K10+M10+O10+Q10+S10+U10+W10+Y10+AA10+AC10</f>
        <v>0</v>
      </c>
      <c r="D10" s="101">
        <f>+C10/$C$7</f>
        <v>0</v>
      </c>
      <c r="E10" s="249">
        <f>+F10*E$7</f>
        <v>0</v>
      </c>
      <c r="F10" s="237">
        <f>'Next Years Budget - Set Goals'!$F$18</f>
        <v>0</v>
      </c>
      <c r="G10" s="270">
        <f>+H10*$G$7</f>
        <v>0</v>
      </c>
      <c r="H10" s="236">
        <f>'Next Years Budget - Set Goals'!H18</f>
        <v>0</v>
      </c>
      <c r="I10" s="181">
        <f>+J10*$I$7</f>
        <v>0</v>
      </c>
      <c r="J10" s="237">
        <f>'Next Years Budget - Set Goals'!J18</f>
        <v>0</v>
      </c>
      <c r="K10" s="164">
        <f>+$K$7*L10</f>
        <v>0</v>
      </c>
      <c r="L10" s="236">
        <f>'Next Years Budget - Set Goals'!L18</f>
        <v>0</v>
      </c>
      <c r="M10" s="164">
        <f>+N10*$M$7</f>
        <v>0</v>
      </c>
      <c r="N10" s="238">
        <f>'Next Years Budget - Set Goals'!N18</f>
        <v>0</v>
      </c>
      <c r="O10" s="164">
        <f>+P10*$O$7</f>
        <v>0</v>
      </c>
      <c r="P10" s="237">
        <f>'Next Years Budget - Set Goals'!P18</f>
        <v>0</v>
      </c>
      <c r="Q10" s="170">
        <f>+R10*$Q$7</f>
        <v>0</v>
      </c>
      <c r="R10" s="237">
        <f>'Next Years Budget - Set Goals'!R18</f>
        <v>0</v>
      </c>
      <c r="S10" s="170">
        <f>+T10*$S$7</f>
        <v>0</v>
      </c>
      <c r="T10" s="237">
        <f>'Next Years Budget - Set Goals'!T18</f>
        <v>0</v>
      </c>
      <c r="U10" s="170">
        <f>+V10*$U$7</f>
        <v>0</v>
      </c>
      <c r="V10" s="236">
        <f>'Next Years Budget - Set Goals'!V18</f>
        <v>0</v>
      </c>
      <c r="W10" s="155">
        <f>+X10*$W$7</f>
        <v>0</v>
      </c>
      <c r="X10" s="237">
        <f>'Next Years Budget - Set Goals'!X18</f>
        <v>1E-4</v>
      </c>
      <c r="Y10" s="170">
        <f>+Z10*$Y$7</f>
        <v>0</v>
      </c>
      <c r="Z10" s="237">
        <f>'Next Years Budget - Set Goals'!Z18</f>
        <v>0</v>
      </c>
      <c r="AA10" s="170">
        <f>+AB10*$AA$7</f>
        <v>0</v>
      </c>
      <c r="AB10" s="237">
        <f>'Next Years Budget - Set Goals'!AB18</f>
        <v>0</v>
      </c>
      <c r="AC10" s="164">
        <f>+AD10*$AC$7</f>
        <v>0</v>
      </c>
      <c r="AD10" s="395">
        <f>'Next Years Budget - Set Goals'!AD18</f>
        <v>1E-4</v>
      </c>
      <c r="AF10" s="378" t="s">
        <v>363</v>
      </c>
      <c r="AG10" s="223">
        <f>+(AG11/AG6)</f>
        <v>0</v>
      </c>
      <c r="AH10" s="234" t="e">
        <f t="shared" ref="AH10:AS10" si="3">+(AH11/AH6)</f>
        <v>#DIV/0!</v>
      </c>
      <c r="AI10" s="234" t="e">
        <f t="shared" si="3"/>
        <v>#DIV/0!</v>
      </c>
      <c r="AJ10" s="234" t="e">
        <f t="shared" si="3"/>
        <v>#DIV/0!</v>
      </c>
      <c r="AK10" s="234" t="e">
        <f t="shared" si="3"/>
        <v>#DIV/0!</v>
      </c>
      <c r="AL10" s="234" t="e">
        <f t="shared" si="3"/>
        <v>#DIV/0!</v>
      </c>
      <c r="AM10" s="234" t="e">
        <f t="shared" si="3"/>
        <v>#DIV/0!</v>
      </c>
      <c r="AN10" s="234" t="e">
        <f t="shared" si="3"/>
        <v>#DIV/0!</v>
      </c>
      <c r="AO10" s="234" t="e">
        <f t="shared" si="3"/>
        <v>#DIV/0!</v>
      </c>
      <c r="AP10" s="234" t="e">
        <f t="shared" si="3"/>
        <v>#DIV/0!</v>
      </c>
      <c r="AQ10" s="234" t="e">
        <f t="shared" si="3"/>
        <v>#DIV/0!</v>
      </c>
      <c r="AR10" s="234" t="e">
        <f t="shared" si="3"/>
        <v>#DIV/0!</v>
      </c>
      <c r="AS10" s="234" t="e">
        <f t="shared" si="3"/>
        <v>#DIV/0!</v>
      </c>
      <c r="AT10" s="232">
        <f>+AT11/AT6</f>
        <v>0</v>
      </c>
      <c r="AV10" s="552"/>
      <c r="AW10" s="549" t="s">
        <v>466</v>
      </c>
      <c r="AX10" s="550" t="s">
        <v>467</v>
      </c>
      <c r="AY10" s="1"/>
      <c r="AZ10" s="553">
        <f>+(AZ8/AZ9)</f>
        <v>45.294117647058826</v>
      </c>
      <c r="BA10" s="3"/>
      <c r="BC10" s="552"/>
      <c r="BD10" s="549" t="s">
        <v>466</v>
      </c>
      <c r="BE10" s="550" t="s">
        <v>467</v>
      </c>
      <c r="BF10" s="1"/>
      <c r="BG10" s="553">
        <f>+(BG8/BG9)</f>
        <v>0</v>
      </c>
      <c r="BH10" s="3"/>
    </row>
    <row r="11" spans="2:60" ht="18.399999999999999" thickTop="1" thickBot="1" x14ac:dyDescent="0.55000000000000004">
      <c r="B11" s="394" t="s">
        <v>221</v>
      </c>
      <c r="C11" s="243">
        <f t="shared" si="2"/>
        <v>0</v>
      </c>
      <c r="D11" s="101">
        <f t="shared" ref="D11:D21" si="4">+C11/$C$7</f>
        <v>0</v>
      </c>
      <c r="E11" s="249">
        <f t="shared" ref="E11:E21" si="5">+F11*E$7</f>
        <v>0</v>
      </c>
      <c r="F11" s="237">
        <f>'Next Years Budget - Set Goals'!F19</f>
        <v>0</v>
      </c>
      <c r="G11" s="270">
        <f t="shared" ref="G11:G21" si="6">+H11*$G$7</f>
        <v>0</v>
      </c>
      <c r="H11" s="236">
        <f>'Next Years Budget - Set Goals'!H19</f>
        <v>0</v>
      </c>
      <c r="I11" s="181">
        <f t="shared" ref="I11:I21" si="7">+J11*$I$7</f>
        <v>0</v>
      </c>
      <c r="J11" s="237">
        <f>'Next Years Budget - Set Goals'!J19</f>
        <v>0</v>
      </c>
      <c r="K11" s="164">
        <f t="shared" ref="K11:K21" si="8">+L11*$K$7</f>
        <v>0</v>
      </c>
      <c r="L11" s="236">
        <f>'Next Years Budget - Set Goals'!L19</f>
        <v>0</v>
      </c>
      <c r="M11" s="170">
        <f t="shared" ref="M11:M21" si="9">+N11*$M$7</f>
        <v>0</v>
      </c>
      <c r="N11" s="238">
        <f>'Next Years Budget - Set Goals'!N19</f>
        <v>0</v>
      </c>
      <c r="O11" s="164">
        <f t="shared" ref="O11:O21" si="10">+P11*$O$7</f>
        <v>0</v>
      </c>
      <c r="P11" s="237">
        <f>'Next Years Budget - Set Goals'!P19</f>
        <v>0</v>
      </c>
      <c r="Q11" s="170">
        <f t="shared" ref="Q11:Q21" si="11">+R11*$Q$7</f>
        <v>0</v>
      </c>
      <c r="R11" s="237">
        <f>'Next Years Budget - Set Goals'!R19</f>
        <v>0</v>
      </c>
      <c r="S11" s="170">
        <f t="shared" ref="S11:S21" si="12">+T11*$S$7</f>
        <v>0</v>
      </c>
      <c r="T11" s="237">
        <f>'Next Years Budget - Set Goals'!T19</f>
        <v>0</v>
      </c>
      <c r="U11" s="170">
        <f t="shared" ref="U11:U21" si="13">+V11*$U$7</f>
        <v>0</v>
      </c>
      <c r="V11" s="236">
        <f>'Next Years Budget - Set Goals'!V19</f>
        <v>0</v>
      </c>
      <c r="W11" s="155">
        <f t="shared" ref="W11:W21" si="14">+X11*$W$7</f>
        <v>0</v>
      </c>
      <c r="X11" s="237">
        <f>'Next Years Budget - Set Goals'!X19</f>
        <v>0</v>
      </c>
      <c r="Y11" s="170">
        <f t="shared" ref="Y11:Y21" si="15">+Z11*$Y$7</f>
        <v>0</v>
      </c>
      <c r="Z11" s="237">
        <f>'Next Years Budget - Set Goals'!Z19</f>
        <v>0</v>
      </c>
      <c r="AA11" s="170">
        <f t="shared" ref="AA11:AA21" si="16">+AB11*$AA$7</f>
        <v>0</v>
      </c>
      <c r="AB11" s="237">
        <f>'Next Years Budget - Set Goals'!AB19</f>
        <v>0</v>
      </c>
      <c r="AC11" s="164">
        <f t="shared" ref="AC11:AC21" si="17">+AD11*$AC$7</f>
        <v>0</v>
      </c>
      <c r="AD11" s="395">
        <f>'Next Years Budget - Set Goals'!AD19</f>
        <v>0</v>
      </c>
      <c r="AF11" s="377" t="s">
        <v>364</v>
      </c>
      <c r="AG11" s="239">
        <f>+(E114)</f>
        <v>0</v>
      </c>
      <c r="AH11" s="379">
        <f>+(G114)</f>
        <v>0</v>
      </c>
      <c r="AI11" s="379">
        <f>+(I114)</f>
        <v>0</v>
      </c>
      <c r="AJ11" s="379">
        <f>+(K114)</f>
        <v>0</v>
      </c>
      <c r="AK11" s="379">
        <f>+(M114)</f>
        <v>0</v>
      </c>
      <c r="AL11" s="379">
        <f>+(O114)</f>
        <v>0</v>
      </c>
      <c r="AM11" s="379">
        <f>+(Q114)</f>
        <v>0</v>
      </c>
      <c r="AN11" s="379">
        <f>+(S114)</f>
        <v>0</v>
      </c>
      <c r="AO11" s="379">
        <f>+(U114)</f>
        <v>0</v>
      </c>
      <c r="AP11" s="379">
        <f>+(W114)</f>
        <v>0</v>
      </c>
      <c r="AQ11" s="379">
        <f>+(Y114)</f>
        <v>0</v>
      </c>
      <c r="AR11" s="379">
        <f>+(AA114)</f>
        <v>0</v>
      </c>
      <c r="AS11" s="380">
        <f>+(AC114)</f>
        <v>0</v>
      </c>
      <c r="AT11" s="381">
        <f>SUM(AG11:AS11)</f>
        <v>0</v>
      </c>
      <c r="AV11" s="552"/>
      <c r="AW11" s="549" t="s">
        <v>468</v>
      </c>
      <c r="AX11" s="550" t="s">
        <v>469</v>
      </c>
      <c r="AY11" s="1"/>
      <c r="AZ11" s="573">
        <v>0.05</v>
      </c>
      <c r="BA11" s="3"/>
      <c r="BC11" s="552"/>
      <c r="BD11" s="549" t="s">
        <v>468</v>
      </c>
      <c r="BE11" s="550" t="s">
        <v>469</v>
      </c>
      <c r="BF11" s="1"/>
      <c r="BG11" s="573">
        <v>0</v>
      </c>
      <c r="BH11" s="3"/>
    </row>
    <row r="12" spans="2:60" ht="18" thickBot="1" x14ac:dyDescent="0.55000000000000004">
      <c r="B12" s="394" t="s">
        <v>222</v>
      </c>
      <c r="C12" s="243">
        <f t="shared" si="2"/>
        <v>0</v>
      </c>
      <c r="D12" s="101">
        <f t="shared" si="4"/>
        <v>0</v>
      </c>
      <c r="E12" s="249">
        <f t="shared" si="5"/>
        <v>0</v>
      </c>
      <c r="F12" s="237">
        <f>'Next Years Budget - Set Goals'!F20</f>
        <v>0</v>
      </c>
      <c r="G12" s="270">
        <f t="shared" si="6"/>
        <v>0</v>
      </c>
      <c r="H12" s="236">
        <f>'Next Years Budget - Set Goals'!H20</f>
        <v>0</v>
      </c>
      <c r="I12" s="181">
        <f t="shared" si="7"/>
        <v>0</v>
      </c>
      <c r="J12" s="237">
        <f>'Next Years Budget - Set Goals'!J20</f>
        <v>0</v>
      </c>
      <c r="K12" s="164">
        <f t="shared" si="8"/>
        <v>0</v>
      </c>
      <c r="L12" s="236">
        <f>'Next Years Budget - Set Goals'!L20</f>
        <v>0</v>
      </c>
      <c r="M12" s="170">
        <f t="shared" si="9"/>
        <v>0</v>
      </c>
      <c r="N12" s="238">
        <f>'Next Years Budget - Set Goals'!N20</f>
        <v>0</v>
      </c>
      <c r="O12" s="164">
        <f t="shared" si="10"/>
        <v>0</v>
      </c>
      <c r="P12" s="237">
        <f>'Next Years Budget - Set Goals'!P20</f>
        <v>0</v>
      </c>
      <c r="Q12" s="170">
        <f t="shared" si="11"/>
        <v>0</v>
      </c>
      <c r="R12" s="237">
        <f>'Next Years Budget - Set Goals'!R20</f>
        <v>0</v>
      </c>
      <c r="S12" s="170">
        <f t="shared" si="12"/>
        <v>0</v>
      </c>
      <c r="T12" s="237">
        <f>'Next Years Budget - Set Goals'!T20</f>
        <v>0</v>
      </c>
      <c r="U12" s="170">
        <f t="shared" si="13"/>
        <v>0</v>
      </c>
      <c r="V12" s="236">
        <f>'Next Years Budget - Set Goals'!V20</f>
        <v>0</v>
      </c>
      <c r="W12" s="155">
        <f t="shared" si="14"/>
        <v>0</v>
      </c>
      <c r="X12" s="237">
        <f>'Next Years Budget - Set Goals'!X20</f>
        <v>0</v>
      </c>
      <c r="Y12" s="170">
        <f t="shared" si="15"/>
        <v>0</v>
      </c>
      <c r="Z12" s="237">
        <f>'Next Years Budget - Set Goals'!Z20</f>
        <v>0</v>
      </c>
      <c r="AA12" s="170">
        <f t="shared" si="16"/>
        <v>0</v>
      </c>
      <c r="AB12" s="237">
        <f>'Next Years Budget - Set Goals'!AB20</f>
        <v>0</v>
      </c>
      <c r="AC12" s="164">
        <f t="shared" si="17"/>
        <v>0</v>
      </c>
      <c r="AD12" s="395">
        <f>'Next Years Budget - Set Goals'!AD20</f>
        <v>0</v>
      </c>
      <c r="AF12" s="214" t="s">
        <v>370</v>
      </c>
      <c r="AG12" s="385">
        <f>+(E31+E32+E34+E35+E36+E41+E42+E46+E47+E54+E55+E56+E57+E59+E67+E68+E69+E73+E74+E81+E82+E83+E89+E90+E92+E94+E95+E96+E97+E100+E101+E102+E103+E106+E107+E108+E109+E110+E111)</f>
        <v>0</v>
      </c>
      <c r="AH12" s="386">
        <f>+(G31+G32+G34+G35+G36+G41+G42+G46+G47+G54+G55+G56+G57+G59+G67+G68+G69+G73+G74+G81+G82+G83+G89+G90+G92+G94+G95+G96+G97+G100+G101+G102+G103+G106+G107+G108+G109+G110+G111)</f>
        <v>0</v>
      </c>
      <c r="AI12" s="386">
        <f>+(I31+I32+I34+I35+I36+I41+I42+I46+I47+I54+I55+I56+I57+I59+I67+I68+I69+I73+I74+I81+I82+I83+I89+I90+I92+I94+I95+I96+I97+I100+I101+I102+I103+I106+I107+I108+I109+I110+I111)</f>
        <v>0</v>
      </c>
      <c r="AJ12" s="386">
        <f>+(K31+K32+K34+K35+K36+K41+K42+K46+K47+K54+K55+K56+K57+K59+K67+K68+K69+K73+K74+K81+K82+K83+K89+K90+K92+K94+K95+K96+K97+K100+K101+K102+K103+K106+K107+K108+K109+K110+K111)</f>
        <v>0</v>
      </c>
      <c r="AK12" s="386">
        <f>+(M31+M32+M34+M35+M36+M41+M42+M46+M47+M54+M55+M56+M57+M59+M67+M68+M69+M73+M74+M81+M82+M83+M89+M90+M92+M94+M95+M96+M97+M100+M101+M102+M103+M106+M107+M108+M109+M110+M111)</f>
        <v>0</v>
      </c>
      <c r="AL12" s="386">
        <f>+(O31+O32+O34+O35+O36+O41+O42+O46+O47+O54+O55+O56+O57+O59+O67+O68+O69+O73+O74+O81+O82+O83+O89+O90+O92+O94+O95+O96+O97+O100+O101+O102+O103+O106+O107+O108+O109+O110+O111)</f>
        <v>0</v>
      </c>
      <c r="AM12" s="386">
        <f>+(Q31+Q32+Q34+Q35+Q36+Q41+Q42+Q46+Q47+Q54+Q55+Q56+Q57+Q59+Q67+Q68+Q69+Q73+Q74+Q81+Q82+Q83+Q89+Q90+Q92+Q94+Q95+Q96+Q97+Q100+Q101+Q102+Q103+Q106+Q107+Q108+Q109+Q110+Q111)</f>
        <v>0</v>
      </c>
      <c r="AN12" s="386">
        <f>+(S31+S32+S34+S35+S36+S41+S42+S46+S47+S54+S55+S56+S57+S59+S67+S68+S69+S73+S74+S81+S82+S83+S89+S90+S92+S94+S95+S96+S97+S100+S101+S102+S103+S106+S107+S108+S109+S110+S111)</f>
        <v>0</v>
      </c>
      <c r="AO12" s="386">
        <f>+(U31+U32+U34+U35+U36+U41+U42+U46+U47+U54+U55+U56+U57+U59+U67+U68+U69+U73+U74+U81+U82+U83+U89+U90+U92+U94+U95+U96+U97+U100+U101+U102+U103+U106+U107+U108+U109+U110+U111)</f>
        <v>0</v>
      </c>
      <c r="AP12" s="386">
        <f>+(W31+W32+W34+W35+W36+W41+W42+W46+W47+W54+W55+W56+W57+W59+W67+W68+W69+W73+W74+W81+W82+W83+W89+W90+W92+W94+W95+W96+W97+W100+W101+W102+W103+W106+W107+W108+W109+W110+W111)</f>
        <v>0</v>
      </c>
      <c r="AQ12" s="386">
        <f>+(Y31+Y32+Y34+Y35+Y36+Y41+Y42+Y46+Y47+Y54+Y55+Y56+Y57+Y59+Y67+Y68+Y69+Y73+Y74+Y81+Y82+Y83+Y89+Y90+Y92+Y94+Y95+Y96+Y97+Y100+Y101+Y102+Y103+Y106+Y107+Y108+Y109+Y110+Y111)</f>
        <v>0</v>
      </c>
      <c r="AR12" s="386">
        <f>+(AA31+AA32+AA34+AA35+AA36+AA41+AA42+AA46+AA47+AA54+AA55+AA56+AA57+AA59+AA67+AA68+AA69+AA73+AA74+AA81+AA82+AA83+AA89+AA90+AA92+AA94+AA95+AA96+AA97+AA100+AA101+AA102+AA103+AA106+AA107+AA108+AA109+AA110+AA111)</f>
        <v>0</v>
      </c>
      <c r="AS12" s="386">
        <f>+(AC31+AC32+AC34+AC35+AC36+AC41+AC42+AC46+AC47+AC54+AC55+AC56+AC57+AC59+AC67+AC68+AC69+AC73+AC74+AC81+AC82+AC83+AC89+AC90+AC92+AC94+AC95+AC96+AC97+AC100+AC101+AC102+AC103+AC106+AC107+AC108+AC109+AC110+AC111)</f>
        <v>0</v>
      </c>
      <c r="AT12" s="387">
        <f>SUM(AG12:AS12)</f>
        <v>0</v>
      </c>
      <c r="AV12" s="554"/>
      <c r="AW12" s="555" t="s">
        <v>470</v>
      </c>
      <c r="AX12" s="556" t="s">
        <v>471</v>
      </c>
      <c r="AY12" s="2"/>
      <c r="AZ12" s="557">
        <f>+((AZ8/AZ9)/(1-AZ11))</f>
        <v>47.678018575851397</v>
      </c>
      <c r="BA12" s="7"/>
      <c r="BC12" s="554"/>
      <c r="BD12" s="555" t="s">
        <v>470</v>
      </c>
      <c r="BE12" s="556" t="s">
        <v>471</v>
      </c>
      <c r="BF12" s="2"/>
      <c r="BG12" s="557">
        <f>+((BG8/BG9)/(1-BG11))</f>
        <v>0</v>
      </c>
      <c r="BH12" s="7"/>
    </row>
    <row r="13" spans="2:60" ht="18" thickBot="1" x14ac:dyDescent="0.55000000000000004">
      <c r="B13" s="394" t="s">
        <v>233</v>
      </c>
      <c r="C13" s="243">
        <f t="shared" si="2"/>
        <v>0</v>
      </c>
      <c r="D13" s="101">
        <f t="shared" si="4"/>
        <v>0</v>
      </c>
      <c r="E13" s="249">
        <f t="shared" si="5"/>
        <v>0</v>
      </c>
      <c r="F13" s="237">
        <f>'Next Years Budget - Set Goals'!F21</f>
        <v>0</v>
      </c>
      <c r="G13" s="270">
        <f t="shared" si="6"/>
        <v>0</v>
      </c>
      <c r="H13" s="236">
        <f>'Next Years Budget - Set Goals'!H21</f>
        <v>0</v>
      </c>
      <c r="I13" s="181">
        <f t="shared" si="7"/>
        <v>0</v>
      </c>
      <c r="J13" s="237">
        <f>'Next Years Budget - Set Goals'!J21</f>
        <v>0</v>
      </c>
      <c r="K13" s="164">
        <f t="shared" si="8"/>
        <v>0</v>
      </c>
      <c r="L13" s="236">
        <f>'Next Years Budget - Set Goals'!L21</f>
        <v>0</v>
      </c>
      <c r="M13" s="170">
        <f t="shared" si="9"/>
        <v>0</v>
      </c>
      <c r="N13" s="238">
        <f>'Next Years Budget - Set Goals'!N21</f>
        <v>0</v>
      </c>
      <c r="O13" s="164">
        <f t="shared" si="10"/>
        <v>0</v>
      </c>
      <c r="P13" s="237">
        <f>'Next Years Budget - Set Goals'!P21</f>
        <v>0</v>
      </c>
      <c r="Q13" s="170">
        <f t="shared" si="11"/>
        <v>0</v>
      </c>
      <c r="R13" s="237">
        <f>'Next Years Budget - Set Goals'!R21</f>
        <v>0</v>
      </c>
      <c r="S13" s="170">
        <f t="shared" si="12"/>
        <v>0</v>
      </c>
      <c r="T13" s="237">
        <f>'Next Years Budget - Set Goals'!T21</f>
        <v>0</v>
      </c>
      <c r="U13" s="170">
        <f t="shared" si="13"/>
        <v>0</v>
      </c>
      <c r="V13" s="236">
        <f>'Next Years Budget - Set Goals'!V21</f>
        <v>0</v>
      </c>
      <c r="W13" s="155">
        <f t="shared" si="14"/>
        <v>0</v>
      </c>
      <c r="X13" s="237">
        <f>'Next Years Budget - Set Goals'!X21</f>
        <v>0</v>
      </c>
      <c r="Y13" s="170">
        <f t="shared" si="15"/>
        <v>0</v>
      </c>
      <c r="Z13" s="237">
        <f>'Next Years Budget - Set Goals'!Z21</f>
        <v>0</v>
      </c>
      <c r="AA13" s="170">
        <f t="shared" si="16"/>
        <v>0</v>
      </c>
      <c r="AB13" s="237">
        <f>'Next Years Budget - Set Goals'!AB21</f>
        <v>0</v>
      </c>
      <c r="AC13" s="164">
        <f t="shared" si="17"/>
        <v>0</v>
      </c>
      <c r="AD13" s="395">
        <f>'Next Years Budget - Set Goals'!AD21</f>
        <v>0</v>
      </c>
      <c r="AF13" s="215" t="s">
        <v>371</v>
      </c>
      <c r="AG13" s="375">
        <f>+(AG12/AG6)</f>
        <v>0</v>
      </c>
      <c r="AH13" s="427" t="e">
        <f t="shared" ref="AH13:AT13" si="18">+(AH12/AH6)</f>
        <v>#DIV/0!</v>
      </c>
      <c r="AI13" s="427" t="e">
        <f t="shared" si="18"/>
        <v>#DIV/0!</v>
      </c>
      <c r="AJ13" s="427" t="e">
        <f t="shared" si="18"/>
        <v>#DIV/0!</v>
      </c>
      <c r="AK13" s="427" t="e">
        <f t="shared" si="18"/>
        <v>#DIV/0!</v>
      </c>
      <c r="AL13" s="427" t="e">
        <f t="shared" si="18"/>
        <v>#DIV/0!</v>
      </c>
      <c r="AM13" s="427" t="e">
        <f t="shared" si="18"/>
        <v>#DIV/0!</v>
      </c>
      <c r="AN13" s="427" t="e">
        <f t="shared" si="18"/>
        <v>#DIV/0!</v>
      </c>
      <c r="AO13" s="427" t="e">
        <f t="shared" si="18"/>
        <v>#DIV/0!</v>
      </c>
      <c r="AP13" s="427" t="e">
        <f t="shared" si="18"/>
        <v>#DIV/0!</v>
      </c>
      <c r="AQ13" s="427" t="e">
        <f t="shared" si="18"/>
        <v>#DIV/0!</v>
      </c>
      <c r="AR13" s="427" t="e">
        <f t="shared" si="18"/>
        <v>#DIV/0!</v>
      </c>
      <c r="AS13" s="427" t="e">
        <f t="shared" si="18"/>
        <v>#DIV/0!</v>
      </c>
      <c r="AT13" s="388">
        <f t="shared" si="18"/>
        <v>0</v>
      </c>
      <c r="AV13" s="552"/>
      <c r="AW13" s="549" t="s">
        <v>472</v>
      </c>
      <c r="AX13" s="550" t="s">
        <v>473</v>
      </c>
      <c r="AY13" s="1"/>
      <c r="AZ13" s="574">
        <v>0.4</v>
      </c>
      <c r="BA13" s="3"/>
      <c r="BC13" s="552"/>
      <c r="BD13" s="549" t="s">
        <v>472</v>
      </c>
      <c r="BE13" s="550" t="s">
        <v>473</v>
      </c>
      <c r="BF13" s="1"/>
      <c r="BG13" s="574">
        <v>0.99</v>
      </c>
      <c r="BH13" s="3"/>
    </row>
    <row r="14" spans="2:60" ht="18" thickBot="1" x14ac:dyDescent="0.55000000000000004">
      <c r="B14" s="394" t="s">
        <v>223</v>
      </c>
      <c r="C14" s="243">
        <f t="shared" si="2"/>
        <v>0</v>
      </c>
      <c r="D14" s="101">
        <f t="shared" si="4"/>
        <v>0</v>
      </c>
      <c r="E14" s="249">
        <f t="shared" si="5"/>
        <v>0</v>
      </c>
      <c r="F14" s="237">
        <f>'Next Years Budget - Set Goals'!F22</f>
        <v>0</v>
      </c>
      <c r="G14" s="270">
        <f t="shared" si="6"/>
        <v>0</v>
      </c>
      <c r="H14" s="236">
        <f>'Next Years Budget - Set Goals'!H22</f>
        <v>0</v>
      </c>
      <c r="I14" s="181">
        <f t="shared" si="7"/>
        <v>0</v>
      </c>
      <c r="J14" s="237">
        <f>'Next Years Budget - Set Goals'!J22</f>
        <v>0</v>
      </c>
      <c r="K14" s="164">
        <f t="shared" si="8"/>
        <v>0</v>
      </c>
      <c r="L14" s="236">
        <f>'Next Years Budget - Set Goals'!L22</f>
        <v>0</v>
      </c>
      <c r="M14" s="170">
        <f t="shared" si="9"/>
        <v>0</v>
      </c>
      <c r="N14" s="238">
        <f>'Next Years Budget - Set Goals'!N22</f>
        <v>0</v>
      </c>
      <c r="O14" s="164">
        <f t="shared" si="10"/>
        <v>0</v>
      </c>
      <c r="P14" s="237">
        <f>'Next Years Budget - Set Goals'!P22</f>
        <v>0</v>
      </c>
      <c r="Q14" s="170">
        <f t="shared" si="11"/>
        <v>0</v>
      </c>
      <c r="R14" s="237">
        <f>'Next Years Budget - Set Goals'!R22</f>
        <v>0</v>
      </c>
      <c r="S14" s="170">
        <f t="shared" si="12"/>
        <v>0</v>
      </c>
      <c r="T14" s="237">
        <f>'Next Years Budget - Set Goals'!T22</f>
        <v>0</v>
      </c>
      <c r="U14" s="170">
        <f t="shared" si="13"/>
        <v>0</v>
      </c>
      <c r="V14" s="236">
        <f>'Next Years Budget - Set Goals'!V22</f>
        <v>0</v>
      </c>
      <c r="W14" s="155">
        <f t="shared" si="14"/>
        <v>0</v>
      </c>
      <c r="X14" s="237">
        <f>'Next Years Budget - Set Goals'!X22</f>
        <v>0</v>
      </c>
      <c r="Y14" s="170">
        <f t="shared" si="15"/>
        <v>0</v>
      </c>
      <c r="Z14" s="237">
        <f>'Next Years Budget - Set Goals'!Z22</f>
        <v>0</v>
      </c>
      <c r="AA14" s="170">
        <f t="shared" si="16"/>
        <v>0</v>
      </c>
      <c r="AB14" s="237">
        <f>'Next Years Budget - Set Goals'!AB22</f>
        <v>0</v>
      </c>
      <c r="AC14" s="164">
        <f t="shared" si="17"/>
        <v>0</v>
      </c>
      <c r="AD14" s="395">
        <f>'Next Years Budget - Set Goals'!AD22</f>
        <v>0</v>
      </c>
      <c r="AF14" s="215" t="s">
        <v>373</v>
      </c>
      <c r="AG14" s="290">
        <f>+(AG11-AG12)</f>
        <v>0</v>
      </c>
      <c r="AH14" s="291">
        <f t="shared" ref="AH14:AS14" si="19">+(AH11-AH12)</f>
        <v>0</v>
      </c>
      <c r="AI14" s="291">
        <f t="shared" si="19"/>
        <v>0</v>
      </c>
      <c r="AJ14" s="291">
        <f t="shared" si="19"/>
        <v>0</v>
      </c>
      <c r="AK14" s="291">
        <f t="shared" si="19"/>
        <v>0</v>
      </c>
      <c r="AL14" s="291">
        <f t="shared" si="19"/>
        <v>0</v>
      </c>
      <c r="AM14" s="291">
        <f t="shared" si="19"/>
        <v>0</v>
      </c>
      <c r="AN14" s="291">
        <f t="shared" si="19"/>
        <v>0</v>
      </c>
      <c r="AO14" s="291">
        <f t="shared" si="19"/>
        <v>0</v>
      </c>
      <c r="AP14" s="291">
        <f t="shared" si="19"/>
        <v>0</v>
      </c>
      <c r="AQ14" s="291">
        <f t="shared" si="19"/>
        <v>0</v>
      </c>
      <c r="AR14" s="291">
        <f t="shared" si="19"/>
        <v>0</v>
      </c>
      <c r="AS14" s="291">
        <f t="shared" si="19"/>
        <v>0</v>
      </c>
      <c r="AT14" s="293">
        <f>SUM(AG14:AS14)</f>
        <v>0</v>
      </c>
      <c r="AV14" s="552"/>
      <c r="AW14" s="549" t="s">
        <v>474</v>
      </c>
      <c r="AX14" s="550" t="s">
        <v>475</v>
      </c>
      <c r="AY14" s="1"/>
      <c r="AZ14" s="553">
        <f>SUM(AZ12/AZ13)</f>
        <v>119.19504643962848</v>
      </c>
      <c r="BA14" s="3"/>
      <c r="BC14" s="552"/>
      <c r="BD14" s="549" t="s">
        <v>474</v>
      </c>
      <c r="BE14" s="550" t="s">
        <v>475</v>
      </c>
      <c r="BF14" s="1"/>
      <c r="BG14" s="553">
        <f>SUM(BG12/BG13)</f>
        <v>0</v>
      </c>
      <c r="BH14" s="3"/>
    </row>
    <row r="15" spans="2:60" ht="18" thickBot="1" x14ac:dyDescent="0.55000000000000004">
      <c r="B15" s="394" t="s">
        <v>224</v>
      </c>
      <c r="C15" s="243">
        <f t="shared" si="2"/>
        <v>0</v>
      </c>
      <c r="D15" s="101">
        <f t="shared" si="4"/>
        <v>0</v>
      </c>
      <c r="E15" s="249">
        <f t="shared" si="5"/>
        <v>0</v>
      </c>
      <c r="F15" s="237">
        <f>'Next Years Budget - Set Goals'!F23</f>
        <v>0</v>
      </c>
      <c r="G15" s="270">
        <f t="shared" si="6"/>
        <v>0</v>
      </c>
      <c r="H15" s="236">
        <f>'Next Years Budget - Set Goals'!H23</f>
        <v>0</v>
      </c>
      <c r="I15" s="181">
        <f t="shared" si="7"/>
        <v>0</v>
      </c>
      <c r="J15" s="237">
        <f>'Next Years Budget - Set Goals'!J23</f>
        <v>0</v>
      </c>
      <c r="K15" s="164">
        <f t="shared" si="8"/>
        <v>0</v>
      </c>
      <c r="L15" s="236">
        <f>'Next Years Budget - Set Goals'!L23</f>
        <v>0</v>
      </c>
      <c r="M15" s="170">
        <f t="shared" si="9"/>
        <v>0</v>
      </c>
      <c r="N15" s="238">
        <f>'Next Years Budget - Set Goals'!N23</f>
        <v>0</v>
      </c>
      <c r="O15" s="164">
        <f t="shared" si="10"/>
        <v>0</v>
      </c>
      <c r="P15" s="237">
        <f>'Next Years Budget - Set Goals'!P23</f>
        <v>0</v>
      </c>
      <c r="Q15" s="170">
        <f t="shared" si="11"/>
        <v>0</v>
      </c>
      <c r="R15" s="237">
        <f>'Next Years Budget - Set Goals'!R23</f>
        <v>0</v>
      </c>
      <c r="S15" s="170">
        <f t="shared" si="12"/>
        <v>0</v>
      </c>
      <c r="T15" s="237">
        <f>'Next Years Budget - Set Goals'!T23</f>
        <v>0</v>
      </c>
      <c r="U15" s="170">
        <f t="shared" si="13"/>
        <v>0</v>
      </c>
      <c r="V15" s="236">
        <f>'Next Years Budget - Set Goals'!V23</f>
        <v>0</v>
      </c>
      <c r="W15" s="155">
        <f t="shared" si="14"/>
        <v>0</v>
      </c>
      <c r="X15" s="237">
        <f>'Next Years Budget - Set Goals'!X23</f>
        <v>0</v>
      </c>
      <c r="Y15" s="170">
        <f t="shared" si="15"/>
        <v>0</v>
      </c>
      <c r="Z15" s="237">
        <f>'Next Years Budget - Set Goals'!Z23</f>
        <v>3.0000000000000001E-3</v>
      </c>
      <c r="AA15" s="170">
        <f t="shared" si="16"/>
        <v>0</v>
      </c>
      <c r="AB15" s="237">
        <f>'Next Years Budget - Set Goals'!AB23</f>
        <v>0</v>
      </c>
      <c r="AC15" s="164">
        <f t="shared" si="17"/>
        <v>0</v>
      </c>
      <c r="AD15" s="395">
        <f>'Next Years Budget - Set Goals'!AD23</f>
        <v>0</v>
      </c>
      <c r="AF15" s="216" t="s">
        <v>372</v>
      </c>
      <c r="AG15" s="389">
        <f>+(AG14/AG6)</f>
        <v>0</v>
      </c>
      <c r="AH15" s="428" t="e">
        <f t="shared" ref="AH15:AT15" si="20">+(AH14/AH6)</f>
        <v>#DIV/0!</v>
      </c>
      <c r="AI15" s="428" t="e">
        <f t="shared" si="20"/>
        <v>#DIV/0!</v>
      </c>
      <c r="AJ15" s="428" t="e">
        <f t="shared" si="20"/>
        <v>#DIV/0!</v>
      </c>
      <c r="AK15" s="428" t="e">
        <f t="shared" si="20"/>
        <v>#DIV/0!</v>
      </c>
      <c r="AL15" s="453" t="e">
        <f t="shared" si="20"/>
        <v>#DIV/0!</v>
      </c>
      <c r="AM15" s="389" t="e">
        <f t="shared" si="20"/>
        <v>#DIV/0!</v>
      </c>
      <c r="AN15" s="428" t="e">
        <f t="shared" si="20"/>
        <v>#DIV/0!</v>
      </c>
      <c r="AO15" s="428" t="e">
        <f t="shared" si="20"/>
        <v>#DIV/0!</v>
      </c>
      <c r="AP15" s="428" t="e">
        <f t="shared" si="20"/>
        <v>#DIV/0!</v>
      </c>
      <c r="AQ15" s="428" t="e">
        <f t="shared" si="20"/>
        <v>#DIV/0!</v>
      </c>
      <c r="AR15" s="428" t="e">
        <f t="shared" si="20"/>
        <v>#DIV/0!</v>
      </c>
      <c r="AS15" s="428" t="e">
        <f t="shared" si="20"/>
        <v>#DIV/0!</v>
      </c>
      <c r="AT15" s="390">
        <f t="shared" si="20"/>
        <v>0</v>
      </c>
      <c r="AV15" s="552"/>
      <c r="AW15" s="549" t="s">
        <v>476</v>
      </c>
      <c r="AX15" s="550" t="s">
        <v>477</v>
      </c>
      <c r="AY15" s="1"/>
      <c r="AZ15" s="575">
        <v>21</v>
      </c>
      <c r="BA15" s="3"/>
      <c r="BC15" s="552"/>
      <c r="BD15" s="549" t="s">
        <v>476</v>
      </c>
      <c r="BE15" s="550" t="s">
        <v>477</v>
      </c>
      <c r="BF15" s="1"/>
      <c r="BG15" s="575">
        <v>21</v>
      </c>
      <c r="BH15" s="3"/>
    </row>
    <row r="16" spans="2:60" ht="18" thickBot="1" x14ac:dyDescent="0.55000000000000004">
      <c r="B16" s="394" t="s">
        <v>225</v>
      </c>
      <c r="C16" s="243">
        <f t="shared" si="2"/>
        <v>0</v>
      </c>
      <c r="D16" s="101">
        <f t="shared" si="4"/>
        <v>0</v>
      </c>
      <c r="E16" s="249">
        <f t="shared" si="5"/>
        <v>0</v>
      </c>
      <c r="F16" s="237">
        <f>'Next Years Budget - Set Goals'!F24</f>
        <v>0</v>
      </c>
      <c r="G16" s="270">
        <f t="shared" si="6"/>
        <v>0</v>
      </c>
      <c r="H16" s="236">
        <f>'Next Years Budget - Set Goals'!H24</f>
        <v>0</v>
      </c>
      <c r="I16" s="181">
        <f t="shared" si="7"/>
        <v>0</v>
      </c>
      <c r="J16" s="237">
        <f>'Next Years Budget - Set Goals'!J24</f>
        <v>0</v>
      </c>
      <c r="K16" s="164">
        <f t="shared" si="8"/>
        <v>0</v>
      </c>
      <c r="L16" s="236">
        <f>'Next Years Budget - Set Goals'!L24</f>
        <v>0</v>
      </c>
      <c r="M16" s="170">
        <f t="shared" si="9"/>
        <v>0</v>
      </c>
      <c r="N16" s="238">
        <f>'Next Years Budget - Set Goals'!N24</f>
        <v>0</v>
      </c>
      <c r="O16" s="164">
        <f t="shared" si="10"/>
        <v>0</v>
      </c>
      <c r="P16" s="237">
        <f>'Next Years Budget - Set Goals'!P24</f>
        <v>0</v>
      </c>
      <c r="Q16" s="170">
        <f t="shared" si="11"/>
        <v>0</v>
      </c>
      <c r="R16" s="237">
        <f>'Next Years Budget - Set Goals'!R24</f>
        <v>0</v>
      </c>
      <c r="S16" s="170">
        <f t="shared" si="12"/>
        <v>0</v>
      </c>
      <c r="T16" s="237">
        <f>'Next Years Budget - Set Goals'!T24</f>
        <v>0</v>
      </c>
      <c r="U16" s="170">
        <f t="shared" si="13"/>
        <v>0</v>
      </c>
      <c r="V16" s="236">
        <f>'Next Years Budget - Set Goals'!V24</f>
        <v>0</v>
      </c>
      <c r="W16" s="155">
        <f t="shared" si="14"/>
        <v>0</v>
      </c>
      <c r="X16" s="237">
        <f>'Next Years Budget - Set Goals'!X24</f>
        <v>0</v>
      </c>
      <c r="Y16" s="170">
        <f t="shared" si="15"/>
        <v>0</v>
      </c>
      <c r="Z16" s="237">
        <f>'Next Years Budget - Set Goals'!Z24</f>
        <v>0</v>
      </c>
      <c r="AA16" s="170">
        <f t="shared" si="16"/>
        <v>0</v>
      </c>
      <c r="AB16" s="237">
        <f>'Next Years Budget - Set Goals'!AB24</f>
        <v>0</v>
      </c>
      <c r="AC16" s="164">
        <f t="shared" si="17"/>
        <v>0</v>
      </c>
      <c r="AD16" s="395">
        <f>'Next Years Budget - Set Goals'!AD24</f>
        <v>0</v>
      </c>
      <c r="AF16" s="220" t="s">
        <v>354</v>
      </c>
      <c r="AG16" s="382">
        <f>+AG9-AG11</f>
        <v>385000</v>
      </c>
      <c r="AH16" s="458" t="e">
        <f t="shared" ref="AH16:AT16" si="21">+AH9-AH11</f>
        <v>#DIV/0!</v>
      </c>
      <c r="AI16" s="382" t="e">
        <f t="shared" si="21"/>
        <v>#DIV/0!</v>
      </c>
      <c r="AJ16" s="458" t="e">
        <f t="shared" si="21"/>
        <v>#DIV/0!</v>
      </c>
      <c r="AK16" s="382" t="e">
        <f t="shared" si="21"/>
        <v>#DIV/0!</v>
      </c>
      <c r="AL16" s="383" t="e">
        <f t="shared" si="21"/>
        <v>#DIV/0!</v>
      </c>
      <c r="AM16" s="382" t="e">
        <f t="shared" si="21"/>
        <v>#DIV/0!</v>
      </c>
      <c r="AN16" s="458" t="e">
        <f t="shared" si="21"/>
        <v>#DIV/0!</v>
      </c>
      <c r="AO16" s="382" t="e">
        <f t="shared" si="21"/>
        <v>#DIV/0!</v>
      </c>
      <c r="AP16" s="458" t="e">
        <f t="shared" si="21"/>
        <v>#DIV/0!</v>
      </c>
      <c r="AQ16" s="382" t="e">
        <f t="shared" si="21"/>
        <v>#DIV/0!</v>
      </c>
      <c r="AR16" s="458" t="e">
        <f t="shared" si="21"/>
        <v>#DIV/0!</v>
      </c>
      <c r="AS16" s="382" t="e">
        <f t="shared" si="21"/>
        <v>#DIV/0!</v>
      </c>
      <c r="AT16" s="459" t="e">
        <f t="shared" si="21"/>
        <v>#DIV/0!</v>
      </c>
      <c r="AV16" s="552"/>
      <c r="AW16" s="549" t="s">
        <v>478</v>
      </c>
      <c r="AX16" s="550" t="s">
        <v>479</v>
      </c>
      <c r="AY16" s="1"/>
      <c r="AZ16" s="571">
        <f>(AZ14/AZ15)</f>
        <v>5.6759545923632615</v>
      </c>
      <c r="BA16" s="558" t="s">
        <v>480</v>
      </c>
      <c r="BC16" s="552"/>
      <c r="BD16" s="549" t="s">
        <v>478</v>
      </c>
      <c r="BE16" s="550" t="s">
        <v>479</v>
      </c>
      <c r="BF16" s="1"/>
      <c r="BG16" s="571">
        <f>(BG14/BG15)</f>
        <v>0</v>
      </c>
      <c r="BH16" s="558" t="s">
        <v>480</v>
      </c>
    </row>
    <row r="17" spans="1:60" ht="18" thickBot="1" x14ac:dyDescent="0.55000000000000004">
      <c r="B17" s="394" t="s">
        <v>226</v>
      </c>
      <c r="C17" s="243">
        <f t="shared" si="2"/>
        <v>0</v>
      </c>
      <c r="D17" s="101">
        <f t="shared" si="4"/>
        <v>0</v>
      </c>
      <c r="E17" s="249">
        <f t="shared" si="5"/>
        <v>0</v>
      </c>
      <c r="F17" s="237">
        <f>'Next Years Budget - Set Goals'!F25</f>
        <v>0</v>
      </c>
      <c r="G17" s="270">
        <f t="shared" si="6"/>
        <v>0</v>
      </c>
      <c r="H17" s="236">
        <f>'Next Years Budget - Set Goals'!H25</f>
        <v>0</v>
      </c>
      <c r="I17" s="181">
        <f t="shared" si="7"/>
        <v>0</v>
      </c>
      <c r="J17" s="237">
        <f>'Next Years Budget - Set Goals'!J25</f>
        <v>0</v>
      </c>
      <c r="K17" s="164">
        <f t="shared" si="8"/>
        <v>0</v>
      </c>
      <c r="L17" s="236">
        <f>'Next Years Budget - Set Goals'!L25</f>
        <v>0</v>
      </c>
      <c r="M17" s="170">
        <f t="shared" si="9"/>
        <v>0</v>
      </c>
      <c r="N17" s="238">
        <f>'Next Years Budget - Set Goals'!N25</f>
        <v>0</v>
      </c>
      <c r="O17" s="164">
        <f t="shared" si="10"/>
        <v>0</v>
      </c>
      <c r="P17" s="237">
        <f>'Next Years Budget - Set Goals'!P25</f>
        <v>0</v>
      </c>
      <c r="Q17" s="170">
        <f t="shared" si="11"/>
        <v>0</v>
      </c>
      <c r="R17" s="237">
        <f>'Next Years Budget - Set Goals'!R25</f>
        <v>0</v>
      </c>
      <c r="S17" s="170">
        <f t="shared" si="12"/>
        <v>0</v>
      </c>
      <c r="T17" s="237">
        <f>'Next Years Budget - Set Goals'!T25</f>
        <v>0</v>
      </c>
      <c r="U17" s="170">
        <f t="shared" si="13"/>
        <v>0</v>
      </c>
      <c r="V17" s="236">
        <f>'Next Years Budget - Set Goals'!V25</f>
        <v>0</v>
      </c>
      <c r="W17" s="155">
        <f t="shared" si="14"/>
        <v>0</v>
      </c>
      <c r="X17" s="237">
        <f>'Next Years Budget - Set Goals'!X25</f>
        <v>0</v>
      </c>
      <c r="Y17" s="170">
        <f t="shared" si="15"/>
        <v>0</v>
      </c>
      <c r="Z17" s="237">
        <f>'Next Years Budget - Set Goals'!Z25</f>
        <v>0</v>
      </c>
      <c r="AA17" s="170">
        <f t="shared" si="16"/>
        <v>0</v>
      </c>
      <c r="AB17" s="237">
        <f>'Next Years Budget - Set Goals'!AB25</f>
        <v>0</v>
      </c>
      <c r="AC17" s="164">
        <f t="shared" si="17"/>
        <v>0</v>
      </c>
      <c r="AD17" s="395">
        <f>'Next Years Budget - Set Goals'!AD25</f>
        <v>0</v>
      </c>
      <c r="AF17" s="221" t="s">
        <v>355</v>
      </c>
      <c r="AG17" s="432">
        <f>+AG16/AG6</f>
        <v>1</v>
      </c>
      <c r="AH17" s="455" t="e">
        <f t="shared" ref="AH17:AT17" si="22">+AH16/AH6</f>
        <v>#DIV/0!</v>
      </c>
      <c r="AI17" s="432" t="e">
        <f t="shared" si="22"/>
        <v>#DIV/0!</v>
      </c>
      <c r="AJ17" s="455" t="e">
        <f t="shared" si="22"/>
        <v>#DIV/0!</v>
      </c>
      <c r="AK17" s="432" t="e">
        <f t="shared" si="22"/>
        <v>#DIV/0!</v>
      </c>
      <c r="AL17" s="455" t="e">
        <f t="shared" si="22"/>
        <v>#DIV/0!</v>
      </c>
      <c r="AM17" s="432" t="e">
        <f t="shared" si="22"/>
        <v>#DIV/0!</v>
      </c>
      <c r="AN17" s="455" t="e">
        <f t="shared" si="22"/>
        <v>#DIV/0!</v>
      </c>
      <c r="AO17" s="432" t="e">
        <f t="shared" si="22"/>
        <v>#DIV/0!</v>
      </c>
      <c r="AP17" s="455" t="e">
        <f t="shared" si="22"/>
        <v>#DIV/0!</v>
      </c>
      <c r="AQ17" s="432" t="e">
        <f t="shared" si="22"/>
        <v>#DIV/0!</v>
      </c>
      <c r="AR17" s="455" t="e">
        <f t="shared" si="22"/>
        <v>#DIV/0!</v>
      </c>
      <c r="AS17" s="432" t="e">
        <f t="shared" si="22"/>
        <v>#DIV/0!</v>
      </c>
      <c r="AT17" s="433" t="e">
        <f t="shared" si="22"/>
        <v>#DIV/0!</v>
      </c>
      <c r="AV17" s="6"/>
      <c r="AW17" s="555" t="s">
        <v>481</v>
      </c>
      <c r="AX17" s="556" t="s">
        <v>482</v>
      </c>
      <c r="AY17" s="2"/>
      <c r="AZ17" s="576">
        <f>+(AZ8/AZ15)</f>
        <v>18333.333333333332</v>
      </c>
      <c r="BA17" s="559" t="s">
        <v>480</v>
      </c>
      <c r="BC17" s="6"/>
      <c r="BD17" s="555" t="s">
        <v>481</v>
      </c>
      <c r="BE17" s="556" t="s">
        <v>482</v>
      </c>
      <c r="BF17" s="2"/>
      <c r="BG17" s="576">
        <f>+(BG8/BG15)</f>
        <v>0</v>
      </c>
      <c r="BH17" s="559" t="s">
        <v>480</v>
      </c>
    </row>
    <row r="18" spans="1:60" x14ac:dyDescent="0.35">
      <c r="B18" s="394" t="s">
        <v>227</v>
      </c>
      <c r="C18" s="243">
        <f t="shared" si="2"/>
        <v>0</v>
      </c>
      <c r="D18" s="101">
        <f t="shared" si="4"/>
        <v>0</v>
      </c>
      <c r="E18" s="249">
        <f t="shared" si="5"/>
        <v>0</v>
      </c>
      <c r="F18" s="237">
        <f>'Next Years Budget - Set Goals'!F26</f>
        <v>0</v>
      </c>
      <c r="G18" s="270">
        <f t="shared" si="6"/>
        <v>0</v>
      </c>
      <c r="H18" s="236">
        <f>'Next Years Budget - Set Goals'!H26</f>
        <v>0</v>
      </c>
      <c r="I18" s="181">
        <f t="shared" si="7"/>
        <v>0</v>
      </c>
      <c r="J18" s="237">
        <f>'Next Years Budget - Set Goals'!J26</f>
        <v>0</v>
      </c>
      <c r="K18" s="164">
        <f t="shared" si="8"/>
        <v>0</v>
      </c>
      <c r="L18" s="236">
        <f>'Next Years Budget - Set Goals'!L26</f>
        <v>0</v>
      </c>
      <c r="M18" s="170">
        <f t="shared" si="9"/>
        <v>0</v>
      </c>
      <c r="N18" s="238">
        <f>'Next Years Budget - Set Goals'!N26</f>
        <v>0</v>
      </c>
      <c r="O18" s="164">
        <f t="shared" si="10"/>
        <v>0</v>
      </c>
      <c r="P18" s="237">
        <f>'Next Years Budget - Set Goals'!P26</f>
        <v>0</v>
      </c>
      <c r="Q18" s="170">
        <f t="shared" si="11"/>
        <v>0</v>
      </c>
      <c r="R18" s="237">
        <f>'Next Years Budget - Set Goals'!R26</f>
        <v>0</v>
      </c>
      <c r="S18" s="170">
        <f t="shared" si="12"/>
        <v>0</v>
      </c>
      <c r="T18" s="237">
        <f>'Next Years Budget - Set Goals'!T26</f>
        <v>0</v>
      </c>
      <c r="U18" s="170">
        <f t="shared" si="13"/>
        <v>0</v>
      </c>
      <c r="V18" s="236">
        <f>'Next Years Budget - Set Goals'!V26</f>
        <v>0</v>
      </c>
      <c r="W18" s="155">
        <f t="shared" si="14"/>
        <v>0</v>
      </c>
      <c r="X18" s="237">
        <f>'Next Years Budget - Set Goals'!X26</f>
        <v>0</v>
      </c>
      <c r="Y18" s="170">
        <f t="shared" si="15"/>
        <v>0</v>
      </c>
      <c r="Z18" s="237">
        <f>'Next Years Budget - Set Goals'!Z26</f>
        <v>0</v>
      </c>
      <c r="AA18" s="170">
        <f t="shared" si="16"/>
        <v>0</v>
      </c>
      <c r="AB18" s="237">
        <f>'Next Years Budget - Set Goals'!AB26</f>
        <v>0</v>
      </c>
      <c r="AC18" s="164">
        <f t="shared" si="17"/>
        <v>0</v>
      </c>
      <c r="AD18" s="395">
        <f>'Next Years Budget - Set Goals'!AD26</f>
        <v>0</v>
      </c>
      <c r="AF18" s="1"/>
      <c r="AG18" s="1"/>
      <c r="AH18" s="1"/>
      <c r="AI18" s="1"/>
      <c r="AJ18" s="1"/>
      <c r="AK18" s="1"/>
      <c r="AL18" s="1"/>
      <c r="AM18" s="1"/>
      <c r="AN18" s="1"/>
      <c r="AO18" s="1"/>
      <c r="AP18" s="1"/>
      <c r="AQ18" s="419"/>
      <c r="AR18" s="438"/>
      <c r="AS18" s="9"/>
      <c r="AT18" s="226"/>
      <c r="AV18" s="8"/>
      <c r="AW18" s="9"/>
      <c r="AX18" s="9"/>
      <c r="AY18" s="9"/>
      <c r="AZ18" s="352"/>
      <c r="BA18" s="10"/>
    </row>
    <row r="19" spans="1:60" ht="17.649999999999999" x14ac:dyDescent="0.5">
      <c r="B19" s="394" t="s">
        <v>228</v>
      </c>
      <c r="C19" s="243">
        <f t="shared" si="2"/>
        <v>0</v>
      </c>
      <c r="D19" s="101">
        <f t="shared" si="4"/>
        <v>0</v>
      </c>
      <c r="E19" s="249">
        <f t="shared" si="5"/>
        <v>0</v>
      </c>
      <c r="F19" s="237">
        <f>'Next Years Budget - Set Goals'!F27</f>
        <v>0</v>
      </c>
      <c r="G19" s="270">
        <f t="shared" si="6"/>
        <v>0</v>
      </c>
      <c r="H19" s="236">
        <f>'Next Years Budget - Set Goals'!H27</f>
        <v>0</v>
      </c>
      <c r="I19" s="181">
        <f t="shared" si="7"/>
        <v>0</v>
      </c>
      <c r="J19" s="238">
        <f>'Next Years Budget - Set Goals'!J27</f>
        <v>0</v>
      </c>
      <c r="K19" s="164">
        <f t="shared" si="8"/>
        <v>0</v>
      </c>
      <c r="L19" s="237">
        <f>'Next Years Budget - Set Goals'!L27</f>
        <v>0</v>
      </c>
      <c r="M19" s="170">
        <f t="shared" si="9"/>
        <v>0</v>
      </c>
      <c r="N19" s="238">
        <f>'Next Years Budget - Set Goals'!N27</f>
        <v>0</v>
      </c>
      <c r="O19" s="164">
        <f t="shared" si="10"/>
        <v>0</v>
      </c>
      <c r="P19" s="237">
        <f>'Next Years Budget - Set Goals'!P27</f>
        <v>0</v>
      </c>
      <c r="Q19" s="170">
        <f t="shared" si="11"/>
        <v>0</v>
      </c>
      <c r="R19" s="237">
        <f>'Next Years Budget - Set Goals'!R27</f>
        <v>0</v>
      </c>
      <c r="S19" s="170">
        <f t="shared" si="12"/>
        <v>0</v>
      </c>
      <c r="T19" s="237">
        <f>'Next Years Budget - Set Goals'!T27</f>
        <v>0</v>
      </c>
      <c r="U19" s="170">
        <f t="shared" si="13"/>
        <v>0</v>
      </c>
      <c r="V19" s="236">
        <f>'Next Years Budget - Set Goals'!V27</f>
        <v>0</v>
      </c>
      <c r="W19" s="155">
        <f t="shared" si="14"/>
        <v>0</v>
      </c>
      <c r="X19" s="237">
        <f>'Next Years Budget - Set Goals'!X27</f>
        <v>0</v>
      </c>
      <c r="Y19" s="170">
        <f t="shared" si="15"/>
        <v>0</v>
      </c>
      <c r="Z19" s="237">
        <f>'Next Years Budget - Set Goals'!Z27</f>
        <v>0</v>
      </c>
      <c r="AA19" s="170">
        <f t="shared" si="16"/>
        <v>0</v>
      </c>
      <c r="AB19" s="237">
        <f>'Next Years Budget - Set Goals'!AB27</f>
        <v>0</v>
      </c>
      <c r="AC19" s="164">
        <f t="shared" si="17"/>
        <v>0</v>
      </c>
      <c r="AD19" s="395">
        <f>'Next Years Budget - Set Goals'!AD27</f>
        <v>0</v>
      </c>
      <c r="AF19" s="13" t="s">
        <v>374</v>
      </c>
      <c r="AG19" s="222">
        <f>+(AG11/AG8)</f>
        <v>0</v>
      </c>
      <c r="AH19" s="222" t="e">
        <f t="shared" ref="AH19:AT19" si="23">+(AH11/AH8)</f>
        <v>#DIV/0!</v>
      </c>
      <c r="AI19" s="222" t="e">
        <f t="shared" si="23"/>
        <v>#DIV/0!</v>
      </c>
      <c r="AJ19" s="222" t="e">
        <f t="shared" si="23"/>
        <v>#DIV/0!</v>
      </c>
      <c r="AK19" s="222" t="e">
        <f t="shared" si="23"/>
        <v>#DIV/0!</v>
      </c>
      <c r="AL19" s="222" t="e">
        <f t="shared" si="23"/>
        <v>#DIV/0!</v>
      </c>
      <c r="AM19" s="222" t="e">
        <f t="shared" si="23"/>
        <v>#DIV/0!</v>
      </c>
      <c r="AN19" s="222" t="e">
        <f t="shared" si="23"/>
        <v>#DIV/0!</v>
      </c>
      <c r="AO19" s="222" t="e">
        <f t="shared" si="23"/>
        <v>#DIV/0!</v>
      </c>
      <c r="AP19" s="222" t="e">
        <f t="shared" si="23"/>
        <v>#DIV/0!</v>
      </c>
      <c r="AQ19" s="222" t="e">
        <f t="shared" si="23"/>
        <v>#DIV/0!</v>
      </c>
      <c r="AR19" s="439" t="e">
        <f t="shared" si="23"/>
        <v>#DIV/0!</v>
      </c>
      <c r="AS19" s="437" t="e">
        <f t="shared" si="23"/>
        <v>#DIV/0!</v>
      </c>
      <c r="AT19" s="436" t="e">
        <f t="shared" si="23"/>
        <v>#DIV/0!</v>
      </c>
      <c r="AV19" s="4"/>
      <c r="AW19" s="1"/>
      <c r="AX19" s="560" t="s">
        <v>488</v>
      </c>
      <c r="AY19" s="1"/>
      <c r="AZ19" s="838">
        <f>+((I7/139)/15)</f>
        <v>0</v>
      </c>
      <c r="BA19" s="3"/>
    </row>
    <row r="20" spans="1:60" ht="17.649999999999999" x14ac:dyDescent="0.5">
      <c r="B20" s="394" t="s">
        <v>234</v>
      </c>
      <c r="C20" s="243">
        <f t="shared" si="2"/>
        <v>0</v>
      </c>
      <c r="D20" s="101">
        <f t="shared" si="4"/>
        <v>0</v>
      </c>
      <c r="E20" s="249">
        <f t="shared" si="5"/>
        <v>0</v>
      </c>
      <c r="F20" s="237">
        <f>'Next Years Budget - Set Goals'!F28</f>
        <v>0</v>
      </c>
      <c r="G20" s="270">
        <f t="shared" si="6"/>
        <v>0</v>
      </c>
      <c r="H20" s="236">
        <f>'Next Years Budget - Set Goals'!H28</f>
        <v>0</v>
      </c>
      <c r="I20" s="181">
        <f t="shared" si="7"/>
        <v>0</v>
      </c>
      <c r="J20" s="238">
        <f>'Next Years Budget - Set Goals'!J28</f>
        <v>0</v>
      </c>
      <c r="K20" s="164">
        <f t="shared" si="8"/>
        <v>0</v>
      </c>
      <c r="L20" s="237">
        <f>'Next Years Budget - Set Goals'!L28</f>
        <v>0</v>
      </c>
      <c r="M20" s="170">
        <f t="shared" si="9"/>
        <v>0</v>
      </c>
      <c r="N20" s="238">
        <f>'Next Years Budget - Set Goals'!N28</f>
        <v>0</v>
      </c>
      <c r="O20" s="164">
        <f t="shared" si="10"/>
        <v>0</v>
      </c>
      <c r="P20" s="237">
        <f>'Next Years Budget - Set Goals'!P28</f>
        <v>0</v>
      </c>
      <c r="Q20" s="170">
        <f t="shared" si="11"/>
        <v>0</v>
      </c>
      <c r="R20" s="237">
        <f>'Next Years Budget - Set Goals'!R28</f>
        <v>0</v>
      </c>
      <c r="S20" s="170">
        <f t="shared" si="12"/>
        <v>0</v>
      </c>
      <c r="T20" s="237">
        <f>'Next Years Budget - Set Goals'!T28</f>
        <v>0</v>
      </c>
      <c r="U20" s="170">
        <f t="shared" si="13"/>
        <v>0</v>
      </c>
      <c r="V20" s="236">
        <f>'Next Years Budget - Set Goals'!V28</f>
        <v>0</v>
      </c>
      <c r="W20" s="155">
        <f t="shared" si="14"/>
        <v>0</v>
      </c>
      <c r="X20" s="237">
        <f>'Next Years Budget - Set Goals'!X28</f>
        <v>0</v>
      </c>
      <c r="Y20" s="170">
        <f t="shared" si="15"/>
        <v>0</v>
      </c>
      <c r="Z20" s="237">
        <f>'Next Years Budget - Set Goals'!Z28</f>
        <v>0</v>
      </c>
      <c r="AA20" s="170">
        <f t="shared" si="16"/>
        <v>0</v>
      </c>
      <c r="AB20" s="237">
        <f>'Next Years Budget - Set Goals'!AB28</f>
        <v>0</v>
      </c>
      <c r="AC20" s="170">
        <f t="shared" si="17"/>
        <v>0</v>
      </c>
      <c r="AD20" s="395">
        <f>'Next Years Budget - Set Goals'!AD28</f>
        <v>0</v>
      </c>
      <c r="AF20" s="13" t="s">
        <v>401</v>
      </c>
      <c r="AG20" s="235">
        <v>0</v>
      </c>
      <c r="AH20" s="235"/>
      <c r="AI20" s="235"/>
      <c r="AJ20" s="235"/>
      <c r="AK20" s="235"/>
      <c r="AL20" s="235"/>
      <c r="AM20" s="235"/>
      <c r="AN20" s="235"/>
      <c r="AO20" s="235"/>
      <c r="AP20" s="235"/>
      <c r="AQ20" s="434"/>
      <c r="AR20" s="440"/>
      <c r="AS20" s="235"/>
      <c r="AT20" s="442"/>
      <c r="AV20" s="4"/>
      <c r="AW20" s="1"/>
      <c r="AX20" s="560" t="s">
        <v>489</v>
      </c>
      <c r="AY20" s="1"/>
      <c r="AZ20" s="838">
        <f>+((G7/250)/20)</f>
        <v>0</v>
      </c>
      <c r="BA20" s="561"/>
    </row>
    <row r="21" spans="1:60" ht="17.649999999999999" x14ac:dyDescent="0.5">
      <c r="B21" s="394" t="s">
        <v>235</v>
      </c>
      <c r="C21" s="243">
        <f t="shared" si="2"/>
        <v>0</v>
      </c>
      <c r="D21" s="101">
        <f t="shared" si="4"/>
        <v>0</v>
      </c>
      <c r="E21" s="249">
        <f t="shared" si="5"/>
        <v>0</v>
      </c>
      <c r="F21" s="237">
        <f>'Next Years Budget - Set Goals'!F29</f>
        <v>0</v>
      </c>
      <c r="G21" s="270">
        <f t="shared" si="6"/>
        <v>0</v>
      </c>
      <c r="H21" s="236">
        <f>'Next Years Budget - Set Goals'!H29</f>
        <v>0</v>
      </c>
      <c r="I21" s="181">
        <f t="shared" si="7"/>
        <v>0</v>
      </c>
      <c r="J21" s="238">
        <f>'Next Years Budget - Set Goals'!J29</f>
        <v>0</v>
      </c>
      <c r="K21" s="164">
        <f t="shared" si="8"/>
        <v>0</v>
      </c>
      <c r="L21" s="237">
        <f>'Next Years Budget - Set Goals'!L29</f>
        <v>0</v>
      </c>
      <c r="M21" s="170">
        <f t="shared" si="9"/>
        <v>0</v>
      </c>
      <c r="N21" s="238">
        <f>'Next Years Budget - Set Goals'!N29</f>
        <v>0</v>
      </c>
      <c r="O21" s="164">
        <f t="shared" si="10"/>
        <v>0</v>
      </c>
      <c r="P21" s="237">
        <f>'Next Years Budget - Set Goals'!P29</f>
        <v>0</v>
      </c>
      <c r="Q21" s="170">
        <f t="shared" si="11"/>
        <v>0</v>
      </c>
      <c r="R21" s="237">
        <f>'Next Years Budget - Set Goals'!R29</f>
        <v>0</v>
      </c>
      <c r="S21" s="170">
        <f t="shared" si="12"/>
        <v>0</v>
      </c>
      <c r="T21" s="237">
        <f>'Next Years Budget - Set Goals'!T29</f>
        <v>0</v>
      </c>
      <c r="U21" s="170">
        <f t="shared" si="13"/>
        <v>0</v>
      </c>
      <c r="V21" s="236">
        <f>'Next Years Budget - Set Goals'!V29</f>
        <v>0</v>
      </c>
      <c r="W21" s="155">
        <f t="shared" si="14"/>
        <v>0</v>
      </c>
      <c r="X21" s="237">
        <f>'Next Years Budget - Set Goals'!X29</f>
        <v>0</v>
      </c>
      <c r="Y21" s="170">
        <f t="shared" si="15"/>
        <v>0</v>
      </c>
      <c r="Z21" s="237">
        <f>'Next Years Budget - Set Goals'!Z29</f>
        <v>0</v>
      </c>
      <c r="AA21" s="170">
        <f t="shared" si="16"/>
        <v>0</v>
      </c>
      <c r="AB21" s="237">
        <f>'Next Years Budget - Set Goals'!AB29</f>
        <v>0</v>
      </c>
      <c r="AC21" s="213">
        <f t="shared" si="17"/>
        <v>0</v>
      </c>
      <c r="AD21" s="396">
        <f>'Next Years Budget - Set Goals'!AD29</f>
        <v>0</v>
      </c>
      <c r="AF21" s="13" t="s">
        <v>389</v>
      </c>
      <c r="AG21" s="222" t="e">
        <f>+(AG9/AG20)</f>
        <v>#DIV/0!</v>
      </c>
      <c r="AH21" s="222" t="e">
        <f t="shared" ref="AH21:AS21" si="24">+(AH9/AH20)</f>
        <v>#DIV/0!</v>
      </c>
      <c r="AI21" s="222" t="e">
        <f t="shared" si="24"/>
        <v>#DIV/0!</v>
      </c>
      <c r="AJ21" s="222" t="e">
        <f t="shared" si="24"/>
        <v>#DIV/0!</v>
      </c>
      <c r="AK21" s="222" t="e">
        <f t="shared" si="24"/>
        <v>#DIV/0!</v>
      </c>
      <c r="AL21" s="222" t="e">
        <f t="shared" si="24"/>
        <v>#DIV/0!</v>
      </c>
      <c r="AM21" s="222" t="e">
        <f t="shared" si="24"/>
        <v>#DIV/0!</v>
      </c>
      <c r="AN21" s="222" t="e">
        <f t="shared" si="24"/>
        <v>#DIV/0!</v>
      </c>
      <c r="AO21" s="222" t="e">
        <f t="shared" si="24"/>
        <v>#DIV/0!</v>
      </c>
      <c r="AP21" s="222" t="e">
        <f t="shared" si="24"/>
        <v>#DIV/0!</v>
      </c>
      <c r="AQ21" s="222" t="e">
        <f t="shared" si="24"/>
        <v>#DIV/0!</v>
      </c>
      <c r="AR21" s="435" t="e">
        <f t="shared" si="24"/>
        <v>#DIV/0!</v>
      </c>
      <c r="AS21" s="460" t="e">
        <f t="shared" si="24"/>
        <v>#DIV/0!</v>
      </c>
      <c r="AT21" s="443"/>
      <c r="AV21" s="4"/>
      <c r="AW21" s="1"/>
      <c r="AX21" s="560" t="s">
        <v>483</v>
      </c>
      <c r="AY21" s="1"/>
      <c r="AZ21" s="562">
        <f>SUM(AZ14-(AZ19+AZ20))</f>
        <v>119.19504643962848</v>
      </c>
      <c r="BA21" s="3"/>
    </row>
    <row r="22" spans="1:60" ht="18" thickBot="1" x14ac:dyDescent="0.55000000000000004">
      <c r="B22" s="397" t="s">
        <v>229</v>
      </c>
      <c r="C22" s="246">
        <f>SUM(C10:C21)</f>
        <v>0</v>
      </c>
      <c r="D22" s="133">
        <f>+C22/$C$7</f>
        <v>0</v>
      </c>
      <c r="E22" s="246">
        <f t="shared" ref="E22:AD22" si="25">SUM(E10:E21)</f>
        <v>0</v>
      </c>
      <c r="F22" s="169">
        <f t="shared" si="25"/>
        <v>0</v>
      </c>
      <c r="G22" s="271">
        <f t="shared" si="25"/>
        <v>0</v>
      </c>
      <c r="H22" s="189">
        <f t="shared" si="25"/>
        <v>0</v>
      </c>
      <c r="I22" s="182">
        <f t="shared" si="25"/>
        <v>0</v>
      </c>
      <c r="J22" s="90">
        <f t="shared" si="25"/>
        <v>0</v>
      </c>
      <c r="K22" s="95">
        <f t="shared" si="25"/>
        <v>0</v>
      </c>
      <c r="L22" s="169">
        <f t="shared" si="25"/>
        <v>0</v>
      </c>
      <c r="M22" s="95">
        <f t="shared" si="25"/>
        <v>0</v>
      </c>
      <c r="N22" s="90">
        <f t="shared" si="25"/>
        <v>0</v>
      </c>
      <c r="O22" s="95">
        <f t="shared" si="25"/>
        <v>0</v>
      </c>
      <c r="P22" s="169">
        <f t="shared" si="25"/>
        <v>0</v>
      </c>
      <c r="Q22" s="95">
        <f t="shared" si="25"/>
        <v>0</v>
      </c>
      <c r="R22" s="169">
        <f t="shared" si="25"/>
        <v>0</v>
      </c>
      <c r="S22" s="95">
        <f t="shared" si="25"/>
        <v>0</v>
      </c>
      <c r="T22" s="169">
        <f t="shared" si="25"/>
        <v>0</v>
      </c>
      <c r="U22" s="95">
        <f t="shared" si="25"/>
        <v>0</v>
      </c>
      <c r="V22" s="189">
        <f t="shared" si="25"/>
        <v>0</v>
      </c>
      <c r="W22" s="212">
        <f t="shared" si="25"/>
        <v>0</v>
      </c>
      <c r="X22" s="169">
        <f t="shared" si="25"/>
        <v>1E-4</v>
      </c>
      <c r="Y22" s="95">
        <f t="shared" si="25"/>
        <v>0</v>
      </c>
      <c r="Z22" s="169">
        <f t="shared" si="25"/>
        <v>3.0000000000000001E-3</v>
      </c>
      <c r="AA22" s="95">
        <f t="shared" si="25"/>
        <v>0</v>
      </c>
      <c r="AB22" s="90">
        <f t="shared" si="25"/>
        <v>0</v>
      </c>
      <c r="AC22" s="95">
        <f t="shared" si="25"/>
        <v>0</v>
      </c>
      <c r="AD22" s="398">
        <f t="shared" si="25"/>
        <v>1E-4</v>
      </c>
      <c r="AE22" s="1"/>
      <c r="AF22" s="294" t="s">
        <v>390</v>
      </c>
      <c r="AG22" s="235"/>
      <c r="AH22" s="235"/>
      <c r="AI22" s="235"/>
      <c r="AJ22" s="235"/>
      <c r="AK22" s="235"/>
      <c r="AL22" s="235"/>
      <c r="AM22" s="235"/>
      <c r="AN22" s="235"/>
      <c r="AO22" s="235"/>
      <c r="AP22" s="235"/>
      <c r="AQ22" s="434"/>
      <c r="AR22" s="440"/>
      <c r="AS22" s="235"/>
      <c r="AT22" s="442"/>
      <c r="AV22" s="4"/>
      <c r="AW22" s="1"/>
      <c r="AX22" s="560" t="s">
        <v>484</v>
      </c>
      <c r="AY22" s="1"/>
      <c r="AZ22" s="563">
        <v>300</v>
      </c>
      <c r="BA22" s="3"/>
    </row>
    <row r="23" spans="1:60" ht="13.9" x14ac:dyDescent="0.4">
      <c r="B23" s="399"/>
      <c r="C23" s="247"/>
      <c r="D23" s="77"/>
      <c r="E23" s="247"/>
      <c r="F23" s="210"/>
      <c r="G23" s="272"/>
      <c r="H23" s="173"/>
      <c r="I23" s="183"/>
      <c r="J23" s="166"/>
      <c r="K23" s="96"/>
      <c r="L23" s="210"/>
      <c r="M23" s="96"/>
      <c r="N23" s="166"/>
      <c r="O23" s="96"/>
      <c r="P23" s="210"/>
      <c r="Q23" s="96"/>
      <c r="R23" s="210"/>
      <c r="S23" s="96"/>
      <c r="T23" s="166"/>
      <c r="U23" s="96"/>
      <c r="V23" s="166"/>
      <c r="W23" s="96"/>
      <c r="X23" s="210"/>
      <c r="Y23" s="96"/>
      <c r="Z23" s="210"/>
      <c r="AA23" s="96"/>
      <c r="AB23" s="166"/>
      <c r="AC23" s="96"/>
      <c r="AD23" s="318"/>
      <c r="AR23" s="224" t="s">
        <v>356</v>
      </c>
      <c r="AS23" s="463"/>
      <c r="AT23" s="466">
        <f>+C125</f>
        <v>0</v>
      </c>
      <c r="AV23" s="4"/>
      <c r="AW23" s="1"/>
      <c r="AX23" s="1"/>
      <c r="AY23" s="1"/>
      <c r="AZ23" s="344"/>
      <c r="BA23" s="3"/>
    </row>
    <row r="24" spans="1:60" ht="18" thickBot="1" x14ac:dyDescent="0.55000000000000004">
      <c r="B24" s="400" t="s">
        <v>242</v>
      </c>
      <c r="C24" s="243">
        <f>+C7-C22</f>
        <v>385000</v>
      </c>
      <c r="D24" s="101">
        <f>+C24/$C$7</f>
        <v>1</v>
      </c>
      <c r="E24" s="243">
        <f>+E7-E22</f>
        <v>385000</v>
      </c>
      <c r="F24" s="244">
        <f>+E24/E7</f>
        <v>1</v>
      </c>
      <c r="G24" s="250">
        <f t="shared" ref="G24:AD24" si="26">+G7-G22</f>
        <v>0</v>
      </c>
      <c r="H24" s="89" t="e">
        <f t="shared" si="26"/>
        <v>#DIV/0!</v>
      </c>
      <c r="I24" s="184">
        <f t="shared" si="26"/>
        <v>0</v>
      </c>
      <c r="J24" s="89" t="e">
        <f t="shared" si="26"/>
        <v>#DIV/0!</v>
      </c>
      <c r="K24" s="94">
        <f t="shared" si="26"/>
        <v>0</v>
      </c>
      <c r="L24" s="108" t="e">
        <f t="shared" si="26"/>
        <v>#DIV/0!</v>
      </c>
      <c r="M24" s="94">
        <f t="shared" si="26"/>
        <v>0</v>
      </c>
      <c r="N24" s="89" t="e">
        <f t="shared" si="26"/>
        <v>#DIV/0!</v>
      </c>
      <c r="O24" s="94">
        <f t="shared" si="26"/>
        <v>0</v>
      </c>
      <c r="P24" s="108" t="e">
        <f t="shared" si="26"/>
        <v>#DIV/0!</v>
      </c>
      <c r="Q24" s="94">
        <f t="shared" si="26"/>
        <v>0</v>
      </c>
      <c r="R24" s="108" t="e">
        <f t="shared" si="26"/>
        <v>#DIV/0!</v>
      </c>
      <c r="S24" s="94">
        <f t="shared" si="26"/>
        <v>0</v>
      </c>
      <c r="T24" s="89" t="e">
        <f t="shared" si="26"/>
        <v>#DIV/0!</v>
      </c>
      <c r="U24" s="94">
        <f t="shared" si="26"/>
        <v>0</v>
      </c>
      <c r="V24" s="89" t="e">
        <f t="shared" si="26"/>
        <v>#DIV/0!</v>
      </c>
      <c r="W24" s="94">
        <f t="shared" si="26"/>
        <v>0</v>
      </c>
      <c r="X24" s="108" t="e">
        <f t="shared" si="26"/>
        <v>#DIV/0!</v>
      </c>
      <c r="Y24" s="94">
        <f t="shared" si="26"/>
        <v>0</v>
      </c>
      <c r="Z24" s="108" t="e">
        <f t="shared" si="26"/>
        <v>#DIV/0!</v>
      </c>
      <c r="AA24" s="94">
        <f t="shared" si="26"/>
        <v>0</v>
      </c>
      <c r="AB24" s="89" t="e">
        <f t="shared" si="26"/>
        <v>#DIV/0!</v>
      </c>
      <c r="AC24" s="94">
        <f t="shared" si="26"/>
        <v>0</v>
      </c>
      <c r="AD24" s="319" t="e">
        <f t="shared" si="26"/>
        <v>#DIV/0!</v>
      </c>
      <c r="AE24" s="1"/>
      <c r="AR24" s="462" t="s">
        <v>357</v>
      </c>
      <c r="AS24" s="143"/>
      <c r="AT24" s="464">
        <f>+C131</f>
        <v>0</v>
      </c>
      <c r="AV24" s="6"/>
      <c r="AW24" s="2"/>
      <c r="AX24" s="556" t="s">
        <v>485</v>
      </c>
      <c r="AY24" s="2"/>
      <c r="AZ24" s="564">
        <f>+($AZ$21*$AZ$22)</f>
        <v>35758.513931888549</v>
      </c>
      <c r="BA24" s="7"/>
    </row>
    <row r="25" spans="1:60" ht="14.65" thickTop="1" thickBot="1" x14ac:dyDescent="0.45">
      <c r="B25" s="402"/>
      <c r="C25" s="206"/>
      <c r="D25" s="118"/>
      <c r="E25" s="269"/>
      <c r="F25" s="175"/>
      <c r="G25" s="258"/>
      <c r="H25" s="175"/>
      <c r="I25" s="201"/>
      <c r="J25" s="175"/>
      <c r="K25" s="199"/>
      <c r="L25" s="175"/>
      <c r="M25" s="199"/>
      <c r="N25" s="175"/>
      <c r="O25" s="199"/>
      <c r="P25" s="175"/>
      <c r="Q25" s="199"/>
      <c r="R25" s="188"/>
      <c r="S25" s="198"/>
      <c r="T25" s="188"/>
      <c r="U25" s="191"/>
      <c r="V25" s="188"/>
      <c r="W25" s="191"/>
      <c r="X25" s="188"/>
      <c r="Y25" s="191"/>
      <c r="Z25" s="188"/>
      <c r="AA25" s="191"/>
      <c r="AB25" s="188"/>
      <c r="AC25" s="191"/>
      <c r="AD25" s="403"/>
      <c r="AR25" s="225" t="s">
        <v>359</v>
      </c>
      <c r="AS25" s="192"/>
      <c r="AT25" s="446" t="e">
        <f>+#REF!/AT6</f>
        <v>#REF!</v>
      </c>
    </row>
    <row r="26" spans="1:60" ht="15.4" thickBot="1" x14ac:dyDescent="0.45">
      <c r="A26" s="326" t="s">
        <v>397</v>
      </c>
      <c r="B26" s="28" t="s">
        <v>241</v>
      </c>
      <c r="C26" s="186"/>
      <c r="D26" s="76"/>
      <c r="E26" s="248"/>
      <c r="F26" s="108"/>
      <c r="G26" s="259"/>
      <c r="H26" s="108"/>
      <c r="I26" s="184"/>
      <c r="J26" s="108"/>
      <c r="K26" s="94"/>
      <c r="L26" s="108"/>
      <c r="M26" s="94"/>
      <c r="N26" s="108"/>
      <c r="O26" s="94"/>
      <c r="P26" s="108"/>
      <c r="Q26" s="94"/>
      <c r="R26" s="172"/>
      <c r="S26" s="192"/>
      <c r="T26" s="172"/>
      <c r="U26" s="1"/>
      <c r="V26" s="172"/>
      <c r="W26" s="1"/>
      <c r="X26" s="172"/>
      <c r="Y26" s="1"/>
      <c r="Z26" s="172"/>
      <c r="AA26" s="1"/>
      <c r="AB26" s="172"/>
      <c r="AC26" s="1"/>
      <c r="AD26" s="319"/>
      <c r="AR26" s="9"/>
      <c r="AS26" s="9"/>
      <c r="AT26" s="9"/>
      <c r="BC26" s="569"/>
      <c r="BD26" s="570"/>
      <c r="BE26" s="570"/>
      <c r="BF26" s="570"/>
      <c r="BG26" s="570"/>
      <c r="BH26" s="570"/>
    </row>
    <row r="27" spans="1:60" ht="25.5" thickBot="1" x14ac:dyDescent="0.75">
      <c r="B27" s="28"/>
      <c r="C27" s="243"/>
      <c r="D27" s="76"/>
      <c r="E27" s="248"/>
      <c r="F27" s="108"/>
      <c r="G27" s="259"/>
      <c r="H27" s="108"/>
      <c r="I27" s="184"/>
      <c r="J27" s="108"/>
      <c r="K27" s="94"/>
      <c r="L27" s="108"/>
      <c r="M27" s="94"/>
      <c r="N27" s="108"/>
      <c r="O27" s="94"/>
      <c r="P27" s="108"/>
      <c r="Q27" s="94"/>
      <c r="R27" s="172"/>
      <c r="S27" s="192"/>
      <c r="T27" s="172"/>
      <c r="U27" s="1"/>
      <c r="V27" s="172"/>
      <c r="W27" s="1"/>
      <c r="X27" s="172"/>
      <c r="Y27" s="1"/>
      <c r="Z27" s="172"/>
      <c r="AA27" s="1"/>
      <c r="AB27" s="172"/>
      <c r="AC27" s="1"/>
      <c r="AD27" s="319"/>
      <c r="BC27" s="547" t="s">
        <v>461</v>
      </c>
      <c r="BD27" s="548"/>
      <c r="BE27" s="548"/>
      <c r="BF27" s="548"/>
      <c r="BG27" s="548"/>
      <c r="BH27" s="548"/>
    </row>
    <row r="28" spans="1:60" ht="18" thickBot="1" x14ac:dyDescent="0.55000000000000004">
      <c r="B28" s="404" t="s">
        <v>261</v>
      </c>
      <c r="C28" s="243"/>
      <c r="D28" s="76"/>
      <c r="E28" s="248"/>
      <c r="F28" s="108"/>
      <c r="G28" s="259"/>
      <c r="H28" s="108"/>
      <c r="I28" s="184"/>
      <c r="J28" s="108"/>
      <c r="K28" s="94"/>
      <c r="L28" s="108"/>
      <c r="M28" s="94"/>
      <c r="N28" s="108"/>
      <c r="O28" s="94"/>
      <c r="P28" s="108"/>
      <c r="Q28" s="94"/>
      <c r="R28" s="172"/>
      <c r="S28" s="192"/>
      <c r="T28" s="172"/>
      <c r="U28" s="1"/>
      <c r="V28" s="172"/>
      <c r="W28" s="1"/>
      <c r="X28" s="172"/>
      <c r="Y28" s="1"/>
      <c r="Z28" s="172"/>
      <c r="AA28" s="1"/>
      <c r="AB28" s="172"/>
      <c r="AC28" s="1"/>
      <c r="AD28" s="319"/>
      <c r="AR28" s="448"/>
      <c r="AS28" s="1"/>
      <c r="AT28" s="1"/>
      <c r="BC28" s="565" t="s">
        <v>486</v>
      </c>
      <c r="BD28" s="566"/>
      <c r="BE28" s="568" t="s">
        <v>940</v>
      </c>
      <c r="BF28" s="566"/>
      <c r="BG28" s="566"/>
      <c r="BH28" s="567"/>
    </row>
    <row r="29" spans="1:60" ht="18" thickBot="1" x14ac:dyDescent="0.55000000000000004">
      <c r="A29" s="327" t="s">
        <v>398</v>
      </c>
      <c r="B29" s="394" t="s">
        <v>253</v>
      </c>
      <c r="C29" s="243">
        <f t="shared" ref="C29:C37" si="27">+E29+G29+I29+K29+M29+O29+Q29+S29+U29+W29+Y29+AA29+AC29</f>
        <v>0</v>
      </c>
      <c r="D29" s="101">
        <f t="shared" ref="D29:D37" si="28">+C29/$C$7</f>
        <v>0</v>
      </c>
      <c r="E29" s="706">
        <f>'Next Years Budget - Set Goals'!E38/12</f>
        <v>0</v>
      </c>
      <c r="F29" s="108">
        <f>+E29/E$7</f>
        <v>0</v>
      </c>
      <c r="G29" s="706">
        <f>'Next Years Budget - Set Goals'!G38/12</f>
        <v>0</v>
      </c>
      <c r="H29" s="108" t="e">
        <f>+G29/G$7</f>
        <v>#DIV/0!</v>
      </c>
      <c r="I29" s="706">
        <f>'Next Years Budget - Set Goals'!I38/12</f>
        <v>0</v>
      </c>
      <c r="J29" s="108" t="e">
        <f t="shared" ref="J29:J38" si="29">+I29/I$7</f>
        <v>#DIV/0!</v>
      </c>
      <c r="K29" s="706">
        <f>'Next Years Budget - Set Goals'!K38/12</f>
        <v>0</v>
      </c>
      <c r="L29" s="108" t="e">
        <f t="shared" ref="L29:L38" si="30">+K29/K$7</f>
        <v>#DIV/0!</v>
      </c>
      <c r="M29" s="706">
        <f>'Next Years Budget - Set Goals'!M38/12</f>
        <v>0</v>
      </c>
      <c r="N29" s="108" t="e">
        <f t="shared" ref="N29:N38" si="31">+M29/M$7</f>
        <v>#DIV/0!</v>
      </c>
      <c r="O29" s="706">
        <f>'Next Years Budget - Set Goals'!O38/12</f>
        <v>0</v>
      </c>
      <c r="P29" s="108" t="e">
        <f t="shared" ref="P29:P38" si="32">+O29/O$7</f>
        <v>#DIV/0!</v>
      </c>
      <c r="Q29" s="706">
        <f>'Next Years Budget - Set Goals'!Q38/12</f>
        <v>0</v>
      </c>
      <c r="R29" s="108" t="e">
        <f t="shared" ref="R29:R38" si="33">+Q29/Q$7</f>
        <v>#DIV/0!</v>
      </c>
      <c r="S29" s="706">
        <f>'Next Years Budget - Set Goals'!S38/12</f>
        <v>0</v>
      </c>
      <c r="T29" s="108" t="e">
        <f t="shared" ref="T29:T38" si="34">+S29/S$7</f>
        <v>#DIV/0!</v>
      </c>
      <c r="U29" s="706">
        <f>'Next Years Budget - Set Goals'!U38/12</f>
        <v>0</v>
      </c>
      <c r="V29" s="108" t="e">
        <f t="shared" ref="V29:V38" si="35">+U29/U$7</f>
        <v>#DIV/0!</v>
      </c>
      <c r="W29" s="706">
        <f>'Next Years Budget - Set Goals'!W38/12</f>
        <v>0</v>
      </c>
      <c r="X29" s="108" t="e">
        <f t="shared" ref="X29:X38" si="36">+W29/W$7</f>
        <v>#DIV/0!</v>
      </c>
      <c r="Y29" s="706">
        <f>'Next Years Budget - Set Goals'!Y38/12</f>
        <v>0</v>
      </c>
      <c r="Z29" s="108" t="e">
        <f t="shared" ref="Z29:Z38" si="37">+Y29/Y$7</f>
        <v>#DIV/0!</v>
      </c>
      <c r="AA29" s="706">
        <f>'Next Years Budget - Set Goals'!AA38/12</f>
        <v>0</v>
      </c>
      <c r="AB29" s="108" t="e">
        <f t="shared" ref="AB29:AB38" si="38">+AA29/AA$7</f>
        <v>#DIV/0!</v>
      </c>
      <c r="AC29" s="706">
        <f>'Next Years Budget - Set Goals'!AC38/12</f>
        <v>0</v>
      </c>
      <c r="AD29" s="319" t="e">
        <f t="shared" ref="AD29:AD38" si="39">+AC29/AC$7</f>
        <v>#DIV/0!</v>
      </c>
      <c r="AR29" s="448"/>
      <c r="AS29" s="1"/>
      <c r="AT29" s="1"/>
      <c r="BC29" s="4"/>
      <c r="BD29" s="549" t="s">
        <v>462</v>
      </c>
      <c r="BE29" s="550" t="s">
        <v>941</v>
      </c>
      <c r="BF29" s="1"/>
      <c r="BG29" s="551">
        <f>+M7</f>
        <v>0</v>
      </c>
      <c r="BH29" s="3"/>
    </row>
    <row r="30" spans="1:60" ht="18" thickBot="1" x14ac:dyDescent="0.55000000000000004">
      <c r="A30" s="327" t="s">
        <v>398</v>
      </c>
      <c r="B30" s="394" t="s">
        <v>254</v>
      </c>
      <c r="C30" s="243">
        <f t="shared" si="27"/>
        <v>0</v>
      </c>
      <c r="D30" s="101">
        <f t="shared" si="28"/>
        <v>0</v>
      </c>
      <c r="E30" s="706">
        <f>'Next Years Budget - Set Goals'!E39/12</f>
        <v>0</v>
      </c>
      <c r="F30" s="108">
        <f t="shared" ref="F30:H37" si="40">+E30/E$7</f>
        <v>0</v>
      </c>
      <c r="G30" s="706">
        <f>'Next Years Budget - Set Goals'!G39/12</f>
        <v>0</v>
      </c>
      <c r="H30" s="108" t="e">
        <f t="shared" si="40"/>
        <v>#DIV/0!</v>
      </c>
      <c r="I30" s="706">
        <f>'Next Years Budget - Set Goals'!I39/12</f>
        <v>0</v>
      </c>
      <c r="J30" s="108" t="e">
        <f t="shared" si="29"/>
        <v>#DIV/0!</v>
      </c>
      <c r="K30" s="706">
        <f>'Next Years Budget - Set Goals'!K39/12</f>
        <v>0</v>
      </c>
      <c r="L30" s="108" t="e">
        <f t="shared" si="30"/>
        <v>#DIV/0!</v>
      </c>
      <c r="M30" s="706">
        <f>'Next Years Budget - Set Goals'!M39/12</f>
        <v>0</v>
      </c>
      <c r="N30" s="108" t="e">
        <f t="shared" si="31"/>
        <v>#DIV/0!</v>
      </c>
      <c r="O30" s="706">
        <f>'Next Years Budget - Set Goals'!O39/12</f>
        <v>0</v>
      </c>
      <c r="P30" s="108" t="e">
        <f t="shared" si="32"/>
        <v>#DIV/0!</v>
      </c>
      <c r="Q30" s="706">
        <f>'Next Years Budget - Set Goals'!Q39/12</f>
        <v>0</v>
      </c>
      <c r="R30" s="108" t="e">
        <f t="shared" si="33"/>
        <v>#DIV/0!</v>
      </c>
      <c r="S30" s="706">
        <f>'Next Years Budget - Set Goals'!S39/12</f>
        <v>0</v>
      </c>
      <c r="T30" s="108" t="e">
        <f t="shared" si="34"/>
        <v>#DIV/0!</v>
      </c>
      <c r="U30" s="706">
        <f>'Next Years Budget - Set Goals'!U39/12</f>
        <v>0</v>
      </c>
      <c r="V30" s="108" t="e">
        <f t="shared" si="35"/>
        <v>#DIV/0!</v>
      </c>
      <c r="W30" s="706">
        <f>'Next Years Budget - Set Goals'!W39/12</f>
        <v>0</v>
      </c>
      <c r="X30" s="108" t="e">
        <f t="shared" si="36"/>
        <v>#DIV/0!</v>
      </c>
      <c r="Y30" s="706">
        <f>'Next Years Budget - Set Goals'!Y39/12</f>
        <v>0</v>
      </c>
      <c r="Z30" s="108" t="e">
        <f t="shared" si="37"/>
        <v>#DIV/0!</v>
      </c>
      <c r="AA30" s="706">
        <f>'Next Years Budget - Set Goals'!AA39/12</f>
        <v>0</v>
      </c>
      <c r="AB30" s="108" t="e">
        <f t="shared" si="38"/>
        <v>#DIV/0!</v>
      </c>
      <c r="AC30" s="706">
        <f>'Next Years Budget - Set Goals'!AC39/12</f>
        <v>0</v>
      </c>
      <c r="AD30" s="319" t="e">
        <f t="shared" si="39"/>
        <v>#DIV/0!</v>
      </c>
      <c r="BC30" s="552"/>
      <c r="BD30" s="549" t="s">
        <v>464</v>
      </c>
      <c r="BE30" s="550" t="s">
        <v>465</v>
      </c>
      <c r="BF30" s="1"/>
      <c r="BG30" s="572">
        <v>850</v>
      </c>
      <c r="BH30" s="3"/>
    </row>
    <row r="31" spans="1:60" ht="18" thickBot="1" x14ac:dyDescent="0.55000000000000004">
      <c r="A31" s="327" t="s">
        <v>399</v>
      </c>
      <c r="B31" s="394" t="s">
        <v>255</v>
      </c>
      <c r="C31" s="243">
        <f t="shared" si="27"/>
        <v>0</v>
      </c>
      <c r="D31" s="101">
        <f t="shared" si="28"/>
        <v>0</v>
      </c>
      <c r="E31" s="706">
        <f>'Next Years Budget - Set Goals'!E40/12</f>
        <v>0</v>
      </c>
      <c r="F31" s="108">
        <f t="shared" si="40"/>
        <v>0</v>
      </c>
      <c r="G31" s="706">
        <f>'Next Years Budget - Set Goals'!G40/12</f>
        <v>0</v>
      </c>
      <c r="H31" s="108" t="e">
        <f t="shared" si="40"/>
        <v>#DIV/0!</v>
      </c>
      <c r="I31" s="706">
        <f>'Next Years Budget - Set Goals'!I40/12</f>
        <v>0</v>
      </c>
      <c r="J31" s="108" t="e">
        <f t="shared" si="29"/>
        <v>#DIV/0!</v>
      </c>
      <c r="K31" s="706">
        <f>'Next Years Budget - Set Goals'!K40/12</f>
        <v>0</v>
      </c>
      <c r="L31" s="108" t="e">
        <f t="shared" si="30"/>
        <v>#DIV/0!</v>
      </c>
      <c r="M31" s="706">
        <f>'Next Years Budget - Set Goals'!M40/12</f>
        <v>0</v>
      </c>
      <c r="N31" s="108" t="e">
        <f t="shared" si="31"/>
        <v>#DIV/0!</v>
      </c>
      <c r="O31" s="706">
        <f>'Next Years Budget - Set Goals'!O40/12</f>
        <v>0</v>
      </c>
      <c r="P31" s="108" t="e">
        <f t="shared" si="32"/>
        <v>#DIV/0!</v>
      </c>
      <c r="Q31" s="706">
        <f>'Next Years Budget - Set Goals'!Q40/12</f>
        <v>0</v>
      </c>
      <c r="R31" s="108" t="e">
        <f t="shared" si="33"/>
        <v>#DIV/0!</v>
      </c>
      <c r="S31" s="706">
        <f>'Next Years Budget - Set Goals'!S40/12</f>
        <v>0</v>
      </c>
      <c r="T31" s="108" t="e">
        <f t="shared" si="34"/>
        <v>#DIV/0!</v>
      </c>
      <c r="U31" s="706">
        <f>'Next Years Budget - Set Goals'!U40/12</f>
        <v>0</v>
      </c>
      <c r="V31" s="108" t="e">
        <f t="shared" si="35"/>
        <v>#DIV/0!</v>
      </c>
      <c r="W31" s="706">
        <f>'Next Years Budget - Set Goals'!W40/12</f>
        <v>0</v>
      </c>
      <c r="X31" s="108" t="e">
        <f t="shared" si="36"/>
        <v>#DIV/0!</v>
      </c>
      <c r="Y31" s="706">
        <f>'Next Years Budget - Set Goals'!Y40/12</f>
        <v>0</v>
      </c>
      <c r="Z31" s="108" t="e">
        <f t="shared" si="37"/>
        <v>#DIV/0!</v>
      </c>
      <c r="AA31" s="706">
        <f>'Next Years Budget - Set Goals'!AA40/12</f>
        <v>0</v>
      </c>
      <c r="AB31" s="108" t="e">
        <f t="shared" si="38"/>
        <v>#DIV/0!</v>
      </c>
      <c r="AC31" s="706">
        <f>'Next Years Budget - Set Goals'!AC40/12</f>
        <v>0</v>
      </c>
      <c r="AD31" s="319" t="e">
        <f t="shared" si="39"/>
        <v>#DIV/0!</v>
      </c>
      <c r="BC31" s="552"/>
      <c r="BD31" s="549" t="s">
        <v>466</v>
      </c>
      <c r="BE31" s="550" t="s">
        <v>467</v>
      </c>
      <c r="BF31" s="1"/>
      <c r="BG31" s="553">
        <f>+(BG29/BG30)</f>
        <v>0</v>
      </c>
      <c r="BH31" s="3"/>
    </row>
    <row r="32" spans="1:60" ht="18" thickBot="1" x14ac:dyDescent="0.55000000000000004">
      <c r="A32" s="327" t="s">
        <v>399</v>
      </c>
      <c r="B32" s="394" t="s">
        <v>256</v>
      </c>
      <c r="C32" s="243">
        <f t="shared" si="27"/>
        <v>0</v>
      </c>
      <c r="D32" s="101">
        <f t="shared" si="28"/>
        <v>0</v>
      </c>
      <c r="E32" s="706">
        <f>'Next Years Budget - Set Goals'!E41/12</f>
        <v>0</v>
      </c>
      <c r="F32" s="108">
        <f t="shared" si="40"/>
        <v>0</v>
      </c>
      <c r="G32" s="706">
        <f>'Next Years Budget - Set Goals'!G41/12</f>
        <v>0</v>
      </c>
      <c r="H32" s="108" t="e">
        <f t="shared" si="40"/>
        <v>#DIV/0!</v>
      </c>
      <c r="I32" s="706">
        <f>'Next Years Budget - Set Goals'!I41/12</f>
        <v>0</v>
      </c>
      <c r="J32" s="108" t="e">
        <f t="shared" si="29"/>
        <v>#DIV/0!</v>
      </c>
      <c r="K32" s="706">
        <f>'Next Years Budget - Set Goals'!K41/12</f>
        <v>0</v>
      </c>
      <c r="L32" s="108" t="e">
        <f t="shared" si="30"/>
        <v>#DIV/0!</v>
      </c>
      <c r="M32" s="706">
        <f>'Next Years Budget - Set Goals'!M41/12</f>
        <v>0</v>
      </c>
      <c r="N32" s="108" t="e">
        <f t="shared" si="31"/>
        <v>#DIV/0!</v>
      </c>
      <c r="O32" s="706">
        <f>'Next Years Budget - Set Goals'!O41/12</f>
        <v>0</v>
      </c>
      <c r="P32" s="108" t="e">
        <f t="shared" si="32"/>
        <v>#DIV/0!</v>
      </c>
      <c r="Q32" s="706">
        <f>'Next Years Budget - Set Goals'!Q41/12</f>
        <v>0</v>
      </c>
      <c r="R32" s="108" t="e">
        <f t="shared" si="33"/>
        <v>#DIV/0!</v>
      </c>
      <c r="S32" s="706">
        <f>'Next Years Budget - Set Goals'!S41/12</f>
        <v>0</v>
      </c>
      <c r="T32" s="108" t="e">
        <f t="shared" si="34"/>
        <v>#DIV/0!</v>
      </c>
      <c r="U32" s="706">
        <f>'Next Years Budget - Set Goals'!U41/12</f>
        <v>0</v>
      </c>
      <c r="V32" s="108" t="e">
        <f t="shared" si="35"/>
        <v>#DIV/0!</v>
      </c>
      <c r="W32" s="706">
        <f>'Next Years Budget - Set Goals'!W41/12</f>
        <v>0</v>
      </c>
      <c r="X32" s="108" t="e">
        <f t="shared" si="36"/>
        <v>#DIV/0!</v>
      </c>
      <c r="Y32" s="706">
        <f>'Next Years Budget - Set Goals'!Y41/12</f>
        <v>0</v>
      </c>
      <c r="Z32" s="108" t="e">
        <f t="shared" si="37"/>
        <v>#DIV/0!</v>
      </c>
      <c r="AA32" s="706">
        <f>'Next Years Budget - Set Goals'!AA41/12</f>
        <v>0</v>
      </c>
      <c r="AB32" s="108" t="e">
        <f t="shared" si="38"/>
        <v>#DIV/0!</v>
      </c>
      <c r="AC32" s="706">
        <f>'Next Years Budget - Set Goals'!AC41/12</f>
        <v>0</v>
      </c>
      <c r="AD32" s="319" t="e">
        <f t="shared" si="39"/>
        <v>#DIV/0!</v>
      </c>
      <c r="BC32" s="552"/>
      <c r="BD32" s="549" t="s">
        <v>468</v>
      </c>
      <c r="BE32" s="550" t="s">
        <v>469</v>
      </c>
      <c r="BF32" s="1"/>
      <c r="BG32" s="573">
        <v>0</v>
      </c>
      <c r="BH32" s="3"/>
    </row>
    <row r="33" spans="1:60" ht="18" thickBot="1" x14ac:dyDescent="0.55000000000000004">
      <c r="A33" s="327" t="s">
        <v>398</v>
      </c>
      <c r="B33" s="394" t="s">
        <v>257</v>
      </c>
      <c r="C33" s="243">
        <f t="shared" si="27"/>
        <v>0</v>
      </c>
      <c r="D33" s="101">
        <f t="shared" si="28"/>
        <v>0</v>
      </c>
      <c r="E33" s="706">
        <f>'Next Years Budget - Set Goals'!E42/12</f>
        <v>0</v>
      </c>
      <c r="F33" s="108">
        <f t="shared" si="40"/>
        <v>0</v>
      </c>
      <c r="G33" s="706">
        <f>'Next Years Budget - Set Goals'!G42/12</f>
        <v>0</v>
      </c>
      <c r="H33" s="108" t="e">
        <f t="shared" si="40"/>
        <v>#DIV/0!</v>
      </c>
      <c r="I33" s="706">
        <f>'Next Years Budget - Set Goals'!I42/12</f>
        <v>0</v>
      </c>
      <c r="J33" s="108" t="e">
        <f t="shared" si="29"/>
        <v>#DIV/0!</v>
      </c>
      <c r="K33" s="706">
        <f>'Next Years Budget - Set Goals'!K42/12</f>
        <v>0</v>
      </c>
      <c r="L33" s="108" t="e">
        <f t="shared" si="30"/>
        <v>#DIV/0!</v>
      </c>
      <c r="M33" s="706">
        <f>'Next Years Budget - Set Goals'!M42/12</f>
        <v>0</v>
      </c>
      <c r="N33" s="108" t="e">
        <f t="shared" si="31"/>
        <v>#DIV/0!</v>
      </c>
      <c r="O33" s="706">
        <f>'Next Years Budget - Set Goals'!O42/12</f>
        <v>0</v>
      </c>
      <c r="P33" s="108" t="e">
        <f t="shared" si="32"/>
        <v>#DIV/0!</v>
      </c>
      <c r="Q33" s="706">
        <f>'Next Years Budget - Set Goals'!Q42/12</f>
        <v>0</v>
      </c>
      <c r="R33" s="108" t="e">
        <f t="shared" si="33"/>
        <v>#DIV/0!</v>
      </c>
      <c r="S33" s="706">
        <f>'Next Years Budget - Set Goals'!S42/12</f>
        <v>0</v>
      </c>
      <c r="T33" s="108" t="e">
        <f t="shared" si="34"/>
        <v>#DIV/0!</v>
      </c>
      <c r="U33" s="706">
        <f>'Next Years Budget - Set Goals'!U42/12</f>
        <v>0</v>
      </c>
      <c r="V33" s="108" t="e">
        <f t="shared" si="35"/>
        <v>#DIV/0!</v>
      </c>
      <c r="W33" s="706">
        <f>'Next Years Budget - Set Goals'!W42/12</f>
        <v>0</v>
      </c>
      <c r="X33" s="108" t="e">
        <f t="shared" si="36"/>
        <v>#DIV/0!</v>
      </c>
      <c r="Y33" s="706">
        <f>'Next Years Budget - Set Goals'!Y42/12</f>
        <v>0</v>
      </c>
      <c r="Z33" s="108" t="e">
        <f t="shared" si="37"/>
        <v>#DIV/0!</v>
      </c>
      <c r="AA33" s="706">
        <f>'Next Years Budget - Set Goals'!AA42/12</f>
        <v>0</v>
      </c>
      <c r="AB33" s="108" t="e">
        <f t="shared" si="38"/>
        <v>#DIV/0!</v>
      </c>
      <c r="AC33" s="706">
        <f>'Next Years Budget - Set Goals'!AC42/12</f>
        <v>0</v>
      </c>
      <c r="AD33" s="319" t="e">
        <f t="shared" si="39"/>
        <v>#DIV/0!</v>
      </c>
      <c r="BC33" s="554"/>
      <c r="BD33" s="555" t="s">
        <v>470</v>
      </c>
      <c r="BE33" s="556" t="s">
        <v>471</v>
      </c>
      <c r="BF33" s="2"/>
      <c r="BG33" s="557">
        <f>+((BG29/BG30)/(1-BG32))</f>
        <v>0</v>
      </c>
      <c r="BH33" s="7"/>
    </row>
    <row r="34" spans="1:60" ht="18" thickBot="1" x14ac:dyDescent="0.55000000000000004">
      <c r="A34" s="327" t="s">
        <v>399</v>
      </c>
      <c r="B34" s="394" t="s">
        <v>258</v>
      </c>
      <c r="C34" s="243">
        <f t="shared" si="27"/>
        <v>0</v>
      </c>
      <c r="D34" s="101">
        <f t="shared" si="28"/>
        <v>0</v>
      </c>
      <c r="E34" s="706">
        <f>'Next Years Budget - Set Goals'!E43/12</f>
        <v>0</v>
      </c>
      <c r="F34" s="108">
        <f t="shared" si="40"/>
        <v>0</v>
      </c>
      <c r="G34" s="706">
        <f>'Next Years Budget - Set Goals'!G43/12</f>
        <v>0</v>
      </c>
      <c r="H34" s="108" t="e">
        <f t="shared" si="40"/>
        <v>#DIV/0!</v>
      </c>
      <c r="I34" s="706">
        <f>'Next Years Budget - Set Goals'!I43/12</f>
        <v>0</v>
      </c>
      <c r="J34" s="108" t="e">
        <f t="shared" si="29"/>
        <v>#DIV/0!</v>
      </c>
      <c r="K34" s="706">
        <f>'Next Years Budget - Set Goals'!K43/12</f>
        <v>0</v>
      </c>
      <c r="L34" s="108" t="e">
        <f t="shared" si="30"/>
        <v>#DIV/0!</v>
      </c>
      <c r="M34" s="706">
        <f>'Next Years Budget - Set Goals'!M43/12</f>
        <v>0</v>
      </c>
      <c r="N34" s="108" t="e">
        <f t="shared" si="31"/>
        <v>#DIV/0!</v>
      </c>
      <c r="O34" s="706">
        <f>'Next Years Budget - Set Goals'!O43/12</f>
        <v>0</v>
      </c>
      <c r="P34" s="108" t="e">
        <f t="shared" si="32"/>
        <v>#DIV/0!</v>
      </c>
      <c r="Q34" s="706">
        <f>'Next Years Budget - Set Goals'!Q43/12</f>
        <v>0</v>
      </c>
      <c r="R34" s="108" t="e">
        <f t="shared" si="33"/>
        <v>#DIV/0!</v>
      </c>
      <c r="S34" s="706">
        <f>'Next Years Budget - Set Goals'!S43/12</f>
        <v>0</v>
      </c>
      <c r="T34" s="108" t="e">
        <f t="shared" si="34"/>
        <v>#DIV/0!</v>
      </c>
      <c r="U34" s="706">
        <f>'Next Years Budget - Set Goals'!U43/12</f>
        <v>0</v>
      </c>
      <c r="V34" s="108" t="e">
        <f t="shared" si="35"/>
        <v>#DIV/0!</v>
      </c>
      <c r="W34" s="706">
        <f>'Next Years Budget - Set Goals'!W43/12</f>
        <v>0</v>
      </c>
      <c r="X34" s="108" t="e">
        <f t="shared" si="36"/>
        <v>#DIV/0!</v>
      </c>
      <c r="Y34" s="706">
        <f>'Next Years Budget - Set Goals'!Y43/12</f>
        <v>0</v>
      </c>
      <c r="Z34" s="108" t="e">
        <f t="shared" si="37"/>
        <v>#DIV/0!</v>
      </c>
      <c r="AA34" s="706">
        <f>'Next Years Budget - Set Goals'!AA43/12</f>
        <v>0</v>
      </c>
      <c r="AB34" s="108" t="e">
        <f t="shared" si="38"/>
        <v>#DIV/0!</v>
      </c>
      <c r="AC34" s="706">
        <f>'Next Years Budget - Set Goals'!AC43/12</f>
        <v>0</v>
      </c>
      <c r="AD34" s="319" t="e">
        <f t="shared" si="39"/>
        <v>#DIV/0!</v>
      </c>
      <c r="BC34" s="552"/>
      <c r="BD34" s="549" t="s">
        <v>472</v>
      </c>
      <c r="BE34" s="550" t="s">
        <v>473</v>
      </c>
      <c r="BF34" s="1"/>
      <c r="BG34" s="574">
        <v>0.95</v>
      </c>
      <c r="BH34" s="3"/>
    </row>
    <row r="35" spans="1:60" ht="18" thickBot="1" x14ac:dyDescent="0.55000000000000004">
      <c r="A35" s="327" t="s">
        <v>399</v>
      </c>
      <c r="B35" s="394" t="s">
        <v>259</v>
      </c>
      <c r="C35" s="243">
        <f t="shared" si="27"/>
        <v>0</v>
      </c>
      <c r="D35" s="101">
        <f t="shared" si="28"/>
        <v>0</v>
      </c>
      <c r="E35" s="706">
        <f>'Next Years Budget - Set Goals'!E44/12</f>
        <v>0</v>
      </c>
      <c r="F35" s="108">
        <f t="shared" si="40"/>
        <v>0</v>
      </c>
      <c r="G35" s="706">
        <f>'Next Years Budget - Set Goals'!G44/12</f>
        <v>0</v>
      </c>
      <c r="H35" s="108" t="e">
        <f t="shared" si="40"/>
        <v>#DIV/0!</v>
      </c>
      <c r="I35" s="706">
        <f>'Next Years Budget - Set Goals'!I44/12</f>
        <v>0</v>
      </c>
      <c r="J35" s="108" t="e">
        <f t="shared" si="29"/>
        <v>#DIV/0!</v>
      </c>
      <c r="K35" s="706">
        <f>'Next Years Budget - Set Goals'!K44/12</f>
        <v>0</v>
      </c>
      <c r="L35" s="108" t="e">
        <f t="shared" si="30"/>
        <v>#DIV/0!</v>
      </c>
      <c r="M35" s="706">
        <f>'Next Years Budget - Set Goals'!M44/12</f>
        <v>0</v>
      </c>
      <c r="N35" s="108" t="e">
        <f t="shared" si="31"/>
        <v>#DIV/0!</v>
      </c>
      <c r="O35" s="706">
        <f>'Next Years Budget - Set Goals'!O44/12</f>
        <v>0</v>
      </c>
      <c r="P35" s="108" t="e">
        <f t="shared" si="32"/>
        <v>#DIV/0!</v>
      </c>
      <c r="Q35" s="706">
        <f>'Next Years Budget - Set Goals'!Q44/12</f>
        <v>0</v>
      </c>
      <c r="R35" s="108" t="e">
        <f t="shared" si="33"/>
        <v>#DIV/0!</v>
      </c>
      <c r="S35" s="706">
        <f>'Next Years Budget - Set Goals'!S44/12</f>
        <v>0</v>
      </c>
      <c r="T35" s="108" t="e">
        <f t="shared" si="34"/>
        <v>#DIV/0!</v>
      </c>
      <c r="U35" s="706">
        <f>'Next Years Budget - Set Goals'!U44/12</f>
        <v>0</v>
      </c>
      <c r="V35" s="108" t="e">
        <f t="shared" si="35"/>
        <v>#DIV/0!</v>
      </c>
      <c r="W35" s="706">
        <f>'Next Years Budget - Set Goals'!W44/12</f>
        <v>0</v>
      </c>
      <c r="X35" s="108" t="e">
        <f t="shared" si="36"/>
        <v>#DIV/0!</v>
      </c>
      <c r="Y35" s="706">
        <f>'Next Years Budget - Set Goals'!Y44/12</f>
        <v>0</v>
      </c>
      <c r="Z35" s="108" t="e">
        <f t="shared" si="37"/>
        <v>#DIV/0!</v>
      </c>
      <c r="AA35" s="706">
        <f>'Next Years Budget - Set Goals'!AA44/12</f>
        <v>0</v>
      </c>
      <c r="AB35" s="108" t="e">
        <f t="shared" si="38"/>
        <v>#DIV/0!</v>
      </c>
      <c r="AC35" s="706">
        <f>'Next Years Budget - Set Goals'!AC44/12</f>
        <v>0</v>
      </c>
      <c r="AD35" s="319" t="e">
        <f t="shared" si="39"/>
        <v>#DIV/0!</v>
      </c>
      <c r="BC35" s="552"/>
      <c r="BD35" s="549" t="s">
        <v>474</v>
      </c>
      <c r="BE35" s="550" t="s">
        <v>475</v>
      </c>
      <c r="BF35" s="1"/>
      <c r="BG35" s="553">
        <f>SUM(BG33/BG34)</f>
        <v>0</v>
      </c>
      <c r="BH35" s="3"/>
    </row>
    <row r="36" spans="1:60" ht="18" thickBot="1" x14ac:dyDescent="0.55000000000000004">
      <c r="A36" s="327" t="s">
        <v>399</v>
      </c>
      <c r="B36" s="394" t="s">
        <v>260</v>
      </c>
      <c r="C36" s="243">
        <f t="shared" si="27"/>
        <v>0</v>
      </c>
      <c r="D36" s="101">
        <f t="shared" si="28"/>
        <v>0</v>
      </c>
      <c r="E36" s="706">
        <f>'Next Years Budget - Set Goals'!E45/12</f>
        <v>0</v>
      </c>
      <c r="F36" s="108">
        <f t="shared" si="40"/>
        <v>0</v>
      </c>
      <c r="G36" s="706">
        <f>'Next Years Budget - Set Goals'!G45/12</f>
        <v>0</v>
      </c>
      <c r="H36" s="108" t="e">
        <f t="shared" si="40"/>
        <v>#DIV/0!</v>
      </c>
      <c r="I36" s="706">
        <f>'Next Years Budget - Set Goals'!I45/12</f>
        <v>0</v>
      </c>
      <c r="J36" s="108" t="e">
        <f t="shared" si="29"/>
        <v>#DIV/0!</v>
      </c>
      <c r="K36" s="706">
        <f>'Next Years Budget - Set Goals'!K45/12</f>
        <v>0</v>
      </c>
      <c r="L36" s="108" t="e">
        <f t="shared" si="30"/>
        <v>#DIV/0!</v>
      </c>
      <c r="M36" s="706">
        <f>'Next Years Budget - Set Goals'!M45/12</f>
        <v>0</v>
      </c>
      <c r="N36" s="108" t="e">
        <f t="shared" si="31"/>
        <v>#DIV/0!</v>
      </c>
      <c r="O36" s="706">
        <f>'Next Years Budget - Set Goals'!O45/12</f>
        <v>0</v>
      </c>
      <c r="P36" s="108" t="e">
        <f t="shared" si="32"/>
        <v>#DIV/0!</v>
      </c>
      <c r="Q36" s="706">
        <f>'Next Years Budget - Set Goals'!Q45/12</f>
        <v>0</v>
      </c>
      <c r="R36" s="108" t="e">
        <f t="shared" si="33"/>
        <v>#DIV/0!</v>
      </c>
      <c r="S36" s="706">
        <f>'Next Years Budget - Set Goals'!S45/12</f>
        <v>0</v>
      </c>
      <c r="T36" s="108" t="e">
        <f t="shared" si="34"/>
        <v>#DIV/0!</v>
      </c>
      <c r="U36" s="706">
        <f>'Next Years Budget - Set Goals'!U45/12</f>
        <v>0</v>
      </c>
      <c r="V36" s="108" t="e">
        <f t="shared" si="35"/>
        <v>#DIV/0!</v>
      </c>
      <c r="W36" s="706">
        <f>'Next Years Budget - Set Goals'!W45/12</f>
        <v>0</v>
      </c>
      <c r="X36" s="108" t="e">
        <f t="shared" si="36"/>
        <v>#DIV/0!</v>
      </c>
      <c r="Y36" s="706">
        <f>'Next Years Budget - Set Goals'!Y45/12</f>
        <v>0</v>
      </c>
      <c r="Z36" s="108" t="e">
        <f t="shared" si="37"/>
        <v>#DIV/0!</v>
      </c>
      <c r="AA36" s="706">
        <f>'Next Years Budget - Set Goals'!AA45/12</f>
        <v>0</v>
      </c>
      <c r="AB36" s="108" t="e">
        <f t="shared" si="38"/>
        <v>#DIV/0!</v>
      </c>
      <c r="AC36" s="706">
        <f>'Next Years Budget - Set Goals'!AC45/12</f>
        <v>0</v>
      </c>
      <c r="AD36" s="319" t="e">
        <f t="shared" si="39"/>
        <v>#DIV/0!</v>
      </c>
      <c r="BC36" s="552"/>
      <c r="BD36" s="549" t="s">
        <v>476</v>
      </c>
      <c r="BE36" s="550" t="s">
        <v>477</v>
      </c>
      <c r="BF36" s="1"/>
      <c r="BG36" s="575">
        <v>21</v>
      </c>
      <c r="BH36" s="3"/>
    </row>
    <row r="37" spans="1:60" ht="27" thickBot="1" x14ac:dyDescent="0.55000000000000004">
      <c r="A37" s="327"/>
      <c r="B37" s="405" t="s">
        <v>262</v>
      </c>
      <c r="C37" s="243">
        <f t="shared" si="27"/>
        <v>0</v>
      </c>
      <c r="D37" s="101">
        <f t="shared" si="28"/>
        <v>0</v>
      </c>
      <c r="E37" s="706">
        <f>'Next Years Budget - Set Goals'!E46/12</f>
        <v>0</v>
      </c>
      <c r="F37" s="108">
        <f t="shared" si="40"/>
        <v>0</v>
      </c>
      <c r="G37" s="706">
        <f>'Next Years Budget - Set Goals'!G46/12</f>
        <v>0</v>
      </c>
      <c r="H37" s="108" t="e">
        <f t="shared" si="40"/>
        <v>#DIV/0!</v>
      </c>
      <c r="I37" s="706">
        <f>'Next Years Budget - Set Goals'!I46/12</f>
        <v>0</v>
      </c>
      <c r="J37" s="108" t="e">
        <f t="shared" si="29"/>
        <v>#DIV/0!</v>
      </c>
      <c r="K37" s="706">
        <f>'Next Years Budget - Set Goals'!K46/12</f>
        <v>0</v>
      </c>
      <c r="L37" s="108" t="e">
        <f t="shared" si="30"/>
        <v>#DIV/0!</v>
      </c>
      <c r="M37" s="706">
        <f>'Next Years Budget - Set Goals'!M46/12</f>
        <v>0</v>
      </c>
      <c r="N37" s="108" t="e">
        <f t="shared" si="31"/>
        <v>#DIV/0!</v>
      </c>
      <c r="O37" s="706">
        <f>'Next Years Budget - Set Goals'!O46/12</f>
        <v>0</v>
      </c>
      <c r="P37" s="108" t="e">
        <f t="shared" si="32"/>
        <v>#DIV/0!</v>
      </c>
      <c r="Q37" s="706">
        <f>'Next Years Budget - Set Goals'!Q46/12</f>
        <v>0</v>
      </c>
      <c r="R37" s="108" t="e">
        <f t="shared" si="33"/>
        <v>#DIV/0!</v>
      </c>
      <c r="S37" s="706">
        <f>'Next Years Budget - Set Goals'!S46/12</f>
        <v>0</v>
      </c>
      <c r="T37" s="108" t="e">
        <f t="shared" si="34"/>
        <v>#DIV/0!</v>
      </c>
      <c r="U37" s="706">
        <f>'Next Years Budget - Set Goals'!U46/12</f>
        <v>0</v>
      </c>
      <c r="V37" s="108" t="e">
        <f t="shared" si="35"/>
        <v>#DIV/0!</v>
      </c>
      <c r="W37" s="706">
        <f>'Next Years Budget - Set Goals'!W46/12</f>
        <v>0</v>
      </c>
      <c r="X37" s="108" t="e">
        <f t="shared" si="36"/>
        <v>#DIV/0!</v>
      </c>
      <c r="Y37" s="706">
        <f>'Next Years Budget - Set Goals'!Y46/12</f>
        <v>0</v>
      </c>
      <c r="Z37" s="108" t="e">
        <f t="shared" si="37"/>
        <v>#DIV/0!</v>
      </c>
      <c r="AA37" s="706">
        <f>'Next Years Budget - Set Goals'!AA46/12</f>
        <v>0</v>
      </c>
      <c r="AB37" s="108" t="e">
        <f t="shared" si="38"/>
        <v>#DIV/0!</v>
      </c>
      <c r="AC37" s="706">
        <f>'Next Years Budget - Set Goals'!AC46/12</f>
        <v>0</v>
      </c>
      <c r="AD37" s="319" t="e">
        <f t="shared" si="39"/>
        <v>#DIV/0!</v>
      </c>
      <c r="BC37" s="552"/>
      <c r="BD37" s="549" t="s">
        <v>478</v>
      </c>
      <c r="BE37" s="550" t="s">
        <v>479</v>
      </c>
      <c r="BF37" s="1"/>
      <c r="BG37" s="571">
        <f>(BG35/BG36)</f>
        <v>0</v>
      </c>
      <c r="BH37" s="558" t="s">
        <v>480</v>
      </c>
    </row>
    <row r="38" spans="1:60" ht="18" thickBot="1" x14ac:dyDescent="0.55000000000000004">
      <c r="A38" s="327"/>
      <c r="B38" s="406" t="s">
        <v>263</v>
      </c>
      <c r="C38" s="263">
        <f>SUM(C29:C37)</f>
        <v>0</v>
      </c>
      <c r="D38" s="167">
        <f>+C38/$C$7</f>
        <v>0</v>
      </c>
      <c r="E38" s="254">
        <f>SUM(E29:E37)</f>
        <v>0</v>
      </c>
      <c r="F38" s="176">
        <f>+E38/E$7</f>
        <v>0</v>
      </c>
      <c r="G38" s="254">
        <f>SUM(G29:G37)</f>
        <v>0</v>
      </c>
      <c r="H38" s="176" t="e">
        <f>+G38/G$7</f>
        <v>#DIV/0!</v>
      </c>
      <c r="I38" s="254">
        <f>SUM(I29:I37)</f>
        <v>0</v>
      </c>
      <c r="J38" s="176" t="e">
        <f t="shared" si="29"/>
        <v>#DIV/0!</v>
      </c>
      <c r="K38" s="254">
        <f>SUM(K29:K37)</f>
        <v>0</v>
      </c>
      <c r="L38" s="176" t="e">
        <f t="shared" si="30"/>
        <v>#DIV/0!</v>
      </c>
      <c r="M38" s="254">
        <f>SUM(M29:M37)</f>
        <v>0</v>
      </c>
      <c r="N38" s="176" t="e">
        <f t="shared" si="31"/>
        <v>#DIV/0!</v>
      </c>
      <c r="O38" s="254">
        <f>SUM(O29:O37)</f>
        <v>0</v>
      </c>
      <c r="P38" s="176" t="e">
        <f t="shared" si="32"/>
        <v>#DIV/0!</v>
      </c>
      <c r="Q38" s="254">
        <f>SUM(Q29:Q37)</f>
        <v>0</v>
      </c>
      <c r="R38" s="176" t="e">
        <f t="shared" si="33"/>
        <v>#DIV/0!</v>
      </c>
      <c r="S38" s="254">
        <f>SUM(S29:S37)</f>
        <v>0</v>
      </c>
      <c r="T38" s="176" t="e">
        <f t="shared" si="34"/>
        <v>#DIV/0!</v>
      </c>
      <c r="U38" s="254">
        <f>SUM(U29:U37)</f>
        <v>0</v>
      </c>
      <c r="V38" s="176" t="e">
        <f t="shared" si="35"/>
        <v>#DIV/0!</v>
      </c>
      <c r="W38" s="254">
        <f>SUM(W29:W37)</f>
        <v>0</v>
      </c>
      <c r="X38" s="176" t="e">
        <f t="shared" si="36"/>
        <v>#DIV/0!</v>
      </c>
      <c r="Y38" s="254">
        <f>SUM(Y29:Y37)</f>
        <v>0</v>
      </c>
      <c r="Z38" s="176" t="e">
        <f t="shared" si="37"/>
        <v>#DIV/0!</v>
      </c>
      <c r="AA38" s="254">
        <f>SUM(AA29:AA37)</f>
        <v>0</v>
      </c>
      <c r="AB38" s="176" t="e">
        <f t="shared" si="38"/>
        <v>#DIV/0!</v>
      </c>
      <c r="AC38" s="254">
        <f>SUM(AC29:AC37)</f>
        <v>0</v>
      </c>
      <c r="AD38" s="320" t="e">
        <f t="shared" si="39"/>
        <v>#DIV/0!</v>
      </c>
      <c r="BC38" s="6"/>
      <c r="BD38" s="555" t="s">
        <v>481</v>
      </c>
      <c r="BE38" s="556" t="s">
        <v>482</v>
      </c>
      <c r="BF38" s="2"/>
      <c r="BG38" s="576">
        <f>+(BG29/BG36)</f>
        <v>0</v>
      </c>
      <c r="BH38" s="559" t="s">
        <v>480</v>
      </c>
    </row>
    <row r="39" spans="1:60" ht="13.15" x14ac:dyDescent="0.4">
      <c r="A39" s="327"/>
      <c r="B39" s="407"/>
      <c r="C39" s="264"/>
      <c r="D39" s="107"/>
      <c r="E39" s="255"/>
      <c r="F39" s="176"/>
      <c r="G39" s="255"/>
      <c r="H39" s="176"/>
      <c r="I39" s="255"/>
      <c r="J39" s="176"/>
      <c r="K39" s="255"/>
      <c r="L39" s="176"/>
      <c r="M39" s="255"/>
      <c r="N39" s="176"/>
      <c r="O39" s="255"/>
      <c r="P39" s="176"/>
      <c r="Q39" s="255"/>
      <c r="R39" s="176"/>
      <c r="S39" s="255"/>
      <c r="T39" s="176"/>
      <c r="U39" s="255"/>
      <c r="V39" s="176"/>
      <c r="W39" s="255"/>
      <c r="X39" s="176"/>
      <c r="Y39" s="255"/>
      <c r="Z39" s="176"/>
      <c r="AA39" s="255"/>
      <c r="AB39" s="176"/>
      <c r="AC39" s="255"/>
      <c r="AD39" s="320"/>
      <c r="BC39" s="8"/>
      <c r="BD39" s="9"/>
      <c r="BE39" s="9"/>
      <c r="BF39" s="9"/>
      <c r="BG39" s="352"/>
      <c r="BH39" s="10"/>
    </row>
    <row r="40" spans="1:60" ht="17.649999999999999" x14ac:dyDescent="0.5">
      <c r="A40" s="327"/>
      <c r="B40" s="404" t="s">
        <v>283</v>
      </c>
      <c r="C40" s="243"/>
      <c r="D40" s="1"/>
      <c r="E40" s="248"/>
      <c r="F40" s="108"/>
      <c r="G40" s="248"/>
      <c r="H40" s="108"/>
      <c r="I40" s="248"/>
      <c r="J40" s="108"/>
      <c r="K40" s="248"/>
      <c r="L40" s="108"/>
      <c r="M40" s="248"/>
      <c r="N40" s="108"/>
      <c r="O40" s="248"/>
      <c r="P40" s="108"/>
      <c r="Q40" s="248"/>
      <c r="R40" s="108"/>
      <c r="S40" s="248"/>
      <c r="T40" s="108"/>
      <c r="U40" s="248"/>
      <c r="V40" s="108"/>
      <c r="W40" s="248"/>
      <c r="X40" s="108"/>
      <c r="Y40" s="248"/>
      <c r="Z40" s="108"/>
      <c r="AA40" s="248"/>
      <c r="AB40" s="108"/>
      <c r="AC40" s="248"/>
      <c r="AD40" s="319"/>
      <c r="BC40" s="4"/>
      <c r="BD40" s="1"/>
      <c r="BE40" s="560" t="s">
        <v>964</v>
      </c>
      <c r="BF40" s="1"/>
      <c r="BG40" s="838">
        <f>+((I7/139)/15)</f>
        <v>0</v>
      </c>
      <c r="BH40" s="3"/>
    </row>
    <row r="41" spans="1:60" ht="17.649999999999999" x14ac:dyDescent="0.5">
      <c r="A41" s="327" t="s">
        <v>399</v>
      </c>
      <c r="B41" s="394" t="s">
        <v>264</v>
      </c>
      <c r="C41" s="243">
        <f t="shared" ref="C41:C59" si="41">+E41+G41+I41+K41+M41+O41+Q41+S41+U41+W41+Y41+AA41+AC41</f>
        <v>0</v>
      </c>
      <c r="D41" s="101">
        <f t="shared" ref="D41:D59" si="42">+C41/$C$7</f>
        <v>0</v>
      </c>
      <c r="E41" s="706">
        <f>'Next Years Budget - Set Goals'!E50/12</f>
        <v>0</v>
      </c>
      <c r="F41" s="108">
        <f t="shared" ref="F41:H56" si="43">+E41/E$7</f>
        <v>0</v>
      </c>
      <c r="G41" s="706">
        <f>'Next Years Budget - Set Goals'!G50/12</f>
        <v>0</v>
      </c>
      <c r="H41" s="108" t="e">
        <f t="shared" si="43"/>
        <v>#DIV/0!</v>
      </c>
      <c r="I41" s="706">
        <f>'Next Years Budget - Set Goals'!I50/12</f>
        <v>0</v>
      </c>
      <c r="J41" s="108" t="e">
        <f t="shared" ref="J41:J60" si="44">+I41/I$7</f>
        <v>#DIV/0!</v>
      </c>
      <c r="K41" s="706">
        <f>'Next Years Budget - Set Goals'!K50/12</f>
        <v>0</v>
      </c>
      <c r="L41" s="108" t="e">
        <f t="shared" ref="L41:L60" si="45">+K41/K$7</f>
        <v>#DIV/0!</v>
      </c>
      <c r="M41" s="706">
        <f>'Next Years Budget - Set Goals'!M50/12</f>
        <v>0</v>
      </c>
      <c r="N41" s="108" t="e">
        <f t="shared" ref="N41:N60" si="46">+M41/M$7</f>
        <v>#DIV/0!</v>
      </c>
      <c r="O41" s="706">
        <f>'Next Years Budget - Set Goals'!O50/12</f>
        <v>0</v>
      </c>
      <c r="P41" s="108" t="e">
        <f t="shared" ref="P41:P60" si="47">+O41/O$7</f>
        <v>#DIV/0!</v>
      </c>
      <c r="Q41" s="706">
        <f>'Next Years Budget - Set Goals'!Q50/12</f>
        <v>0</v>
      </c>
      <c r="R41" s="108" t="e">
        <f t="shared" ref="R41:R60" si="48">+Q41/Q$7</f>
        <v>#DIV/0!</v>
      </c>
      <c r="S41" s="706">
        <f>'Next Years Budget - Set Goals'!S50/12</f>
        <v>0</v>
      </c>
      <c r="T41" s="108" t="e">
        <f t="shared" ref="T41:T60" si="49">+S41/S$7</f>
        <v>#DIV/0!</v>
      </c>
      <c r="U41" s="706">
        <f>'Next Years Budget - Set Goals'!U50/12</f>
        <v>0</v>
      </c>
      <c r="V41" s="108" t="e">
        <f t="shared" ref="V41:V60" si="50">+U41/U$7</f>
        <v>#DIV/0!</v>
      </c>
      <c r="W41" s="706">
        <f>'Next Years Budget - Set Goals'!W50/12</f>
        <v>0</v>
      </c>
      <c r="X41" s="108" t="e">
        <f t="shared" ref="X41:X60" si="51">+W41/W$7</f>
        <v>#DIV/0!</v>
      </c>
      <c r="Y41" s="706">
        <f>'Next Years Budget - Set Goals'!Y50/12</f>
        <v>0</v>
      </c>
      <c r="Z41" s="108" t="e">
        <f t="shared" ref="Z41:Z60" si="52">+Y41/Y$7</f>
        <v>#DIV/0!</v>
      </c>
      <c r="AA41" s="706">
        <f>'Next Years Budget - Set Goals'!AA50/12</f>
        <v>0</v>
      </c>
      <c r="AB41" s="108" t="e">
        <f t="shared" ref="AB41:AB60" si="53">+AA41/AA$7</f>
        <v>#DIV/0!</v>
      </c>
      <c r="AC41" s="706">
        <f>'Next Years Budget - Set Goals'!AC50/12</f>
        <v>0</v>
      </c>
      <c r="AD41" s="319" t="e">
        <f t="shared" ref="AD41:AD60" si="54">+AC41/AC$7</f>
        <v>#DIV/0!</v>
      </c>
      <c r="BC41" s="4"/>
      <c r="BD41" s="1"/>
      <c r="BE41" s="560" t="s">
        <v>963</v>
      </c>
      <c r="BF41" s="1"/>
      <c r="BG41" s="838">
        <f>+(($G7/350)/20)</f>
        <v>0</v>
      </c>
      <c r="BH41" s="561"/>
    </row>
    <row r="42" spans="1:60" ht="17.649999999999999" x14ac:dyDescent="0.5">
      <c r="A42" s="327" t="s">
        <v>399</v>
      </c>
      <c r="B42" s="394" t="s">
        <v>265</v>
      </c>
      <c r="C42" s="243">
        <f t="shared" si="41"/>
        <v>0</v>
      </c>
      <c r="D42" s="101">
        <f t="shared" si="42"/>
        <v>0</v>
      </c>
      <c r="E42" s="706">
        <f>'Next Years Budget - Set Goals'!E51/12</f>
        <v>0</v>
      </c>
      <c r="F42" s="108">
        <f t="shared" si="43"/>
        <v>0</v>
      </c>
      <c r="G42" s="706">
        <f>'Next Years Budget - Set Goals'!G51/12</f>
        <v>0</v>
      </c>
      <c r="H42" s="108" t="e">
        <f t="shared" si="43"/>
        <v>#DIV/0!</v>
      </c>
      <c r="I42" s="706">
        <f>'Next Years Budget - Set Goals'!I51/12</f>
        <v>0</v>
      </c>
      <c r="J42" s="108" t="e">
        <f t="shared" si="44"/>
        <v>#DIV/0!</v>
      </c>
      <c r="K42" s="706">
        <f>'Next Years Budget - Set Goals'!K51/12</f>
        <v>0</v>
      </c>
      <c r="L42" s="108" t="e">
        <f t="shared" si="45"/>
        <v>#DIV/0!</v>
      </c>
      <c r="M42" s="706">
        <f>'Next Years Budget - Set Goals'!M51/12</f>
        <v>0</v>
      </c>
      <c r="N42" s="108" t="e">
        <f t="shared" si="46"/>
        <v>#DIV/0!</v>
      </c>
      <c r="O42" s="706">
        <f>'Next Years Budget - Set Goals'!O51/12</f>
        <v>0</v>
      </c>
      <c r="P42" s="108" t="e">
        <f t="shared" si="47"/>
        <v>#DIV/0!</v>
      </c>
      <c r="Q42" s="706">
        <f>'Next Years Budget - Set Goals'!Q51/12</f>
        <v>0</v>
      </c>
      <c r="R42" s="108" t="e">
        <f t="shared" si="48"/>
        <v>#DIV/0!</v>
      </c>
      <c r="S42" s="706">
        <f>'Next Years Budget - Set Goals'!S51/12</f>
        <v>0</v>
      </c>
      <c r="T42" s="108" t="e">
        <f t="shared" si="49"/>
        <v>#DIV/0!</v>
      </c>
      <c r="U42" s="706">
        <f>'Next Years Budget - Set Goals'!U51/12</f>
        <v>0</v>
      </c>
      <c r="V42" s="108" t="e">
        <f t="shared" si="50"/>
        <v>#DIV/0!</v>
      </c>
      <c r="W42" s="706">
        <f>'Next Years Budget - Set Goals'!W51/12</f>
        <v>0</v>
      </c>
      <c r="X42" s="108" t="e">
        <f t="shared" si="51"/>
        <v>#DIV/0!</v>
      </c>
      <c r="Y42" s="706">
        <f>'Next Years Budget - Set Goals'!Y51/12</f>
        <v>0</v>
      </c>
      <c r="Z42" s="108" t="e">
        <f t="shared" si="52"/>
        <v>#DIV/0!</v>
      </c>
      <c r="AA42" s="706">
        <f>'Next Years Budget - Set Goals'!AA51/12</f>
        <v>0</v>
      </c>
      <c r="AB42" s="108" t="e">
        <f t="shared" si="53"/>
        <v>#DIV/0!</v>
      </c>
      <c r="AC42" s="706">
        <f>'Next Years Budget - Set Goals'!AC51/12</f>
        <v>0</v>
      </c>
      <c r="AD42" s="319" t="e">
        <f t="shared" si="54"/>
        <v>#DIV/0!</v>
      </c>
      <c r="BC42" s="4"/>
      <c r="BD42" s="1"/>
      <c r="BE42" s="560" t="s">
        <v>483</v>
      </c>
      <c r="BF42" s="1"/>
      <c r="BG42" s="562">
        <f>SUM(BG35-(BG40+BG41))</f>
        <v>0</v>
      </c>
      <c r="BH42" s="3"/>
    </row>
    <row r="43" spans="1:60" ht="17.649999999999999" x14ac:dyDescent="0.5">
      <c r="A43" s="327" t="s">
        <v>398</v>
      </c>
      <c r="B43" s="394" t="s">
        <v>266</v>
      </c>
      <c r="C43" s="243">
        <f t="shared" si="41"/>
        <v>0</v>
      </c>
      <c r="D43" s="101">
        <f t="shared" si="42"/>
        <v>0</v>
      </c>
      <c r="E43" s="706">
        <f>'Next Years Budget - Set Goals'!E52/12</f>
        <v>0</v>
      </c>
      <c r="F43" s="108">
        <f t="shared" si="43"/>
        <v>0</v>
      </c>
      <c r="G43" s="706">
        <f>'Next Years Budget - Set Goals'!G52/12</f>
        <v>0</v>
      </c>
      <c r="H43" s="108" t="e">
        <f t="shared" si="43"/>
        <v>#DIV/0!</v>
      </c>
      <c r="I43" s="706">
        <f>'Next Years Budget - Set Goals'!I52/12</f>
        <v>0</v>
      </c>
      <c r="J43" s="108" t="e">
        <f t="shared" si="44"/>
        <v>#DIV/0!</v>
      </c>
      <c r="K43" s="706">
        <f>'Next Years Budget - Set Goals'!K52/12</f>
        <v>0</v>
      </c>
      <c r="L43" s="108" t="e">
        <f t="shared" si="45"/>
        <v>#DIV/0!</v>
      </c>
      <c r="M43" s="706">
        <f>'Next Years Budget - Set Goals'!M52/12</f>
        <v>0</v>
      </c>
      <c r="N43" s="108" t="e">
        <f t="shared" si="46"/>
        <v>#DIV/0!</v>
      </c>
      <c r="O43" s="706">
        <f>'Next Years Budget - Set Goals'!O52/12</f>
        <v>0</v>
      </c>
      <c r="P43" s="108" t="e">
        <f t="shared" si="47"/>
        <v>#DIV/0!</v>
      </c>
      <c r="Q43" s="706">
        <f>'Next Years Budget - Set Goals'!Q52/12</f>
        <v>0</v>
      </c>
      <c r="R43" s="108" t="e">
        <f t="shared" si="48"/>
        <v>#DIV/0!</v>
      </c>
      <c r="S43" s="706">
        <f>'Next Years Budget - Set Goals'!S52/12</f>
        <v>0</v>
      </c>
      <c r="T43" s="108" t="e">
        <f t="shared" si="49"/>
        <v>#DIV/0!</v>
      </c>
      <c r="U43" s="706">
        <f>'Next Years Budget - Set Goals'!U52/12</f>
        <v>0</v>
      </c>
      <c r="V43" s="108" t="e">
        <f t="shared" si="50"/>
        <v>#DIV/0!</v>
      </c>
      <c r="W43" s="706">
        <f>'Next Years Budget - Set Goals'!W52/12</f>
        <v>0</v>
      </c>
      <c r="X43" s="108" t="e">
        <f t="shared" si="51"/>
        <v>#DIV/0!</v>
      </c>
      <c r="Y43" s="706">
        <f>'Next Years Budget - Set Goals'!Y52/12</f>
        <v>0</v>
      </c>
      <c r="Z43" s="108" t="e">
        <f t="shared" si="52"/>
        <v>#DIV/0!</v>
      </c>
      <c r="AA43" s="706">
        <f>'Next Years Budget - Set Goals'!AA52/12</f>
        <v>0</v>
      </c>
      <c r="AB43" s="108" t="e">
        <f t="shared" si="53"/>
        <v>#DIV/0!</v>
      </c>
      <c r="AC43" s="706">
        <f>'Next Years Budget - Set Goals'!AC52/12</f>
        <v>0</v>
      </c>
      <c r="AD43" s="319" t="e">
        <f t="shared" si="54"/>
        <v>#DIV/0!</v>
      </c>
      <c r="BC43" s="4"/>
      <c r="BD43" s="1"/>
      <c r="BE43" s="560" t="s">
        <v>484</v>
      </c>
      <c r="BF43" s="1"/>
      <c r="BG43" s="563">
        <v>80</v>
      </c>
      <c r="BH43" s="3"/>
    </row>
    <row r="44" spans="1:60" ht="13.15" x14ac:dyDescent="0.4">
      <c r="A44" s="327" t="s">
        <v>398</v>
      </c>
      <c r="B44" s="394" t="s">
        <v>267</v>
      </c>
      <c r="C44" s="243">
        <f t="shared" si="41"/>
        <v>0</v>
      </c>
      <c r="D44" s="101">
        <f t="shared" si="42"/>
        <v>0</v>
      </c>
      <c r="E44" s="706">
        <f>'Next Years Budget - Set Goals'!E53/12</f>
        <v>0</v>
      </c>
      <c r="F44" s="108">
        <f t="shared" si="43"/>
        <v>0</v>
      </c>
      <c r="G44" s="706">
        <f>'Next Years Budget - Set Goals'!G53/12</f>
        <v>0</v>
      </c>
      <c r="H44" s="108" t="e">
        <f t="shared" si="43"/>
        <v>#DIV/0!</v>
      </c>
      <c r="I44" s="706">
        <f>'Next Years Budget - Set Goals'!I53/12</f>
        <v>0</v>
      </c>
      <c r="J44" s="108" t="e">
        <f t="shared" si="44"/>
        <v>#DIV/0!</v>
      </c>
      <c r="K44" s="706">
        <f>'Next Years Budget - Set Goals'!K53/12</f>
        <v>0</v>
      </c>
      <c r="L44" s="108" t="e">
        <f t="shared" si="45"/>
        <v>#DIV/0!</v>
      </c>
      <c r="M44" s="706">
        <f>'Next Years Budget - Set Goals'!M53/12</f>
        <v>0</v>
      </c>
      <c r="N44" s="108" t="e">
        <f t="shared" si="46"/>
        <v>#DIV/0!</v>
      </c>
      <c r="O44" s="706">
        <f>'Next Years Budget - Set Goals'!O53/12</f>
        <v>0</v>
      </c>
      <c r="P44" s="108" t="e">
        <f t="shared" si="47"/>
        <v>#DIV/0!</v>
      </c>
      <c r="Q44" s="706">
        <f>'Next Years Budget - Set Goals'!Q53/12</f>
        <v>0</v>
      </c>
      <c r="R44" s="108" t="e">
        <f t="shared" si="48"/>
        <v>#DIV/0!</v>
      </c>
      <c r="S44" s="706">
        <f>'Next Years Budget - Set Goals'!S53/12</f>
        <v>0</v>
      </c>
      <c r="T44" s="108" t="e">
        <f t="shared" si="49"/>
        <v>#DIV/0!</v>
      </c>
      <c r="U44" s="706">
        <f>'Next Years Budget - Set Goals'!U53/12</f>
        <v>0</v>
      </c>
      <c r="V44" s="108" t="e">
        <f t="shared" si="50"/>
        <v>#DIV/0!</v>
      </c>
      <c r="W44" s="706">
        <f>'Next Years Budget - Set Goals'!W53/12</f>
        <v>0</v>
      </c>
      <c r="X44" s="108" t="e">
        <f t="shared" si="51"/>
        <v>#DIV/0!</v>
      </c>
      <c r="Y44" s="706">
        <f>'Next Years Budget - Set Goals'!Y53/12</f>
        <v>0</v>
      </c>
      <c r="Z44" s="108" t="e">
        <f t="shared" si="52"/>
        <v>#DIV/0!</v>
      </c>
      <c r="AA44" s="706">
        <f>'Next Years Budget - Set Goals'!AA53/12</f>
        <v>0</v>
      </c>
      <c r="AB44" s="108" t="e">
        <f t="shared" si="53"/>
        <v>#DIV/0!</v>
      </c>
      <c r="AC44" s="706">
        <f>'Next Years Budget - Set Goals'!AC53/12</f>
        <v>0</v>
      </c>
      <c r="AD44" s="319" t="e">
        <f t="shared" si="54"/>
        <v>#DIV/0!</v>
      </c>
      <c r="BC44" s="4"/>
      <c r="BD44" s="1"/>
      <c r="BE44" s="1"/>
      <c r="BF44" s="1"/>
      <c r="BG44" s="344"/>
      <c r="BH44" s="3"/>
    </row>
    <row r="45" spans="1:60" ht="18" thickBot="1" x14ac:dyDescent="0.55000000000000004">
      <c r="A45" s="327" t="s">
        <v>398</v>
      </c>
      <c r="B45" s="394" t="s">
        <v>268</v>
      </c>
      <c r="C45" s="243">
        <f t="shared" si="41"/>
        <v>0</v>
      </c>
      <c r="D45" s="101">
        <f t="shared" si="42"/>
        <v>0</v>
      </c>
      <c r="E45" s="706">
        <f>'Next Years Budget - Set Goals'!E54/12</f>
        <v>0</v>
      </c>
      <c r="F45" s="108">
        <f t="shared" si="43"/>
        <v>0</v>
      </c>
      <c r="G45" s="706">
        <f>'Next Years Budget - Set Goals'!G54/12</f>
        <v>0</v>
      </c>
      <c r="H45" s="108" t="e">
        <f t="shared" si="43"/>
        <v>#DIV/0!</v>
      </c>
      <c r="I45" s="706">
        <f>'Next Years Budget - Set Goals'!I54/12</f>
        <v>0</v>
      </c>
      <c r="J45" s="108" t="e">
        <f t="shared" si="44"/>
        <v>#DIV/0!</v>
      </c>
      <c r="K45" s="706">
        <f>'Next Years Budget - Set Goals'!K54/12</f>
        <v>0</v>
      </c>
      <c r="L45" s="108" t="e">
        <f t="shared" si="45"/>
        <v>#DIV/0!</v>
      </c>
      <c r="M45" s="706">
        <f>'Next Years Budget - Set Goals'!M54/12</f>
        <v>0</v>
      </c>
      <c r="N45" s="108" t="e">
        <f t="shared" si="46"/>
        <v>#DIV/0!</v>
      </c>
      <c r="O45" s="706">
        <f>'Next Years Budget - Set Goals'!O54/12</f>
        <v>0</v>
      </c>
      <c r="P45" s="108" t="e">
        <f t="shared" si="47"/>
        <v>#DIV/0!</v>
      </c>
      <c r="Q45" s="706">
        <f>'Next Years Budget - Set Goals'!Q54/12</f>
        <v>0</v>
      </c>
      <c r="R45" s="108" t="e">
        <f t="shared" si="48"/>
        <v>#DIV/0!</v>
      </c>
      <c r="S45" s="706">
        <f>'Next Years Budget - Set Goals'!S54/12</f>
        <v>0</v>
      </c>
      <c r="T45" s="108" t="e">
        <f t="shared" si="49"/>
        <v>#DIV/0!</v>
      </c>
      <c r="U45" s="706">
        <f>'Next Years Budget - Set Goals'!U54/12</f>
        <v>0</v>
      </c>
      <c r="V45" s="108" t="e">
        <f t="shared" si="50"/>
        <v>#DIV/0!</v>
      </c>
      <c r="W45" s="706">
        <f>'Next Years Budget - Set Goals'!W54/12</f>
        <v>0</v>
      </c>
      <c r="X45" s="108" t="e">
        <f t="shared" si="51"/>
        <v>#DIV/0!</v>
      </c>
      <c r="Y45" s="706">
        <f>'Next Years Budget - Set Goals'!Y54/12</f>
        <v>0</v>
      </c>
      <c r="Z45" s="108" t="e">
        <f t="shared" si="52"/>
        <v>#DIV/0!</v>
      </c>
      <c r="AA45" s="706">
        <f>'Next Years Budget - Set Goals'!AA54/12</f>
        <v>0</v>
      </c>
      <c r="AB45" s="108" t="e">
        <f t="shared" si="53"/>
        <v>#DIV/0!</v>
      </c>
      <c r="AC45" s="706">
        <f>'Next Years Budget - Set Goals'!AC54/12</f>
        <v>0</v>
      </c>
      <c r="AD45" s="319" t="e">
        <f t="shared" si="54"/>
        <v>#DIV/0!</v>
      </c>
      <c r="BC45" s="6"/>
      <c r="BD45" s="2"/>
      <c r="BE45" s="556" t="s">
        <v>485</v>
      </c>
      <c r="BF45" s="2"/>
      <c r="BG45" s="564">
        <f>+($BG$42*$BG$43)</f>
        <v>0</v>
      </c>
      <c r="BH45" s="7"/>
    </row>
    <row r="46" spans="1:60" ht="13.15" x14ac:dyDescent="0.4">
      <c r="A46" s="327" t="s">
        <v>399</v>
      </c>
      <c r="B46" s="394" t="s">
        <v>269</v>
      </c>
      <c r="C46" s="243">
        <f t="shared" si="41"/>
        <v>0</v>
      </c>
      <c r="D46" s="101">
        <f t="shared" si="42"/>
        <v>0</v>
      </c>
      <c r="E46" s="706">
        <f>'Next Years Budget - Set Goals'!E55/12</f>
        <v>0</v>
      </c>
      <c r="F46" s="108">
        <f t="shared" si="43"/>
        <v>0</v>
      </c>
      <c r="G46" s="706">
        <f>'Next Years Budget - Set Goals'!G55/12</f>
        <v>0</v>
      </c>
      <c r="H46" s="108" t="e">
        <f t="shared" si="43"/>
        <v>#DIV/0!</v>
      </c>
      <c r="I46" s="706">
        <f>'Next Years Budget - Set Goals'!I55/12</f>
        <v>0</v>
      </c>
      <c r="J46" s="108" t="e">
        <f t="shared" si="44"/>
        <v>#DIV/0!</v>
      </c>
      <c r="K46" s="706">
        <f>'Next Years Budget - Set Goals'!K55/12</f>
        <v>0</v>
      </c>
      <c r="L46" s="108" t="e">
        <f t="shared" si="45"/>
        <v>#DIV/0!</v>
      </c>
      <c r="M46" s="706">
        <f>'Next Years Budget - Set Goals'!M55/12</f>
        <v>0</v>
      </c>
      <c r="N46" s="108" t="e">
        <f t="shared" si="46"/>
        <v>#DIV/0!</v>
      </c>
      <c r="O46" s="706">
        <f>'Next Years Budget - Set Goals'!O55/12</f>
        <v>0</v>
      </c>
      <c r="P46" s="108" t="e">
        <f t="shared" si="47"/>
        <v>#DIV/0!</v>
      </c>
      <c r="Q46" s="706">
        <f>'Next Years Budget - Set Goals'!Q55/12</f>
        <v>0</v>
      </c>
      <c r="R46" s="108" t="e">
        <f t="shared" si="48"/>
        <v>#DIV/0!</v>
      </c>
      <c r="S46" s="706">
        <f>'Next Years Budget - Set Goals'!S55/12</f>
        <v>0</v>
      </c>
      <c r="T46" s="108" t="e">
        <f t="shared" si="49"/>
        <v>#DIV/0!</v>
      </c>
      <c r="U46" s="706">
        <f>'Next Years Budget - Set Goals'!U55/12</f>
        <v>0</v>
      </c>
      <c r="V46" s="108" t="e">
        <f t="shared" si="50"/>
        <v>#DIV/0!</v>
      </c>
      <c r="W46" s="706">
        <f>'Next Years Budget - Set Goals'!W55/12</f>
        <v>0</v>
      </c>
      <c r="X46" s="108" t="e">
        <f t="shared" si="51"/>
        <v>#DIV/0!</v>
      </c>
      <c r="Y46" s="706">
        <f>'Next Years Budget - Set Goals'!Y55/12</f>
        <v>0</v>
      </c>
      <c r="Z46" s="108" t="e">
        <f t="shared" si="52"/>
        <v>#DIV/0!</v>
      </c>
      <c r="AA46" s="706">
        <f>'Next Years Budget - Set Goals'!AA55/12</f>
        <v>0</v>
      </c>
      <c r="AB46" s="108" t="e">
        <f t="shared" si="53"/>
        <v>#DIV/0!</v>
      </c>
      <c r="AC46" s="706">
        <f>'Next Years Budget - Set Goals'!AC55/12</f>
        <v>0</v>
      </c>
      <c r="AD46" s="319" t="e">
        <f t="shared" si="54"/>
        <v>#DIV/0!</v>
      </c>
    </row>
    <row r="47" spans="1:60" ht="13.15" x14ac:dyDescent="0.4">
      <c r="A47" s="327" t="s">
        <v>399</v>
      </c>
      <c r="B47" s="408" t="s">
        <v>270</v>
      </c>
      <c r="C47" s="243">
        <f t="shared" si="41"/>
        <v>0</v>
      </c>
      <c r="D47" s="101">
        <f t="shared" si="42"/>
        <v>0</v>
      </c>
      <c r="E47" s="706">
        <f>'Next Years Budget - Set Goals'!E56/12</f>
        <v>0</v>
      </c>
      <c r="F47" s="108">
        <f t="shared" si="43"/>
        <v>0</v>
      </c>
      <c r="G47" s="706">
        <f>'Next Years Budget - Set Goals'!G56/12</f>
        <v>0</v>
      </c>
      <c r="H47" s="108" t="e">
        <f t="shared" si="43"/>
        <v>#DIV/0!</v>
      </c>
      <c r="I47" s="706">
        <f>'Next Years Budget - Set Goals'!I56/12</f>
        <v>0</v>
      </c>
      <c r="J47" s="108" t="e">
        <f t="shared" si="44"/>
        <v>#DIV/0!</v>
      </c>
      <c r="K47" s="706">
        <f>'Next Years Budget - Set Goals'!K56/12</f>
        <v>0</v>
      </c>
      <c r="L47" s="108" t="e">
        <f t="shared" si="45"/>
        <v>#DIV/0!</v>
      </c>
      <c r="M47" s="706">
        <f>'Next Years Budget - Set Goals'!M56/12</f>
        <v>0</v>
      </c>
      <c r="N47" s="108" t="e">
        <f t="shared" si="46"/>
        <v>#DIV/0!</v>
      </c>
      <c r="O47" s="706">
        <f>'Next Years Budget - Set Goals'!O56/12</f>
        <v>0</v>
      </c>
      <c r="P47" s="108" t="e">
        <f t="shared" si="47"/>
        <v>#DIV/0!</v>
      </c>
      <c r="Q47" s="706">
        <f>'Next Years Budget - Set Goals'!Q56/12</f>
        <v>0</v>
      </c>
      <c r="R47" s="108" t="e">
        <f t="shared" si="48"/>
        <v>#DIV/0!</v>
      </c>
      <c r="S47" s="706">
        <f>'Next Years Budget - Set Goals'!S56/12</f>
        <v>0</v>
      </c>
      <c r="T47" s="108" t="e">
        <f t="shared" si="49"/>
        <v>#DIV/0!</v>
      </c>
      <c r="U47" s="706">
        <f>'Next Years Budget - Set Goals'!U56/12</f>
        <v>0</v>
      </c>
      <c r="V47" s="108" t="e">
        <f t="shared" si="50"/>
        <v>#DIV/0!</v>
      </c>
      <c r="W47" s="706">
        <f>'Next Years Budget - Set Goals'!W56/12</f>
        <v>0</v>
      </c>
      <c r="X47" s="108" t="e">
        <f t="shared" si="51"/>
        <v>#DIV/0!</v>
      </c>
      <c r="Y47" s="706">
        <f>'Next Years Budget - Set Goals'!Y56/12</f>
        <v>0</v>
      </c>
      <c r="Z47" s="108" t="e">
        <f t="shared" si="52"/>
        <v>#DIV/0!</v>
      </c>
      <c r="AA47" s="706">
        <f>'Next Years Budget - Set Goals'!AA56/12</f>
        <v>0</v>
      </c>
      <c r="AB47" s="108" t="e">
        <f t="shared" si="53"/>
        <v>#DIV/0!</v>
      </c>
      <c r="AC47" s="706">
        <f>'Next Years Budget - Set Goals'!AC56/12</f>
        <v>0</v>
      </c>
      <c r="AD47" s="319" t="e">
        <f t="shared" si="54"/>
        <v>#DIV/0!</v>
      </c>
    </row>
    <row r="48" spans="1:60" ht="13.15" x14ac:dyDescent="0.4">
      <c r="A48" s="327" t="s">
        <v>398</v>
      </c>
      <c r="B48" s="394" t="s">
        <v>271</v>
      </c>
      <c r="C48" s="243">
        <f t="shared" si="41"/>
        <v>0</v>
      </c>
      <c r="D48" s="101">
        <f t="shared" si="42"/>
        <v>0</v>
      </c>
      <c r="E48" s="706">
        <f>'Next Years Budget - Set Goals'!E57/12</f>
        <v>0</v>
      </c>
      <c r="F48" s="108">
        <f t="shared" si="43"/>
        <v>0</v>
      </c>
      <c r="G48" s="706">
        <f>'Next Years Budget - Set Goals'!G57/12</f>
        <v>0</v>
      </c>
      <c r="H48" s="108" t="e">
        <f t="shared" si="43"/>
        <v>#DIV/0!</v>
      </c>
      <c r="I48" s="706">
        <f>'Next Years Budget - Set Goals'!I57/12</f>
        <v>0</v>
      </c>
      <c r="J48" s="108" t="e">
        <f t="shared" si="44"/>
        <v>#DIV/0!</v>
      </c>
      <c r="K48" s="706">
        <f>'Next Years Budget - Set Goals'!K57/12</f>
        <v>0</v>
      </c>
      <c r="L48" s="108" t="e">
        <f t="shared" si="45"/>
        <v>#DIV/0!</v>
      </c>
      <c r="M48" s="706">
        <f>'Next Years Budget - Set Goals'!M57/12</f>
        <v>0</v>
      </c>
      <c r="N48" s="108" t="e">
        <f t="shared" si="46"/>
        <v>#DIV/0!</v>
      </c>
      <c r="O48" s="706">
        <f>'Next Years Budget - Set Goals'!O57/12</f>
        <v>0</v>
      </c>
      <c r="P48" s="108" t="e">
        <f t="shared" si="47"/>
        <v>#DIV/0!</v>
      </c>
      <c r="Q48" s="706">
        <f>'Next Years Budget - Set Goals'!Q57/12</f>
        <v>0</v>
      </c>
      <c r="R48" s="108" t="e">
        <f t="shared" si="48"/>
        <v>#DIV/0!</v>
      </c>
      <c r="S48" s="706">
        <f>'Next Years Budget - Set Goals'!S57/12</f>
        <v>0</v>
      </c>
      <c r="T48" s="108" t="e">
        <f t="shared" si="49"/>
        <v>#DIV/0!</v>
      </c>
      <c r="U48" s="706">
        <f>'Next Years Budget - Set Goals'!U57/12</f>
        <v>0</v>
      </c>
      <c r="V48" s="108" t="e">
        <f t="shared" si="50"/>
        <v>#DIV/0!</v>
      </c>
      <c r="W48" s="706">
        <f>'Next Years Budget - Set Goals'!W57/12</f>
        <v>0</v>
      </c>
      <c r="X48" s="108" t="e">
        <f t="shared" si="51"/>
        <v>#DIV/0!</v>
      </c>
      <c r="Y48" s="706">
        <f>'Next Years Budget - Set Goals'!Y57/12</f>
        <v>0</v>
      </c>
      <c r="Z48" s="108" t="e">
        <f t="shared" si="52"/>
        <v>#DIV/0!</v>
      </c>
      <c r="AA48" s="706">
        <f>'Next Years Budget - Set Goals'!AA57/12</f>
        <v>0</v>
      </c>
      <c r="AB48" s="108" t="e">
        <f t="shared" si="53"/>
        <v>#DIV/0!</v>
      </c>
      <c r="AC48" s="706">
        <f>'Next Years Budget - Set Goals'!AC57/12</f>
        <v>0</v>
      </c>
      <c r="AD48" s="319" t="e">
        <f t="shared" si="54"/>
        <v>#DIV/0!</v>
      </c>
    </row>
    <row r="49" spans="1:30" ht="13.15" x14ac:dyDescent="0.4">
      <c r="A49" s="327" t="s">
        <v>398</v>
      </c>
      <c r="B49" s="394" t="s">
        <v>272</v>
      </c>
      <c r="C49" s="243">
        <f t="shared" si="41"/>
        <v>0</v>
      </c>
      <c r="D49" s="101">
        <f t="shared" si="42"/>
        <v>0</v>
      </c>
      <c r="E49" s="706">
        <f>'Next Years Budget - Set Goals'!E58/12</f>
        <v>0</v>
      </c>
      <c r="F49" s="108">
        <f t="shared" si="43"/>
        <v>0</v>
      </c>
      <c r="G49" s="706">
        <f>'Next Years Budget - Set Goals'!G58/12</f>
        <v>0</v>
      </c>
      <c r="H49" s="108" t="e">
        <f t="shared" si="43"/>
        <v>#DIV/0!</v>
      </c>
      <c r="I49" s="706">
        <f>'Next Years Budget - Set Goals'!I58/12</f>
        <v>0</v>
      </c>
      <c r="J49" s="108" t="e">
        <f t="shared" si="44"/>
        <v>#DIV/0!</v>
      </c>
      <c r="K49" s="706">
        <f>'Next Years Budget - Set Goals'!K58/12</f>
        <v>0</v>
      </c>
      <c r="L49" s="108" t="e">
        <f t="shared" si="45"/>
        <v>#DIV/0!</v>
      </c>
      <c r="M49" s="706">
        <f>'Next Years Budget - Set Goals'!M58/12</f>
        <v>0</v>
      </c>
      <c r="N49" s="108" t="e">
        <f t="shared" si="46"/>
        <v>#DIV/0!</v>
      </c>
      <c r="O49" s="706">
        <f>'Next Years Budget - Set Goals'!O58/12</f>
        <v>0</v>
      </c>
      <c r="P49" s="108" t="e">
        <f t="shared" si="47"/>
        <v>#DIV/0!</v>
      </c>
      <c r="Q49" s="706">
        <f>'Next Years Budget - Set Goals'!Q58/12</f>
        <v>0</v>
      </c>
      <c r="R49" s="108" t="e">
        <f t="shared" si="48"/>
        <v>#DIV/0!</v>
      </c>
      <c r="S49" s="706">
        <f>'Next Years Budget - Set Goals'!S58/12</f>
        <v>0</v>
      </c>
      <c r="T49" s="108" t="e">
        <f t="shared" si="49"/>
        <v>#DIV/0!</v>
      </c>
      <c r="U49" s="706">
        <f>'Next Years Budget - Set Goals'!U58/12</f>
        <v>0</v>
      </c>
      <c r="V49" s="108" t="e">
        <f t="shared" si="50"/>
        <v>#DIV/0!</v>
      </c>
      <c r="W49" s="706">
        <f>'Next Years Budget - Set Goals'!W58/12</f>
        <v>0</v>
      </c>
      <c r="X49" s="108" t="e">
        <f t="shared" si="51"/>
        <v>#DIV/0!</v>
      </c>
      <c r="Y49" s="706">
        <f>'Next Years Budget - Set Goals'!Y58/12</f>
        <v>0</v>
      </c>
      <c r="Z49" s="108" t="e">
        <f t="shared" si="52"/>
        <v>#DIV/0!</v>
      </c>
      <c r="AA49" s="706">
        <f>'Next Years Budget - Set Goals'!AA58/12</f>
        <v>0</v>
      </c>
      <c r="AB49" s="108" t="e">
        <f t="shared" si="53"/>
        <v>#DIV/0!</v>
      </c>
      <c r="AC49" s="706">
        <f>'Next Years Budget - Set Goals'!AC58/12</f>
        <v>0</v>
      </c>
      <c r="AD49" s="319" t="e">
        <f t="shared" si="54"/>
        <v>#DIV/0!</v>
      </c>
    </row>
    <row r="50" spans="1:30" ht="13.15" x14ac:dyDescent="0.4">
      <c r="A50" s="327" t="s">
        <v>398</v>
      </c>
      <c r="B50" s="394" t="s">
        <v>273</v>
      </c>
      <c r="C50" s="243">
        <f t="shared" si="41"/>
        <v>0</v>
      </c>
      <c r="D50" s="101">
        <f t="shared" si="42"/>
        <v>0</v>
      </c>
      <c r="E50" s="706">
        <f>'Next Years Budget - Set Goals'!E59/12</f>
        <v>0</v>
      </c>
      <c r="F50" s="108">
        <f t="shared" si="43"/>
        <v>0</v>
      </c>
      <c r="G50" s="706">
        <f>'Next Years Budget - Set Goals'!G59/12</f>
        <v>0</v>
      </c>
      <c r="H50" s="108" t="e">
        <f t="shared" si="43"/>
        <v>#DIV/0!</v>
      </c>
      <c r="I50" s="706">
        <f>'Next Years Budget - Set Goals'!I59/12</f>
        <v>0</v>
      </c>
      <c r="J50" s="108" t="e">
        <f t="shared" si="44"/>
        <v>#DIV/0!</v>
      </c>
      <c r="K50" s="706">
        <f>'Next Years Budget - Set Goals'!K59/12</f>
        <v>0</v>
      </c>
      <c r="L50" s="108" t="e">
        <f t="shared" si="45"/>
        <v>#DIV/0!</v>
      </c>
      <c r="M50" s="706">
        <f>'Next Years Budget - Set Goals'!M59/12</f>
        <v>0</v>
      </c>
      <c r="N50" s="108" t="e">
        <f t="shared" si="46"/>
        <v>#DIV/0!</v>
      </c>
      <c r="O50" s="706">
        <f>'Next Years Budget - Set Goals'!O59/12</f>
        <v>0</v>
      </c>
      <c r="P50" s="108" t="e">
        <f t="shared" si="47"/>
        <v>#DIV/0!</v>
      </c>
      <c r="Q50" s="706">
        <f>'Next Years Budget - Set Goals'!Q59/12</f>
        <v>0</v>
      </c>
      <c r="R50" s="108" t="e">
        <f t="shared" si="48"/>
        <v>#DIV/0!</v>
      </c>
      <c r="S50" s="706">
        <f>'Next Years Budget - Set Goals'!S59/12</f>
        <v>0</v>
      </c>
      <c r="T50" s="108" t="e">
        <f t="shared" si="49"/>
        <v>#DIV/0!</v>
      </c>
      <c r="U50" s="706">
        <f>'Next Years Budget - Set Goals'!U59/12</f>
        <v>0</v>
      </c>
      <c r="V50" s="108" t="e">
        <f t="shared" si="50"/>
        <v>#DIV/0!</v>
      </c>
      <c r="W50" s="706">
        <f>'Next Years Budget - Set Goals'!W59/12</f>
        <v>0</v>
      </c>
      <c r="X50" s="108" t="e">
        <f t="shared" si="51"/>
        <v>#DIV/0!</v>
      </c>
      <c r="Y50" s="706">
        <f>'Next Years Budget - Set Goals'!Y59/12</f>
        <v>0</v>
      </c>
      <c r="Z50" s="108" t="e">
        <f t="shared" si="52"/>
        <v>#DIV/0!</v>
      </c>
      <c r="AA50" s="706">
        <f>'Next Years Budget - Set Goals'!AA59/12</f>
        <v>0</v>
      </c>
      <c r="AB50" s="108" t="e">
        <f t="shared" si="53"/>
        <v>#DIV/0!</v>
      </c>
      <c r="AC50" s="706">
        <f>'Next Years Budget - Set Goals'!AC59/12</f>
        <v>0</v>
      </c>
      <c r="AD50" s="319" t="e">
        <f t="shared" si="54"/>
        <v>#DIV/0!</v>
      </c>
    </row>
    <row r="51" spans="1:30" ht="13.15" x14ac:dyDescent="0.4">
      <c r="A51" s="327" t="s">
        <v>398</v>
      </c>
      <c r="B51" s="394" t="s">
        <v>274</v>
      </c>
      <c r="C51" s="243">
        <f t="shared" si="41"/>
        <v>0</v>
      </c>
      <c r="D51" s="101">
        <f t="shared" si="42"/>
        <v>0</v>
      </c>
      <c r="E51" s="706">
        <f>'Next Years Budget - Set Goals'!E60/12</f>
        <v>0</v>
      </c>
      <c r="F51" s="108">
        <f t="shared" si="43"/>
        <v>0</v>
      </c>
      <c r="G51" s="706">
        <f>'Next Years Budget - Set Goals'!G60/12</f>
        <v>0</v>
      </c>
      <c r="H51" s="108" t="e">
        <f t="shared" si="43"/>
        <v>#DIV/0!</v>
      </c>
      <c r="I51" s="706">
        <f>'Next Years Budget - Set Goals'!I60/12</f>
        <v>0</v>
      </c>
      <c r="J51" s="108" t="e">
        <f t="shared" si="44"/>
        <v>#DIV/0!</v>
      </c>
      <c r="K51" s="706">
        <f>'Next Years Budget - Set Goals'!K60/12</f>
        <v>0</v>
      </c>
      <c r="L51" s="108" t="e">
        <f t="shared" si="45"/>
        <v>#DIV/0!</v>
      </c>
      <c r="M51" s="706">
        <f>'Next Years Budget - Set Goals'!M60/12</f>
        <v>0</v>
      </c>
      <c r="N51" s="108" t="e">
        <f t="shared" si="46"/>
        <v>#DIV/0!</v>
      </c>
      <c r="O51" s="706">
        <f>'Next Years Budget - Set Goals'!O60/12</f>
        <v>0</v>
      </c>
      <c r="P51" s="108" t="e">
        <f t="shared" si="47"/>
        <v>#DIV/0!</v>
      </c>
      <c r="Q51" s="706">
        <f>'Next Years Budget - Set Goals'!Q60/12</f>
        <v>0</v>
      </c>
      <c r="R51" s="108" t="e">
        <f t="shared" si="48"/>
        <v>#DIV/0!</v>
      </c>
      <c r="S51" s="706">
        <f>'Next Years Budget - Set Goals'!S60/12</f>
        <v>0</v>
      </c>
      <c r="T51" s="108" t="e">
        <f t="shared" si="49"/>
        <v>#DIV/0!</v>
      </c>
      <c r="U51" s="706">
        <f>'Next Years Budget - Set Goals'!U60/12</f>
        <v>0</v>
      </c>
      <c r="V51" s="108" t="e">
        <f t="shared" si="50"/>
        <v>#DIV/0!</v>
      </c>
      <c r="W51" s="706">
        <f>'Next Years Budget - Set Goals'!W60/12</f>
        <v>0</v>
      </c>
      <c r="X51" s="108" t="e">
        <f t="shared" si="51"/>
        <v>#DIV/0!</v>
      </c>
      <c r="Y51" s="706">
        <f>'Next Years Budget - Set Goals'!Y60/12</f>
        <v>0</v>
      </c>
      <c r="Z51" s="108" t="e">
        <f t="shared" si="52"/>
        <v>#DIV/0!</v>
      </c>
      <c r="AA51" s="706">
        <f>'Next Years Budget - Set Goals'!AA60/12</f>
        <v>0</v>
      </c>
      <c r="AB51" s="108" t="e">
        <f t="shared" si="53"/>
        <v>#DIV/0!</v>
      </c>
      <c r="AC51" s="706">
        <f>'Next Years Budget - Set Goals'!AC60/12</f>
        <v>0</v>
      </c>
      <c r="AD51" s="319" t="e">
        <f t="shared" si="54"/>
        <v>#DIV/0!</v>
      </c>
    </row>
    <row r="52" spans="1:30" ht="13.15" x14ac:dyDescent="0.4">
      <c r="A52" s="327" t="s">
        <v>398</v>
      </c>
      <c r="B52" s="394" t="s">
        <v>275</v>
      </c>
      <c r="C52" s="243">
        <f t="shared" si="41"/>
        <v>0</v>
      </c>
      <c r="D52" s="101">
        <f t="shared" si="42"/>
        <v>0</v>
      </c>
      <c r="E52" s="706">
        <f>'Next Years Budget - Set Goals'!E61/12</f>
        <v>0</v>
      </c>
      <c r="F52" s="108">
        <f t="shared" si="43"/>
        <v>0</v>
      </c>
      <c r="G52" s="706">
        <f>'Next Years Budget - Set Goals'!G61/12</f>
        <v>0</v>
      </c>
      <c r="H52" s="108" t="e">
        <f t="shared" si="43"/>
        <v>#DIV/0!</v>
      </c>
      <c r="I52" s="706">
        <f>'Next Years Budget - Set Goals'!I61/12</f>
        <v>0</v>
      </c>
      <c r="J52" s="108" t="e">
        <f t="shared" si="44"/>
        <v>#DIV/0!</v>
      </c>
      <c r="K52" s="706">
        <f>'Next Years Budget - Set Goals'!K61/12</f>
        <v>0</v>
      </c>
      <c r="L52" s="108" t="e">
        <f t="shared" si="45"/>
        <v>#DIV/0!</v>
      </c>
      <c r="M52" s="706">
        <f>'Next Years Budget - Set Goals'!M61/12</f>
        <v>0</v>
      </c>
      <c r="N52" s="108" t="e">
        <f t="shared" si="46"/>
        <v>#DIV/0!</v>
      </c>
      <c r="O52" s="706">
        <f>'Next Years Budget - Set Goals'!O61/12</f>
        <v>0</v>
      </c>
      <c r="P52" s="108" t="e">
        <f t="shared" si="47"/>
        <v>#DIV/0!</v>
      </c>
      <c r="Q52" s="706">
        <f>'Next Years Budget - Set Goals'!Q61/12</f>
        <v>0</v>
      </c>
      <c r="R52" s="108" t="e">
        <f t="shared" si="48"/>
        <v>#DIV/0!</v>
      </c>
      <c r="S52" s="706">
        <f>'Next Years Budget - Set Goals'!S61/12</f>
        <v>0</v>
      </c>
      <c r="T52" s="108" t="e">
        <f t="shared" si="49"/>
        <v>#DIV/0!</v>
      </c>
      <c r="U52" s="706">
        <f>'Next Years Budget - Set Goals'!U61/12</f>
        <v>0</v>
      </c>
      <c r="V52" s="108" t="e">
        <f t="shared" si="50"/>
        <v>#DIV/0!</v>
      </c>
      <c r="W52" s="706">
        <f>'Next Years Budget - Set Goals'!W61/12</f>
        <v>0</v>
      </c>
      <c r="X52" s="108" t="e">
        <f t="shared" si="51"/>
        <v>#DIV/0!</v>
      </c>
      <c r="Y52" s="706">
        <f>'Next Years Budget - Set Goals'!Y61/12</f>
        <v>0</v>
      </c>
      <c r="Z52" s="108" t="e">
        <f t="shared" si="52"/>
        <v>#DIV/0!</v>
      </c>
      <c r="AA52" s="706">
        <f>'Next Years Budget - Set Goals'!AA61/12</f>
        <v>0</v>
      </c>
      <c r="AB52" s="108" t="e">
        <f t="shared" si="53"/>
        <v>#DIV/0!</v>
      </c>
      <c r="AC52" s="706">
        <f>'Next Years Budget - Set Goals'!AC61/12</f>
        <v>0</v>
      </c>
      <c r="AD52" s="319" t="e">
        <f t="shared" si="54"/>
        <v>#DIV/0!</v>
      </c>
    </row>
    <row r="53" spans="1:30" ht="13.15" x14ac:dyDescent="0.4">
      <c r="A53" s="327" t="s">
        <v>398</v>
      </c>
      <c r="B53" s="394" t="s">
        <v>276</v>
      </c>
      <c r="C53" s="243">
        <f t="shared" si="41"/>
        <v>0</v>
      </c>
      <c r="D53" s="101">
        <f t="shared" si="42"/>
        <v>0</v>
      </c>
      <c r="E53" s="706">
        <f>'Next Years Budget - Set Goals'!E62/12</f>
        <v>0</v>
      </c>
      <c r="F53" s="108">
        <f t="shared" si="43"/>
        <v>0</v>
      </c>
      <c r="G53" s="706">
        <f>'Next Years Budget - Set Goals'!G62/12</f>
        <v>0</v>
      </c>
      <c r="H53" s="108" t="e">
        <f t="shared" si="43"/>
        <v>#DIV/0!</v>
      </c>
      <c r="I53" s="706">
        <f>'Next Years Budget - Set Goals'!I62/12</f>
        <v>0</v>
      </c>
      <c r="J53" s="108" t="e">
        <f t="shared" si="44"/>
        <v>#DIV/0!</v>
      </c>
      <c r="K53" s="706">
        <f>'Next Years Budget - Set Goals'!K62/12</f>
        <v>0</v>
      </c>
      <c r="L53" s="108" t="e">
        <f t="shared" si="45"/>
        <v>#DIV/0!</v>
      </c>
      <c r="M53" s="706">
        <f>'Next Years Budget - Set Goals'!M62/12</f>
        <v>0</v>
      </c>
      <c r="N53" s="108" t="e">
        <f t="shared" si="46"/>
        <v>#DIV/0!</v>
      </c>
      <c r="O53" s="706">
        <f>'Next Years Budget - Set Goals'!O62/12</f>
        <v>0</v>
      </c>
      <c r="P53" s="108" t="e">
        <f t="shared" si="47"/>
        <v>#DIV/0!</v>
      </c>
      <c r="Q53" s="706">
        <f>'Next Years Budget - Set Goals'!Q62/12</f>
        <v>0</v>
      </c>
      <c r="R53" s="108" t="e">
        <f t="shared" si="48"/>
        <v>#DIV/0!</v>
      </c>
      <c r="S53" s="706">
        <f>'Next Years Budget - Set Goals'!S62/12</f>
        <v>0</v>
      </c>
      <c r="T53" s="108" t="e">
        <f t="shared" si="49"/>
        <v>#DIV/0!</v>
      </c>
      <c r="U53" s="706">
        <f>'Next Years Budget - Set Goals'!U62/12</f>
        <v>0</v>
      </c>
      <c r="V53" s="108" t="e">
        <f t="shared" si="50"/>
        <v>#DIV/0!</v>
      </c>
      <c r="W53" s="706">
        <f>'Next Years Budget - Set Goals'!W62/12</f>
        <v>0</v>
      </c>
      <c r="X53" s="108" t="e">
        <f t="shared" si="51"/>
        <v>#DIV/0!</v>
      </c>
      <c r="Y53" s="706">
        <f>'Next Years Budget - Set Goals'!Y62/12</f>
        <v>0</v>
      </c>
      <c r="Z53" s="108" t="e">
        <f t="shared" si="52"/>
        <v>#DIV/0!</v>
      </c>
      <c r="AA53" s="706">
        <f>'Next Years Budget - Set Goals'!AA62/12</f>
        <v>0</v>
      </c>
      <c r="AB53" s="108" t="e">
        <f t="shared" si="53"/>
        <v>#DIV/0!</v>
      </c>
      <c r="AC53" s="706">
        <f>'Next Years Budget - Set Goals'!AC62/12</f>
        <v>0</v>
      </c>
      <c r="AD53" s="319" t="e">
        <f t="shared" si="54"/>
        <v>#DIV/0!</v>
      </c>
    </row>
    <row r="54" spans="1:30" ht="13.15" x14ac:dyDescent="0.4">
      <c r="A54" s="327" t="s">
        <v>399</v>
      </c>
      <c r="B54" s="394" t="s">
        <v>277</v>
      </c>
      <c r="C54" s="243">
        <f t="shared" si="41"/>
        <v>0</v>
      </c>
      <c r="D54" s="101">
        <f t="shared" si="42"/>
        <v>0</v>
      </c>
      <c r="E54" s="706">
        <f>'Next Years Budget - Set Goals'!E63/12</f>
        <v>0</v>
      </c>
      <c r="F54" s="108">
        <f t="shared" si="43"/>
        <v>0</v>
      </c>
      <c r="G54" s="706">
        <f>'Next Years Budget - Set Goals'!G63/12</f>
        <v>0</v>
      </c>
      <c r="H54" s="108" t="e">
        <f t="shared" si="43"/>
        <v>#DIV/0!</v>
      </c>
      <c r="I54" s="706">
        <f>'Next Years Budget - Set Goals'!I63/12</f>
        <v>0</v>
      </c>
      <c r="J54" s="108" t="e">
        <f t="shared" si="44"/>
        <v>#DIV/0!</v>
      </c>
      <c r="K54" s="706">
        <f>'Next Years Budget - Set Goals'!K63/12</f>
        <v>0</v>
      </c>
      <c r="L54" s="108" t="e">
        <f t="shared" si="45"/>
        <v>#DIV/0!</v>
      </c>
      <c r="M54" s="706">
        <f>'Next Years Budget - Set Goals'!M63/12</f>
        <v>0</v>
      </c>
      <c r="N54" s="108" t="e">
        <f t="shared" si="46"/>
        <v>#DIV/0!</v>
      </c>
      <c r="O54" s="706">
        <f>'Next Years Budget - Set Goals'!O63/12</f>
        <v>0</v>
      </c>
      <c r="P54" s="108" t="e">
        <f t="shared" si="47"/>
        <v>#DIV/0!</v>
      </c>
      <c r="Q54" s="706">
        <f>'Next Years Budget - Set Goals'!Q63/12</f>
        <v>0</v>
      </c>
      <c r="R54" s="108" t="e">
        <f t="shared" si="48"/>
        <v>#DIV/0!</v>
      </c>
      <c r="S54" s="706">
        <f>'Next Years Budget - Set Goals'!S63/12</f>
        <v>0</v>
      </c>
      <c r="T54" s="108" t="e">
        <f t="shared" si="49"/>
        <v>#DIV/0!</v>
      </c>
      <c r="U54" s="706">
        <f>'Next Years Budget - Set Goals'!U63/12</f>
        <v>0</v>
      </c>
      <c r="V54" s="108" t="e">
        <f t="shared" si="50"/>
        <v>#DIV/0!</v>
      </c>
      <c r="W54" s="706">
        <f>'Next Years Budget - Set Goals'!W63/12</f>
        <v>0</v>
      </c>
      <c r="X54" s="108" t="e">
        <f t="shared" si="51"/>
        <v>#DIV/0!</v>
      </c>
      <c r="Y54" s="706">
        <f>'Next Years Budget - Set Goals'!Y63/12</f>
        <v>0</v>
      </c>
      <c r="Z54" s="108" t="e">
        <f t="shared" si="52"/>
        <v>#DIV/0!</v>
      </c>
      <c r="AA54" s="706">
        <f>'Next Years Budget - Set Goals'!AA63/12</f>
        <v>0</v>
      </c>
      <c r="AB54" s="108" t="e">
        <f t="shared" si="53"/>
        <v>#DIV/0!</v>
      </c>
      <c r="AC54" s="706">
        <f>'Next Years Budget - Set Goals'!AC63/12</f>
        <v>0</v>
      </c>
      <c r="AD54" s="319" t="e">
        <f t="shared" si="54"/>
        <v>#DIV/0!</v>
      </c>
    </row>
    <row r="55" spans="1:30" ht="13.15" x14ac:dyDescent="0.4">
      <c r="A55" s="327" t="s">
        <v>399</v>
      </c>
      <c r="B55" s="394" t="s">
        <v>278</v>
      </c>
      <c r="C55" s="243">
        <f t="shared" si="41"/>
        <v>0</v>
      </c>
      <c r="D55" s="101">
        <f t="shared" si="42"/>
        <v>0</v>
      </c>
      <c r="E55" s="706">
        <f>'Next Years Budget - Set Goals'!E64/12</f>
        <v>0</v>
      </c>
      <c r="F55" s="108">
        <f t="shared" si="43"/>
        <v>0</v>
      </c>
      <c r="G55" s="706">
        <f>'Next Years Budget - Set Goals'!G64/12</f>
        <v>0</v>
      </c>
      <c r="H55" s="108" t="e">
        <f t="shared" si="43"/>
        <v>#DIV/0!</v>
      </c>
      <c r="I55" s="706">
        <f>'Next Years Budget - Set Goals'!I64/12</f>
        <v>0</v>
      </c>
      <c r="J55" s="108" t="e">
        <f t="shared" si="44"/>
        <v>#DIV/0!</v>
      </c>
      <c r="K55" s="706">
        <f>'Next Years Budget - Set Goals'!K64/12</f>
        <v>0</v>
      </c>
      <c r="L55" s="108" t="e">
        <f t="shared" si="45"/>
        <v>#DIV/0!</v>
      </c>
      <c r="M55" s="706">
        <f>'Next Years Budget - Set Goals'!M64/12</f>
        <v>0</v>
      </c>
      <c r="N55" s="108" t="e">
        <f t="shared" si="46"/>
        <v>#DIV/0!</v>
      </c>
      <c r="O55" s="706">
        <f>'Next Years Budget - Set Goals'!O64/12</f>
        <v>0</v>
      </c>
      <c r="P55" s="108" t="e">
        <f t="shared" si="47"/>
        <v>#DIV/0!</v>
      </c>
      <c r="Q55" s="706">
        <f>'Next Years Budget - Set Goals'!Q64/12</f>
        <v>0</v>
      </c>
      <c r="R55" s="108" t="e">
        <f t="shared" si="48"/>
        <v>#DIV/0!</v>
      </c>
      <c r="S55" s="706">
        <f>'Next Years Budget - Set Goals'!S64/12</f>
        <v>0</v>
      </c>
      <c r="T55" s="108" t="e">
        <f t="shared" si="49"/>
        <v>#DIV/0!</v>
      </c>
      <c r="U55" s="706">
        <f>'Next Years Budget - Set Goals'!U64/12</f>
        <v>0</v>
      </c>
      <c r="V55" s="108" t="e">
        <f t="shared" si="50"/>
        <v>#DIV/0!</v>
      </c>
      <c r="W55" s="706">
        <f>'Next Years Budget - Set Goals'!W64/12</f>
        <v>0</v>
      </c>
      <c r="X55" s="108" t="e">
        <f t="shared" si="51"/>
        <v>#DIV/0!</v>
      </c>
      <c r="Y55" s="706">
        <f>'Next Years Budget - Set Goals'!Y64/12</f>
        <v>0</v>
      </c>
      <c r="Z55" s="108" t="e">
        <f t="shared" si="52"/>
        <v>#DIV/0!</v>
      </c>
      <c r="AA55" s="706">
        <f>'Next Years Budget - Set Goals'!AA64/12</f>
        <v>0</v>
      </c>
      <c r="AB55" s="108" t="e">
        <f t="shared" si="53"/>
        <v>#DIV/0!</v>
      </c>
      <c r="AC55" s="706">
        <f>'Next Years Budget - Set Goals'!AC64/12</f>
        <v>0</v>
      </c>
      <c r="AD55" s="319" t="e">
        <f t="shared" si="54"/>
        <v>#DIV/0!</v>
      </c>
    </row>
    <row r="56" spans="1:30" ht="13.15" x14ac:dyDescent="0.4">
      <c r="A56" s="327" t="s">
        <v>399</v>
      </c>
      <c r="B56" s="394" t="s">
        <v>279</v>
      </c>
      <c r="C56" s="243">
        <f t="shared" si="41"/>
        <v>0</v>
      </c>
      <c r="D56" s="101">
        <f t="shared" si="42"/>
        <v>0</v>
      </c>
      <c r="E56" s="706">
        <f>'Next Years Budget - Set Goals'!E65/12</f>
        <v>0</v>
      </c>
      <c r="F56" s="108">
        <f t="shared" si="43"/>
        <v>0</v>
      </c>
      <c r="G56" s="706">
        <f>'Next Years Budget - Set Goals'!G65/12</f>
        <v>0</v>
      </c>
      <c r="H56" s="108" t="e">
        <f t="shared" si="43"/>
        <v>#DIV/0!</v>
      </c>
      <c r="I56" s="706">
        <f>'Next Years Budget - Set Goals'!I65/12</f>
        <v>0</v>
      </c>
      <c r="J56" s="108" t="e">
        <f t="shared" si="44"/>
        <v>#DIV/0!</v>
      </c>
      <c r="K56" s="706">
        <f>'Next Years Budget - Set Goals'!K65/12</f>
        <v>0</v>
      </c>
      <c r="L56" s="108" t="e">
        <f t="shared" si="45"/>
        <v>#DIV/0!</v>
      </c>
      <c r="M56" s="706">
        <f>'Next Years Budget - Set Goals'!M65/12</f>
        <v>0</v>
      </c>
      <c r="N56" s="108" t="e">
        <f t="shared" si="46"/>
        <v>#DIV/0!</v>
      </c>
      <c r="O56" s="706">
        <f>'Next Years Budget - Set Goals'!O65/12</f>
        <v>0</v>
      </c>
      <c r="P56" s="108" t="e">
        <f t="shared" si="47"/>
        <v>#DIV/0!</v>
      </c>
      <c r="Q56" s="706">
        <f>'Next Years Budget - Set Goals'!Q65/12</f>
        <v>0</v>
      </c>
      <c r="R56" s="108" t="e">
        <f t="shared" si="48"/>
        <v>#DIV/0!</v>
      </c>
      <c r="S56" s="706">
        <f>'Next Years Budget - Set Goals'!S65/12</f>
        <v>0</v>
      </c>
      <c r="T56" s="108" t="e">
        <f t="shared" si="49"/>
        <v>#DIV/0!</v>
      </c>
      <c r="U56" s="706">
        <f>'Next Years Budget - Set Goals'!U65/12</f>
        <v>0</v>
      </c>
      <c r="V56" s="108" t="e">
        <f t="shared" si="50"/>
        <v>#DIV/0!</v>
      </c>
      <c r="W56" s="706">
        <f>'Next Years Budget - Set Goals'!W65/12</f>
        <v>0</v>
      </c>
      <c r="X56" s="108" t="e">
        <f t="shared" si="51"/>
        <v>#DIV/0!</v>
      </c>
      <c r="Y56" s="706">
        <f>'Next Years Budget - Set Goals'!Y65/12</f>
        <v>0</v>
      </c>
      <c r="Z56" s="108" t="e">
        <f t="shared" si="52"/>
        <v>#DIV/0!</v>
      </c>
      <c r="AA56" s="706">
        <f>'Next Years Budget - Set Goals'!AA65/12</f>
        <v>0</v>
      </c>
      <c r="AB56" s="108" t="e">
        <f t="shared" si="53"/>
        <v>#DIV/0!</v>
      </c>
      <c r="AC56" s="706">
        <f>'Next Years Budget - Set Goals'!AC65/12</f>
        <v>0</v>
      </c>
      <c r="AD56" s="319" t="e">
        <f t="shared" si="54"/>
        <v>#DIV/0!</v>
      </c>
    </row>
    <row r="57" spans="1:30" ht="13.15" x14ac:dyDescent="0.4">
      <c r="A57" s="327" t="s">
        <v>399</v>
      </c>
      <c r="B57" s="394" t="s">
        <v>280</v>
      </c>
      <c r="C57" s="243">
        <f t="shared" si="41"/>
        <v>0</v>
      </c>
      <c r="D57" s="101">
        <f t="shared" si="42"/>
        <v>0</v>
      </c>
      <c r="E57" s="706">
        <f>'Next Years Budget - Set Goals'!E66/12</f>
        <v>0</v>
      </c>
      <c r="F57" s="108">
        <f t="shared" ref="F57:H60" si="55">+E57/E$7</f>
        <v>0</v>
      </c>
      <c r="G57" s="706">
        <f>'Next Years Budget - Set Goals'!G66/12</f>
        <v>0</v>
      </c>
      <c r="H57" s="108" t="e">
        <f t="shared" si="55"/>
        <v>#DIV/0!</v>
      </c>
      <c r="I57" s="706">
        <f>'Next Years Budget - Set Goals'!I66/12</f>
        <v>0</v>
      </c>
      <c r="J57" s="108" t="e">
        <f t="shared" si="44"/>
        <v>#DIV/0!</v>
      </c>
      <c r="K57" s="706">
        <f>'Next Years Budget - Set Goals'!K66/12</f>
        <v>0</v>
      </c>
      <c r="L57" s="108" t="e">
        <f t="shared" si="45"/>
        <v>#DIV/0!</v>
      </c>
      <c r="M57" s="706">
        <f>'Next Years Budget - Set Goals'!M66/12</f>
        <v>0</v>
      </c>
      <c r="N57" s="108" t="e">
        <f t="shared" si="46"/>
        <v>#DIV/0!</v>
      </c>
      <c r="O57" s="706">
        <f>'Next Years Budget - Set Goals'!O66/12</f>
        <v>0</v>
      </c>
      <c r="P57" s="108" t="e">
        <f t="shared" si="47"/>
        <v>#DIV/0!</v>
      </c>
      <c r="Q57" s="706">
        <f>'Next Years Budget - Set Goals'!Q66/12</f>
        <v>0</v>
      </c>
      <c r="R57" s="108" t="e">
        <f t="shared" si="48"/>
        <v>#DIV/0!</v>
      </c>
      <c r="S57" s="706">
        <f>'Next Years Budget - Set Goals'!S66/12</f>
        <v>0</v>
      </c>
      <c r="T57" s="108" t="e">
        <f t="shared" si="49"/>
        <v>#DIV/0!</v>
      </c>
      <c r="U57" s="706">
        <f>'Next Years Budget - Set Goals'!U66/12</f>
        <v>0</v>
      </c>
      <c r="V57" s="108" t="e">
        <f t="shared" si="50"/>
        <v>#DIV/0!</v>
      </c>
      <c r="W57" s="706">
        <f>'Next Years Budget - Set Goals'!W66/12</f>
        <v>0</v>
      </c>
      <c r="X57" s="108" t="e">
        <f t="shared" si="51"/>
        <v>#DIV/0!</v>
      </c>
      <c r="Y57" s="706">
        <f>'Next Years Budget - Set Goals'!Y66/12</f>
        <v>0</v>
      </c>
      <c r="Z57" s="108" t="e">
        <f t="shared" si="52"/>
        <v>#DIV/0!</v>
      </c>
      <c r="AA57" s="706">
        <f>'Next Years Budget - Set Goals'!AA66/12</f>
        <v>0</v>
      </c>
      <c r="AB57" s="108" t="e">
        <f t="shared" si="53"/>
        <v>#DIV/0!</v>
      </c>
      <c r="AC57" s="706">
        <f>'Next Years Budget - Set Goals'!AC66/12</f>
        <v>0</v>
      </c>
      <c r="AD57" s="319" t="e">
        <f t="shared" si="54"/>
        <v>#DIV/0!</v>
      </c>
    </row>
    <row r="58" spans="1:30" ht="13.15" x14ac:dyDescent="0.4">
      <c r="A58" s="327" t="s">
        <v>398</v>
      </c>
      <c r="B58" s="394" t="s">
        <v>281</v>
      </c>
      <c r="C58" s="243">
        <f t="shared" si="41"/>
        <v>0</v>
      </c>
      <c r="D58" s="101">
        <f t="shared" si="42"/>
        <v>0</v>
      </c>
      <c r="E58" s="706">
        <f>'Next Years Budget - Set Goals'!E67/12</f>
        <v>0</v>
      </c>
      <c r="F58" s="108">
        <f t="shared" si="55"/>
        <v>0</v>
      </c>
      <c r="G58" s="706">
        <f>'Next Years Budget - Set Goals'!G67/12</f>
        <v>0</v>
      </c>
      <c r="H58" s="108" t="e">
        <f t="shared" si="55"/>
        <v>#DIV/0!</v>
      </c>
      <c r="I58" s="706">
        <f>'Next Years Budget - Set Goals'!I67/12</f>
        <v>0</v>
      </c>
      <c r="J58" s="108" t="e">
        <f t="shared" si="44"/>
        <v>#DIV/0!</v>
      </c>
      <c r="K58" s="706">
        <f>'Next Years Budget - Set Goals'!K67/12</f>
        <v>0</v>
      </c>
      <c r="L58" s="108" t="e">
        <f t="shared" si="45"/>
        <v>#DIV/0!</v>
      </c>
      <c r="M58" s="706">
        <f>'Next Years Budget - Set Goals'!M67/12</f>
        <v>0</v>
      </c>
      <c r="N58" s="108" t="e">
        <f t="shared" si="46"/>
        <v>#DIV/0!</v>
      </c>
      <c r="O58" s="706">
        <f>'Next Years Budget - Set Goals'!O67/12</f>
        <v>0</v>
      </c>
      <c r="P58" s="108" t="e">
        <f t="shared" si="47"/>
        <v>#DIV/0!</v>
      </c>
      <c r="Q58" s="706">
        <f>'Next Years Budget - Set Goals'!Q67/12</f>
        <v>0</v>
      </c>
      <c r="R58" s="108" t="e">
        <f t="shared" si="48"/>
        <v>#DIV/0!</v>
      </c>
      <c r="S58" s="706">
        <f>'Next Years Budget - Set Goals'!S67/12</f>
        <v>0</v>
      </c>
      <c r="T58" s="108" t="e">
        <f t="shared" si="49"/>
        <v>#DIV/0!</v>
      </c>
      <c r="U58" s="706">
        <f>'Next Years Budget - Set Goals'!U67/12</f>
        <v>0</v>
      </c>
      <c r="V58" s="108" t="e">
        <f t="shared" si="50"/>
        <v>#DIV/0!</v>
      </c>
      <c r="W58" s="706">
        <f>'Next Years Budget - Set Goals'!W67/12</f>
        <v>0</v>
      </c>
      <c r="X58" s="108" t="e">
        <f t="shared" si="51"/>
        <v>#DIV/0!</v>
      </c>
      <c r="Y58" s="706">
        <f>'Next Years Budget - Set Goals'!Y67/12</f>
        <v>0</v>
      </c>
      <c r="Z58" s="108" t="e">
        <f t="shared" si="52"/>
        <v>#DIV/0!</v>
      </c>
      <c r="AA58" s="706">
        <f>'Next Years Budget - Set Goals'!AA67/12</f>
        <v>0</v>
      </c>
      <c r="AB58" s="108" t="e">
        <f t="shared" si="53"/>
        <v>#DIV/0!</v>
      </c>
      <c r="AC58" s="706">
        <f>'Next Years Budget - Set Goals'!AC67/12</f>
        <v>0</v>
      </c>
      <c r="AD58" s="319" t="e">
        <f t="shared" si="54"/>
        <v>#DIV/0!</v>
      </c>
    </row>
    <row r="59" spans="1:30" ht="13.15" x14ac:dyDescent="0.4">
      <c r="A59" s="327" t="s">
        <v>399</v>
      </c>
      <c r="B59" s="394" t="s">
        <v>282</v>
      </c>
      <c r="C59" s="243">
        <f t="shared" si="41"/>
        <v>0</v>
      </c>
      <c r="D59" s="101">
        <f t="shared" si="42"/>
        <v>0</v>
      </c>
      <c r="E59" s="706">
        <f>'Next Years Budget - Set Goals'!E68/12</f>
        <v>0</v>
      </c>
      <c r="F59" s="108">
        <f t="shared" si="55"/>
        <v>0</v>
      </c>
      <c r="G59" s="706">
        <f>'Next Years Budget - Set Goals'!G68/12</f>
        <v>0</v>
      </c>
      <c r="H59" s="108" t="e">
        <f t="shared" si="55"/>
        <v>#DIV/0!</v>
      </c>
      <c r="I59" s="706">
        <f>'Next Years Budget - Set Goals'!I68/12</f>
        <v>0</v>
      </c>
      <c r="J59" s="108" t="e">
        <f t="shared" si="44"/>
        <v>#DIV/0!</v>
      </c>
      <c r="K59" s="706">
        <f>'Next Years Budget - Set Goals'!K68/12</f>
        <v>0</v>
      </c>
      <c r="L59" s="108" t="e">
        <f t="shared" si="45"/>
        <v>#DIV/0!</v>
      </c>
      <c r="M59" s="706">
        <f>'Next Years Budget - Set Goals'!M68/12</f>
        <v>0</v>
      </c>
      <c r="N59" s="108" t="e">
        <f t="shared" si="46"/>
        <v>#DIV/0!</v>
      </c>
      <c r="O59" s="706">
        <f>'Next Years Budget - Set Goals'!O68/12</f>
        <v>0</v>
      </c>
      <c r="P59" s="108" t="e">
        <f t="shared" si="47"/>
        <v>#DIV/0!</v>
      </c>
      <c r="Q59" s="706">
        <f>'Next Years Budget - Set Goals'!Q68/12</f>
        <v>0</v>
      </c>
      <c r="R59" s="108" t="e">
        <f t="shared" si="48"/>
        <v>#DIV/0!</v>
      </c>
      <c r="S59" s="706">
        <f>'Next Years Budget - Set Goals'!S68/12</f>
        <v>0</v>
      </c>
      <c r="T59" s="108" t="e">
        <f t="shared" si="49"/>
        <v>#DIV/0!</v>
      </c>
      <c r="U59" s="706">
        <f>'Next Years Budget - Set Goals'!U68/12</f>
        <v>0</v>
      </c>
      <c r="V59" s="108" t="e">
        <f t="shared" si="50"/>
        <v>#DIV/0!</v>
      </c>
      <c r="W59" s="706">
        <f>'Next Years Budget - Set Goals'!W68/12</f>
        <v>0</v>
      </c>
      <c r="X59" s="108" t="e">
        <f t="shared" si="51"/>
        <v>#DIV/0!</v>
      </c>
      <c r="Y59" s="706">
        <f>'Next Years Budget - Set Goals'!Y68/12</f>
        <v>0</v>
      </c>
      <c r="Z59" s="108" t="e">
        <f t="shared" si="52"/>
        <v>#DIV/0!</v>
      </c>
      <c r="AA59" s="706">
        <f>'Next Years Budget - Set Goals'!AA68/12</f>
        <v>0</v>
      </c>
      <c r="AB59" s="108" t="e">
        <f t="shared" si="53"/>
        <v>#DIV/0!</v>
      </c>
      <c r="AC59" s="706">
        <f>'Next Years Budget - Set Goals'!AC68/12</f>
        <v>0</v>
      </c>
      <c r="AD59" s="319" t="e">
        <f t="shared" si="54"/>
        <v>#DIV/0!</v>
      </c>
    </row>
    <row r="60" spans="1:30" ht="13.15" x14ac:dyDescent="0.4">
      <c r="A60" s="327"/>
      <c r="B60" s="409" t="s">
        <v>284</v>
      </c>
      <c r="C60" s="265">
        <f>SUM(C41:C59)</f>
        <v>0</v>
      </c>
      <c r="D60" s="110">
        <f>+C60/$C$7</f>
        <v>0</v>
      </c>
      <c r="E60" s="256">
        <f>SUM(E41:E59)</f>
        <v>0</v>
      </c>
      <c r="F60" s="194">
        <f t="shared" si="55"/>
        <v>0</v>
      </c>
      <c r="G60" s="256">
        <f>SUM(G41:G59)</f>
        <v>0</v>
      </c>
      <c r="H60" s="194" t="e">
        <f t="shared" si="55"/>
        <v>#DIV/0!</v>
      </c>
      <c r="I60" s="256">
        <f>SUM(I41:I59)</f>
        <v>0</v>
      </c>
      <c r="J60" s="194" t="e">
        <f t="shared" si="44"/>
        <v>#DIV/0!</v>
      </c>
      <c r="K60" s="256">
        <f>SUM(K41:K59)</f>
        <v>0</v>
      </c>
      <c r="L60" s="194" t="e">
        <f t="shared" si="45"/>
        <v>#DIV/0!</v>
      </c>
      <c r="M60" s="256">
        <f>SUM(M41:M59)</f>
        <v>0</v>
      </c>
      <c r="N60" s="194" t="e">
        <f t="shared" si="46"/>
        <v>#DIV/0!</v>
      </c>
      <c r="O60" s="256">
        <f>SUM(O41:O59)</f>
        <v>0</v>
      </c>
      <c r="P60" s="194" t="e">
        <f t="shared" si="47"/>
        <v>#DIV/0!</v>
      </c>
      <c r="Q60" s="256">
        <f>SUM(Q41:Q59)</f>
        <v>0</v>
      </c>
      <c r="R60" s="194" t="e">
        <f t="shared" si="48"/>
        <v>#DIV/0!</v>
      </c>
      <c r="S60" s="256">
        <f>SUM(S41:S59)</f>
        <v>0</v>
      </c>
      <c r="T60" s="194" t="e">
        <f t="shared" si="49"/>
        <v>#DIV/0!</v>
      </c>
      <c r="U60" s="256">
        <f>SUM(U41:U59)</f>
        <v>0</v>
      </c>
      <c r="V60" s="194" t="e">
        <f t="shared" si="50"/>
        <v>#DIV/0!</v>
      </c>
      <c r="W60" s="256">
        <f>SUM(W41:W59)</f>
        <v>0</v>
      </c>
      <c r="X60" s="194" t="e">
        <f t="shared" si="51"/>
        <v>#DIV/0!</v>
      </c>
      <c r="Y60" s="256">
        <f>SUM(Y41:Y59)</f>
        <v>0</v>
      </c>
      <c r="Z60" s="194" t="e">
        <f t="shared" si="52"/>
        <v>#DIV/0!</v>
      </c>
      <c r="AA60" s="256">
        <f>SUM(AA41:AA59)</f>
        <v>0</v>
      </c>
      <c r="AB60" s="194" t="e">
        <f t="shared" si="53"/>
        <v>#DIV/0!</v>
      </c>
      <c r="AC60" s="256">
        <f>SUM(AC41:AC59)</f>
        <v>0</v>
      </c>
      <c r="AD60" s="230" t="e">
        <f t="shared" si="54"/>
        <v>#DIV/0!</v>
      </c>
    </row>
    <row r="61" spans="1:30" ht="13.15" x14ac:dyDescent="0.4">
      <c r="A61" s="327"/>
      <c r="B61" s="4"/>
      <c r="C61" s="243"/>
      <c r="D61" s="1"/>
      <c r="E61" s="248"/>
      <c r="F61" s="108"/>
      <c r="G61" s="248"/>
      <c r="H61" s="108"/>
      <c r="I61" s="248"/>
      <c r="J61" s="108"/>
      <c r="K61" s="248"/>
      <c r="L61" s="108"/>
      <c r="M61" s="248"/>
      <c r="N61" s="108"/>
      <c r="O61" s="248"/>
      <c r="P61" s="108"/>
      <c r="Q61" s="248"/>
      <c r="R61" s="108"/>
      <c r="S61" s="248"/>
      <c r="T61" s="108"/>
      <c r="U61" s="248"/>
      <c r="V61" s="108"/>
      <c r="W61" s="248"/>
      <c r="X61" s="108"/>
      <c r="Y61" s="248"/>
      <c r="Z61" s="108"/>
      <c r="AA61" s="248"/>
      <c r="AB61" s="108"/>
      <c r="AC61" s="248"/>
      <c r="AD61" s="319"/>
    </row>
    <row r="62" spans="1:30" ht="13.15" x14ac:dyDescent="0.4">
      <c r="A62" s="327"/>
      <c r="B62" s="410" t="s">
        <v>299</v>
      </c>
      <c r="C62" s="243"/>
      <c r="D62" s="1"/>
      <c r="E62" s="248"/>
      <c r="F62" s="108"/>
      <c r="G62" s="248"/>
      <c r="H62" s="108"/>
      <c r="I62" s="248"/>
      <c r="J62" s="108"/>
      <c r="K62" s="248"/>
      <c r="L62" s="108"/>
      <c r="M62" s="248"/>
      <c r="N62" s="108"/>
      <c r="O62" s="248"/>
      <c r="P62" s="108"/>
      <c r="Q62" s="248"/>
      <c r="R62" s="108"/>
      <c r="S62" s="248"/>
      <c r="T62" s="108"/>
      <c r="U62" s="248"/>
      <c r="V62" s="108"/>
      <c r="W62" s="248"/>
      <c r="X62" s="108"/>
      <c r="Y62" s="248"/>
      <c r="Z62" s="108"/>
      <c r="AA62" s="248"/>
      <c r="AB62" s="108"/>
      <c r="AC62" s="248"/>
      <c r="AD62" s="319"/>
    </row>
    <row r="63" spans="1:30" ht="13.15" x14ac:dyDescent="0.4">
      <c r="A63" s="327" t="s">
        <v>398</v>
      </c>
      <c r="B63" s="394" t="s">
        <v>285</v>
      </c>
      <c r="C63" s="243">
        <f t="shared" ref="C63:C76" si="56">+E63+G63+I63+K63+M63+O63+Q63+S63+U63+W63+Y63+AA63+AC63</f>
        <v>0</v>
      </c>
      <c r="D63" s="101">
        <f t="shared" ref="D63:D76" si="57">+C63/$C$7</f>
        <v>0</v>
      </c>
      <c r="E63" s="706">
        <f>'Next Years Budget - Set Goals'!E72/12</f>
        <v>0</v>
      </c>
      <c r="F63" s="108">
        <f t="shared" ref="F63:H77" si="58">+E63/E$7</f>
        <v>0</v>
      </c>
      <c r="G63" s="706">
        <f>'Next Years Budget - Set Goals'!G72/12</f>
        <v>0</v>
      </c>
      <c r="H63" s="108" t="e">
        <f t="shared" si="58"/>
        <v>#DIV/0!</v>
      </c>
      <c r="I63" s="706">
        <f>'Next Years Budget - Set Goals'!I72/12</f>
        <v>0</v>
      </c>
      <c r="J63" s="108" t="e">
        <f t="shared" ref="J63:J77" si="59">+I63/I$7</f>
        <v>#DIV/0!</v>
      </c>
      <c r="K63" s="706">
        <f>'Next Years Budget - Set Goals'!K72/12</f>
        <v>0</v>
      </c>
      <c r="L63" s="108" t="e">
        <f t="shared" ref="L63:L77" si="60">+K63/K$7</f>
        <v>#DIV/0!</v>
      </c>
      <c r="M63" s="706">
        <f>'Next Years Budget - Set Goals'!M72/12</f>
        <v>0</v>
      </c>
      <c r="N63" s="108" t="e">
        <f t="shared" ref="N63:N77" si="61">+M63/M$7</f>
        <v>#DIV/0!</v>
      </c>
      <c r="O63" s="706">
        <f>'Next Years Budget - Set Goals'!O72/12</f>
        <v>0</v>
      </c>
      <c r="P63" s="108" t="e">
        <f t="shared" ref="P63:P77" si="62">+O63/O$7</f>
        <v>#DIV/0!</v>
      </c>
      <c r="Q63" s="706">
        <f>'Next Years Budget - Set Goals'!Q72/12</f>
        <v>0</v>
      </c>
      <c r="R63" s="108" t="e">
        <f t="shared" ref="R63:R77" si="63">+Q63/Q$7</f>
        <v>#DIV/0!</v>
      </c>
      <c r="S63" s="706">
        <f>'Next Years Budget - Set Goals'!S72/12</f>
        <v>0</v>
      </c>
      <c r="T63" s="108" t="e">
        <f t="shared" ref="T63:T77" si="64">+S63/S$7</f>
        <v>#DIV/0!</v>
      </c>
      <c r="U63" s="706">
        <f>'Next Years Budget - Set Goals'!U72/12</f>
        <v>0</v>
      </c>
      <c r="V63" s="108" t="e">
        <f t="shared" ref="V63:V77" si="65">+U63/U$7</f>
        <v>#DIV/0!</v>
      </c>
      <c r="W63" s="706">
        <f>'Next Years Budget - Set Goals'!W72/12</f>
        <v>0</v>
      </c>
      <c r="X63" s="108" t="e">
        <f t="shared" ref="X63:X77" si="66">+W63/W$7</f>
        <v>#DIV/0!</v>
      </c>
      <c r="Y63" s="706">
        <f>'Next Years Budget - Set Goals'!Y72/12</f>
        <v>0</v>
      </c>
      <c r="Z63" s="108" t="e">
        <f t="shared" ref="Z63:Z77" si="67">+Y63/Y$7</f>
        <v>#DIV/0!</v>
      </c>
      <c r="AA63" s="706">
        <f>'Next Years Budget - Set Goals'!AA72/12</f>
        <v>0</v>
      </c>
      <c r="AB63" s="108" t="e">
        <f t="shared" ref="AB63:AB77" si="68">+AA63/AA$7</f>
        <v>#DIV/0!</v>
      </c>
      <c r="AC63" s="706">
        <f>'Next Years Budget - Set Goals'!AC72/12</f>
        <v>0</v>
      </c>
      <c r="AD63" s="319" t="e">
        <f t="shared" ref="AD63:AD77" si="69">+AC63/AC$7</f>
        <v>#DIV/0!</v>
      </c>
    </row>
    <row r="64" spans="1:30" ht="13.15" x14ac:dyDescent="0.4">
      <c r="A64" s="327" t="s">
        <v>398</v>
      </c>
      <c r="B64" s="394" t="s">
        <v>286</v>
      </c>
      <c r="C64" s="243">
        <f t="shared" si="56"/>
        <v>0</v>
      </c>
      <c r="D64" s="101">
        <f t="shared" si="57"/>
        <v>0</v>
      </c>
      <c r="E64" s="706">
        <f>'Next Years Budget - Set Goals'!E73/12</f>
        <v>0</v>
      </c>
      <c r="F64" s="108">
        <f t="shared" si="58"/>
        <v>0</v>
      </c>
      <c r="G64" s="706">
        <f>'Next Years Budget - Set Goals'!G73/12</f>
        <v>0</v>
      </c>
      <c r="H64" s="108" t="e">
        <f t="shared" si="58"/>
        <v>#DIV/0!</v>
      </c>
      <c r="I64" s="706">
        <f>'Next Years Budget - Set Goals'!I73/12</f>
        <v>0</v>
      </c>
      <c r="J64" s="108" t="e">
        <f t="shared" si="59"/>
        <v>#DIV/0!</v>
      </c>
      <c r="K64" s="706">
        <f>'Next Years Budget - Set Goals'!K73/12</f>
        <v>0</v>
      </c>
      <c r="L64" s="108" t="e">
        <f t="shared" si="60"/>
        <v>#DIV/0!</v>
      </c>
      <c r="M64" s="706">
        <f>'Next Years Budget - Set Goals'!M73/12</f>
        <v>0</v>
      </c>
      <c r="N64" s="108" t="e">
        <f t="shared" si="61"/>
        <v>#DIV/0!</v>
      </c>
      <c r="O64" s="706">
        <f>'Next Years Budget - Set Goals'!O73/12</f>
        <v>0</v>
      </c>
      <c r="P64" s="108" t="e">
        <f t="shared" si="62"/>
        <v>#DIV/0!</v>
      </c>
      <c r="Q64" s="706">
        <f>'Next Years Budget - Set Goals'!Q73/12</f>
        <v>0</v>
      </c>
      <c r="R64" s="108" t="e">
        <f t="shared" si="63"/>
        <v>#DIV/0!</v>
      </c>
      <c r="S64" s="706">
        <f>'Next Years Budget - Set Goals'!S73/12</f>
        <v>0</v>
      </c>
      <c r="T64" s="108" t="e">
        <f t="shared" si="64"/>
        <v>#DIV/0!</v>
      </c>
      <c r="U64" s="706">
        <f>'Next Years Budget - Set Goals'!U73/12</f>
        <v>0</v>
      </c>
      <c r="V64" s="108" t="e">
        <f t="shared" si="65"/>
        <v>#DIV/0!</v>
      </c>
      <c r="W64" s="706">
        <f>'Next Years Budget - Set Goals'!W73/12</f>
        <v>0</v>
      </c>
      <c r="X64" s="108" t="e">
        <f t="shared" si="66"/>
        <v>#DIV/0!</v>
      </c>
      <c r="Y64" s="706">
        <f>'Next Years Budget - Set Goals'!Y73/12</f>
        <v>0</v>
      </c>
      <c r="Z64" s="108" t="e">
        <f t="shared" si="67"/>
        <v>#DIV/0!</v>
      </c>
      <c r="AA64" s="706">
        <f>'Next Years Budget - Set Goals'!AA73/12</f>
        <v>0</v>
      </c>
      <c r="AB64" s="108" t="e">
        <f t="shared" si="68"/>
        <v>#DIV/0!</v>
      </c>
      <c r="AC64" s="706">
        <f>'Next Years Budget - Set Goals'!AC73/12</f>
        <v>0</v>
      </c>
      <c r="AD64" s="319" t="e">
        <f t="shared" si="69"/>
        <v>#DIV/0!</v>
      </c>
    </row>
    <row r="65" spans="1:30" ht="13.15" x14ac:dyDescent="0.4">
      <c r="A65" s="327" t="s">
        <v>398</v>
      </c>
      <c r="B65" s="394" t="s">
        <v>287</v>
      </c>
      <c r="C65" s="243">
        <f t="shared" si="56"/>
        <v>0</v>
      </c>
      <c r="D65" s="101">
        <f t="shared" si="57"/>
        <v>0</v>
      </c>
      <c r="E65" s="706">
        <f>'Next Years Budget - Set Goals'!E74/12</f>
        <v>0</v>
      </c>
      <c r="F65" s="108">
        <f t="shared" si="58"/>
        <v>0</v>
      </c>
      <c r="G65" s="706">
        <f>'Next Years Budget - Set Goals'!G74/12</f>
        <v>0</v>
      </c>
      <c r="H65" s="108" t="e">
        <f t="shared" si="58"/>
        <v>#DIV/0!</v>
      </c>
      <c r="I65" s="706">
        <f>'Next Years Budget - Set Goals'!I74/12</f>
        <v>0</v>
      </c>
      <c r="J65" s="108" t="e">
        <f t="shared" si="59"/>
        <v>#DIV/0!</v>
      </c>
      <c r="K65" s="706">
        <f>'Next Years Budget - Set Goals'!K74/12</f>
        <v>0</v>
      </c>
      <c r="L65" s="108" t="e">
        <f t="shared" si="60"/>
        <v>#DIV/0!</v>
      </c>
      <c r="M65" s="706">
        <f>'Next Years Budget - Set Goals'!M74/12</f>
        <v>0</v>
      </c>
      <c r="N65" s="108" t="e">
        <f t="shared" si="61"/>
        <v>#DIV/0!</v>
      </c>
      <c r="O65" s="706">
        <f>'Next Years Budget - Set Goals'!O74/12</f>
        <v>0</v>
      </c>
      <c r="P65" s="108" t="e">
        <f t="shared" si="62"/>
        <v>#DIV/0!</v>
      </c>
      <c r="Q65" s="706">
        <f>'Next Years Budget - Set Goals'!Q74/12</f>
        <v>0</v>
      </c>
      <c r="R65" s="108" t="e">
        <f t="shared" si="63"/>
        <v>#DIV/0!</v>
      </c>
      <c r="S65" s="706">
        <f>'Next Years Budget - Set Goals'!S74/12</f>
        <v>0</v>
      </c>
      <c r="T65" s="108" t="e">
        <f t="shared" si="64"/>
        <v>#DIV/0!</v>
      </c>
      <c r="U65" s="706">
        <f>'Next Years Budget - Set Goals'!U74/12</f>
        <v>0</v>
      </c>
      <c r="V65" s="108" t="e">
        <f t="shared" si="65"/>
        <v>#DIV/0!</v>
      </c>
      <c r="W65" s="706">
        <f>'Next Years Budget - Set Goals'!W74/12</f>
        <v>0</v>
      </c>
      <c r="X65" s="108" t="e">
        <f t="shared" si="66"/>
        <v>#DIV/0!</v>
      </c>
      <c r="Y65" s="706">
        <f>'Next Years Budget - Set Goals'!Y74/12</f>
        <v>0</v>
      </c>
      <c r="Z65" s="108" t="e">
        <f t="shared" si="67"/>
        <v>#DIV/0!</v>
      </c>
      <c r="AA65" s="706">
        <f>'Next Years Budget - Set Goals'!AA74/12</f>
        <v>0</v>
      </c>
      <c r="AB65" s="108" t="e">
        <f t="shared" si="68"/>
        <v>#DIV/0!</v>
      </c>
      <c r="AC65" s="706">
        <f>'Next Years Budget - Set Goals'!AC74/12</f>
        <v>0</v>
      </c>
      <c r="AD65" s="319" t="e">
        <f t="shared" si="69"/>
        <v>#DIV/0!</v>
      </c>
    </row>
    <row r="66" spans="1:30" ht="13.15" x14ac:dyDescent="0.4">
      <c r="A66" s="327" t="s">
        <v>398</v>
      </c>
      <c r="B66" s="394" t="s">
        <v>288</v>
      </c>
      <c r="C66" s="243">
        <f t="shared" si="56"/>
        <v>0</v>
      </c>
      <c r="D66" s="101">
        <f t="shared" si="57"/>
        <v>0</v>
      </c>
      <c r="E66" s="706">
        <f>'Next Years Budget - Set Goals'!E75/12</f>
        <v>0</v>
      </c>
      <c r="F66" s="108">
        <f t="shared" si="58"/>
        <v>0</v>
      </c>
      <c r="G66" s="706">
        <f>'Next Years Budget - Set Goals'!G75/12</f>
        <v>0</v>
      </c>
      <c r="H66" s="108" t="e">
        <f t="shared" si="58"/>
        <v>#DIV/0!</v>
      </c>
      <c r="I66" s="706">
        <f>'Next Years Budget - Set Goals'!I75/12</f>
        <v>0</v>
      </c>
      <c r="J66" s="108" t="e">
        <f t="shared" si="59"/>
        <v>#DIV/0!</v>
      </c>
      <c r="K66" s="706">
        <f>'Next Years Budget - Set Goals'!K75/12</f>
        <v>0</v>
      </c>
      <c r="L66" s="108" t="e">
        <f t="shared" si="60"/>
        <v>#DIV/0!</v>
      </c>
      <c r="M66" s="706">
        <f>'Next Years Budget - Set Goals'!M75/12</f>
        <v>0</v>
      </c>
      <c r="N66" s="108" t="e">
        <f t="shared" si="61"/>
        <v>#DIV/0!</v>
      </c>
      <c r="O66" s="706">
        <f>'Next Years Budget - Set Goals'!O75/12</f>
        <v>0</v>
      </c>
      <c r="P66" s="108" t="e">
        <f t="shared" si="62"/>
        <v>#DIV/0!</v>
      </c>
      <c r="Q66" s="706">
        <f>'Next Years Budget - Set Goals'!Q75/12</f>
        <v>0</v>
      </c>
      <c r="R66" s="108" t="e">
        <f t="shared" si="63"/>
        <v>#DIV/0!</v>
      </c>
      <c r="S66" s="706">
        <f>'Next Years Budget - Set Goals'!S75/12</f>
        <v>0</v>
      </c>
      <c r="T66" s="108" t="e">
        <f t="shared" si="64"/>
        <v>#DIV/0!</v>
      </c>
      <c r="U66" s="706">
        <f>'Next Years Budget - Set Goals'!U75/12</f>
        <v>0</v>
      </c>
      <c r="V66" s="108" t="e">
        <f t="shared" si="65"/>
        <v>#DIV/0!</v>
      </c>
      <c r="W66" s="706">
        <f>'Next Years Budget - Set Goals'!W75/12</f>
        <v>0</v>
      </c>
      <c r="X66" s="108" t="e">
        <f t="shared" si="66"/>
        <v>#DIV/0!</v>
      </c>
      <c r="Y66" s="706">
        <f>'Next Years Budget - Set Goals'!Y75/12</f>
        <v>0</v>
      </c>
      <c r="Z66" s="108" t="e">
        <f t="shared" si="67"/>
        <v>#DIV/0!</v>
      </c>
      <c r="AA66" s="706">
        <f>'Next Years Budget - Set Goals'!AA75/12</f>
        <v>0</v>
      </c>
      <c r="AB66" s="108" t="e">
        <f t="shared" si="68"/>
        <v>#DIV/0!</v>
      </c>
      <c r="AC66" s="706">
        <f>'Next Years Budget - Set Goals'!AC75/12</f>
        <v>0</v>
      </c>
      <c r="AD66" s="319" t="e">
        <f t="shared" si="69"/>
        <v>#DIV/0!</v>
      </c>
    </row>
    <row r="67" spans="1:30" ht="13.15" x14ac:dyDescent="0.4">
      <c r="A67" s="327" t="s">
        <v>399</v>
      </c>
      <c r="B67" s="394" t="s">
        <v>289</v>
      </c>
      <c r="C67" s="243">
        <f t="shared" si="56"/>
        <v>0</v>
      </c>
      <c r="D67" s="101">
        <f t="shared" si="57"/>
        <v>0</v>
      </c>
      <c r="E67" s="706">
        <f>'Next Years Budget - Set Goals'!E76/12</f>
        <v>0</v>
      </c>
      <c r="F67" s="108">
        <f t="shared" si="58"/>
        <v>0</v>
      </c>
      <c r="G67" s="706">
        <f>'Next Years Budget - Set Goals'!G76/12</f>
        <v>0</v>
      </c>
      <c r="H67" s="108" t="e">
        <f t="shared" si="58"/>
        <v>#DIV/0!</v>
      </c>
      <c r="I67" s="706">
        <f>'Next Years Budget - Set Goals'!I76/12</f>
        <v>0</v>
      </c>
      <c r="J67" s="108" t="e">
        <f t="shared" si="59"/>
        <v>#DIV/0!</v>
      </c>
      <c r="K67" s="706">
        <f>'Next Years Budget - Set Goals'!K76/12</f>
        <v>0</v>
      </c>
      <c r="L67" s="108" t="e">
        <f t="shared" si="60"/>
        <v>#DIV/0!</v>
      </c>
      <c r="M67" s="706">
        <f>'Next Years Budget - Set Goals'!M76/12</f>
        <v>0</v>
      </c>
      <c r="N67" s="108" t="e">
        <f t="shared" si="61"/>
        <v>#DIV/0!</v>
      </c>
      <c r="O67" s="706">
        <f>'Next Years Budget - Set Goals'!O76/12</f>
        <v>0</v>
      </c>
      <c r="P67" s="108" t="e">
        <f t="shared" si="62"/>
        <v>#DIV/0!</v>
      </c>
      <c r="Q67" s="706">
        <f>'Next Years Budget - Set Goals'!Q76/12</f>
        <v>0</v>
      </c>
      <c r="R67" s="108" t="e">
        <f t="shared" si="63"/>
        <v>#DIV/0!</v>
      </c>
      <c r="S67" s="706">
        <f>'Next Years Budget - Set Goals'!S76/12</f>
        <v>0</v>
      </c>
      <c r="T67" s="108" t="e">
        <f t="shared" si="64"/>
        <v>#DIV/0!</v>
      </c>
      <c r="U67" s="706">
        <f>'Next Years Budget - Set Goals'!U76/12</f>
        <v>0</v>
      </c>
      <c r="V67" s="108" t="e">
        <f t="shared" si="65"/>
        <v>#DIV/0!</v>
      </c>
      <c r="W67" s="706">
        <f>'Next Years Budget - Set Goals'!W76/12</f>
        <v>0</v>
      </c>
      <c r="X67" s="108" t="e">
        <f t="shared" si="66"/>
        <v>#DIV/0!</v>
      </c>
      <c r="Y67" s="706">
        <f>'Next Years Budget - Set Goals'!Y76/12</f>
        <v>0</v>
      </c>
      <c r="Z67" s="108" t="e">
        <f t="shared" si="67"/>
        <v>#DIV/0!</v>
      </c>
      <c r="AA67" s="706">
        <f>'Next Years Budget - Set Goals'!AA76/12</f>
        <v>0</v>
      </c>
      <c r="AB67" s="108" t="e">
        <f t="shared" si="68"/>
        <v>#DIV/0!</v>
      </c>
      <c r="AC67" s="706">
        <f>'Next Years Budget - Set Goals'!AC76/12</f>
        <v>0</v>
      </c>
      <c r="AD67" s="319" t="e">
        <f t="shared" si="69"/>
        <v>#DIV/0!</v>
      </c>
    </row>
    <row r="68" spans="1:30" ht="13.15" x14ac:dyDescent="0.4">
      <c r="A68" s="327" t="s">
        <v>399</v>
      </c>
      <c r="B68" s="394" t="s">
        <v>290</v>
      </c>
      <c r="C68" s="243">
        <f t="shared" si="56"/>
        <v>0</v>
      </c>
      <c r="D68" s="101">
        <f t="shared" si="57"/>
        <v>0</v>
      </c>
      <c r="E68" s="706">
        <f>'Next Years Budget - Set Goals'!E77/12</f>
        <v>0</v>
      </c>
      <c r="F68" s="108">
        <f t="shared" si="58"/>
        <v>0</v>
      </c>
      <c r="G68" s="706">
        <f>'Next Years Budget - Set Goals'!G77/12</f>
        <v>0</v>
      </c>
      <c r="H68" s="108" t="e">
        <f t="shared" si="58"/>
        <v>#DIV/0!</v>
      </c>
      <c r="I68" s="706">
        <f>'Next Years Budget - Set Goals'!I77/12</f>
        <v>0</v>
      </c>
      <c r="J68" s="108" t="e">
        <f t="shared" si="59"/>
        <v>#DIV/0!</v>
      </c>
      <c r="K68" s="706">
        <f>'Next Years Budget - Set Goals'!K77/12</f>
        <v>0</v>
      </c>
      <c r="L68" s="108" t="e">
        <f t="shared" si="60"/>
        <v>#DIV/0!</v>
      </c>
      <c r="M68" s="706">
        <f>'Next Years Budget - Set Goals'!M77/12</f>
        <v>0</v>
      </c>
      <c r="N68" s="108" t="e">
        <f t="shared" si="61"/>
        <v>#DIV/0!</v>
      </c>
      <c r="O68" s="706">
        <f>'Next Years Budget - Set Goals'!O77/12</f>
        <v>0</v>
      </c>
      <c r="P68" s="108" t="e">
        <f t="shared" si="62"/>
        <v>#DIV/0!</v>
      </c>
      <c r="Q68" s="706">
        <f>'Next Years Budget - Set Goals'!Q77/12</f>
        <v>0</v>
      </c>
      <c r="R68" s="108" t="e">
        <f t="shared" si="63"/>
        <v>#DIV/0!</v>
      </c>
      <c r="S68" s="706">
        <f>'Next Years Budget - Set Goals'!S77/12</f>
        <v>0</v>
      </c>
      <c r="T68" s="108" t="e">
        <f t="shared" si="64"/>
        <v>#DIV/0!</v>
      </c>
      <c r="U68" s="706">
        <f>'Next Years Budget - Set Goals'!U77/12</f>
        <v>0</v>
      </c>
      <c r="V68" s="108" t="e">
        <f t="shared" si="65"/>
        <v>#DIV/0!</v>
      </c>
      <c r="W68" s="706">
        <f>'Next Years Budget - Set Goals'!W77/12</f>
        <v>0</v>
      </c>
      <c r="X68" s="108" t="e">
        <f t="shared" si="66"/>
        <v>#DIV/0!</v>
      </c>
      <c r="Y68" s="706">
        <f>'Next Years Budget - Set Goals'!Y77/12</f>
        <v>0</v>
      </c>
      <c r="Z68" s="108" t="e">
        <f t="shared" si="67"/>
        <v>#DIV/0!</v>
      </c>
      <c r="AA68" s="706">
        <f>'Next Years Budget - Set Goals'!AA77/12</f>
        <v>0</v>
      </c>
      <c r="AB68" s="108" t="e">
        <f t="shared" si="68"/>
        <v>#DIV/0!</v>
      </c>
      <c r="AC68" s="706">
        <f>'Next Years Budget - Set Goals'!AC77/12</f>
        <v>0</v>
      </c>
      <c r="AD68" s="319" t="e">
        <f t="shared" si="69"/>
        <v>#DIV/0!</v>
      </c>
    </row>
    <row r="69" spans="1:30" ht="13.15" x14ac:dyDescent="0.4">
      <c r="A69" s="327" t="s">
        <v>399</v>
      </c>
      <c r="B69" s="394" t="s">
        <v>291</v>
      </c>
      <c r="C69" s="243">
        <f t="shared" si="56"/>
        <v>0</v>
      </c>
      <c r="D69" s="101">
        <f t="shared" si="57"/>
        <v>0</v>
      </c>
      <c r="E69" s="706">
        <f>'Next Years Budget - Set Goals'!E78/12</f>
        <v>0</v>
      </c>
      <c r="F69" s="108">
        <f t="shared" si="58"/>
        <v>0</v>
      </c>
      <c r="G69" s="706">
        <f>'Next Years Budget - Set Goals'!G78/12</f>
        <v>0</v>
      </c>
      <c r="H69" s="108" t="e">
        <f t="shared" si="58"/>
        <v>#DIV/0!</v>
      </c>
      <c r="I69" s="706">
        <f>'Next Years Budget - Set Goals'!I78/12</f>
        <v>0</v>
      </c>
      <c r="J69" s="108" t="e">
        <f t="shared" si="59"/>
        <v>#DIV/0!</v>
      </c>
      <c r="K69" s="706">
        <f>'Next Years Budget - Set Goals'!K78/12</f>
        <v>0</v>
      </c>
      <c r="L69" s="108" t="e">
        <f t="shared" si="60"/>
        <v>#DIV/0!</v>
      </c>
      <c r="M69" s="706">
        <f>'Next Years Budget - Set Goals'!M78/12</f>
        <v>0</v>
      </c>
      <c r="N69" s="108" t="e">
        <f t="shared" si="61"/>
        <v>#DIV/0!</v>
      </c>
      <c r="O69" s="706">
        <f>'Next Years Budget - Set Goals'!O78/12</f>
        <v>0</v>
      </c>
      <c r="P69" s="108" t="e">
        <f t="shared" si="62"/>
        <v>#DIV/0!</v>
      </c>
      <c r="Q69" s="706">
        <f>'Next Years Budget - Set Goals'!Q78/12</f>
        <v>0</v>
      </c>
      <c r="R69" s="108" t="e">
        <f t="shared" si="63"/>
        <v>#DIV/0!</v>
      </c>
      <c r="S69" s="706">
        <f>'Next Years Budget - Set Goals'!S78/12</f>
        <v>0</v>
      </c>
      <c r="T69" s="108" t="e">
        <f t="shared" si="64"/>
        <v>#DIV/0!</v>
      </c>
      <c r="U69" s="706">
        <f>'Next Years Budget - Set Goals'!U78/12</f>
        <v>0</v>
      </c>
      <c r="V69" s="108" t="e">
        <f t="shared" si="65"/>
        <v>#DIV/0!</v>
      </c>
      <c r="W69" s="706">
        <f>'Next Years Budget - Set Goals'!W78/12</f>
        <v>0</v>
      </c>
      <c r="X69" s="108" t="e">
        <f t="shared" si="66"/>
        <v>#DIV/0!</v>
      </c>
      <c r="Y69" s="706">
        <f>'Next Years Budget - Set Goals'!Y78/12</f>
        <v>0</v>
      </c>
      <c r="Z69" s="108" t="e">
        <f t="shared" si="67"/>
        <v>#DIV/0!</v>
      </c>
      <c r="AA69" s="706">
        <f>'Next Years Budget - Set Goals'!AA78/12</f>
        <v>0</v>
      </c>
      <c r="AB69" s="108" t="e">
        <f t="shared" si="68"/>
        <v>#DIV/0!</v>
      </c>
      <c r="AC69" s="706">
        <f>'Next Years Budget - Set Goals'!AC78/12</f>
        <v>0</v>
      </c>
      <c r="AD69" s="319" t="e">
        <f t="shared" si="69"/>
        <v>#DIV/0!</v>
      </c>
    </row>
    <row r="70" spans="1:30" ht="13.15" x14ac:dyDescent="0.4">
      <c r="A70" s="327" t="s">
        <v>398</v>
      </c>
      <c r="B70" s="394" t="s">
        <v>292</v>
      </c>
      <c r="C70" s="243">
        <f t="shared" si="56"/>
        <v>0</v>
      </c>
      <c r="D70" s="101">
        <f t="shared" si="57"/>
        <v>0</v>
      </c>
      <c r="E70" s="706">
        <f>'Next Years Budget - Set Goals'!E79/12</f>
        <v>0</v>
      </c>
      <c r="F70" s="108">
        <f t="shared" si="58"/>
        <v>0</v>
      </c>
      <c r="G70" s="706">
        <f>'Next Years Budget - Set Goals'!G79/12</f>
        <v>0</v>
      </c>
      <c r="H70" s="108" t="e">
        <f t="shared" si="58"/>
        <v>#DIV/0!</v>
      </c>
      <c r="I70" s="706">
        <f>'Next Years Budget - Set Goals'!I79/12</f>
        <v>0</v>
      </c>
      <c r="J70" s="108" t="e">
        <f t="shared" si="59"/>
        <v>#DIV/0!</v>
      </c>
      <c r="K70" s="706">
        <f>'Next Years Budget - Set Goals'!K79/12</f>
        <v>0</v>
      </c>
      <c r="L70" s="108" t="e">
        <f t="shared" si="60"/>
        <v>#DIV/0!</v>
      </c>
      <c r="M70" s="706">
        <f>'Next Years Budget - Set Goals'!M79/12</f>
        <v>0</v>
      </c>
      <c r="N70" s="108" t="e">
        <f t="shared" si="61"/>
        <v>#DIV/0!</v>
      </c>
      <c r="O70" s="706">
        <f>'Next Years Budget - Set Goals'!O79/12</f>
        <v>0</v>
      </c>
      <c r="P70" s="108" t="e">
        <f t="shared" si="62"/>
        <v>#DIV/0!</v>
      </c>
      <c r="Q70" s="706">
        <f>'Next Years Budget - Set Goals'!Q79/12</f>
        <v>0</v>
      </c>
      <c r="R70" s="108" t="e">
        <f t="shared" si="63"/>
        <v>#DIV/0!</v>
      </c>
      <c r="S70" s="706">
        <f>'Next Years Budget - Set Goals'!S79/12</f>
        <v>0</v>
      </c>
      <c r="T70" s="108" t="e">
        <f t="shared" si="64"/>
        <v>#DIV/0!</v>
      </c>
      <c r="U70" s="706">
        <f>'Next Years Budget - Set Goals'!U79/12</f>
        <v>0</v>
      </c>
      <c r="V70" s="108" t="e">
        <f t="shared" si="65"/>
        <v>#DIV/0!</v>
      </c>
      <c r="W70" s="706">
        <f>'Next Years Budget - Set Goals'!W79/12</f>
        <v>0</v>
      </c>
      <c r="X70" s="108" t="e">
        <f t="shared" si="66"/>
        <v>#DIV/0!</v>
      </c>
      <c r="Y70" s="706">
        <f>'Next Years Budget - Set Goals'!Y79/12</f>
        <v>0</v>
      </c>
      <c r="Z70" s="108" t="e">
        <f t="shared" si="67"/>
        <v>#DIV/0!</v>
      </c>
      <c r="AA70" s="706">
        <f>'Next Years Budget - Set Goals'!AA79/12</f>
        <v>0</v>
      </c>
      <c r="AB70" s="108" t="e">
        <f t="shared" si="68"/>
        <v>#DIV/0!</v>
      </c>
      <c r="AC70" s="706">
        <f>'Next Years Budget - Set Goals'!AC79/12</f>
        <v>0</v>
      </c>
      <c r="AD70" s="319" t="e">
        <f t="shared" si="69"/>
        <v>#DIV/0!</v>
      </c>
    </row>
    <row r="71" spans="1:30" ht="13.15" x14ac:dyDescent="0.4">
      <c r="A71" s="327" t="s">
        <v>398</v>
      </c>
      <c r="B71" s="394" t="s">
        <v>293</v>
      </c>
      <c r="C71" s="243">
        <f t="shared" si="56"/>
        <v>0</v>
      </c>
      <c r="D71" s="101">
        <f t="shared" si="57"/>
        <v>0</v>
      </c>
      <c r="E71" s="706">
        <f>'Next Years Budget - Set Goals'!E80/12</f>
        <v>0</v>
      </c>
      <c r="F71" s="108">
        <f t="shared" si="58"/>
        <v>0</v>
      </c>
      <c r="G71" s="706">
        <f>'Next Years Budget - Set Goals'!G80/12</f>
        <v>0</v>
      </c>
      <c r="H71" s="108" t="e">
        <f t="shared" si="58"/>
        <v>#DIV/0!</v>
      </c>
      <c r="I71" s="706">
        <f>'Next Years Budget - Set Goals'!I80/12</f>
        <v>0</v>
      </c>
      <c r="J71" s="108" t="e">
        <f t="shared" si="59"/>
        <v>#DIV/0!</v>
      </c>
      <c r="K71" s="706">
        <f>'Next Years Budget - Set Goals'!K80/12</f>
        <v>0</v>
      </c>
      <c r="L71" s="108" t="e">
        <f t="shared" si="60"/>
        <v>#DIV/0!</v>
      </c>
      <c r="M71" s="706">
        <f>'Next Years Budget - Set Goals'!M80/12</f>
        <v>0</v>
      </c>
      <c r="N71" s="108" t="e">
        <f t="shared" si="61"/>
        <v>#DIV/0!</v>
      </c>
      <c r="O71" s="706">
        <f>'Next Years Budget - Set Goals'!O80/12</f>
        <v>0</v>
      </c>
      <c r="P71" s="108" t="e">
        <f t="shared" si="62"/>
        <v>#DIV/0!</v>
      </c>
      <c r="Q71" s="706">
        <f>'Next Years Budget - Set Goals'!Q80/12</f>
        <v>0</v>
      </c>
      <c r="R71" s="108" t="e">
        <f t="shared" si="63"/>
        <v>#DIV/0!</v>
      </c>
      <c r="S71" s="706">
        <f>'Next Years Budget - Set Goals'!S80/12</f>
        <v>0</v>
      </c>
      <c r="T71" s="108" t="e">
        <f t="shared" si="64"/>
        <v>#DIV/0!</v>
      </c>
      <c r="U71" s="706">
        <f>'Next Years Budget - Set Goals'!U80/12</f>
        <v>0</v>
      </c>
      <c r="V71" s="108" t="e">
        <f t="shared" si="65"/>
        <v>#DIV/0!</v>
      </c>
      <c r="W71" s="706">
        <f>'Next Years Budget - Set Goals'!W80/12</f>
        <v>0</v>
      </c>
      <c r="X71" s="108" t="e">
        <f t="shared" si="66"/>
        <v>#DIV/0!</v>
      </c>
      <c r="Y71" s="706">
        <f>'Next Years Budget - Set Goals'!Y80/12</f>
        <v>0</v>
      </c>
      <c r="Z71" s="108" t="e">
        <f t="shared" si="67"/>
        <v>#DIV/0!</v>
      </c>
      <c r="AA71" s="706">
        <f>'Next Years Budget - Set Goals'!AA80/12</f>
        <v>0</v>
      </c>
      <c r="AB71" s="108" t="e">
        <f t="shared" si="68"/>
        <v>#DIV/0!</v>
      </c>
      <c r="AC71" s="706">
        <f>'Next Years Budget - Set Goals'!AC80/12</f>
        <v>0</v>
      </c>
      <c r="AD71" s="319" t="e">
        <f t="shared" si="69"/>
        <v>#DIV/0!</v>
      </c>
    </row>
    <row r="72" spans="1:30" ht="13.15" x14ac:dyDescent="0.4">
      <c r="A72" s="327" t="s">
        <v>398</v>
      </c>
      <c r="B72" s="394" t="s">
        <v>294</v>
      </c>
      <c r="C72" s="243">
        <f t="shared" si="56"/>
        <v>0</v>
      </c>
      <c r="D72" s="101">
        <f t="shared" si="57"/>
        <v>0</v>
      </c>
      <c r="E72" s="706">
        <f>'Next Years Budget - Set Goals'!E81/12</f>
        <v>0</v>
      </c>
      <c r="F72" s="108">
        <f t="shared" si="58"/>
        <v>0</v>
      </c>
      <c r="G72" s="706">
        <f>'Next Years Budget - Set Goals'!G81/12</f>
        <v>0</v>
      </c>
      <c r="H72" s="108" t="e">
        <f t="shared" si="58"/>
        <v>#DIV/0!</v>
      </c>
      <c r="I72" s="706">
        <f>'Next Years Budget - Set Goals'!I81/12</f>
        <v>0</v>
      </c>
      <c r="J72" s="108" t="e">
        <f t="shared" si="59"/>
        <v>#DIV/0!</v>
      </c>
      <c r="K72" s="706">
        <f>'Next Years Budget - Set Goals'!K81/12</f>
        <v>0</v>
      </c>
      <c r="L72" s="108" t="e">
        <f t="shared" si="60"/>
        <v>#DIV/0!</v>
      </c>
      <c r="M72" s="706">
        <f>'Next Years Budget - Set Goals'!M81/12</f>
        <v>0</v>
      </c>
      <c r="N72" s="108" t="e">
        <f t="shared" si="61"/>
        <v>#DIV/0!</v>
      </c>
      <c r="O72" s="706">
        <f>'Next Years Budget - Set Goals'!O81/12</f>
        <v>0</v>
      </c>
      <c r="P72" s="108" t="e">
        <f t="shared" si="62"/>
        <v>#DIV/0!</v>
      </c>
      <c r="Q72" s="706">
        <f>'Next Years Budget - Set Goals'!Q81/12</f>
        <v>0</v>
      </c>
      <c r="R72" s="108" t="e">
        <f t="shared" si="63"/>
        <v>#DIV/0!</v>
      </c>
      <c r="S72" s="706">
        <f>'Next Years Budget - Set Goals'!S81/12</f>
        <v>0</v>
      </c>
      <c r="T72" s="108" t="e">
        <f t="shared" si="64"/>
        <v>#DIV/0!</v>
      </c>
      <c r="U72" s="706">
        <f>'Next Years Budget - Set Goals'!U81/12</f>
        <v>0</v>
      </c>
      <c r="V72" s="108" t="e">
        <f t="shared" si="65"/>
        <v>#DIV/0!</v>
      </c>
      <c r="W72" s="706">
        <f>'Next Years Budget - Set Goals'!W81/12</f>
        <v>0</v>
      </c>
      <c r="X72" s="108" t="e">
        <f t="shared" si="66"/>
        <v>#DIV/0!</v>
      </c>
      <c r="Y72" s="706">
        <f>'Next Years Budget - Set Goals'!Y81/12</f>
        <v>0</v>
      </c>
      <c r="Z72" s="108" t="e">
        <f t="shared" si="67"/>
        <v>#DIV/0!</v>
      </c>
      <c r="AA72" s="706">
        <f>'Next Years Budget - Set Goals'!AA81/12</f>
        <v>0</v>
      </c>
      <c r="AB72" s="108" t="e">
        <f t="shared" si="68"/>
        <v>#DIV/0!</v>
      </c>
      <c r="AC72" s="706">
        <f>'Next Years Budget - Set Goals'!AC81/12</f>
        <v>0</v>
      </c>
      <c r="AD72" s="319" t="e">
        <f t="shared" si="69"/>
        <v>#DIV/0!</v>
      </c>
    </row>
    <row r="73" spans="1:30" ht="13.15" x14ac:dyDescent="0.4">
      <c r="A73" s="327" t="s">
        <v>399</v>
      </c>
      <c r="B73" s="394" t="s">
        <v>295</v>
      </c>
      <c r="C73" s="243">
        <f t="shared" si="56"/>
        <v>0</v>
      </c>
      <c r="D73" s="101">
        <f t="shared" si="57"/>
        <v>0</v>
      </c>
      <c r="E73" s="706">
        <f>'Next Years Budget - Set Goals'!E82/12</f>
        <v>0</v>
      </c>
      <c r="F73" s="108">
        <f t="shared" si="58"/>
        <v>0</v>
      </c>
      <c r="G73" s="706">
        <f>'Next Years Budget - Set Goals'!G82/12</f>
        <v>0</v>
      </c>
      <c r="H73" s="108" t="e">
        <f t="shared" si="58"/>
        <v>#DIV/0!</v>
      </c>
      <c r="I73" s="706">
        <f>'Next Years Budget - Set Goals'!I82/12</f>
        <v>0</v>
      </c>
      <c r="J73" s="108" t="e">
        <f t="shared" si="59"/>
        <v>#DIV/0!</v>
      </c>
      <c r="K73" s="706">
        <f>'Next Years Budget - Set Goals'!K82/12</f>
        <v>0</v>
      </c>
      <c r="L73" s="108" t="e">
        <f t="shared" si="60"/>
        <v>#DIV/0!</v>
      </c>
      <c r="M73" s="706">
        <f>'Next Years Budget - Set Goals'!M82/12</f>
        <v>0</v>
      </c>
      <c r="N73" s="108" t="e">
        <f t="shared" si="61"/>
        <v>#DIV/0!</v>
      </c>
      <c r="O73" s="706">
        <f>'Next Years Budget - Set Goals'!O82/12</f>
        <v>0</v>
      </c>
      <c r="P73" s="108" t="e">
        <f t="shared" si="62"/>
        <v>#DIV/0!</v>
      </c>
      <c r="Q73" s="706">
        <f>'Next Years Budget - Set Goals'!Q82/12</f>
        <v>0</v>
      </c>
      <c r="R73" s="108" t="e">
        <f t="shared" si="63"/>
        <v>#DIV/0!</v>
      </c>
      <c r="S73" s="706">
        <f>'Next Years Budget - Set Goals'!S82/12</f>
        <v>0</v>
      </c>
      <c r="T73" s="108" t="e">
        <f t="shared" si="64"/>
        <v>#DIV/0!</v>
      </c>
      <c r="U73" s="706">
        <f>'Next Years Budget - Set Goals'!U82/12</f>
        <v>0</v>
      </c>
      <c r="V73" s="108" t="e">
        <f t="shared" si="65"/>
        <v>#DIV/0!</v>
      </c>
      <c r="W73" s="706">
        <f>'Next Years Budget - Set Goals'!W82/12</f>
        <v>0</v>
      </c>
      <c r="X73" s="108" t="e">
        <f t="shared" si="66"/>
        <v>#DIV/0!</v>
      </c>
      <c r="Y73" s="706">
        <f>'Next Years Budget - Set Goals'!Y82/12</f>
        <v>0</v>
      </c>
      <c r="Z73" s="108" t="e">
        <f t="shared" si="67"/>
        <v>#DIV/0!</v>
      </c>
      <c r="AA73" s="706">
        <f>'Next Years Budget - Set Goals'!AA82/12</f>
        <v>0</v>
      </c>
      <c r="AB73" s="108" t="e">
        <f t="shared" si="68"/>
        <v>#DIV/0!</v>
      </c>
      <c r="AC73" s="706">
        <f>'Next Years Budget - Set Goals'!AC82/12</f>
        <v>0</v>
      </c>
      <c r="AD73" s="319" t="e">
        <f t="shared" si="69"/>
        <v>#DIV/0!</v>
      </c>
    </row>
    <row r="74" spans="1:30" ht="13.15" x14ac:dyDescent="0.4">
      <c r="A74" s="327" t="s">
        <v>399</v>
      </c>
      <c r="B74" s="394" t="s">
        <v>296</v>
      </c>
      <c r="C74" s="243">
        <f t="shared" si="56"/>
        <v>0</v>
      </c>
      <c r="D74" s="101">
        <f t="shared" si="57"/>
        <v>0</v>
      </c>
      <c r="E74" s="706">
        <f>'Next Years Budget - Set Goals'!E83/12</f>
        <v>0</v>
      </c>
      <c r="F74" s="108">
        <f t="shared" si="58"/>
        <v>0</v>
      </c>
      <c r="G74" s="706">
        <f>'Next Years Budget - Set Goals'!G83/12</f>
        <v>0</v>
      </c>
      <c r="H74" s="108" t="e">
        <f t="shared" si="58"/>
        <v>#DIV/0!</v>
      </c>
      <c r="I74" s="706">
        <f>'Next Years Budget - Set Goals'!I83/12</f>
        <v>0</v>
      </c>
      <c r="J74" s="108" t="e">
        <f t="shared" si="59"/>
        <v>#DIV/0!</v>
      </c>
      <c r="K74" s="706">
        <f>'Next Years Budget - Set Goals'!K83/12</f>
        <v>0</v>
      </c>
      <c r="L74" s="108" t="e">
        <f t="shared" si="60"/>
        <v>#DIV/0!</v>
      </c>
      <c r="M74" s="706">
        <f>'Next Years Budget - Set Goals'!M83/12</f>
        <v>0</v>
      </c>
      <c r="N74" s="108" t="e">
        <f t="shared" si="61"/>
        <v>#DIV/0!</v>
      </c>
      <c r="O74" s="706">
        <f>'Next Years Budget - Set Goals'!O83/12</f>
        <v>0</v>
      </c>
      <c r="P74" s="108" t="e">
        <f t="shared" si="62"/>
        <v>#DIV/0!</v>
      </c>
      <c r="Q74" s="706">
        <f>'Next Years Budget - Set Goals'!Q83/12</f>
        <v>0</v>
      </c>
      <c r="R74" s="108" t="e">
        <f t="shared" si="63"/>
        <v>#DIV/0!</v>
      </c>
      <c r="S74" s="706">
        <f>'Next Years Budget - Set Goals'!S83/12</f>
        <v>0</v>
      </c>
      <c r="T74" s="108" t="e">
        <f t="shared" si="64"/>
        <v>#DIV/0!</v>
      </c>
      <c r="U74" s="706">
        <f>'Next Years Budget - Set Goals'!U83/12</f>
        <v>0</v>
      </c>
      <c r="V74" s="108" t="e">
        <f t="shared" si="65"/>
        <v>#DIV/0!</v>
      </c>
      <c r="W74" s="706">
        <f>'Next Years Budget - Set Goals'!W83/12</f>
        <v>0</v>
      </c>
      <c r="X74" s="108" t="e">
        <f t="shared" si="66"/>
        <v>#DIV/0!</v>
      </c>
      <c r="Y74" s="706">
        <f>'Next Years Budget - Set Goals'!Y83/12</f>
        <v>0</v>
      </c>
      <c r="Z74" s="108" t="e">
        <f t="shared" si="67"/>
        <v>#DIV/0!</v>
      </c>
      <c r="AA74" s="706">
        <f>'Next Years Budget - Set Goals'!AA83/12</f>
        <v>0</v>
      </c>
      <c r="AB74" s="108" t="e">
        <f t="shared" si="68"/>
        <v>#DIV/0!</v>
      </c>
      <c r="AC74" s="706">
        <f>'Next Years Budget - Set Goals'!AC83/12</f>
        <v>0</v>
      </c>
      <c r="AD74" s="319" t="e">
        <f t="shared" si="69"/>
        <v>#DIV/0!</v>
      </c>
    </row>
    <row r="75" spans="1:30" ht="13.15" x14ac:dyDescent="0.4">
      <c r="A75" s="327" t="s">
        <v>398</v>
      </c>
      <c r="B75" s="394" t="s">
        <v>297</v>
      </c>
      <c r="C75" s="243">
        <f t="shared" si="56"/>
        <v>0</v>
      </c>
      <c r="D75" s="101">
        <f t="shared" si="57"/>
        <v>0</v>
      </c>
      <c r="E75" s="706">
        <f>'Next Years Budget - Set Goals'!E84/12</f>
        <v>0</v>
      </c>
      <c r="F75" s="108">
        <f t="shared" si="58"/>
        <v>0</v>
      </c>
      <c r="G75" s="706">
        <f>'Next Years Budget - Set Goals'!G84/12</f>
        <v>0</v>
      </c>
      <c r="H75" s="108" t="e">
        <f t="shared" si="58"/>
        <v>#DIV/0!</v>
      </c>
      <c r="I75" s="706">
        <f>'Next Years Budget - Set Goals'!I84/12</f>
        <v>0</v>
      </c>
      <c r="J75" s="108" t="e">
        <f t="shared" si="59"/>
        <v>#DIV/0!</v>
      </c>
      <c r="K75" s="706">
        <f>'Next Years Budget - Set Goals'!K84/12</f>
        <v>0</v>
      </c>
      <c r="L75" s="108" t="e">
        <f t="shared" si="60"/>
        <v>#DIV/0!</v>
      </c>
      <c r="M75" s="706">
        <f>'Next Years Budget - Set Goals'!M84/12</f>
        <v>0</v>
      </c>
      <c r="N75" s="108" t="e">
        <f t="shared" si="61"/>
        <v>#DIV/0!</v>
      </c>
      <c r="O75" s="706">
        <f>'Next Years Budget - Set Goals'!O84/12</f>
        <v>0</v>
      </c>
      <c r="P75" s="108" t="e">
        <f t="shared" si="62"/>
        <v>#DIV/0!</v>
      </c>
      <c r="Q75" s="706">
        <f>'Next Years Budget - Set Goals'!Q84/12</f>
        <v>0</v>
      </c>
      <c r="R75" s="108" t="e">
        <f t="shared" si="63"/>
        <v>#DIV/0!</v>
      </c>
      <c r="S75" s="706">
        <f>'Next Years Budget - Set Goals'!S84/12</f>
        <v>0</v>
      </c>
      <c r="T75" s="108" t="e">
        <f t="shared" si="64"/>
        <v>#DIV/0!</v>
      </c>
      <c r="U75" s="706">
        <f>'Next Years Budget - Set Goals'!U84/12</f>
        <v>0</v>
      </c>
      <c r="V75" s="108" t="e">
        <f t="shared" si="65"/>
        <v>#DIV/0!</v>
      </c>
      <c r="W75" s="706">
        <f>'Next Years Budget - Set Goals'!W84/12</f>
        <v>0</v>
      </c>
      <c r="X75" s="108" t="e">
        <f t="shared" si="66"/>
        <v>#DIV/0!</v>
      </c>
      <c r="Y75" s="706">
        <f>'Next Years Budget - Set Goals'!Y84/12</f>
        <v>0</v>
      </c>
      <c r="Z75" s="108" t="e">
        <f t="shared" si="67"/>
        <v>#DIV/0!</v>
      </c>
      <c r="AA75" s="706">
        <f>'Next Years Budget - Set Goals'!AA84/12</f>
        <v>0</v>
      </c>
      <c r="AB75" s="108" t="e">
        <f t="shared" si="68"/>
        <v>#DIV/0!</v>
      </c>
      <c r="AC75" s="706">
        <f>'Next Years Budget - Set Goals'!AC84/12</f>
        <v>0</v>
      </c>
      <c r="AD75" s="319" t="e">
        <f t="shared" si="69"/>
        <v>#DIV/0!</v>
      </c>
    </row>
    <row r="76" spans="1:30" ht="13.15" x14ac:dyDescent="0.4">
      <c r="A76" s="327" t="s">
        <v>398</v>
      </c>
      <c r="B76" s="394" t="s">
        <v>298</v>
      </c>
      <c r="C76" s="243">
        <f t="shared" si="56"/>
        <v>0</v>
      </c>
      <c r="D76" s="101">
        <f t="shared" si="57"/>
        <v>0</v>
      </c>
      <c r="E76" s="706">
        <f>'Next Years Budget - Set Goals'!E85/12</f>
        <v>0</v>
      </c>
      <c r="F76" s="108">
        <f t="shared" si="58"/>
        <v>0</v>
      </c>
      <c r="G76" s="706">
        <f>'Next Years Budget - Set Goals'!G85/12</f>
        <v>0</v>
      </c>
      <c r="H76" s="108" t="e">
        <f t="shared" si="58"/>
        <v>#DIV/0!</v>
      </c>
      <c r="I76" s="706">
        <f>'Next Years Budget - Set Goals'!I85/12</f>
        <v>0</v>
      </c>
      <c r="J76" s="108" t="e">
        <f t="shared" si="59"/>
        <v>#DIV/0!</v>
      </c>
      <c r="K76" s="706">
        <f>'Next Years Budget - Set Goals'!K85/12</f>
        <v>0</v>
      </c>
      <c r="L76" s="108" t="e">
        <f t="shared" si="60"/>
        <v>#DIV/0!</v>
      </c>
      <c r="M76" s="706">
        <f>'Next Years Budget - Set Goals'!M85/12</f>
        <v>0</v>
      </c>
      <c r="N76" s="108" t="e">
        <f t="shared" si="61"/>
        <v>#DIV/0!</v>
      </c>
      <c r="O76" s="706">
        <f>'Next Years Budget - Set Goals'!O85/12</f>
        <v>0</v>
      </c>
      <c r="P76" s="108" t="e">
        <f t="shared" si="62"/>
        <v>#DIV/0!</v>
      </c>
      <c r="Q76" s="706">
        <f>'Next Years Budget - Set Goals'!Q85/12</f>
        <v>0</v>
      </c>
      <c r="R76" s="108" t="e">
        <f t="shared" si="63"/>
        <v>#DIV/0!</v>
      </c>
      <c r="S76" s="706">
        <f>'Next Years Budget - Set Goals'!S85/12</f>
        <v>0</v>
      </c>
      <c r="T76" s="108" t="e">
        <f t="shared" si="64"/>
        <v>#DIV/0!</v>
      </c>
      <c r="U76" s="706">
        <f>'Next Years Budget - Set Goals'!U85/12</f>
        <v>0</v>
      </c>
      <c r="V76" s="108" t="e">
        <f t="shared" si="65"/>
        <v>#DIV/0!</v>
      </c>
      <c r="W76" s="706">
        <f>'Next Years Budget - Set Goals'!W85/12</f>
        <v>0</v>
      </c>
      <c r="X76" s="108" t="e">
        <f t="shared" si="66"/>
        <v>#DIV/0!</v>
      </c>
      <c r="Y76" s="706">
        <f>'Next Years Budget - Set Goals'!Y85/12</f>
        <v>0</v>
      </c>
      <c r="Z76" s="108" t="e">
        <f t="shared" si="67"/>
        <v>#DIV/0!</v>
      </c>
      <c r="AA76" s="706">
        <f>'Next Years Budget - Set Goals'!AA85/12</f>
        <v>0</v>
      </c>
      <c r="AB76" s="108" t="e">
        <f t="shared" si="68"/>
        <v>#DIV/0!</v>
      </c>
      <c r="AC76" s="706">
        <f>'Next Years Budget - Set Goals'!AC85/12</f>
        <v>0</v>
      </c>
      <c r="AD76" s="319" t="e">
        <f t="shared" si="69"/>
        <v>#DIV/0!</v>
      </c>
    </row>
    <row r="77" spans="1:30" ht="13.15" x14ac:dyDescent="0.4">
      <c r="A77" s="327"/>
      <c r="B77" s="409" t="s">
        <v>300</v>
      </c>
      <c r="C77" s="265">
        <f>SUM(C63:C76)</f>
        <v>0</v>
      </c>
      <c r="D77" s="110">
        <f>+C77/$C$7</f>
        <v>0</v>
      </c>
      <c r="E77" s="256">
        <f>SUM(E63:E76)</f>
        <v>0</v>
      </c>
      <c r="F77" s="194">
        <f t="shared" si="58"/>
        <v>0</v>
      </c>
      <c r="G77" s="256">
        <f>SUM(G63:G76)</f>
        <v>0</v>
      </c>
      <c r="H77" s="194" t="e">
        <f t="shared" si="58"/>
        <v>#DIV/0!</v>
      </c>
      <c r="I77" s="256">
        <f>SUM(I63:I76)</f>
        <v>0</v>
      </c>
      <c r="J77" s="194" t="e">
        <f t="shared" si="59"/>
        <v>#DIV/0!</v>
      </c>
      <c r="K77" s="256">
        <f>SUM(K63:K76)</f>
        <v>0</v>
      </c>
      <c r="L77" s="194" t="e">
        <f t="shared" si="60"/>
        <v>#DIV/0!</v>
      </c>
      <c r="M77" s="256">
        <f>SUM(M63:M76)</f>
        <v>0</v>
      </c>
      <c r="N77" s="194" t="e">
        <f t="shared" si="61"/>
        <v>#DIV/0!</v>
      </c>
      <c r="O77" s="256">
        <f>SUM(O63:O76)</f>
        <v>0</v>
      </c>
      <c r="P77" s="194" t="e">
        <f t="shared" si="62"/>
        <v>#DIV/0!</v>
      </c>
      <c r="Q77" s="256">
        <f>SUM(Q63:Q76)</f>
        <v>0</v>
      </c>
      <c r="R77" s="194" t="e">
        <f t="shared" si="63"/>
        <v>#DIV/0!</v>
      </c>
      <c r="S77" s="256">
        <f>SUM(S63:S76)</f>
        <v>0</v>
      </c>
      <c r="T77" s="194" t="e">
        <f t="shared" si="64"/>
        <v>#DIV/0!</v>
      </c>
      <c r="U77" s="256">
        <f>SUM(U63:U76)</f>
        <v>0</v>
      </c>
      <c r="V77" s="194" t="e">
        <f t="shared" si="65"/>
        <v>#DIV/0!</v>
      </c>
      <c r="W77" s="256">
        <f>SUM(W63:W76)</f>
        <v>0</v>
      </c>
      <c r="X77" s="194" t="e">
        <f t="shared" si="66"/>
        <v>#DIV/0!</v>
      </c>
      <c r="Y77" s="256">
        <f>SUM(Y63:Y76)</f>
        <v>0</v>
      </c>
      <c r="Z77" s="194" t="e">
        <f t="shared" si="67"/>
        <v>#DIV/0!</v>
      </c>
      <c r="AA77" s="256">
        <f>SUM(AA63:AA76)</f>
        <v>0</v>
      </c>
      <c r="AB77" s="194" t="e">
        <f t="shared" si="68"/>
        <v>#DIV/0!</v>
      </c>
      <c r="AC77" s="256">
        <f>SUM(AC63:AC76)</f>
        <v>0</v>
      </c>
      <c r="AD77" s="230" t="e">
        <f t="shared" si="69"/>
        <v>#DIV/0!</v>
      </c>
    </row>
    <row r="78" spans="1:30" ht="13.15" x14ac:dyDescent="0.4">
      <c r="A78" s="327"/>
      <c r="B78" s="4"/>
      <c r="C78" s="243"/>
      <c r="D78" s="1"/>
      <c r="E78" s="248"/>
      <c r="F78" s="108"/>
      <c r="G78" s="248"/>
      <c r="H78" s="108"/>
      <c r="I78" s="248"/>
      <c r="J78" s="108"/>
      <c r="K78" s="248"/>
      <c r="L78" s="108"/>
      <c r="M78" s="248"/>
      <c r="N78" s="108"/>
      <c r="O78" s="248"/>
      <c r="P78" s="108"/>
      <c r="Q78" s="248"/>
      <c r="R78" s="108"/>
      <c r="S78" s="248"/>
      <c r="T78" s="108"/>
      <c r="U78" s="248"/>
      <c r="V78" s="108"/>
      <c r="W78" s="248"/>
      <c r="X78" s="108"/>
      <c r="Y78" s="248"/>
      <c r="Z78" s="108"/>
      <c r="AA78" s="248"/>
      <c r="AB78" s="108"/>
      <c r="AC78" s="248"/>
      <c r="AD78" s="319"/>
    </row>
    <row r="79" spans="1:30" ht="13.15" x14ac:dyDescent="0.4">
      <c r="A79" s="327"/>
      <c r="B79" s="410" t="s">
        <v>307</v>
      </c>
      <c r="C79" s="243"/>
      <c r="D79" s="1"/>
      <c r="E79" s="248"/>
      <c r="F79" s="108"/>
      <c r="G79" s="248"/>
      <c r="H79" s="108"/>
      <c r="I79" s="248"/>
      <c r="J79" s="108"/>
      <c r="K79" s="248"/>
      <c r="L79" s="108"/>
      <c r="M79" s="248"/>
      <c r="N79" s="108"/>
      <c r="O79" s="248"/>
      <c r="P79" s="108"/>
      <c r="Q79" s="248"/>
      <c r="R79" s="108"/>
      <c r="S79" s="248"/>
      <c r="T79" s="108"/>
      <c r="U79" s="248"/>
      <c r="V79" s="108"/>
      <c r="W79" s="248"/>
      <c r="X79" s="108"/>
      <c r="Y79" s="248"/>
      <c r="Z79" s="108"/>
      <c r="AA79" s="248"/>
      <c r="AB79" s="108"/>
      <c r="AC79" s="248"/>
      <c r="AD79" s="319"/>
    </row>
    <row r="80" spans="1:30" ht="13.15" x14ac:dyDescent="0.4">
      <c r="A80" s="327" t="s">
        <v>398</v>
      </c>
      <c r="B80" s="411" t="s">
        <v>301</v>
      </c>
      <c r="C80" s="243">
        <f t="shared" ref="C80:C85" si="70">+E80+G80+I80+K80+M80+O80+Q80+S80+U80+W80+Y80+AA80+AC80</f>
        <v>0</v>
      </c>
      <c r="D80" s="101">
        <f t="shared" ref="D80:D85" si="71">+C80/$C$7</f>
        <v>0</v>
      </c>
      <c r="E80" s="706">
        <f>'Next Years Budget - Set Goals'!E89/12</f>
        <v>0</v>
      </c>
      <c r="F80" s="108">
        <f t="shared" ref="F80:H86" si="72">+E80/E$7</f>
        <v>0</v>
      </c>
      <c r="G80" s="706">
        <f>'Next Years Budget - Set Goals'!G89/12</f>
        <v>0</v>
      </c>
      <c r="H80" s="108" t="e">
        <f t="shared" si="72"/>
        <v>#DIV/0!</v>
      </c>
      <c r="I80" s="706">
        <f>'Next Years Budget - Set Goals'!I89/12</f>
        <v>0</v>
      </c>
      <c r="J80" s="108" t="e">
        <f t="shared" ref="J80:J86" si="73">+I80/I$7</f>
        <v>#DIV/0!</v>
      </c>
      <c r="K80" s="706">
        <f>'Next Years Budget - Set Goals'!K89/12</f>
        <v>0</v>
      </c>
      <c r="L80" s="108" t="e">
        <f t="shared" ref="L80:L86" si="74">+K80/K$7</f>
        <v>#DIV/0!</v>
      </c>
      <c r="M80" s="706">
        <f>'Next Years Budget - Set Goals'!M89/12</f>
        <v>0</v>
      </c>
      <c r="N80" s="108" t="e">
        <f t="shared" ref="N80:N86" si="75">+M80/M$7</f>
        <v>#DIV/0!</v>
      </c>
      <c r="O80" s="706">
        <f>'Next Years Budget - Set Goals'!O89/12</f>
        <v>0</v>
      </c>
      <c r="P80" s="108" t="e">
        <f t="shared" ref="P80:P86" si="76">+O80/O$7</f>
        <v>#DIV/0!</v>
      </c>
      <c r="Q80" s="706">
        <f>'Next Years Budget - Set Goals'!Q89/12</f>
        <v>0</v>
      </c>
      <c r="R80" s="108" t="e">
        <f t="shared" ref="R80:R86" si="77">+Q80/Q$7</f>
        <v>#DIV/0!</v>
      </c>
      <c r="S80" s="706">
        <f>'Next Years Budget - Set Goals'!S89/12</f>
        <v>0</v>
      </c>
      <c r="T80" s="108" t="e">
        <f t="shared" ref="T80:T86" si="78">+S80/S$7</f>
        <v>#DIV/0!</v>
      </c>
      <c r="U80" s="706">
        <f>'Next Years Budget - Set Goals'!U89/12</f>
        <v>0</v>
      </c>
      <c r="V80" s="108" t="e">
        <f t="shared" ref="V80:V86" si="79">+U80/U$7</f>
        <v>#DIV/0!</v>
      </c>
      <c r="W80" s="706">
        <f>'Next Years Budget - Set Goals'!W89/12</f>
        <v>0</v>
      </c>
      <c r="X80" s="108" t="e">
        <f t="shared" ref="X80:X86" si="80">+W80/W$7</f>
        <v>#DIV/0!</v>
      </c>
      <c r="Y80" s="706">
        <f>'Next Years Budget - Set Goals'!Y89/12</f>
        <v>0</v>
      </c>
      <c r="Z80" s="108" t="e">
        <f t="shared" ref="Z80:Z86" si="81">+Y80/Y$7</f>
        <v>#DIV/0!</v>
      </c>
      <c r="AA80" s="706">
        <f>'Next Years Budget - Set Goals'!AA89/12</f>
        <v>0</v>
      </c>
      <c r="AB80" s="108" t="e">
        <f t="shared" ref="AB80:AB86" si="82">+AA80/AA$7</f>
        <v>#DIV/0!</v>
      </c>
      <c r="AC80" s="706">
        <f>'Next Years Budget - Set Goals'!AC89/12</f>
        <v>0</v>
      </c>
      <c r="AD80" s="319" t="e">
        <f t="shared" ref="AD80:AD86" si="83">+AC80/AC$7</f>
        <v>#DIV/0!</v>
      </c>
    </row>
    <row r="81" spans="1:30" ht="13.15" x14ac:dyDescent="0.4">
      <c r="A81" s="327" t="s">
        <v>399</v>
      </c>
      <c r="B81" s="394" t="s">
        <v>302</v>
      </c>
      <c r="C81" s="243">
        <f t="shared" si="70"/>
        <v>0</v>
      </c>
      <c r="D81" s="101">
        <f t="shared" si="71"/>
        <v>0</v>
      </c>
      <c r="E81" s="706">
        <f>'Next Years Budget - Set Goals'!E90/12</f>
        <v>0</v>
      </c>
      <c r="F81" s="108">
        <f t="shared" si="72"/>
        <v>0</v>
      </c>
      <c r="G81" s="706">
        <f>'Next Years Budget - Set Goals'!G90/12</f>
        <v>0</v>
      </c>
      <c r="H81" s="108" t="e">
        <f t="shared" si="72"/>
        <v>#DIV/0!</v>
      </c>
      <c r="I81" s="706">
        <f>'Next Years Budget - Set Goals'!I90/12</f>
        <v>0</v>
      </c>
      <c r="J81" s="108" t="e">
        <f t="shared" si="73"/>
        <v>#DIV/0!</v>
      </c>
      <c r="K81" s="706">
        <f>'Next Years Budget - Set Goals'!K90/12</f>
        <v>0</v>
      </c>
      <c r="L81" s="108" t="e">
        <f t="shared" si="74"/>
        <v>#DIV/0!</v>
      </c>
      <c r="M81" s="706">
        <f>'Next Years Budget - Set Goals'!M90/12</f>
        <v>0</v>
      </c>
      <c r="N81" s="108" t="e">
        <f t="shared" si="75"/>
        <v>#DIV/0!</v>
      </c>
      <c r="O81" s="706">
        <f>'Next Years Budget - Set Goals'!O90/12</f>
        <v>0</v>
      </c>
      <c r="P81" s="108" t="e">
        <f t="shared" si="76"/>
        <v>#DIV/0!</v>
      </c>
      <c r="Q81" s="706">
        <f>'Next Years Budget - Set Goals'!Q90/12</f>
        <v>0</v>
      </c>
      <c r="R81" s="108" t="e">
        <f t="shared" si="77"/>
        <v>#DIV/0!</v>
      </c>
      <c r="S81" s="706">
        <f>'Next Years Budget - Set Goals'!S90/12</f>
        <v>0</v>
      </c>
      <c r="T81" s="108" t="e">
        <f t="shared" si="78"/>
        <v>#DIV/0!</v>
      </c>
      <c r="U81" s="706">
        <f>'Next Years Budget - Set Goals'!U90/12</f>
        <v>0</v>
      </c>
      <c r="V81" s="108" t="e">
        <f t="shared" si="79"/>
        <v>#DIV/0!</v>
      </c>
      <c r="W81" s="706">
        <f>'Next Years Budget - Set Goals'!W90/12</f>
        <v>0</v>
      </c>
      <c r="X81" s="108" t="e">
        <f t="shared" si="80"/>
        <v>#DIV/0!</v>
      </c>
      <c r="Y81" s="706">
        <f>'Next Years Budget - Set Goals'!Y90/12</f>
        <v>0</v>
      </c>
      <c r="Z81" s="108" t="e">
        <f t="shared" si="81"/>
        <v>#DIV/0!</v>
      </c>
      <c r="AA81" s="706">
        <f>'Next Years Budget - Set Goals'!AA90/12</f>
        <v>0</v>
      </c>
      <c r="AB81" s="108" t="e">
        <f t="shared" si="82"/>
        <v>#DIV/0!</v>
      </c>
      <c r="AC81" s="706">
        <f>'Next Years Budget - Set Goals'!AC90/12</f>
        <v>0</v>
      </c>
      <c r="AD81" s="319" t="e">
        <f t="shared" si="83"/>
        <v>#DIV/0!</v>
      </c>
    </row>
    <row r="82" spans="1:30" ht="13.15" x14ac:dyDescent="0.4">
      <c r="A82" s="327" t="s">
        <v>399</v>
      </c>
      <c r="B82" s="394" t="s">
        <v>303</v>
      </c>
      <c r="C82" s="243">
        <f t="shared" si="70"/>
        <v>0</v>
      </c>
      <c r="D82" s="101">
        <f t="shared" si="71"/>
        <v>0</v>
      </c>
      <c r="E82" s="706">
        <f>'Next Years Budget - Set Goals'!E91/12</f>
        <v>0</v>
      </c>
      <c r="F82" s="108">
        <f t="shared" si="72"/>
        <v>0</v>
      </c>
      <c r="G82" s="706">
        <f>'Next Years Budget - Set Goals'!G91/12</f>
        <v>0</v>
      </c>
      <c r="H82" s="108" t="e">
        <f t="shared" si="72"/>
        <v>#DIV/0!</v>
      </c>
      <c r="I82" s="706">
        <f>'Next Years Budget - Set Goals'!I91/12</f>
        <v>0</v>
      </c>
      <c r="J82" s="108" t="e">
        <f t="shared" si="73"/>
        <v>#DIV/0!</v>
      </c>
      <c r="K82" s="706">
        <f>'Next Years Budget - Set Goals'!K91/12</f>
        <v>0</v>
      </c>
      <c r="L82" s="108" t="e">
        <f t="shared" si="74"/>
        <v>#DIV/0!</v>
      </c>
      <c r="M82" s="706">
        <f>'Next Years Budget - Set Goals'!M91/12</f>
        <v>0</v>
      </c>
      <c r="N82" s="108" t="e">
        <f t="shared" si="75"/>
        <v>#DIV/0!</v>
      </c>
      <c r="O82" s="706">
        <f>'Next Years Budget - Set Goals'!O91/12</f>
        <v>0</v>
      </c>
      <c r="P82" s="108" t="e">
        <f t="shared" si="76"/>
        <v>#DIV/0!</v>
      </c>
      <c r="Q82" s="706">
        <f>'Next Years Budget - Set Goals'!Q91/12</f>
        <v>0</v>
      </c>
      <c r="R82" s="108" t="e">
        <f t="shared" si="77"/>
        <v>#DIV/0!</v>
      </c>
      <c r="S82" s="706">
        <f>'Next Years Budget - Set Goals'!S91/12</f>
        <v>0</v>
      </c>
      <c r="T82" s="108" t="e">
        <f t="shared" si="78"/>
        <v>#DIV/0!</v>
      </c>
      <c r="U82" s="706">
        <f>'Next Years Budget - Set Goals'!U91/12</f>
        <v>0</v>
      </c>
      <c r="V82" s="108" t="e">
        <f t="shared" si="79"/>
        <v>#DIV/0!</v>
      </c>
      <c r="W82" s="706">
        <f>'Next Years Budget - Set Goals'!W91/12</f>
        <v>0</v>
      </c>
      <c r="X82" s="108" t="e">
        <f t="shared" si="80"/>
        <v>#DIV/0!</v>
      </c>
      <c r="Y82" s="706">
        <f>'Next Years Budget - Set Goals'!Y91/12</f>
        <v>0</v>
      </c>
      <c r="Z82" s="108" t="e">
        <f t="shared" si="81"/>
        <v>#DIV/0!</v>
      </c>
      <c r="AA82" s="706">
        <f>'Next Years Budget - Set Goals'!AA91/12</f>
        <v>0</v>
      </c>
      <c r="AB82" s="108" t="e">
        <f t="shared" si="82"/>
        <v>#DIV/0!</v>
      </c>
      <c r="AC82" s="706">
        <f>'Next Years Budget - Set Goals'!AC91/12</f>
        <v>0</v>
      </c>
      <c r="AD82" s="319" t="e">
        <f t="shared" si="83"/>
        <v>#DIV/0!</v>
      </c>
    </row>
    <row r="83" spans="1:30" ht="13.15" x14ac:dyDescent="0.4">
      <c r="A83" s="327" t="s">
        <v>399</v>
      </c>
      <c r="B83" s="394" t="s">
        <v>304</v>
      </c>
      <c r="C83" s="243">
        <f t="shared" si="70"/>
        <v>0</v>
      </c>
      <c r="D83" s="101">
        <f t="shared" si="71"/>
        <v>0</v>
      </c>
      <c r="E83" s="706">
        <f>'Next Years Budget - Set Goals'!E92/12</f>
        <v>0</v>
      </c>
      <c r="F83" s="108">
        <f t="shared" si="72"/>
        <v>0</v>
      </c>
      <c r="G83" s="706">
        <f>'Next Years Budget - Set Goals'!G92/12</f>
        <v>0</v>
      </c>
      <c r="H83" s="108" t="e">
        <f t="shared" si="72"/>
        <v>#DIV/0!</v>
      </c>
      <c r="I83" s="706">
        <f>'Next Years Budget - Set Goals'!I92/12</f>
        <v>0</v>
      </c>
      <c r="J83" s="108" t="e">
        <f t="shared" si="73"/>
        <v>#DIV/0!</v>
      </c>
      <c r="K83" s="706">
        <f>'Next Years Budget - Set Goals'!K92/12</f>
        <v>0</v>
      </c>
      <c r="L83" s="108" t="e">
        <f t="shared" si="74"/>
        <v>#DIV/0!</v>
      </c>
      <c r="M83" s="706">
        <f>'Next Years Budget - Set Goals'!M92/12</f>
        <v>0</v>
      </c>
      <c r="N83" s="108" t="e">
        <f t="shared" si="75"/>
        <v>#DIV/0!</v>
      </c>
      <c r="O83" s="706">
        <f>'Next Years Budget - Set Goals'!O92/12</f>
        <v>0</v>
      </c>
      <c r="P83" s="108" t="e">
        <f t="shared" si="76"/>
        <v>#DIV/0!</v>
      </c>
      <c r="Q83" s="706">
        <f>'Next Years Budget - Set Goals'!Q92/12</f>
        <v>0</v>
      </c>
      <c r="R83" s="108" t="e">
        <f t="shared" si="77"/>
        <v>#DIV/0!</v>
      </c>
      <c r="S83" s="706">
        <f>'Next Years Budget - Set Goals'!S92/12</f>
        <v>0</v>
      </c>
      <c r="T83" s="108" t="e">
        <f t="shared" si="78"/>
        <v>#DIV/0!</v>
      </c>
      <c r="U83" s="706">
        <f>'Next Years Budget - Set Goals'!U92/12</f>
        <v>0</v>
      </c>
      <c r="V83" s="108" t="e">
        <f t="shared" si="79"/>
        <v>#DIV/0!</v>
      </c>
      <c r="W83" s="706">
        <f>'Next Years Budget - Set Goals'!W92/12</f>
        <v>0</v>
      </c>
      <c r="X83" s="108" t="e">
        <f t="shared" si="80"/>
        <v>#DIV/0!</v>
      </c>
      <c r="Y83" s="706">
        <f>'Next Years Budget - Set Goals'!Y92/12</f>
        <v>0</v>
      </c>
      <c r="Z83" s="108" t="e">
        <f t="shared" si="81"/>
        <v>#DIV/0!</v>
      </c>
      <c r="AA83" s="706">
        <f>'Next Years Budget - Set Goals'!AA92/12</f>
        <v>0</v>
      </c>
      <c r="AB83" s="108" t="e">
        <f t="shared" si="82"/>
        <v>#DIV/0!</v>
      </c>
      <c r="AC83" s="706">
        <f>'Next Years Budget - Set Goals'!AC92/12</f>
        <v>0</v>
      </c>
      <c r="AD83" s="319" t="e">
        <f t="shared" si="83"/>
        <v>#DIV/0!</v>
      </c>
    </row>
    <row r="84" spans="1:30" ht="13.15" x14ac:dyDescent="0.4">
      <c r="A84" s="327" t="s">
        <v>398</v>
      </c>
      <c r="B84" s="394" t="s">
        <v>305</v>
      </c>
      <c r="C84" s="243">
        <f t="shared" si="70"/>
        <v>0</v>
      </c>
      <c r="D84" s="101">
        <f t="shared" si="71"/>
        <v>0</v>
      </c>
      <c r="E84" s="706">
        <f>'Next Years Budget - Set Goals'!E93/12</f>
        <v>0</v>
      </c>
      <c r="F84" s="108">
        <f t="shared" si="72"/>
        <v>0</v>
      </c>
      <c r="G84" s="706">
        <f>'Next Years Budget - Set Goals'!G93/12</f>
        <v>0</v>
      </c>
      <c r="H84" s="108" t="e">
        <f t="shared" si="72"/>
        <v>#DIV/0!</v>
      </c>
      <c r="I84" s="706">
        <f>'Next Years Budget - Set Goals'!I93/12</f>
        <v>0</v>
      </c>
      <c r="J84" s="108" t="e">
        <f t="shared" si="73"/>
        <v>#DIV/0!</v>
      </c>
      <c r="K84" s="706">
        <f>'Next Years Budget - Set Goals'!K93/12</f>
        <v>0</v>
      </c>
      <c r="L84" s="108" t="e">
        <f t="shared" si="74"/>
        <v>#DIV/0!</v>
      </c>
      <c r="M84" s="706">
        <f>'Next Years Budget - Set Goals'!M93/12</f>
        <v>0</v>
      </c>
      <c r="N84" s="108" t="e">
        <f t="shared" si="75"/>
        <v>#DIV/0!</v>
      </c>
      <c r="O84" s="706">
        <f>'Next Years Budget - Set Goals'!O93/12</f>
        <v>0</v>
      </c>
      <c r="P84" s="108" t="e">
        <f t="shared" si="76"/>
        <v>#DIV/0!</v>
      </c>
      <c r="Q84" s="706">
        <f>'Next Years Budget - Set Goals'!Q93/12</f>
        <v>0</v>
      </c>
      <c r="R84" s="108" t="e">
        <f t="shared" si="77"/>
        <v>#DIV/0!</v>
      </c>
      <c r="S84" s="706">
        <f>'Next Years Budget - Set Goals'!S93/12</f>
        <v>0</v>
      </c>
      <c r="T84" s="108" t="e">
        <f t="shared" si="78"/>
        <v>#DIV/0!</v>
      </c>
      <c r="U84" s="706">
        <f>'Next Years Budget - Set Goals'!U93/12</f>
        <v>0</v>
      </c>
      <c r="V84" s="108" t="e">
        <f t="shared" si="79"/>
        <v>#DIV/0!</v>
      </c>
      <c r="W84" s="706">
        <f>'Next Years Budget - Set Goals'!W93/12</f>
        <v>0</v>
      </c>
      <c r="X84" s="108" t="e">
        <f t="shared" si="80"/>
        <v>#DIV/0!</v>
      </c>
      <c r="Y84" s="706">
        <f>'Next Years Budget - Set Goals'!Y93/12</f>
        <v>0</v>
      </c>
      <c r="Z84" s="108" t="e">
        <f t="shared" si="81"/>
        <v>#DIV/0!</v>
      </c>
      <c r="AA84" s="706">
        <f>'Next Years Budget - Set Goals'!AA93/12</f>
        <v>0</v>
      </c>
      <c r="AB84" s="108" t="e">
        <f t="shared" si="82"/>
        <v>#DIV/0!</v>
      </c>
      <c r="AC84" s="706">
        <f>'Next Years Budget - Set Goals'!AC93/12</f>
        <v>0</v>
      </c>
      <c r="AD84" s="319" t="e">
        <f t="shared" si="83"/>
        <v>#DIV/0!</v>
      </c>
    </row>
    <row r="85" spans="1:30" ht="13.15" x14ac:dyDescent="0.4">
      <c r="A85" s="327" t="s">
        <v>398</v>
      </c>
      <c r="B85" s="394" t="s">
        <v>306</v>
      </c>
      <c r="C85" s="243">
        <f t="shared" si="70"/>
        <v>0</v>
      </c>
      <c r="D85" s="101">
        <f t="shared" si="71"/>
        <v>0</v>
      </c>
      <c r="E85" s="706">
        <f>'Next Years Budget - Set Goals'!E94/12</f>
        <v>0</v>
      </c>
      <c r="F85" s="108">
        <f t="shared" si="72"/>
        <v>0</v>
      </c>
      <c r="G85" s="706">
        <f>'Next Years Budget - Set Goals'!G94/12</f>
        <v>0</v>
      </c>
      <c r="H85" s="108" t="e">
        <f t="shared" si="72"/>
        <v>#DIV/0!</v>
      </c>
      <c r="I85" s="706">
        <f>'Next Years Budget - Set Goals'!I94/12</f>
        <v>0</v>
      </c>
      <c r="J85" s="108" t="e">
        <f t="shared" si="73"/>
        <v>#DIV/0!</v>
      </c>
      <c r="K85" s="706">
        <f>'Next Years Budget - Set Goals'!K94/12</f>
        <v>0</v>
      </c>
      <c r="L85" s="108" t="e">
        <f t="shared" si="74"/>
        <v>#DIV/0!</v>
      </c>
      <c r="M85" s="706">
        <f>'Next Years Budget - Set Goals'!M94/12</f>
        <v>0</v>
      </c>
      <c r="N85" s="108" t="e">
        <f t="shared" si="75"/>
        <v>#DIV/0!</v>
      </c>
      <c r="O85" s="706">
        <f>'Next Years Budget - Set Goals'!O94/12</f>
        <v>0</v>
      </c>
      <c r="P85" s="108" t="e">
        <f t="shared" si="76"/>
        <v>#DIV/0!</v>
      </c>
      <c r="Q85" s="706">
        <f>'Next Years Budget - Set Goals'!Q94/12</f>
        <v>0</v>
      </c>
      <c r="R85" s="108" t="e">
        <f t="shared" si="77"/>
        <v>#DIV/0!</v>
      </c>
      <c r="S85" s="706">
        <f>'Next Years Budget - Set Goals'!S94/12</f>
        <v>0</v>
      </c>
      <c r="T85" s="108" t="e">
        <f t="shared" si="78"/>
        <v>#DIV/0!</v>
      </c>
      <c r="U85" s="706">
        <f>'Next Years Budget - Set Goals'!U94/12</f>
        <v>0</v>
      </c>
      <c r="V85" s="108" t="e">
        <f t="shared" si="79"/>
        <v>#DIV/0!</v>
      </c>
      <c r="W85" s="706">
        <f>'Next Years Budget - Set Goals'!W94/12</f>
        <v>0</v>
      </c>
      <c r="X85" s="108" t="e">
        <f t="shared" si="80"/>
        <v>#DIV/0!</v>
      </c>
      <c r="Y85" s="706">
        <f>'Next Years Budget - Set Goals'!Y94/12</f>
        <v>0</v>
      </c>
      <c r="Z85" s="108" t="e">
        <f t="shared" si="81"/>
        <v>#DIV/0!</v>
      </c>
      <c r="AA85" s="706">
        <f>'Next Years Budget - Set Goals'!AA94/12</f>
        <v>0</v>
      </c>
      <c r="AB85" s="108" t="e">
        <f t="shared" si="82"/>
        <v>#DIV/0!</v>
      </c>
      <c r="AC85" s="706">
        <f>'Next Years Budget - Set Goals'!AC94/12</f>
        <v>0</v>
      </c>
      <c r="AD85" s="319" t="e">
        <f t="shared" si="83"/>
        <v>#DIV/0!</v>
      </c>
    </row>
    <row r="86" spans="1:30" ht="13.15" x14ac:dyDescent="0.4">
      <c r="A86" s="327"/>
      <c r="B86" s="409" t="s">
        <v>308</v>
      </c>
      <c r="C86" s="265">
        <f>SUM(C80:C85)</f>
        <v>0</v>
      </c>
      <c r="D86" s="110">
        <f>+C86/$C$7</f>
        <v>0</v>
      </c>
      <c r="E86" s="256">
        <f>SUM(E80:E85)</f>
        <v>0</v>
      </c>
      <c r="F86" s="194">
        <f t="shared" si="72"/>
        <v>0</v>
      </c>
      <c r="G86" s="256">
        <f>SUM(G80:G85)</f>
        <v>0</v>
      </c>
      <c r="H86" s="194" t="e">
        <f t="shared" si="72"/>
        <v>#DIV/0!</v>
      </c>
      <c r="I86" s="256">
        <f>SUM(I80:I85)</f>
        <v>0</v>
      </c>
      <c r="J86" s="194" t="e">
        <f t="shared" si="73"/>
        <v>#DIV/0!</v>
      </c>
      <c r="K86" s="256">
        <f>SUM(K80:K85)</f>
        <v>0</v>
      </c>
      <c r="L86" s="194" t="e">
        <f t="shared" si="74"/>
        <v>#DIV/0!</v>
      </c>
      <c r="M86" s="256">
        <f>SUM(M80:M85)</f>
        <v>0</v>
      </c>
      <c r="N86" s="194" t="e">
        <f t="shared" si="75"/>
        <v>#DIV/0!</v>
      </c>
      <c r="O86" s="256">
        <f>SUM(O80:O85)</f>
        <v>0</v>
      </c>
      <c r="P86" s="194" t="e">
        <f t="shared" si="76"/>
        <v>#DIV/0!</v>
      </c>
      <c r="Q86" s="256">
        <f>SUM(Q80:Q85)</f>
        <v>0</v>
      </c>
      <c r="R86" s="194" t="e">
        <f t="shared" si="77"/>
        <v>#DIV/0!</v>
      </c>
      <c r="S86" s="256">
        <f>SUM(S80:S85)</f>
        <v>0</v>
      </c>
      <c r="T86" s="194" t="e">
        <f t="shared" si="78"/>
        <v>#DIV/0!</v>
      </c>
      <c r="U86" s="256">
        <f>SUM(U80:U85)</f>
        <v>0</v>
      </c>
      <c r="V86" s="194" t="e">
        <f t="shared" si="79"/>
        <v>#DIV/0!</v>
      </c>
      <c r="W86" s="256">
        <f>SUM(W80:W85)</f>
        <v>0</v>
      </c>
      <c r="X86" s="194" t="e">
        <f t="shared" si="80"/>
        <v>#DIV/0!</v>
      </c>
      <c r="Y86" s="256">
        <f>SUM(Y80:Y85)</f>
        <v>0</v>
      </c>
      <c r="Z86" s="194" t="e">
        <f t="shared" si="81"/>
        <v>#DIV/0!</v>
      </c>
      <c r="AA86" s="256">
        <f>SUM(AA80:AA85)</f>
        <v>0</v>
      </c>
      <c r="AB86" s="194" t="e">
        <f t="shared" si="82"/>
        <v>#DIV/0!</v>
      </c>
      <c r="AC86" s="256">
        <f>SUM(AC80:AC85)</f>
        <v>0</v>
      </c>
      <c r="AD86" s="230" t="e">
        <f t="shared" si="83"/>
        <v>#DIV/0!</v>
      </c>
    </row>
    <row r="87" spans="1:30" ht="13.15" x14ac:dyDescent="0.4">
      <c r="A87" s="327"/>
      <c r="B87" s="4"/>
      <c r="C87" s="243"/>
      <c r="D87" s="1"/>
      <c r="E87" s="248"/>
      <c r="F87" s="108"/>
      <c r="G87" s="248"/>
      <c r="H87" s="108"/>
      <c r="I87" s="248"/>
      <c r="J87" s="108"/>
      <c r="K87" s="248"/>
      <c r="L87" s="108"/>
      <c r="M87" s="248"/>
      <c r="N87" s="108"/>
      <c r="O87" s="248"/>
      <c r="P87" s="108"/>
      <c r="Q87" s="248"/>
      <c r="R87" s="108"/>
      <c r="S87" s="248"/>
      <c r="T87" s="108"/>
      <c r="U87" s="248"/>
      <c r="V87" s="108"/>
      <c r="W87" s="248"/>
      <c r="X87" s="108"/>
      <c r="Y87" s="248"/>
      <c r="Z87" s="108"/>
      <c r="AA87" s="248"/>
      <c r="AB87" s="108"/>
      <c r="AC87" s="248"/>
      <c r="AD87" s="319"/>
    </row>
    <row r="88" spans="1:30" ht="13.15" x14ac:dyDescent="0.4">
      <c r="A88" s="327"/>
      <c r="B88" s="410" t="s">
        <v>309</v>
      </c>
      <c r="C88" s="243"/>
      <c r="D88" s="1"/>
      <c r="E88" s="248"/>
      <c r="F88" s="108"/>
      <c r="G88" s="248"/>
      <c r="H88" s="108"/>
      <c r="I88" s="248"/>
      <c r="J88" s="108"/>
      <c r="K88" s="248"/>
      <c r="L88" s="108"/>
      <c r="M88" s="248"/>
      <c r="N88" s="108"/>
      <c r="O88" s="248"/>
      <c r="P88" s="108"/>
      <c r="Q88" s="248"/>
      <c r="R88" s="108"/>
      <c r="S88" s="248"/>
      <c r="T88" s="108"/>
      <c r="U88" s="248"/>
      <c r="V88" s="108"/>
      <c r="W88" s="248"/>
      <c r="X88" s="108"/>
      <c r="Y88" s="248"/>
      <c r="Z88" s="108"/>
      <c r="AA88" s="248"/>
      <c r="AB88" s="108"/>
      <c r="AC88" s="248"/>
      <c r="AD88" s="319"/>
    </row>
    <row r="89" spans="1:30" ht="13.15" x14ac:dyDescent="0.4">
      <c r="A89" s="327" t="s">
        <v>399</v>
      </c>
      <c r="B89" s="394" t="s">
        <v>310</v>
      </c>
      <c r="C89" s="243">
        <f t="shared" ref="C89:C111" si="84">+E89+G89+I89+K89+M89+O89+Q89+S89+U89+W89+Y89+AA89+AC89</f>
        <v>0</v>
      </c>
      <c r="D89" s="101">
        <f t="shared" ref="D89:D111" si="85">+C89/$C$7</f>
        <v>0</v>
      </c>
      <c r="E89" s="706">
        <f>'Next Years Budget - Set Goals'!E98/12</f>
        <v>0</v>
      </c>
      <c r="F89" s="108">
        <f t="shared" ref="F89:H104" si="86">+E89/E$7</f>
        <v>0</v>
      </c>
      <c r="G89" s="706">
        <f>'Next Years Budget - Set Goals'!G98/12</f>
        <v>0</v>
      </c>
      <c r="H89" s="108" t="e">
        <f t="shared" si="86"/>
        <v>#DIV/0!</v>
      </c>
      <c r="I89" s="706">
        <f>'Next Years Budget - Set Goals'!I98/12</f>
        <v>0</v>
      </c>
      <c r="J89" s="108" t="e">
        <f t="shared" ref="J89:J111" si="87">+I89/I$7</f>
        <v>#DIV/0!</v>
      </c>
      <c r="K89" s="706">
        <f>'Next Years Budget - Set Goals'!K98/12</f>
        <v>0</v>
      </c>
      <c r="L89" s="108" t="e">
        <f t="shared" ref="L89:L111" si="88">+K89/K$7</f>
        <v>#DIV/0!</v>
      </c>
      <c r="M89" s="706">
        <f>'Next Years Budget - Set Goals'!M98/12</f>
        <v>0</v>
      </c>
      <c r="N89" s="108" t="e">
        <f t="shared" ref="N89:N111" si="89">+M89/M$7</f>
        <v>#DIV/0!</v>
      </c>
      <c r="O89" s="706">
        <f>'Next Years Budget - Set Goals'!O98/12</f>
        <v>0</v>
      </c>
      <c r="P89" s="108" t="e">
        <f t="shared" ref="P89:P111" si="90">+O89/O$7</f>
        <v>#DIV/0!</v>
      </c>
      <c r="Q89" s="706">
        <f>'Next Years Budget - Set Goals'!Q98/12</f>
        <v>0</v>
      </c>
      <c r="R89" s="108" t="e">
        <f t="shared" ref="R89:R111" si="91">+Q89/Q$7</f>
        <v>#DIV/0!</v>
      </c>
      <c r="S89" s="706">
        <f>'Next Years Budget - Set Goals'!S98/12</f>
        <v>0</v>
      </c>
      <c r="T89" s="108" t="e">
        <f t="shared" ref="T89:T111" si="92">+S89/S$7</f>
        <v>#DIV/0!</v>
      </c>
      <c r="U89" s="706">
        <f>'Next Years Budget - Set Goals'!U98/12</f>
        <v>0</v>
      </c>
      <c r="V89" s="108" t="e">
        <f t="shared" ref="V89:V111" si="93">+U89/U$7</f>
        <v>#DIV/0!</v>
      </c>
      <c r="W89" s="706">
        <f>'Next Years Budget - Set Goals'!W98/12</f>
        <v>0</v>
      </c>
      <c r="X89" s="108" t="e">
        <f t="shared" ref="X89:X111" si="94">+W89/W$7</f>
        <v>#DIV/0!</v>
      </c>
      <c r="Y89" s="706">
        <f>'Next Years Budget - Set Goals'!Y98/12</f>
        <v>0</v>
      </c>
      <c r="Z89" s="108" t="e">
        <f t="shared" ref="Z89:Z111" si="95">+Y89/Y$7</f>
        <v>#DIV/0!</v>
      </c>
      <c r="AA89" s="706">
        <f>'Next Years Budget - Set Goals'!AA98/12</f>
        <v>0</v>
      </c>
      <c r="AB89" s="108" t="e">
        <f t="shared" ref="AB89:AB111" si="96">+AA89/AA$7</f>
        <v>#DIV/0!</v>
      </c>
      <c r="AC89" s="706">
        <f>'Next Years Budget - Set Goals'!AC98/12</f>
        <v>0</v>
      </c>
      <c r="AD89" s="319" t="e">
        <f t="shared" ref="AD89:AD111" si="97">+AC89/AC$7</f>
        <v>#DIV/0!</v>
      </c>
    </row>
    <row r="90" spans="1:30" ht="13.15" x14ac:dyDescent="0.4">
      <c r="A90" s="327" t="s">
        <v>399</v>
      </c>
      <c r="B90" s="394" t="s">
        <v>311</v>
      </c>
      <c r="C90" s="243">
        <f t="shared" si="84"/>
        <v>0</v>
      </c>
      <c r="D90" s="101">
        <f t="shared" si="85"/>
        <v>0</v>
      </c>
      <c r="E90" s="706">
        <f>'Next Years Budget - Set Goals'!E99/12</f>
        <v>0</v>
      </c>
      <c r="F90" s="108">
        <f t="shared" si="86"/>
        <v>0</v>
      </c>
      <c r="G90" s="706">
        <f>'Next Years Budget - Set Goals'!G99/12</f>
        <v>0</v>
      </c>
      <c r="H90" s="108" t="e">
        <f t="shared" si="86"/>
        <v>#DIV/0!</v>
      </c>
      <c r="I90" s="706">
        <f>'Next Years Budget - Set Goals'!I99/12</f>
        <v>0</v>
      </c>
      <c r="J90" s="108" t="e">
        <f t="shared" si="87"/>
        <v>#DIV/0!</v>
      </c>
      <c r="K90" s="706">
        <f>'Next Years Budget - Set Goals'!K99/12</f>
        <v>0</v>
      </c>
      <c r="L90" s="108" t="e">
        <f t="shared" si="88"/>
        <v>#DIV/0!</v>
      </c>
      <c r="M90" s="706">
        <f>'Next Years Budget - Set Goals'!M99/12</f>
        <v>0</v>
      </c>
      <c r="N90" s="108" t="e">
        <f t="shared" si="89"/>
        <v>#DIV/0!</v>
      </c>
      <c r="O90" s="706">
        <f>'Next Years Budget - Set Goals'!O99/12</f>
        <v>0</v>
      </c>
      <c r="P90" s="108" t="e">
        <f t="shared" si="90"/>
        <v>#DIV/0!</v>
      </c>
      <c r="Q90" s="706">
        <f>'Next Years Budget - Set Goals'!Q99/12</f>
        <v>0</v>
      </c>
      <c r="R90" s="108" t="e">
        <f t="shared" si="91"/>
        <v>#DIV/0!</v>
      </c>
      <c r="S90" s="706">
        <f>'Next Years Budget - Set Goals'!S99/12</f>
        <v>0</v>
      </c>
      <c r="T90" s="108" t="e">
        <f t="shared" si="92"/>
        <v>#DIV/0!</v>
      </c>
      <c r="U90" s="706">
        <f>'Next Years Budget - Set Goals'!U99/12</f>
        <v>0</v>
      </c>
      <c r="V90" s="108" t="e">
        <f t="shared" si="93"/>
        <v>#DIV/0!</v>
      </c>
      <c r="W90" s="706">
        <f>'Next Years Budget - Set Goals'!W99/12</f>
        <v>0</v>
      </c>
      <c r="X90" s="108" t="e">
        <f t="shared" si="94"/>
        <v>#DIV/0!</v>
      </c>
      <c r="Y90" s="706">
        <f>'Next Years Budget - Set Goals'!Y99/12</f>
        <v>0</v>
      </c>
      <c r="Z90" s="108" t="e">
        <f t="shared" si="95"/>
        <v>#DIV/0!</v>
      </c>
      <c r="AA90" s="706">
        <f>'Next Years Budget - Set Goals'!AA99/12</f>
        <v>0</v>
      </c>
      <c r="AB90" s="108" t="e">
        <f t="shared" si="96"/>
        <v>#DIV/0!</v>
      </c>
      <c r="AC90" s="706">
        <f>'Next Years Budget - Set Goals'!AC99/12</f>
        <v>0</v>
      </c>
      <c r="AD90" s="319" t="e">
        <f t="shared" si="97"/>
        <v>#DIV/0!</v>
      </c>
    </row>
    <row r="91" spans="1:30" ht="13.15" x14ac:dyDescent="0.4">
      <c r="A91" s="327" t="s">
        <v>398</v>
      </c>
      <c r="B91" s="394" t="s">
        <v>312</v>
      </c>
      <c r="C91" s="243">
        <f t="shared" si="84"/>
        <v>0</v>
      </c>
      <c r="D91" s="101">
        <f t="shared" si="85"/>
        <v>0</v>
      </c>
      <c r="E91" s="706">
        <f>'Next Years Budget - Set Goals'!E100/12</f>
        <v>0</v>
      </c>
      <c r="F91" s="108">
        <f t="shared" si="86"/>
        <v>0</v>
      </c>
      <c r="G91" s="706">
        <f>'Next Years Budget - Set Goals'!G100/12</f>
        <v>0</v>
      </c>
      <c r="H91" s="108" t="e">
        <f t="shared" si="86"/>
        <v>#DIV/0!</v>
      </c>
      <c r="I91" s="706">
        <f>'Next Years Budget - Set Goals'!I100/12</f>
        <v>0</v>
      </c>
      <c r="J91" s="108" t="e">
        <f t="shared" si="87"/>
        <v>#DIV/0!</v>
      </c>
      <c r="K91" s="706">
        <f>'Next Years Budget - Set Goals'!K100/12</f>
        <v>0</v>
      </c>
      <c r="L91" s="108" t="e">
        <f t="shared" si="88"/>
        <v>#DIV/0!</v>
      </c>
      <c r="M91" s="706">
        <f>'Next Years Budget - Set Goals'!M100/12</f>
        <v>0</v>
      </c>
      <c r="N91" s="108" t="e">
        <f t="shared" si="89"/>
        <v>#DIV/0!</v>
      </c>
      <c r="O91" s="706">
        <f>'Next Years Budget - Set Goals'!O100/12</f>
        <v>0</v>
      </c>
      <c r="P91" s="108" t="e">
        <f t="shared" si="90"/>
        <v>#DIV/0!</v>
      </c>
      <c r="Q91" s="706">
        <f>'Next Years Budget - Set Goals'!Q100/12</f>
        <v>0</v>
      </c>
      <c r="R91" s="108" t="e">
        <f t="shared" si="91"/>
        <v>#DIV/0!</v>
      </c>
      <c r="S91" s="706">
        <f>'Next Years Budget - Set Goals'!S100/12</f>
        <v>0</v>
      </c>
      <c r="T91" s="108" t="e">
        <f t="shared" si="92"/>
        <v>#DIV/0!</v>
      </c>
      <c r="U91" s="706">
        <f>'Next Years Budget - Set Goals'!U100/12</f>
        <v>0</v>
      </c>
      <c r="V91" s="108" t="e">
        <f t="shared" si="93"/>
        <v>#DIV/0!</v>
      </c>
      <c r="W91" s="706">
        <f>'Next Years Budget - Set Goals'!W100/12</f>
        <v>0</v>
      </c>
      <c r="X91" s="108" t="e">
        <f t="shared" si="94"/>
        <v>#DIV/0!</v>
      </c>
      <c r="Y91" s="706">
        <f>'Next Years Budget - Set Goals'!Y100/12</f>
        <v>0</v>
      </c>
      <c r="Z91" s="108" t="e">
        <f t="shared" si="95"/>
        <v>#DIV/0!</v>
      </c>
      <c r="AA91" s="706">
        <f>'Next Years Budget - Set Goals'!AA100/12</f>
        <v>0</v>
      </c>
      <c r="AB91" s="108" t="e">
        <f t="shared" si="96"/>
        <v>#DIV/0!</v>
      </c>
      <c r="AC91" s="706">
        <f>'Next Years Budget - Set Goals'!AC100/12</f>
        <v>0</v>
      </c>
      <c r="AD91" s="319" t="e">
        <f t="shared" si="97"/>
        <v>#DIV/0!</v>
      </c>
    </row>
    <row r="92" spans="1:30" ht="13.15" x14ac:dyDescent="0.4">
      <c r="A92" s="327" t="s">
        <v>399</v>
      </c>
      <c r="B92" s="394" t="s">
        <v>313</v>
      </c>
      <c r="C92" s="243">
        <f t="shared" si="84"/>
        <v>0</v>
      </c>
      <c r="D92" s="101">
        <f t="shared" si="85"/>
        <v>0</v>
      </c>
      <c r="E92" s="706">
        <f>'Next Years Budget - Set Goals'!E101/12</f>
        <v>0</v>
      </c>
      <c r="F92" s="108">
        <f t="shared" si="86"/>
        <v>0</v>
      </c>
      <c r="G92" s="706">
        <f>'Next Years Budget - Set Goals'!G101/12</f>
        <v>0</v>
      </c>
      <c r="H92" s="108" t="e">
        <f t="shared" si="86"/>
        <v>#DIV/0!</v>
      </c>
      <c r="I92" s="706">
        <f>'Next Years Budget - Set Goals'!I101/12</f>
        <v>0</v>
      </c>
      <c r="J92" s="108" t="e">
        <f t="shared" si="87"/>
        <v>#DIV/0!</v>
      </c>
      <c r="K92" s="706">
        <f>'Next Years Budget - Set Goals'!K101/12</f>
        <v>0</v>
      </c>
      <c r="L92" s="108" t="e">
        <f t="shared" si="88"/>
        <v>#DIV/0!</v>
      </c>
      <c r="M92" s="706">
        <f>'Next Years Budget - Set Goals'!M101/12</f>
        <v>0</v>
      </c>
      <c r="N92" s="108" t="e">
        <f t="shared" si="89"/>
        <v>#DIV/0!</v>
      </c>
      <c r="O92" s="706">
        <f>'Next Years Budget - Set Goals'!O101/12</f>
        <v>0</v>
      </c>
      <c r="P92" s="108" t="e">
        <f t="shared" si="90"/>
        <v>#DIV/0!</v>
      </c>
      <c r="Q92" s="706">
        <f>'Next Years Budget - Set Goals'!Q101/12</f>
        <v>0</v>
      </c>
      <c r="R92" s="108" t="e">
        <f t="shared" si="91"/>
        <v>#DIV/0!</v>
      </c>
      <c r="S92" s="706">
        <f>'Next Years Budget - Set Goals'!S101/12</f>
        <v>0</v>
      </c>
      <c r="T92" s="108" t="e">
        <f t="shared" si="92"/>
        <v>#DIV/0!</v>
      </c>
      <c r="U92" s="706">
        <f>'Next Years Budget - Set Goals'!U101/12</f>
        <v>0</v>
      </c>
      <c r="V92" s="108" t="e">
        <f t="shared" si="93"/>
        <v>#DIV/0!</v>
      </c>
      <c r="W92" s="706">
        <f>'Next Years Budget - Set Goals'!W101/12</f>
        <v>0</v>
      </c>
      <c r="X92" s="108" t="e">
        <f t="shared" si="94"/>
        <v>#DIV/0!</v>
      </c>
      <c r="Y92" s="706">
        <f>'Next Years Budget - Set Goals'!Y101/12</f>
        <v>0</v>
      </c>
      <c r="Z92" s="108" t="e">
        <f t="shared" si="95"/>
        <v>#DIV/0!</v>
      </c>
      <c r="AA92" s="706">
        <f>'Next Years Budget - Set Goals'!AA101/12</f>
        <v>0</v>
      </c>
      <c r="AB92" s="108" t="e">
        <f t="shared" si="96"/>
        <v>#DIV/0!</v>
      </c>
      <c r="AC92" s="706">
        <f>'Next Years Budget - Set Goals'!AC101/12</f>
        <v>0</v>
      </c>
      <c r="AD92" s="319" t="e">
        <f t="shared" si="97"/>
        <v>#DIV/0!</v>
      </c>
    </row>
    <row r="93" spans="1:30" ht="13.15" x14ac:dyDescent="0.4">
      <c r="A93" s="327" t="s">
        <v>398</v>
      </c>
      <c r="B93" s="394" t="s">
        <v>314</v>
      </c>
      <c r="C93" s="243">
        <f t="shared" si="84"/>
        <v>0</v>
      </c>
      <c r="D93" s="101">
        <f t="shared" si="85"/>
        <v>0</v>
      </c>
      <c r="E93" s="706">
        <f>'Next Years Budget - Set Goals'!E102/12</f>
        <v>0</v>
      </c>
      <c r="F93" s="108">
        <f t="shared" si="86"/>
        <v>0</v>
      </c>
      <c r="G93" s="706">
        <f>'Next Years Budget - Set Goals'!G102/12</f>
        <v>0</v>
      </c>
      <c r="H93" s="108" t="e">
        <f t="shared" si="86"/>
        <v>#DIV/0!</v>
      </c>
      <c r="I93" s="706">
        <f>'Next Years Budget - Set Goals'!I102/12</f>
        <v>0</v>
      </c>
      <c r="J93" s="108" t="e">
        <f t="shared" si="87"/>
        <v>#DIV/0!</v>
      </c>
      <c r="K93" s="706">
        <f>'Next Years Budget - Set Goals'!K102/12</f>
        <v>0</v>
      </c>
      <c r="L93" s="108" t="e">
        <f t="shared" si="88"/>
        <v>#DIV/0!</v>
      </c>
      <c r="M93" s="706">
        <f>'Next Years Budget - Set Goals'!M102/12</f>
        <v>0</v>
      </c>
      <c r="N93" s="108" t="e">
        <f t="shared" si="89"/>
        <v>#DIV/0!</v>
      </c>
      <c r="O93" s="706">
        <f>'Next Years Budget - Set Goals'!O102/12</f>
        <v>0</v>
      </c>
      <c r="P93" s="108" t="e">
        <f t="shared" si="90"/>
        <v>#DIV/0!</v>
      </c>
      <c r="Q93" s="706">
        <f>'Next Years Budget - Set Goals'!Q102/12</f>
        <v>0</v>
      </c>
      <c r="R93" s="108" t="e">
        <f t="shared" si="91"/>
        <v>#DIV/0!</v>
      </c>
      <c r="S93" s="706">
        <f>'Next Years Budget - Set Goals'!S102/12</f>
        <v>0</v>
      </c>
      <c r="T93" s="108" t="e">
        <f t="shared" si="92"/>
        <v>#DIV/0!</v>
      </c>
      <c r="U93" s="706">
        <f>'Next Years Budget - Set Goals'!U102/12</f>
        <v>0</v>
      </c>
      <c r="V93" s="108" t="e">
        <f t="shared" si="93"/>
        <v>#DIV/0!</v>
      </c>
      <c r="W93" s="706">
        <f>'Next Years Budget - Set Goals'!W102/12</f>
        <v>0</v>
      </c>
      <c r="X93" s="108" t="e">
        <f t="shared" si="94"/>
        <v>#DIV/0!</v>
      </c>
      <c r="Y93" s="706">
        <f>'Next Years Budget - Set Goals'!Y102/12</f>
        <v>0</v>
      </c>
      <c r="Z93" s="108" t="e">
        <f t="shared" si="95"/>
        <v>#DIV/0!</v>
      </c>
      <c r="AA93" s="706">
        <f>'Next Years Budget - Set Goals'!AA102/12</f>
        <v>0</v>
      </c>
      <c r="AB93" s="108" t="e">
        <f t="shared" si="96"/>
        <v>#DIV/0!</v>
      </c>
      <c r="AC93" s="706">
        <f>'Next Years Budget - Set Goals'!AC102/12</f>
        <v>0</v>
      </c>
      <c r="AD93" s="319" t="e">
        <f t="shared" si="97"/>
        <v>#DIV/0!</v>
      </c>
    </row>
    <row r="94" spans="1:30" ht="13.15" x14ac:dyDescent="0.4">
      <c r="A94" s="327" t="s">
        <v>399</v>
      </c>
      <c r="B94" s="394" t="s">
        <v>315</v>
      </c>
      <c r="C94" s="243">
        <f t="shared" si="84"/>
        <v>0</v>
      </c>
      <c r="D94" s="101">
        <f t="shared" si="85"/>
        <v>0</v>
      </c>
      <c r="E94" s="706">
        <f>'Next Years Budget - Set Goals'!E103/12</f>
        <v>0</v>
      </c>
      <c r="F94" s="108">
        <f t="shared" si="86"/>
        <v>0</v>
      </c>
      <c r="G94" s="706">
        <f>'Next Years Budget - Set Goals'!G103/12</f>
        <v>0</v>
      </c>
      <c r="H94" s="108" t="e">
        <f t="shared" si="86"/>
        <v>#DIV/0!</v>
      </c>
      <c r="I94" s="706">
        <f>'Next Years Budget - Set Goals'!I103/12</f>
        <v>0</v>
      </c>
      <c r="J94" s="108" t="e">
        <f t="shared" si="87"/>
        <v>#DIV/0!</v>
      </c>
      <c r="K94" s="706">
        <f>'Next Years Budget - Set Goals'!K103/12</f>
        <v>0</v>
      </c>
      <c r="L94" s="108" t="e">
        <f t="shared" si="88"/>
        <v>#DIV/0!</v>
      </c>
      <c r="M94" s="706">
        <f>'Next Years Budget - Set Goals'!M103/12</f>
        <v>0</v>
      </c>
      <c r="N94" s="108" t="e">
        <f t="shared" si="89"/>
        <v>#DIV/0!</v>
      </c>
      <c r="O94" s="706">
        <f>'Next Years Budget - Set Goals'!O103/12</f>
        <v>0</v>
      </c>
      <c r="P94" s="108" t="e">
        <f t="shared" si="90"/>
        <v>#DIV/0!</v>
      </c>
      <c r="Q94" s="706">
        <f>'Next Years Budget - Set Goals'!Q103/12</f>
        <v>0</v>
      </c>
      <c r="R94" s="108" t="e">
        <f t="shared" si="91"/>
        <v>#DIV/0!</v>
      </c>
      <c r="S94" s="706">
        <f>'Next Years Budget - Set Goals'!S103/12</f>
        <v>0</v>
      </c>
      <c r="T94" s="108" t="e">
        <f t="shared" si="92"/>
        <v>#DIV/0!</v>
      </c>
      <c r="U94" s="706">
        <f>'Next Years Budget - Set Goals'!U103/12</f>
        <v>0</v>
      </c>
      <c r="V94" s="108" t="e">
        <f t="shared" si="93"/>
        <v>#DIV/0!</v>
      </c>
      <c r="W94" s="706">
        <f>'Next Years Budget - Set Goals'!W103/12</f>
        <v>0</v>
      </c>
      <c r="X94" s="108" t="e">
        <f t="shared" si="94"/>
        <v>#DIV/0!</v>
      </c>
      <c r="Y94" s="706">
        <f>'Next Years Budget - Set Goals'!Y103/12</f>
        <v>0</v>
      </c>
      <c r="Z94" s="108" t="e">
        <f t="shared" si="95"/>
        <v>#DIV/0!</v>
      </c>
      <c r="AA94" s="706">
        <f>'Next Years Budget - Set Goals'!AA103/12</f>
        <v>0</v>
      </c>
      <c r="AB94" s="108" t="e">
        <f t="shared" si="96"/>
        <v>#DIV/0!</v>
      </c>
      <c r="AC94" s="706">
        <f>'Next Years Budget - Set Goals'!AC103/12</f>
        <v>0</v>
      </c>
      <c r="AD94" s="319" t="e">
        <f t="shared" si="97"/>
        <v>#DIV/0!</v>
      </c>
    </row>
    <row r="95" spans="1:30" ht="13.15" x14ac:dyDescent="0.4">
      <c r="A95" s="327" t="s">
        <v>399</v>
      </c>
      <c r="B95" s="394" t="s">
        <v>316</v>
      </c>
      <c r="C95" s="243">
        <f t="shared" si="84"/>
        <v>0</v>
      </c>
      <c r="D95" s="101">
        <f t="shared" si="85"/>
        <v>0</v>
      </c>
      <c r="E95" s="706">
        <f>'Next Years Budget - Set Goals'!E104/12</f>
        <v>0</v>
      </c>
      <c r="F95" s="108">
        <f t="shared" si="86"/>
        <v>0</v>
      </c>
      <c r="G95" s="706">
        <f>'Next Years Budget - Set Goals'!G104/12</f>
        <v>0</v>
      </c>
      <c r="H95" s="108" t="e">
        <f t="shared" si="86"/>
        <v>#DIV/0!</v>
      </c>
      <c r="I95" s="706">
        <f>'Next Years Budget - Set Goals'!I104/12</f>
        <v>0</v>
      </c>
      <c r="J95" s="108" t="e">
        <f t="shared" si="87"/>
        <v>#DIV/0!</v>
      </c>
      <c r="K95" s="706">
        <f>'Next Years Budget - Set Goals'!K104/12</f>
        <v>0</v>
      </c>
      <c r="L95" s="108" t="e">
        <f t="shared" si="88"/>
        <v>#DIV/0!</v>
      </c>
      <c r="M95" s="706">
        <f>'Next Years Budget - Set Goals'!M104/12</f>
        <v>0</v>
      </c>
      <c r="N95" s="108" t="e">
        <f t="shared" si="89"/>
        <v>#DIV/0!</v>
      </c>
      <c r="O95" s="706">
        <f>'Next Years Budget - Set Goals'!O104/12</f>
        <v>0</v>
      </c>
      <c r="P95" s="108" t="e">
        <f t="shared" si="90"/>
        <v>#DIV/0!</v>
      </c>
      <c r="Q95" s="706">
        <f>'Next Years Budget - Set Goals'!Q104/12</f>
        <v>0</v>
      </c>
      <c r="R95" s="108" t="e">
        <f t="shared" si="91"/>
        <v>#DIV/0!</v>
      </c>
      <c r="S95" s="706">
        <f>'Next Years Budget - Set Goals'!S104/12</f>
        <v>0</v>
      </c>
      <c r="T95" s="108" t="e">
        <f t="shared" si="92"/>
        <v>#DIV/0!</v>
      </c>
      <c r="U95" s="706">
        <f>'Next Years Budget - Set Goals'!U104/12</f>
        <v>0</v>
      </c>
      <c r="V95" s="108" t="e">
        <f t="shared" si="93"/>
        <v>#DIV/0!</v>
      </c>
      <c r="W95" s="706">
        <f>'Next Years Budget - Set Goals'!W104/12</f>
        <v>0</v>
      </c>
      <c r="X95" s="108" t="e">
        <f t="shared" si="94"/>
        <v>#DIV/0!</v>
      </c>
      <c r="Y95" s="706">
        <f>'Next Years Budget - Set Goals'!Y104/12</f>
        <v>0</v>
      </c>
      <c r="Z95" s="108" t="e">
        <f t="shared" si="95"/>
        <v>#DIV/0!</v>
      </c>
      <c r="AA95" s="706">
        <f>'Next Years Budget - Set Goals'!AA104/12</f>
        <v>0</v>
      </c>
      <c r="AB95" s="108" t="e">
        <f t="shared" si="96"/>
        <v>#DIV/0!</v>
      </c>
      <c r="AC95" s="706">
        <f>'Next Years Budget - Set Goals'!AC104/12</f>
        <v>0</v>
      </c>
      <c r="AD95" s="319" t="e">
        <f t="shared" si="97"/>
        <v>#DIV/0!</v>
      </c>
    </row>
    <row r="96" spans="1:30" ht="13.15" x14ac:dyDescent="0.4">
      <c r="A96" s="327" t="s">
        <v>399</v>
      </c>
      <c r="B96" s="394" t="s">
        <v>317</v>
      </c>
      <c r="C96" s="243">
        <f t="shared" si="84"/>
        <v>0</v>
      </c>
      <c r="D96" s="101">
        <f t="shared" si="85"/>
        <v>0</v>
      </c>
      <c r="E96" s="706">
        <f>'Next Years Budget - Set Goals'!E105/12</f>
        <v>0</v>
      </c>
      <c r="F96" s="108">
        <f t="shared" si="86"/>
        <v>0</v>
      </c>
      <c r="G96" s="706">
        <f>'Next Years Budget - Set Goals'!G105/12</f>
        <v>0</v>
      </c>
      <c r="H96" s="108" t="e">
        <f t="shared" si="86"/>
        <v>#DIV/0!</v>
      </c>
      <c r="I96" s="706">
        <f>'Next Years Budget - Set Goals'!I105/12</f>
        <v>0</v>
      </c>
      <c r="J96" s="108" t="e">
        <f t="shared" si="87"/>
        <v>#DIV/0!</v>
      </c>
      <c r="K96" s="706">
        <f>'Next Years Budget - Set Goals'!K105/12</f>
        <v>0</v>
      </c>
      <c r="L96" s="108" t="e">
        <f t="shared" si="88"/>
        <v>#DIV/0!</v>
      </c>
      <c r="M96" s="706">
        <f>'Next Years Budget - Set Goals'!M105/12</f>
        <v>0</v>
      </c>
      <c r="N96" s="108" t="e">
        <f t="shared" si="89"/>
        <v>#DIV/0!</v>
      </c>
      <c r="O96" s="706">
        <f>'Next Years Budget - Set Goals'!O105/12</f>
        <v>0</v>
      </c>
      <c r="P96" s="108" t="e">
        <f t="shared" si="90"/>
        <v>#DIV/0!</v>
      </c>
      <c r="Q96" s="706">
        <f>'Next Years Budget - Set Goals'!Q105/12</f>
        <v>0</v>
      </c>
      <c r="R96" s="108" t="e">
        <f t="shared" si="91"/>
        <v>#DIV/0!</v>
      </c>
      <c r="S96" s="706">
        <f>'Next Years Budget - Set Goals'!S105/12</f>
        <v>0</v>
      </c>
      <c r="T96" s="108" t="e">
        <f t="shared" si="92"/>
        <v>#DIV/0!</v>
      </c>
      <c r="U96" s="706">
        <f>'Next Years Budget - Set Goals'!U105/12</f>
        <v>0</v>
      </c>
      <c r="V96" s="108" t="e">
        <f t="shared" si="93"/>
        <v>#DIV/0!</v>
      </c>
      <c r="W96" s="706">
        <f>'Next Years Budget - Set Goals'!W105/12</f>
        <v>0</v>
      </c>
      <c r="X96" s="108" t="e">
        <f t="shared" si="94"/>
        <v>#DIV/0!</v>
      </c>
      <c r="Y96" s="706">
        <f>'Next Years Budget - Set Goals'!Y105/12</f>
        <v>0</v>
      </c>
      <c r="Z96" s="108" t="e">
        <f t="shared" si="95"/>
        <v>#DIV/0!</v>
      </c>
      <c r="AA96" s="706">
        <f>'Next Years Budget - Set Goals'!AA105/12</f>
        <v>0</v>
      </c>
      <c r="AB96" s="108" t="e">
        <f t="shared" si="96"/>
        <v>#DIV/0!</v>
      </c>
      <c r="AC96" s="706">
        <f>'Next Years Budget - Set Goals'!AC105/12</f>
        <v>0</v>
      </c>
      <c r="AD96" s="319" t="e">
        <f t="shared" si="97"/>
        <v>#DIV/0!</v>
      </c>
    </row>
    <row r="97" spans="1:30" ht="13.15" x14ac:dyDescent="0.4">
      <c r="A97" s="327" t="s">
        <v>399</v>
      </c>
      <c r="B97" s="394" t="s">
        <v>318</v>
      </c>
      <c r="C97" s="243">
        <f t="shared" si="84"/>
        <v>0</v>
      </c>
      <c r="D97" s="101">
        <f t="shared" si="85"/>
        <v>0</v>
      </c>
      <c r="E97" s="706">
        <f>'Next Years Budget - Set Goals'!E106/12</f>
        <v>0</v>
      </c>
      <c r="F97" s="108">
        <f t="shared" si="86"/>
        <v>0</v>
      </c>
      <c r="G97" s="706">
        <f>'Next Years Budget - Set Goals'!G106/12</f>
        <v>0</v>
      </c>
      <c r="H97" s="108" t="e">
        <f t="shared" si="86"/>
        <v>#DIV/0!</v>
      </c>
      <c r="I97" s="706">
        <f>'Next Years Budget - Set Goals'!I106/12</f>
        <v>0</v>
      </c>
      <c r="J97" s="108" t="e">
        <f t="shared" si="87"/>
        <v>#DIV/0!</v>
      </c>
      <c r="K97" s="706">
        <f>'Next Years Budget - Set Goals'!K106/12</f>
        <v>0</v>
      </c>
      <c r="L97" s="108" t="e">
        <f t="shared" si="88"/>
        <v>#DIV/0!</v>
      </c>
      <c r="M97" s="706">
        <f>'Next Years Budget - Set Goals'!M106/12</f>
        <v>0</v>
      </c>
      <c r="N97" s="108" t="e">
        <f t="shared" si="89"/>
        <v>#DIV/0!</v>
      </c>
      <c r="O97" s="706">
        <f>'Next Years Budget - Set Goals'!O106/12</f>
        <v>0</v>
      </c>
      <c r="P97" s="108" t="e">
        <f t="shared" si="90"/>
        <v>#DIV/0!</v>
      </c>
      <c r="Q97" s="706">
        <f>'Next Years Budget - Set Goals'!Q106/12</f>
        <v>0</v>
      </c>
      <c r="R97" s="108" t="e">
        <f t="shared" si="91"/>
        <v>#DIV/0!</v>
      </c>
      <c r="S97" s="706">
        <f>'Next Years Budget - Set Goals'!S106/12</f>
        <v>0</v>
      </c>
      <c r="T97" s="108" t="e">
        <f t="shared" si="92"/>
        <v>#DIV/0!</v>
      </c>
      <c r="U97" s="706">
        <f>'Next Years Budget - Set Goals'!U106/12</f>
        <v>0</v>
      </c>
      <c r="V97" s="108" t="e">
        <f t="shared" si="93"/>
        <v>#DIV/0!</v>
      </c>
      <c r="W97" s="706">
        <f>'Next Years Budget - Set Goals'!W106/12</f>
        <v>0</v>
      </c>
      <c r="X97" s="108" t="e">
        <f t="shared" si="94"/>
        <v>#DIV/0!</v>
      </c>
      <c r="Y97" s="706">
        <f>'Next Years Budget - Set Goals'!Y106/12</f>
        <v>0</v>
      </c>
      <c r="Z97" s="108" t="e">
        <f t="shared" si="95"/>
        <v>#DIV/0!</v>
      </c>
      <c r="AA97" s="706">
        <f>'Next Years Budget - Set Goals'!AA106/12</f>
        <v>0</v>
      </c>
      <c r="AB97" s="108" t="e">
        <f t="shared" si="96"/>
        <v>#DIV/0!</v>
      </c>
      <c r="AC97" s="706">
        <f>'Next Years Budget - Set Goals'!AC106/12</f>
        <v>0</v>
      </c>
      <c r="AD97" s="319" t="e">
        <f t="shared" si="97"/>
        <v>#DIV/0!</v>
      </c>
    </row>
    <row r="98" spans="1:30" ht="13.15" x14ac:dyDescent="0.4">
      <c r="A98" s="327" t="s">
        <v>398</v>
      </c>
      <c r="B98" s="394" t="s">
        <v>319</v>
      </c>
      <c r="C98" s="243">
        <f t="shared" si="84"/>
        <v>0</v>
      </c>
      <c r="D98" s="101">
        <f t="shared" si="85"/>
        <v>0</v>
      </c>
      <c r="E98" s="706">
        <f>'Next Years Budget - Set Goals'!E107/12</f>
        <v>0</v>
      </c>
      <c r="F98" s="108">
        <f t="shared" si="86"/>
        <v>0</v>
      </c>
      <c r="G98" s="706">
        <f>'Next Years Budget - Set Goals'!G107/12</f>
        <v>0</v>
      </c>
      <c r="H98" s="108" t="e">
        <f t="shared" si="86"/>
        <v>#DIV/0!</v>
      </c>
      <c r="I98" s="706">
        <f>'Next Years Budget - Set Goals'!I107/12</f>
        <v>0</v>
      </c>
      <c r="J98" s="108" t="e">
        <f t="shared" si="87"/>
        <v>#DIV/0!</v>
      </c>
      <c r="K98" s="706">
        <f>'Next Years Budget - Set Goals'!K107/12</f>
        <v>0</v>
      </c>
      <c r="L98" s="108" t="e">
        <f t="shared" si="88"/>
        <v>#DIV/0!</v>
      </c>
      <c r="M98" s="706">
        <f>'Next Years Budget - Set Goals'!M107/12</f>
        <v>0</v>
      </c>
      <c r="N98" s="108" t="e">
        <f t="shared" si="89"/>
        <v>#DIV/0!</v>
      </c>
      <c r="O98" s="706">
        <f>'Next Years Budget - Set Goals'!O107/12</f>
        <v>0</v>
      </c>
      <c r="P98" s="108" t="e">
        <f t="shared" si="90"/>
        <v>#DIV/0!</v>
      </c>
      <c r="Q98" s="706">
        <f>'Next Years Budget - Set Goals'!Q107/12</f>
        <v>0</v>
      </c>
      <c r="R98" s="108" t="e">
        <f t="shared" si="91"/>
        <v>#DIV/0!</v>
      </c>
      <c r="S98" s="706">
        <f>'Next Years Budget - Set Goals'!S107/12</f>
        <v>0</v>
      </c>
      <c r="T98" s="108" t="e">
        <f t="shared" si="92"/>
        <v>#DIV/0!</v>
      </c>
      <c r="U98" s="706">
        <f>'Next Years Budget - Set Goals'!U107/12</f>
        <v>0</v>
      </c>
      <c r="V98" s="108" t="e">
        <f t="shared" si="93"/>
        <v>#DIV/0!</v>
      </c>
      <c r="W98" s="706">
        <f>'Next Years Budget - Set Goals'!W107/12</f>
        <v>0</v>
      </c>
      <c r="X98" s="108" t="e">
        <f t="shared" si="94"/>
        <v>#DIV/0!</v>
      </c>
      <c r="Y98" s="706">
        <f>'Next Years Budget - Set Goals'!Y107/12</f>
        <v>0</v>
      </c>
      <c r="Z98" s="108" t="e">
        <f t="shared" si="95"/>
        <v>#DIV/0!</v>
      </c>
      <c r="AA98" s="706">
        <f>'Next Years Budget - Set Goals'!AA107/12</f>
        <v>0</v>
      </c>
      <c r="AB98" s="108" t="e">
        <f t="shared" si="96"/>
        <v>#DIV/0!</v>
      </c>
      <c r="AC98" s="706">
        <f>'Next Years Budget - Set Goals'!AC107/12</f>
        <v>0</v>
      </c>
      <c r="AD98" s="319" t="e">
        <f t="shared" si="97"/>
        <v>#DIV/0!</v>
      </c>
    </row>
    <row r="99" spans="1:30" ht="13.15" x14ac:dyDescent="0.4">
      <c r="A99" s="327" t="s">
        <v>398</v>
      </c>
      <c r="B99" s="394" t="s">
        <v>320</v>
      </c>
      <c r="C99" s="243">
        <f t="shared" si="84"/>
        <v>0</v>
      </c>
      <c r="D99" s="101">
        <f t="shared" si="85"/>
        <v>0</v>
      </c>
      <c r="E99" s="706">
        <f>'Next Years Budget - Set Goals'!E108/12</f>
        <v>0</v>
      </c>
      <c r="F99" s="108">
        <f t="shared" si="86"/>
        <v>0</v>
      </c>
      <c r="G99" s="706">
        <f>'Next Years Budget - Set Goals'!G108/12</f>
        <v>0</v>
      </c>
      <c r="H99" s="108" t="e">
        <f t="shared" si="86"/>
        <v>#DIV/0!</v>
      </c>
      <c r="I99" s="706">
        <f>'Next Years Budget - Set Goals'!I108/12</f>
        <v>0</v>
      </c>
      <c r="J99" s="108" t="e">
        <f t="shared" si="87"/>
        <v>#DIV/0!</v>
      </c>
      <c r="K99" s="706">
        <f>'Next Years Budget - Set Goals'!K108/12</f>
        <v>0</v>
      </c>
      <c r="L99" s="108" t="e">
        <f t="shared" si="88"/>
        <v>#DIV/0!</v>
      </c>
      <c r="M99" s="706">
        <f>'Next Years Budget - Set Goals'!M108/12</f>
        <v>0</v>
      </c>
      <c r="N99" s="108" t="e">
        <f t="shared" si="89"/>
        <v>#DIV/0!</v>
      </c>
      <c r="O99" s="706">
        <f>'Next Years Budget - Set Goals'!O108/12</f>
        <v>0</v>
      </c>
      <c r="P99" s="108" t="e">
        <f t="shared" si="90"/>
        <v>#DIV/0!</v>
      </c>
      <c r="Q99" s="706">
        <f>'Next Years Budget - Set Goals'!Q108/12</f>
        <v>0</v>
      </c>
      <c r="R99" s="108" t="e">
        <f t="shared" si="91"/>
        <v>#DIV/0!</v>
      </c>
      <c r="S99" s="706">
        <f>'Next Years Budget - Set Goals'!S108/12</f>
        <v>0</v>
      </c>
      <c r="T99" s="108" t="e">
        <f t="shared" si="92"/>
        <v>#DIV/0!</v>
      </c>
      <c r="U99" s="706">
        <f>'Next Years Budget - Set Goals'!U108/12</f>
        <v>0</v>
      </c>
      <c r="V99" s="108" t="e">
        <f t="shared" si="93"/>
        <v>#DIV/0!</v>
      </c>
      <c r="W99" s="706">
        <f>'Next Years Budget - Set Goals'!W108/12</f>
        <v>0</v>
      </c>
      <c r="X99" s="108" t="e">
        <f t="shared" si="94"/>
        <v>#DIV/0!</v>
      </c>
      <c r="Y99" s="706">
        <f>'Next Years Budget - Set Goals'!Y108/12</f>
        <v>0</v>
      </c>
      <c r="Z99" s="108" t="e">
        <f t="shared" si="95"/>
        <v>#DIV/0!</v>
      </c>
      <c r="AA99" s="706">
        <f>'Next Years Budget - Set Goals'!AA108/12</f>
        <v>0</v>
      </c>
      <c r="AB99" s="108" t="e">
        <f t="shared" si="96"/>
        <v>#DIV/0!</v>
      </c>
      <c r="AC99" s="706">
        <f>'Next Years Budget - Set Goals'!AC108/12</f>
        <v>0</v>
      </c>
      <c r="AD99" s="319" t="e">
        <f t="shared" si="97"/>
        <v>#DIV/0!</v>
      </c>
    </row>
    <row r="100" spans="1:30" ht="13.15" x14ac:dyDescent="0.4">
      <c r="A100" s="327" t="s">
        <v>399</v>
      </c>
      <c r="B100" s="394" t="s">
        <v>321</v>
      </c>
      <c r="C100" s="243">
        <f t="shared" si="84"/>
        <v>0</v>
      </c>
      <c r="D100" s="101">
        <f t="shared" si="85"/>
        <v>0</v>
      </c>
      <c r="E100" s="706">
        <f>'Next Years Budget - Set Goals'!E109/12</f>
        <v>0</v>
      </c>
      <c r="F100" s="108">
        <f t="shared" si="86"/>
        <v>0</v>
      </c>
      <c r="G100" s="706">
        <f>'Next Years Budget - Set Goals'!G109/12</f>
        <v>0</v>
      </c>
      <c r="H100" s="108" t="e">
        <f t="shared" si="86"/>
        <v>#DIV/0!</v>
      </c>
      <c r="I100" s="706">
        <f>'Next Years Budget - Set Goals'!I109/12</f>
        <v>0</v>
      </c>
      <c r="J100" s="108" t="e">
        <f t="shared" si="87"/>
        <v>#DIV/0!</v>
      </c>
      <c r="K100" s="706">
        <f>'Next Years Budget - Set Goals'!K109/12</f>
        <v>0</v>
      </c>
      <c r="L100" s="108" t="e">
        <f t="shared" si="88"/>
        <v>#DIV/0!</v>
      </c>
      <c r="M100" s="706">
        <f>'Next Years Budget - Set Goals'!M109/12</f>
        <v>0</v>
      </c>
      <c r="N100" s="108" t="e">
        <f t="shared" si="89"/>
        <v>#DIV/0!</v>
      </c>
      <c r="O100" s="706">
        <f>'Next Years Budget - Set Goals'!O109/12</f>
        <v>0</v>
      </c>
      <c r="P100" s="108" t="e">
        <f t="shared" si="90"/>
        <v>#DIV/0!</v>
      </c>
      <c r="Q100" s="706">
        <f>'Next Years Budget - Set Goals'!Q109/12</f>
        <v>0</v>
      </c>
      <c r="R100" s="108" t="e">
        <f t="shared" si="91"/>
        <v>#DIV/0!</v>
      </c>
      <c r="S100" s="706">
        <f>'Next Years Budget - Set Goals'!S109/12</f>
        <v>0</v>
      </c>
      <c r="T100" s="108" t="e">
        <f t="shared" si="92"/>
        <v>#DIV/0!</v>
      </c>
      <c r="U100" s="706">
        <f>'Next Years Budget - Set Goals'!U109/12</f>
        <v>0</v>
      </c>
      <c r="V100" s="108" t="e">
        <f t="shared" si="93"/>
        <v>#DIV/0!</v>
      </c>
      <c r="W100" s="706">
        <f>'Next Years Budget - Set Goals'!W109/12</f>
        <v>0</v>
      </c>
      <c r="X100" s="108" t="e">
        <f t="shared" si="94"/>
        <v>#DIV/0!</v>
      </c>
      <c r="Y100" s="706">
        <f>'Next Years Budget - Set Goals'!Y109/12</f>
        <v>0</v>
      </c>
      <c r="Z100" s="108" t="e">
        <f t="shared" si="95"/>
        <v>#DIV/0!</v>
      </c>
      <c r="AA100" s="706">
        <f>'Next Years Budget - Set Goals'!AA109/12</f>
        <v>0</v>
      </c>
      <c r="AB100" s="108" t="e">
        <f t="shared" si="96"/>
        <v>#DIV/0!</v>
      </c>
      <c r="AC100" s="706">
        <f>'Next Years Budget - Set Goals'!AC109/12</f>
        <v>0</v>
      </c>
      <c r="AD100" s="319" t="e">
        <f t="shared" si="97"/>
        <v>#DIV/0!</v>
      </c>
    </row>
    <row r="101" spans="1:30" ht="13.15" x14ac:dyDescent="0.4">
      <c r="A101" s="327" t="s">
        <v>399</v>
      </c>
      <c r="B101" s="394" t="s">
        <v>322</v>
      </c>
      <c r="C101" s="243">
        <f t="shared" si="84"/>
        <v>0</v>
      </c>
      <c r="D101" s="101">
        <f t="shared" si="85"/>
        <v>0</v>
      </c>
      <c r="E101" s="706">
        <f>'Next Years Budget - Set Goals'!E110/12</f>
        <v>0</v>
      </c>
      <c r="F101" s="108">
        <f t="shared" si="86"/>
        <v>0</v>
      </c>
      <c r="G101" s="706">
        <f>'Next Years Budget - Set Goals'!G110/12</f>
        <v>0</v>
      </c>
      <c r="H101" s="108" t="e">
        <f t="shared" si="86"/>
        <v>#DIV/0!</v>
      </c>
      <c r="I101" s="706">
        <f>'Next Years Budget - Set Goals'!I110/12</f>
        <v>0</v>
      </c>
      <c r="J101" s="108" t="e">
        <f t="shared" si="87"/>
        <v>#DIV/0!</v>
      </c>
      <c r="K101" s="706">
        <f>'Next Years Budget - Set Goals'!K110/12</f>
        <v>0</v>
      </c>
      <c r="L101" s="108" t="e">
        <f t="shared" si="88"/>
        <v>#DIV/0!</v>
      </c>
      <c r="M101" s="706">
        <f>'Next Years Budget - Set Goals'!M110/12</f>
        <v>0</v>
      </c>
      <c r="N101" s="108" t="e">
        <f t="shared" si="89"/>
        <v>#DIV/0!</v>
      </c>
      <c r="O101" s="706">
        <f>'Next Years Budget - Set Goals'!O110/12</f>
        <v>0</v>
      </c>
      <c r="P101" s="108" t="e">
        <f t="shared" si="90"/>
        <v>#DIV/0!</v>
      </c>
      <c r="Q101" s="706">
        <f>'Next Years Budget - Set Goals'!Q110/12</f>
        <v>0</v>
      </c>
      <c r="R101" s="108" t="e">
        <f t="shared" si="91"/>
        <v>#DIV/0!</v>
      </c>
      <c r="S101" s="706">
        <f>'Next Years Budget - Set Goals'!S110/12</f>
        <v>0</v>
      </c>
      <c r="T101" s="108" t="e">
        <f t="shared" si="92"/>
        <v>#DIV/0!</v>
      </c>
      <c r="U101" s="706">
        <f>'Next Years Budget - Set Goals'!U110/12</f>
        <v>0</v>
      </c>
      <c r="V101" s="108" t="e">
        <f t="shared" si="93"/>
        <v>#DIV/0!</v>
      </c>
      <c r="W101" s="706">
        <f>'Next Years Budget - Set Goals'!W110/12</f>
        <v>0</v>
      </c>
      <c r="X101" s="108" t="e">
        <f t="shared" si="94"/>
        <v>#DIV/0!</v>
      </c>
      <c r="Y101" s="706">
        <f>'Next Years Budget - Set Goals'!Y110/12</f>
        <v>0</v>
      </c>
      <c r="Z101" s="108" t="e">
        <f t="shared" si="95"/>
        <v>#DIV/0!</v>
      </c>
      <c r="AA101" s="706">
        <f>'Next Years Budget - Set Goals'!AA110/12</f>
        <v>0</v>
      </c>
      <c r="AB101" s="108" t="e">
        <f t="shared" si="96"/>
        <v>#DIV/0!</v>
      </c>
      <c r="AC101" s="706">
        <f>'Next Years Budget - Set Goals'!AC110/12</f>
        <v>0</v>
      </c>
      <c r="AD101" s="319" t="e">
        <f t="shared" si="97"/>
        <v>#DIV/0!</v>
      </c>
    </row>
    <row r="102" spans="1:30" ht="13.15" x14ac:dyDescent="0.4">
      <c r="A102" s="327" t="s">
        <v>399</v>
      </c>
      <c r="B102" s="394" t="s">
        <v>323</v>
      </c>
      <c r="C102" s="243">
        <f t="shared" si="84"/>
        <v>0</v>
      </c>
      <c r="D102" s="101">
        <f t="shared" si="85"/>
        <v>0</v>
      </c>
      <c r="E102" s="706">
        <f>'Next Years Budget - Set Goals'!E111/12</f>
        <v>0</v>
      </c>
      <c r="F102" s="108">
        <f t="shared" si="86"/>
        <v>0</v>
      </c>
      <c r="G102" s="706">
        <f>'Next Years Budget - Set Goals'!G111/12</f>
        <v>0</v>
      </c>
      <c r="H102" s="108" t="e">
        <f t="shared" si="86"/>
        <v>#DIV/0!</v>
      </c>
      <c r="I102" s="706">
        <f>'Next Years Budget - Set Goals'!I111/12</f>
        <v>0</v>
      </c>
      <c r="J102" s="108" t="e">
        <f t="shared" si="87"/>
        <v>#DIV/0!</v>
      </c>
      <c r="K102" s="706">
        <f>'Next Years Budget - Set Goals'!K111/12</f>
        <v>0</v>
      </c>
      <c r="L102" s="108" t="e">
        <f t="shared" si="88"/>
        <v>#DIV/0!</v>
      </c>
      <c r="M102" s="706">
        <f>'Next Years Budget - Set Goals'!M111/12</f>
        <v>0</v>
      </c>
      <c r="N102" s="108" t="e">
        <f t="shared" si="89"/>
        <v>#DIV/0!</v>
      </c>
      <c r="O102" s="706">
        <f>'Next Years Budget - Set Goals'!O111/12</f>
        <v>0</v>
      </c>
      <c r="P102" s="108" t="e">
        <f t="shared" si="90"/>
        <v>#DIV/0!</v>
      </c>
      <c r="Q102" s="706">
        <f>'Next Years Budget - Set Goals'!Q111/12</f>
        <v>0</v>
      </c>
      <c r="R102" s="108" t="e">
        <f t="shared" si="91"/>
        <v>#DIV/0!</v>
      </c>
      <c r="S102" s="706">
        <f>'Next Years Budget - Set Goals'!S111/12</f>
        <v>0</v>
      </c>
      <c r="T102" s="108" t="e">
        <f t="shared" si="92"/>
        <v>#DIV/0!</v>
      </c>
      <c r="U102" s="706">
        <f>'Next Years Budget - Set Goals'!U111/12</f>
        <v>0</v>
      </c>
      <c r="V102" s="108" t="e">
        <f t="shared" si="93"/>
        <v>#DIV/0!</v>
      </c>
      <c r="W102" s="706">
        <f>'Next Years Budget - Set Goals'!W111/12</f>
        <v>0</v>
      </c>
      <c r="X102" s="108" t="e">
        <f t="shared" si="94"/>
        <v>#DIV/0!</v>
      </c>
      <c r="Y102" s="706">
        <f>'Next Years Budget - Set Goals'!Y111/12</f>
        <v>0</v>
      </c>
      <c r="Z102" s="108" t="e">
        <f t="shared" si="95"/>
        <v>#DIV/0!</v>
      </c>
      <c r="AA102" s="706">
        <f>'Next Years Budget - Set Goals'!AA111/12</f>
        <v>0</v>
      </c>
      <c r="AB102" s="108" t="e">
        <f t="shared" si="96"/>
        <v>#DIV/0!</v>
      </c>
      <c r="AC102" s="706">
        <f>'Next Years Budget - Set Goals'!AC111/12</f>
        <v>0</v>
      </c>
      <c r="AD102" s="319" t="e">
        <f t="shared" si="97"/>
        <v>#DIV/0!</v>
      </c>
    </row>
    <row r="103" spans="1:30" ht="13.15" x14ac:dyDescent="0.4">
      <c r="A103" s="327" t="s">
        <v>399</v>
      </c>
      <c r="B103" s="394" t="s">
        <v>324</v>
      </c>
      <c r="C103" s="243">
        <f t="shared" si="84"/>
        <v>0</v>
      </c>
      <c r="D103" s="101">
        <f t="shared" si="85"/>
        <v>0</v>
      </c>
      <c r="E103" s="706">
        <f>'Next Years Budget - Set Goals'!E112/12</f>
        <v>0</v>
      </c>
      <c r="F103" s="108">
        <f t="shared" si="86"/>
        <v>0</v>
      </c>
      <c r="G103" s="706">
        <f>'Next Years Budget - Set Goals'!G112/12</f>
        <v>0</v>
      </c>
      <c r="H103" s="108" t="e">
        <f t="shared" si="86"/>
        <v>#DIV/0!</v>
      </c>
      <c r="I103" s="706">
        <f>'Next Years Budget - Set Goals'!I112/12</f>
        <v>0</v>
      </c>
      <c r="J103" s="108" t="e">
        <f t="shared" si="87"/>
        <v>#DIV/0!</v>
      </c>
      <c r="K103" s="706">
        <f>'Next Years Budget - Set Goals'!K112/12</f>
        <v>0</v>
      </c>
      <c r="L103" s="108" t="e">
        <f t="shared" si="88"/>
        <v>#DIV/0!</v>
      </c>
      <c r="M103" s="706">
        <f>'Next Years Budget - Set Goals'!M112/12</f>
        <v>0</v>
      </c>
      <c r="N103" s="108" t="e">
        <f t="shared" si="89"/>
        <v>#DIV/0!</v>
      </c>
      <c r="O103" s="706">
        <f>'Next Years Budget - Set Goals'!O112/12</f>
        <v>0</v>
      </c>
      <c r="P103" s="108" t="e">
        <f t="shared" si="90"/>
        <v>#DIV/0!</v>
      </c>
      <c r="Q103" s="706">
        <f>'Next Years Budget - Set Goals'!Q112/12</f>
        <v>0</v>
      </c>
      <c r="R103" s="108" t="e">
        <f t="shared" si="91"/>
        <v>#DIV/0!</v>
      </c>
      <c r="S103" s="706">
        <f>'Next Years Budget - Set Goals'!S112/12</f>
        <v>0</v>
      </c>
      <c r="T103" s="108" t="e">
        <f t="shared" si="92"/>
        <v>#DIV/0!</v>
      </c>
      <c r="U103" s="706">
        <f>'Next Years Budget - Set Goals'!U112/12</f>
        <v>0</v>
      </c>
      <c r="V103" s="108" t="e">
        <f t="shared" si="93"/>
        <v>#DIV/0!</v>
      </c>
      <c r="W103" s="706">
        <f>'Next Years Budget - Set Goals'!W112/12</f>
        <v>0</v>
      </c>
      <c r="X103" s="108" t="e">
        <f t="shared" si="94"/>
        <v>#DIV/0!</v>
      </c>
      <c r="Y103" s="706">
        <f>'Next Years Budget - Set Goals'!Y112/12</f>
        <v>0</v>
      </c>
      <c r="Z103" s="108" t="e">
        <f t="shared" si="95"/>
        <v>#DIV/0!</v>
      </c>
      <c r="AA103" s="706">
        <f>'Next Years Budget - Set Goals'!AA112/12</f>
        <v>0</v>
      </c>
      <c r="AB103" s="108" t="e">
        <f t="shared" si="96"/>
        <v>#DIV/0!</v>
      </c>
      <c r="AC103" s="706">
        <f>'Next Years Budget - Set Goals'!AC112/12</f>
        <v>0</v>
      </c>
      <c r="AD103" s="319" t="e">
        <f t="shared" si="97"/>
        <v>#DIV/0!</v>
      </c>
    </row>
    <row r="104" spans="1:30" ht="13.15" x14ac:dyDescent="0.4">
      <c r="A104" s="327" t="s">
        <v>398</v>
      </c>
      <c r="B104" s="394" t="s">
        <v>325</v>
      </c>
      <c r="C104" s="243">
        <f t="shared" si="84"/>
        <v>0</v>
      </c>
      <c r="D104" s="101">
        <f t="shared" si="85"/>
        <v>0</v>
      </c>
      <c r="E104" s="706">
        <f>'Next Years Budget - Set Goals'!E113/12</f>
        <v>0</v>
      </c>
      <c r="F104" s="108">
        <f t="shared" si="86"/>
        <v>0</v>
      </c>
      <c r="G104" s="706">
        <f>'Next Years Budget - Set Goals'!G113/12</f>
        <v>0</v>
      </c>
      <c r="H104" s="108" t="e">
        <f t="shared" si="86"/>
        <v>#DIV/0!</v>
      </c>
      <c r="I104" s="706">
        <f>'Next Years Budget - Set Goals'!I113/12</f>
        <v>0</v>
      </c>
      <c r="J104" s="108" t="e">
        <f t="shared" si="87"/>
        <v>#DIV/0!</v>
      </c>
      <c r="K104" s="706">
        <f>'Next Years Budget - Set Goals'!K113/12</f>
        <v>0</v>
      </c>
      <c r="L104" s="108" t="e">
        <f t="shared" si="88"/>
        <v>#DIV/0!</v>
      </c>
      <c r="M104" s="706">
        <f>'Next Years Budget - Set Goals'!M113/12</f>
        <v>0</v>
      </c>
      <c r="N104" s="108" t="e">
        <f t="shared" si="89"/>
        <v>#DIV/0!</v>
      </c>
      <c r="O104" s="706">
        <f>'Next Years Budget - Set Goals'!O113/12</f>
        <v>0</v>
      </c>
      <c r="P104" s="108" t="e">
        <f t="shared" si="90"/>
        <v>#DIV/0!</v>
      </c>
      <c r="Q104" s="706">
        <f>'Next Years Budget - Set Goals'!Q113/12</f>
        <v>0</v>
      </c>
      <c r="R104" s="108" t="e">
        <f t="shared" si="91"/>
        <v>#DIV/0!</v>
      </c>
      <c r="S104" s="706">
        <f>'Next Years Budget - Set Goals'!S113/12</f>
        <v>0</v>
      </c>
      <c r="T104" s="108" t="e">
        <f t="shared" si="92"/>
        <v>#DIV/0!</v>
      </c>
      <c r="U104" s="706">
        <f>'Next Years Budget - Set Goals'!U113/12</f>
        <v>0</v>
      </c>
      <c r="V104" s="108" t="e">
        <f t="shared" si="93"/>
        <v>#DIV/0!</v>
      </c>
      <c r="W104" s="706">
        <f>'Next Years Budget - Set Goals'!W113/12</f>
        <v>0</v>
      </c>
      <c r="X104" s="108" t="e">
        <f t="shared" si="94"/>
        <v>#DIV/0!</v>
      </c>
      <c r="Y104" s="706">
        <f>'Next Years Budget - Set Goals'!Y113/12</f>
        <v>0</v>
      </c>
      <c r="Z104" s="108" t="e">
        <f t="shared" si="95"/>
        <v>#DIV/0!</v>
      </c>
      <c r="AA104" s="706">
        <f>'Next Years Budget - Set Goals'!AA113/12</f>
        <v>0</v>
      </c>
      <c r="AB104" s="108" t="e">
        <f t="shared" si="96"/>
        <v>#DIV/0!</v>
      </c>
      <c r="AC104" s="706">
        <f>'Next Years Budget - Set Goals'!AC113/12</f>
        <v>0</v>
      </c>
      <c r="AD104" s="319" t="e">
        <f t="shared" si="97"/>
        <v>#DIV/0!</v>
      </c>
    </row>
    <row r="105" spans="1:30" ht="13.15" x14ac:dyDescent="0.4">
      <c r="A105" s="327" t="s">
        <v>398</v>
      </c>
      <c r="B105" s="394" t="s">
        <v>326</v>
      </c>
      <c r="C105" s="243">
        <f t="shared" si="84"/>
        <v>0</v>
      </c>
      <c r="D105" s="101">
        <f t="shared" si="85"/>
        <v>0</v>
      </c>
      <c r="E105" s="706">
        <f>'Next Years Budget - Set Goals'!E114/12</f>
        <v>0</v>
      </c>
      <c r="F105" s="108">
        <f t="shared" ref="F105:H111" si="98">+E105/E$7</f>
        <v>0</v>
      </c>
      <c r="G105" s="706">
        <f>'Next Years Budget - Set Goals'!G114/12</f>
        <v>0</v>
      </c>
      <c r="H105" s="108" t="e">
        <f t="shared" si="98"/>
        <v>#DIV/0!</v>
      </c>
      <c r="I105" s="706">
        <f>'Next Years Budget - Set Goals'!I114/12</f>
        <v>0</v>
      </c>
      <c r="J105" s="108" t="e">
        <f t="shared" si="87"/>
        <v>#DIV/0!</v>
      </c>
      <c r="K105" s="706">
        <f>'Next Years Budget - Set Goals'!K114/12</f>
        <v>0</v>
      </c>
      <c r="L105" s="108" t="e">
        <f t="shared" si="88"/>
        <v>#DIV/0!</v>
      </c>
      <c r="M105" s="706">
        <f>'Next Years Budget - Set Goals'!M114/12</f>
        <v>0</v>
      </c>
      <c r="N105" s="108" t="e">
        <f t="shared" si="89"/>
        <v>#DIV/0!</v>
      </c>
      <c r="O105" s="706">
        <f>'Next Years Budget - Set Goals'!O114/12</f>
        <v>0</v>
      </c>
      <c r="P105" s="108" t="e">
        <f t="shared" si="90"/>
        <v>#DIV/0!</v>
      </c>
      <c r="Q105" s="706">
        <f>'Next Years Budget - Set Goals'!Q114/12</f>
        <v>0</v>
      </c>
      <c r="R105" s="108" t="e">
        <f t="shared" si="91"/>
        <v>#DIV/0!</v>
      </c>
      <c r="S105" s="706">
        <f>'Next Years Budget - Set Goals'!S114/12</f>
        <v>0</v>
      </c>
      <c r="T105" s="108" t="e">
        <f t="shared" si="92"/>
        <v>#DIV/0!</v>
      </c>
      <c r="U105" s="706">
        <f>'Next Years Budget - Set Goals'!U114/12</f>
        <v>0</v>
      </c>
      <c r="V105" s="108" t="e">
        <f t="shared" si="93"/>
        <v>#DIV/0!</v>
      </c>
      <c r="W105" s="706">
        <f>'Next Years Budget - Set Goals'!W114/12</f>
        <v>0</v>
      </c>
      <c r="X105" s="108" t="e">
        <f t="shared" si="94"/>
        <v>#DIV/0!</v>
      </c>
      <c r="Y105" s="706">
        <f>'Next Years Budget - Set Goals'!Y114/12</f>
        <v>0</v>
      </c>
      <c r="Z105" s="108" t="e">
        <f t="shared" si="95"/>
        <v>#DIV/0!</v>
      </c>
      <c r="AA105" s="706">
        <f>'Next Years Budget - Set Goals'!AA114/12</f>
        <v>0</v>
      </c>
      <c r="AB105" s="108" t="e">
        <f t="shared" si="96"/>
        <v>#DIV/0!</v>
      </c>
      <c r="AC105" s="706">
        <f>'Next Years Budget - Set Goals'!AC114/12</f>
        <v>0</v>
      </c>
      <c r="AD105" s="319" t="e">
        <f t="shared" si="97"/>
        <v>#DIV/0!</v>
      </c>
    </row>
    <row r="106" spans="1:30" ht="13.15" x14ac:dyDescent="0.4">
      <c r="A106" s="327" t="s">
        <v>399</v>
      </c>
      <c r="B106" s="394" t="s">
        <v>327</v>
      </c>
      <c r="C106" s="243">
        <f t="shared" si="84"/>
        <v>0</v>
      </c>
      <c r="D106" s="101">
        <f t="shared" si="85"/>
        <v>0</v>
      </c>
      <c r="E106" s="706">
        <f>'Next Years Budget - Set Goals'!E115/12</f>
        <v>0</v>
      </c>
      <c r="F106" s="108">
        <f t="shared" si="98"/>
        <v>0</v>
      </c>
      <c r="G106" s="706">
        <f>'Next Years Budget - Set Goals'!G115/12</f>
        <v>0</v>
      </c>
      <c r="H106" s="108" t="e">
        <f t="shared" si="98"/>
        <v>#DIV/0!</v>
      </c>
      <c r="I106" s="706">
        <f>'Next Years Budget - Set Goals'!I115/12</f>
        <v>0</v>
      </c>
      <c r="J106" s="108" t="e">
        <f t="shared" si="87"/>
        <v>#DIV/0!</v>
      </c>
      <c r="K106" s="706">
        <f>'Next Years Budget - Set Goals'!K115/12</f>
        <v>0</v>
      </c>
      <c r="L106" s="108" t="e">
        <f t="shared" si="88"/>
        <v>#DIV/0!</v>
      </c>
      <c r="M106" s="706">
        <f>'Next Years Budget - Set Goals'!M115/12</f>
        <v>0</v>
      </c>
      <c r="N106" s="108" t="e">
        <f t="shared" si="89"/>
        <v>#DIV/0!</v>
      </c>
      <c r="O106" s="706">
        <f>'Next Years Budget - Set Goals'!O115/12</f>
        <v>0</v>
      </c>
      <c r="P106" s="108" t="e">
        <f t="shared" si="90"/>
        <v>#DIV/0!</v>
      </c>
      <c r="Q106" s="706">
        <f>'Next Years Budget - Set Goals'!Q115/12</f>
        <v>0</v>
      </c>
      <c r="R106" s="108" t="e">
        <f t="shared" si="91"/>
        <v>#DIV/0!</v>
      </c>
      <c r="S106" s="706">
        <f>'Next Years Budget - Set Goals'!S115/12</f>
        <v>0</v>
      </c>
      <c r="T106" s="108" t="e">
        <f t="shared" si="92"/>
        <v>#DIV/0!</v>
      </c>
      <c r="U106" s="706">
        <f>'Next Years Budget - Set Goals'!U115/12</f>
        <v>0</v>
      </c>
      <c r="V106" s="108" t="e">
        <f t="shared" si="93"/>
        <v>#DIV/0!</v>
      </c>
      <c r="W106" s="706">
        <f>'Next Years Budget - Set Goals'!W115/12</f>
        <v>0</v>
      </c>
      <c r="X106" s="108" t="e">
        <f t="shared" si="94"/>
        <v>#DIV/0!</v>
      </c>
      <c r="Y106" s="706">
        <f>'Next Years Budget - Set Goals'!Y115/12</f>
        <v>0</v>
      </c>
      <c r="Z106" s="108" t="e">
        <f t="shared" si="95"/>
        <v>#DIV/0!</v>
      </c>
      <c r="AA106" s="706">
        <f>'Next Years Budget - Set Goals'!AA115/12</f>
        <v>0</v>
      </c>
      <c r="AB106" s="108" t="e">
        <f t="shared" si="96"/>
        <v>#DIV/0!</v>
      </c>
      <c r="AC106" s="706">
        <f>'Next Years Budget - Set Goals'!AC115/12</f>
        <v>0</v>
      </c>
      <c r="AD106" s="319" t="e">
        <f t="shared" si="97"/>
        <v>#DIV/0!</v>
      </c>
    </row>
    <row r="107" spans="1:30" ht="13.15" x14ac:dyDescent="0.4">
      <c r="A107" s="327" t="s">
        <v>399</v>
      </c>
      <c r="B107" s="394" t="s">
        <v>328</v>
      </c>
      <c r="C107" s="243">
        <f t="shared" si="84"/>
        <v>0</v>
      </c>
      <c r="D107" s="101">
        <f t="shared" si="85"/>
        <v>0</v>
      </c>
      <c r="E107" s="706">
        <f>'Next Years Budget - Set Goals'!E116/12</f>
        <v>0</v>
      </c>
      <c r="F107" s="108">
        <f t="shared" si="98"/>
        <v>0</v>
      </c>
      <c r="G107" s="706">
        <f>'Next Years Budget - Set Goals'!G116/12</f>
        <v>0</v>
      </c>
      <c r="H107" s="108" t="e">
        <f t="shared" si="98"/>
        <v>#DIV/0!</v>
      </c>
      <c r="I107" s="706">
        <f>'Next Years Budget - Set Goals'!I116/12</f>
        <v>0</v>
      </c>
      <c r="J107" s="108" t="e">
        <f t="shared" si="87"/>
        <v>#DIV/0!</v>
      </c>
      <c r="K107" s="706">
        <f>'Next Years Budget - Set Goals'!K116/12</f>
        <v>0</v>
      </c>
      <c r="L107" s="108" t="e">
        <f t="shared" si="88"/>
        <v>#DIV/0!</v>
      </c>
      <c r="M107" s="706">
        <f>'Next Years Budget - Set Goals'!M116/12</f>
        <v>0</v>
      </c>
      <c r="N107" s="108" t="e">
        <f t="shared" si="89"/>
        <v>#DIV/0!</v>
      </c>
      <c r="O107" s="706">
        <f>'Next Years Budget - Set Goals'!O116/12</f>
        <v>0</v>
      </c>
      <c r="P107" s="108" t="e">
        <f t="shared" si="90"/>
        <v>#DIV/0!</v>
      </c>
      <c r="Q107" s="706">
        <f>'Next Years Budget - Set Goals'!Q116/12</f>
        <v>0</v>
      </c>
      <c r="R107" s="108" t="e">
        <f t="shared" si="91"/>
        <v>#DIV/0!</v>
      </c>
      <c r="S107" s="706">
        <f>'Next Years Budget - Set Goals'!S116/12</f>
        <v>0</v>
      </c>
      <c r="T107" s="108" t="e">
        <f t="shared" si="92"/>
        <v>#DIV/0!</v>
      </c>
      <c r="U107" s="706">
        <f>'Next Years Budget - Set Goals'!U116/12</f>
        <v>0</v>
      </c>
      <c r="V107" s="108" t="e">
        <f t="shared" si="93"/>
        <v>#DIV/0!</v>
      </c>
      <c r="W107" s="706">
        <f>'Next Years Budget - Set Goals'!W116/12</f>
        <v>0</v>
      </c>
      <c r="X107" s="108" t="e">
        <f t="shared" si="94"/>
        <v>#DIV/0!</v>
      </c>
      <c r="Y107" s="706">
        <f>'Next Years Budget - Set Goals'!Y116/12</f>
        <v>0</v>
      </c>
      <c r="Z107" s="108" t="e">
        <f t="shared" si="95"/>
        <v>#DIV/0!</v>
      </c>
      <c r="AA107" s="706">
        <f>'Next Years Budget - Set Goals'!AA116/12</f>
        <v>0</v>
      </c>
      <c r="AB107" s="108" t="e">
        <f t="shared" si="96"/>
        <v>#DIV/0!</v>
      </c>
      <c r="AC107" s="706">
        <f>'Next Years Budget - Set Goals'!AC116/12</f>
        <v>0</v>
      </c>
      <c r="AD107" s="319" t="e">
        <f t="shared" si="97"/>
        <v>#DIV/0!</v>
      </c>
    </row>
    <row r="108" spans="1:30" ht="13.15" x14ac:dyDescent="0.4">
      <c r="A108" s="327" t="s">
        <v>399</v>
      </c>
      <c r="B108" s="394" t="s">
        <v>329</v>
      </c>
      <c r="C108" s="243">
        <f t="shared" si="84"/>
        <v>0</v>
      </c>
      <c r="D108" s="101">
        <f t="shared" si="85"/>
        <v>0</v>
      </c>
      <c r="E108" s="706">
        <f>'Next Years Budget - Set Goals'!E117/12</f>
        <v>0</v>
      </c>
      <c r="F108" s="108">
        <f t="shared" si="98"/>
        <v>0</v>
      </c>
      <c r="G108" s="706">
        <f>'Next Years Budget - Set Goals'!G117/12</f>
        <v>0</v>
      </c>
      <c r="H108" s="108" t="e">
        <f t="shared" si="98"/>
        <v>#DIV/0!</v>
      </c>
      <c r="I108" s="706">
        <f>'Next Years Budget - Set Goals'!I117/12</f>
        <v>0</v>
      </c>
      <c r="J108" s="108" t="e">
        <f t="shared" si="87"/>
        <v>#DIV/0!</v>
      </c>
      <c r="K108" s="706">
        <f>'Next Years Budget - Set Goals'!K117/12</f>
        <v>0</v>
      </c>
      <c r="L108" s="108" t="e">
        <f t="shared" si="88"/>
        <v>#DIV/0!</v>
      </c>
      <c r="M108" s="706">
        <f>'Next Years Budget - Set Goals'!M117/12</f>
        <v>0</v>
      </c>
      <c r="N108" s="108" t="e">
        <f t="shared" si="89"/>
        <v>#DIV/0!</v>
      </c>
      <c r="O108" s="706">
        <f>'Next Years Budget - Set Goals'!O117/12</f>
        <v>0</v>
      </c>
      <c r="P108" s="108" t="e">
        <f t="shared" si="90"/>
        <v>#DIV/0!</v>
      </c>
      <c r="Q108" s="706">
        <f>'Next Years Budget - Set Goals'!Q117/12</f>
        <v>0</v>
      </c>
      <c r="R108" s="108" t="e">
        <f t="shared" si="91"/>
        <v>#DIV/0!</v>
      </c>
      <c r="S108" s="706">
        <f>'Next Years Budget - Set Goals'!S117/12</f>
        <v>0</v>
      </c>
      <c r="T108" s="108" t="e">
        <f t="shared" si="92"/>
        <v>#DIV/0!</v>
      </c>
      <c r="U108" s="706">
        <f>'Next Years Budget - Set Goals'!U117/12</f>
        <v>0</v>
      </c>
      <c r="V108" s="108" t="e">
        <f t="shared" si="93"/>
        <v>#DIV/0!</v>
      </c>
      <c r="W108" s="706">
        <f>'Next Years Budget - Set Goals'!W117/12</f>
        <v>0</v>
      </c>
      <c r="X108" s="108" t="e">
        <f t="shared" si="94"/>
        <v>#DIV/0!</v>
      </c>
      <c r="Y108" s="706">
        <f>'Next Years Budget - Set Goals'!Y117/12</f>
        <v>0</v>
      </c>
      <c r="Z108" s="108" t="e">
        <f t="shared" si="95"/>
        <v>#DIV/0!</v>
      </c>
      <c r="AA108" s="706">
        <f>'Next Years Budget - Set Goals'!AA117/12</f>
        <v>0</v>
      </c>
      <c r="AB108" s="108" t="e">
        <f t="shared" si="96"/>
        <v>#DIV/0!</v>
      </c>
      <c r="AC108" s="706">
        <f>'Next Years Budget - Set Goals'!AC117/12</f>
        <v>0</v>
      </c>
      <c r="AD108" s="319" t="e">
        <f t="shared" si="97"/>
        <v>#DIV/0!</v>
      </c>
    </row>
    <row r="109" spans="1:30" ht="13.15" x14ac:dyDescent="0.4">
      <c r="A109" s="327" t="s">
        <v>399</v>
      </c>
      <c r="B109" s="394" t="s">
        <v>330</v>
      </c>
      <c r="C109" s="243">
        <f t="shared" si="84"/>
        <v>0</v>
      </c>
      <c r="D109" s="101">
        <f t="shared" si="85"/>
        <v>0</v>
      </c>
      <c r="E109" s="706">
        <f>'Next Years Budget - Set Goals'!E118/12</f>
        <v>0</v>
      </c>
      <c r="F109" s="108">
        <f t="shared" si="98"/>
        <v>0</v>
      </c>
      <c r="G109" s="706">
        <f>'Next Years Budget - Set Goals'!G118/12</f>
        <v>0</v>
      </c>
      <c r="H109" s="108" t="e">
        <f t="shared" si="98"/>
        <v>#DIV/0!</v>
      </c>
      <c r="I109" s="706">
        <f>'Next Years Budget - Set Goals'!I118/12</f>
        <v>0</v>
      </c>
      <c r="J109" s="108" t="e">
        <f t="shared" si="87"/>
        <v>#DIV/0!</v>
      </c>
      <c r="K109" s="706">
        <f>'Next Years Budget - Set Goals'!K118/12</f>
        <v>0</v>
      </c>
      <c r="L109" s="108" t="e">
        <f t="shared" si="88"/>
        <v>#DIV/0!</v>
      </c>
      <c r="M109" s="706">
        <f>'Next Years Budget - Set Goals'!M118/12</f>
        <v>0</v>
      </c>
      <c r="N109" s="108" t="e">
        <f t="shared" si="89"/>
        <v>#DIV/0!</v>
      </c>
      <c r="O109" s="706">
        <f>'Next Years Budget - Set Goals'!O118/12</f>
        <v>0</v>
      </c>
      <c r="P109" s="108" t="e">
        <f t="shared" si="90"/>
        <v>#DIV/0!</v>
      </c>
      <c r="Q109" s="706">
        <f>'Next Years Budget - Set Goals'!Q118/12</f>
        <v>0</v>
      </c>
      <c r="R109" s="108" t="e">
        <f t="shared" si="91"/>
        <v>#DIV/0!</v>
      </c>
      <c r="S109" s="706">
        <f>'Next Years Budget - Set Goals'!S118/12</f>
        <v>0</v>
      </c>
      <c r="T109" s="108" t="e">
        <f t="shared" si="92"/>
        <v>#DIV/0!</v>
      </c>
      <c r="U109" s="706">
        <f>'Next Years Budget - Set Goals'!U118/12</f>
        <v>0</v>
      </c>
      <c r="V109" s="108" t="e">
        <f t="shared" si="93"/>
        <v>#DIV/0!</v>
      </c>
      <c r="W109" s="706">
        <f>'Next Years Budget - Set Goals'!W118/12</f>
        <v>0</v>
      </c>
      <c r="X109" s="108" t="e">
        <f t="shared" si="94"/>
        <v>#DIV/0!</v>
      </c>
      <c r="Y109" s="706">
        <f>'Next Years Budget - Set Goals'!Y118/12</f>
        <v>0</v>
      </c>
      <c r="Z109" s="108" t="e">
        <f t="shared" si="95"/>
        <v>#DIV/0!</v>
      </c>
      <c r="AA109" s="706">
        <f>'Next Years Budget - Set Goals'!AA118/12</f>
        <v>0</v>
      </c>
      <c r="AB109" s="108" t="e">
        <f t="shared" si="96"/>
        <v>#DIV/0!</v>
      </c>
      <c r="AC109" s="706">
        <f>'Next Years Budget - Set Goals'!AC118/12</f>
        <v>0</v>
      </c>
      <c r="AD109" s="319" t="e">
        <f t="shared" si="97"/>
        <v>#DIV/0!</v>
      </c>
    </row>
    <row r="110" spans="1:30" ht="13.15" x14ac:dyDescent="0.4">
      <c r="A110" s="327" t="s">
        <v>399</v>
      </c>
      <c r="B110" s="394" t="s">
        <v>331</v>
      </c>
      <c r="C110" s="243">
        <f t="shared" si="84"/>
        <v>0</v>
      </c>
      <c r="D110" s="101">
        <f t="shared" si="85"/>
        <v>0</v>
      </c>
      <c r="E110" s="706">
        <f>'Next Years Budget - Set Goals'!E119/12</f>
        <v>0</v>
      </c>
      <c r="F110" s="108">
        <f t="shared" si="98"/>
        <v>0</v>
      </c>
      <c r="G110" s="706">
        <f>'Next Years Budget - Set Goals'!G119/12</f>
        <v>0</v>
      </c>
      <c r="H110" s="108" t="e">
        <f t="shared" si="98"/>
        <v>#DIV/0!</v>
      </c>
      <c r="I110" s="706">
        <f>'Next Years Budget - Set Goals'!I119/12</f>
        <v>0</v>
      </c>
      <c r="J110" s="108" t="e">
        <f t="shared" si="87"/>
        <v>#DIV/0!</v>
      </c>
      <c r="K110" s="706">
        <f>'Next Years Budget - Set Goals'!K119/12</f>
        <v>0</v>
      </c>
      <c r="L110" s="108" t="e">
        <f t="shared" si="88"/>
        <v>#DIV/0!</v>
      </c>
      <c r="M110" s="706">
        <f>'Next Years Budget - Set Goals'!M119/12</f>
        <v>0</v>
      </c>
      <c r="N110" s="108" t="e">
        <f t="shared" si="89"/>
        <v>#DIV/0!</v>
      </c>
      <c r="O110" s="706">
        <f>'Next Years Budget - Set Goals'!O119/12</f>
        <v>0</v>
      </c>
      <c r="P110" s="108" t="e">
        <f t="shared" si="90"/>
        <v>#DIV/0!</v>
      </c>
      <c r="Q110" s="706">
        <f>'Next Years Budget - Set Goals'!Q119/12</f>
        <v>0</v>
      </c>
      <c r="R110" s="108" t="e">
        <f t="shared" si="91"/>
        <v>#DIV/0!</v>
      </c>
      <c r="S110" s="706">
        <f>'Next Years Budget - Set Goals'!S119/12</f>
        <v>0</v>
      </c>
      <c r="T110" s="108" t="e">
        <f t="shared" si="92"/>
        <v>#DIV/0!</v>
      </c>
      <c r="U110" s="706">
        <f>'Next Years Budget - Set Goals'!U119/12</f>
        <v>0</v>
      </c>
      <c r="V110" s="108" t="e">
        <f t="shared" si="93"/>
        <v>#DIV/0!</v>
      </c>
      <c r="W110" s="706">
        <f>'Next Years Budget - Set Goals'!W119/12</f>
        <v>0</v>
      </c>
      <c r="X110" s="108" t="e">
        <f t="shared" si="94"/>
        <v>#DIV/0!</v>
      </c>
      <c r="Y110" s="706">
        <f>'Next Years Budget - Set Goals'!Y119/12</f>
        <v>0</v>
      </c>
      <c r="Z110" s="108" t="e">
        <f t="shared" si="95"/>
        <v>#DIV/0!</v>
      </c>
      <c r="AA110" s="706">
        <f>'Next Years Budget - Set Goals'!AA119/12</f>
        <v>0</v>
      </c>
      <c r="AB110" s="108" t="e">
        <f t="shared" si="96"/>
        <v>#DIV/0!</v>
      </c>
      <c r="AC110" s="706">
        <f>'Next Years Budget - Set Goals'!AC119/12</f>
        <v>0</v>
      </c>
      <c r="AD110" s="319" t="e">
        <f t="shared" si="97"/>
        <v>#DIV/0!</v>
      </c>
    </row>
    <row r="111" spans="1:30" ht="13.15" x14ac:dyDescent="0.4">
      <c r="A111" s="327" t="s">
        <v>399</v>
      </c>
      <c r="B111" s="394" t="s">
        <v>332</v>
      </c>
      <c r="C111" s="243">
        <f t="shared" si="84"/>
        <v>0</v>
      </c>
      <c r="D111" s="101">
        <f t="shared" si="85"/>
        <v>0</v>
      </c>
      <c r="E111" s="706">
        <f>'Next Years Budget - Set Goals'!E120/12</f>
        <v>0</v>
      </c>
      <c r="F111" s="108">
        <f t="shared" si="98"/>
        <v>0</v>
      </c>
      <c r="G111" s="706">
        <f>'Next Years Budget - Set Goals'!G120/12</f>
        <v>0</v>
      </c>
      <c r="H111" s="108" t="e">
        <f t="shared" si="98"/>
        <v>#DIV/0!</v>
      </c>
      <c r="I111" s="706">
        <f>'Next Years Budget - Set Goals'!I120/12</f>
        <v>0</v>
      </c>
      <c r="J111" s="108" t="e">
        <f t="shared" si="87"/>
        <v>#DIV/0!</v>
      </c>
      <c r="K111" s="706">
        <f>'Next Years Budget - Set Goals'!K120/12</f>
        <v>0</v>
      </c>
      <c r="L111" s="108" t="e">
        <f t="shared" si="88"/>
        <v>#DIV/0!</v>
      </c>
      <c r="M111" s="706">
        <f>'Next Years Budget - Set Goals'!M120/12</f>
        <v>0</v>
      </c>
      <c r="N111" s="108" t="e">
        <f t="shared" si="89"/>
        <v>#DIV/0!</v>
      </c>
      <c r="O111" s="706">
        <f>'Next Years Budget - Set Goals'!O120/12</f>
        <v>0</v>
      </c>
      <c r="P111" s="108" t="e">
        <f t="shared" si="90"/>
        <v>#DIV/0!</v>
      </c>
      <c r="Q111" s="706">
        <f>'Next Years Budget - Set Goals'!Q120/12</f>
        <v>0</v>
      </c>
      <c r="R111" s="108" t="e">
        <f t="shared" si="91"/>
        <v>#DIV/0!</v>
      </c>
      <c r="S111" s="706">
        <f>'Next Years Budget - Set Goals'!S120/12</f>
        <v>0</v>
      </c>
      <c r="T111" s="108" t="e">
        <f t="shared" si="92"/>
        <v>#DIV/0!</v>
      </c>
      <c r="U111" s="706">
        <f>'Next Years Budget - Set Goals'!U120/12</f>
        <v>0</v>
      </c>
      <c r="V111" s="108" t="e">
        <f t="shared" si="93"/>
        <v>#DIV/0!</v>
      </c>
      <c r="W111" s="706">
        <f>'Next Years Budget - Set Goals'!W120/12</f>
        <v>0</v>
      </c>
      <c r="X111" s="108" t="e">
        <f t="shared" si="94"/>
        <v>#DIV/0!</v>
      </c>
      <c r="Y111" s="706">
        <f>'Next Years Budget - Set Goals'!Y120/12</f>
        <v>0</v>
      </c>
      <c r="Z111" s="108" t="e">
        <f t="shared" si="95"/>
        <v>#DIV/0!</v>
      </c>
      <c r="AA111" s="706">
        <f>'Next Years Budget - Set Goals'!AA120/12</f>
        <v>0</v>
      </c>
      <c r="AB111" s="108" t="e">
        <f t="shared" si="96"/>
        <v>#DIV/0!</v>
      </c>
      <c r="AC111" s="706">
        <f>'Next Years Budget - Set Goals'!AC120/12</f>
        <v>0</v>
      </c>
      <c r="AD111" s="319" t="e">
        <f t="shared" si="97"/>
        <v>#DIV/0!</v>
      </c>
    </row>
    <row r="112" spans="1:30" ht="13.15" x14ac:dyDescent="0.4">
      <c r="A112" s="327"/>
      <c r="B112" s="409" t="s">
        <v>333</v>
      </c>
      <c r="C112" s="265">
        <f>SUM(C89:C111)</f>
        <v>0</v>
      </c>
      <c r="D112" s="110">
        <f>+C112/$C$7</f>
        <v>0</v>
      </c>
      <c r="E112" s="256">
        <f>SUM(E89:E111)</f>
        <v>0</v>
      </c>
      <c r="F112" s="194">
        <f>+E112/E$7</f>
        <v>0</v>
      </c>
      <c r="G112" s="256">
        <f>SUM(G89:G111)</f>
        <v>0</v>
      </c>
      <c r="H112" s="194" t="e">
        <f>+G112/G$7</f>
        <v>#DIV/0!</v>
      </c>
      <c r="I112" s="256">
        <f>SUM(I89:I111)</f>
        <v>0</v>
      </c>
      <c r="J112" s="194" t="e">
        <f>+I112/I$7</f>
        <v>#DIV/0!</v>
      </c>
      <c r="K112" s="256">
        <f>SUM(K89:K111)</f>
        <v>0</v>
      </c>
      <c r="L112" s="194" t="e">
        <f>+K112/K$7</f>
        <v>#DIV/0!</v>
      </c>
      <c r="M112" s="256">
        <f>SUM(M89:M111)</f>
        <v>0</v>
      </c>
      <c r="N112" s="194" t="e">
        <f>+M112/M$7</f>
        <v>#DIV/0!</v>
      </c>
      <c r="O112" s="256">
        <f>SUM(O89:O111)</f>
        <v>0</v>
      </c>
      <c r="P112" s="194" t="e">
        <f>+O112/O$7</f>
        <v>#DIV/0!</v>
      </c>
      <c r="Q112" s="256">
        <f>SUM(Q89:Q111)</f>
        <v>0</v>
      </c>
      <c r="R112" s="194" t="e">
        <f>+Q112/Q$7</f>
        <v>#DIV/0!</v>
      </c>
      <c r="S112" s="256">
        <f>SUM(S89:S111)</f>
        <v>0</v>
      </c>
      <c r="T112" s="194" t="e">
        <f>+S112/S$7</f>
        <v>#DIV/0!</v>
      </c>
      <c r="U112" s="256">
        <f>SUM(U89:U111)</f>
        <v>0</v>
      </c>
      <c r="V112" s="194" t="e">
        <f>+U112/U$7</f>
        <v>#DIV/0!</v>
      </c>
      <c r="W112" s="256">
        <f>SUM(W89:W111)</f>
        <v>0</v>
      </c>
      <c r="X112" s="194" t="e">
        <f>+W112/W$7</f>
        <v>#DIV/0!</v>
      </c>
      <c r="Y112" s="256">
        <f>SUM(Y89:Y111)</f>
        <v>0</v>
      </c>
      <c r="Z112" s="194" t="e">
        <f>+Y112/Y$7</f>
        <v>#DIV/0!</v>
      </c>
      <c r="AA112" s="256">
        <f>SUM(AA89:AA111)</f>
        <v>0</v>
      </c>
      <c r="AB112" s="194" t="e">
        <f>+AA112/AA$7</f>
        <v>#DIV/0!</v>
      </c>
      <c r="AC112" s="256">
        <f>SUM(AC89:AC111)</f>
        <v>0</v>
      </c>
      <c r="AD112" s="230" t="e">
        <f>+AC112/AC$7</f>
        <v>#DIV/0!</v>
      </c>
    </row>
    <row r="113" spans="2:30" x14ac:dyDescent="0.35">
      <c r="B113" s="4"/>
      <c r="C113" s="243"/>
      <c r="D113" s="1"/>
      <c r="E113" s="248"/>
      <c r="F113" s="108"/>
      <c r="G113" s="248"/>
      <c r="H113" s="108"/>
      <c r="I113" s="248"/>
      <c r="J113" s="108"/>
      <c r="K113" s="248"/>
      <c r="L113" s="108"/>
      <c r="M113" s="248"/>
      <c r="N113" s="108"/>
      <c r="O113" s="248"/>
      <c r="P113" s="108"/>
      <c r="Q113" s="248"/>
      <c r="R113" s="108"/>
      <c r="S113" s="248"/>
      <c r="T113" s="108"/>
      <c r="U113" s="248"/>
      <c r="V113" s="108"/>
      <c r="W113" s="248"/>
      <c r="X113" s="108"/>
      <c r="Y113" s="248"/>
      <c r="Z113" s="108"/>
      <c r="AA113" s="248"/>
      <c r="AB113" s="108"/>
      <c r="AC113" s="248"/>
      <c r="AD113" s="319"/>
    </row>
    <row r="114" spans="2:30" ht="15" x14ac:dyDescent="0.4">
      <c r="B114" s="431" t="s">
        <v>334</v>
      </c>
      <c r="C114" s="243">
        <f>SUM(C38+C60+C77+C86+C112)</f>
        <v>0</v>
      </c>
      <c r="D114" s="101">
        <f>+C114/$C$7</f>
        <v>0</v>
      </c>
      <c r="E114" s="243">
        <f>SUM(E38+E60+E77+E86+E112)</f>
        <v>0</v>
      </c>
      <c r="F114" s="108">
        <f>+E114/E$7</f>
        <v>0</v>
      </c>
      <c r="G114" s="243">
        <f>SUM(G38+G60+G77+G86+G112)</f>
        <v>0</v>
      </c>
      <c r="H114" s="108" t="e">
        <f>+G114/G$7</f>
        <v>#DIV/0!</v>
      </c>
      <c r="I114" s="243">
        <f>SUM(I38+I60+I77+I86+I112)</f>
        <v>0</v>
      </c>
      <c r="J114" s="108" t="e">
        <f>+I114/I$7</f>
        <v>#DIV/0!</v>
      </c>
      <c r="K114" s="243">
        <f>SUM(K38+K60+K77+K86+K112)</f>
        <v>0</v>
      </c>
      <c r="L114" s="108" t="e">
        <f>+K114/K$7</f>
        <v>#DIV/0!</v>
      </c>
      <c r="M114" s="243">
        <f>SUM(M38+M60+M77+M86+M112)</f>
        <v>0</v>
      </c>
      <c r="N114" s="108" t="e">
        <f>+M114/M$7</f>
        <v>#DIV/0!</v>
      </c>
      <c r="O114" s="243">
        <f>SUM(O38+O60+O77+O86+O112)</f>
        <v>0</v>
      </c>
      <c r="P114" s="108" t="e">
        <f>+O114/O$7</f>
        <v>#DIV/0!</v>
      </c>
      <c r="Q114" s="243">
        <f>SUM(Q38+Q60+Q77+Q86+Q112)</f>
        <v>0</v>
      </c>
      <c r="R114" s="108" t="e">
        <f>+Q114/Q$7</f>
        <v>#DIV/0!</v>
      </c>
      <c r="S114" s="243">
        <f>SUM(S38+S60+S77+S86+S112)</f>
        <v>0</v>
      </c>
      <c r="T114" s="108" t="e">
        <f>+S114/S$7</f>
        <v>#DIV/0!</v>
      </c>
      <c r="U114" s="243">
        <f>SUM(U38+U60+U77+U86+U112)</f>
        <v>0</v>
      </c>
      <c r="V114" s="108" t="e">
        <f>+U114/U$7</f>
        <v>#DIV/0!</v>
      </c>
      <c r="W114" s="243">
        <f>SUM(W38+W60+W77+W86+W112)</f>
        <v>0</v>
      </c>
      <c r="X114" s="108" t="e">
        <f>+W114/W$7</f>
        <v>#DIV/0!</v>
      </c>
      <c r="Y114" s="243">
        <f>SUM(Y38+Y60+Y77+Y86+Y112)</f>
        <v>0</v>
      </c>
      <c r="Z114" s="108" t="e">
        <f>+Y114/Y$7</f>
        <v>#DIV/0!</v>
      </c>
      <c r="AA114" s="243">
        <f>SUM(AA38+AA60+AA77+AA86+AA112)</f>
        <v>0</v>
      </c>
      <c r="AB114" s="108" t="e">
        <f>+AA114/AA$7</f>
        <v>#DIV/0!</v>
      </c>
      <c r="AC114" s="243">
        <f>SUM(AC38+AC60+AC77+AC86+AC112)</f>
        <v>0</v>
      </c>
      <c r="AD114" s="319" t="e">
        <f>+AC114/AC$7</f>
        <v>#DIV/0!</v>
      </c>
    </row>
    <row r="115" spans="2:30" ht="13.15" thickBot="1" x14ac:dyDescent="0.4">
      <c r="B115" s="6"/>
      <c r="C115" s="257"/>
      <c r="D115" s="2"/>
      <c r="E115" s="257"/>
      <c r="F115" s="177"/>
      <c r="G115" s="260"/>
      <c r="H115" s="177"/>
      <c r="I115" s="202"/>
      <c r="J115" s="177"/>
      <c r="K115" s="200"/>
      <c r="L115" s="177"/>
      <c r="M115" s="200"/>
      <c r="N115" s="177"/>
      <c r="O115" s="200"/>
      <c r="P115" s="177"/>
      <c r="Q115" s="200"/>
      <c r="R115" s="190"/>
      <c r="S115" s="153"/>
      <c r="T115" s="195"/>
      <c r="U115" s="2"/>
      <c r="V115" s="190"/>
      <c r="W115" s="2"/>
      <c r="X115" s="190"/>
      <c r="Y115" s="2"/>
      <c r="Z115" s="190"/>
      <c r="AA115" s="2"/>
      <c r="AB115" s="190"/>
      <c r="AC115" s="2"/>
      <c r="AD115" s="321"/>
    </row>
    <row r="116" spans="2:30" x14ac:dyDescent="0.35">
      <c r="B116" s="4"/>
      <c r="C116" s="247"/>
      <c r="D116" s="1"/>
      <c r="E116" s="247"/>
      <c r="F116" s="113"/>
      <c r="G116" s="261"/>
      <c r="H116" s="113"/>
      <c r="I116" s="203"/>
      <c r="J116" s="113"/>
      <c r="K116" s="96"/>
      <c r="L116" s="113"/>
      <c r="M116" s="96"/>
      <c r="N116" s="113"/>
      <c r="O116" s="96"/>
      <c r="P116" s="113"/>
      <c r="Q116" s="96"/>
      <c r="R116" s="172"/>
      <c r="S116" s="154"/>
      <c r="T116" s="196"/>
      <c r="U116" s="193"/>
      <c r="V116" s="172"/>
      <c r="W116" s="193"/>
      <c r="X116" s="172"/>
      <c r="Y116" s="193"/>
      <c r="Z116" s="172"/>
      <c r="AA116" s="193"/>
      <c r="AB116" s="172"/>
      <c r="AC116" s="193"/>
      <c r="AD116" s="319"/>
    </row>
    <row r="117" spans="2:30" ht="15" x14ac:dyDescent="0.4">
      <c r="B117" s="28" t="s">
        <v>335</v>
      </c>
      <c r="C117" s="243">
        <f>+C24-C114</f>
        <v>385000</v>
      </c>
      <c r="D117" s="101">
        <f>+C117/$C$7</f>
        <v>1</v>
      </c>
      <c r="E117" s="243">
        <f>+E24-E114</f>
        <v>385000</v>
      </c>
      <c r="F117" s="108">
        <f>+E117/E$7</f>
        <v>1</v>
      </c>
      <c r="G117" s="259">
        <f>+G24-G114</f>
        <v>0</v>
      </c>
      <c r="H117" s="108" t="e">
        <f>+G117/$G$7</f>
        <v>#DIV/0!</v>
      </c>
      <c r="I117" s="184">
        <f>+I24-I114</f>
        <v>0</v>
      </c>
      <c r="J117" s="108" t="e">
        <f>+I117/$I$7</f>
        <v>#DIV/0!</v>
      </c>
      <c r="K117" s="94">
        <f>+K24-K114</f>
        <v>0</v>
      </c>
      <c r="L117" s="108" t="e">
        <f>+K117/$K$7</f>
        <v>#DIV/0!</v>
      </c>
      <c r="M117" s="94">
        <f>+M24-M114</f>
        <v>0</v>
      </c>
      <c r="N117" s="108" t="e">
        <f>+M117/$M$7</f>
        <v>#DIV/0!</v>
      </c>
      <c r="O117" s="94">
        <f>+O24-O114</f>
        <v>0</v>
      </c>
      <c r="P117" s="108" t="e">
        <f>+O117/$O$7</f>
        <v>#DIV/0!</v>
      </c>
      <c r="Q117" s="94">
        <f>+Q24-Q114</f>
        <v>0</v>
      </c>
      <c r="R117" s="172" t="e">
        <f>+Q117/$Q$7</f>
        <v>#DIV/0!</v>
      </c>
      <c r="S117" s="192">
        <f>+S24-S114</f>
        <v>0</v>
      </c>
      <c r="T117" s="172" t="e">
        <f>+S117/$S$7</f>
        <v>#DIV/0!</v>
      </c>
      <c r="U117" s="192">
        <f>+U24-U114</f>
        <v>0</v>
      </c>
      <c r="V117" s="172" t="e">
        <f>+U117/$U$7</f>
        <v>#DIV/0!</v>
      </c>
      <c r="W117" s="192">
        <f>+W24-W114</f>
        <v>0</v>
      </c>
      <c r="X117" s="172" t="e">
        <f>+W117/$W$7</f>
        <v>#DIV/0!</v>
      </c>
      <c r="Y117" s="192">
        <f>+Y24-Y114</f>
        <v>0</v>
      </c>
      <c r="Z117" s="172" t="e">
        <f>+Y117/$Y$7</f>
        <v>#DIV/0!</v>
      </c>
      <c r="AA117" s="192">
        <f>+AA24-AA114</f>
        <v>0</v>
      </c>
      <c r="AB117" s="172" t="e">
        <f>+AA117/$AA$7</f>
        <v>#DIV/0!</v>
      </c>
      <c r="AC117" s="192">
        <f>+AC24-AC114</f>
        <v>0</v>
      </c>
      <c r="AD117" s="319" t="e">
        <f>+AC117/$AC$7</f>
        <v>#DIV/0!</v>
      </c>
    </row>
    <row r="118" spans="2:30" ht="13.15" thickBot="1" x14ac:dyDescent="0.4">
      <c r="B118" s="6"/>
      <c r="C118" s="257"/>
      <c r="D118" s="2"/>
      <c r="E118" s="93"/>
      <c r="F118" s="113"/>
      <c r="G118" s="87"/>
      <c r="H118" s="113"/>
      <c r="I118" s="185"/>
      <c r="J118" s="113"/>
      <c r="K118" s="87"/>
      <c r="L118" s="113"/>
      <c r="M118" s="87"/>
      <c r="N118" s="113"/>
      <c r="O118" s="87"/>
      <c r="P118" s="113"/>
      <c r="Q118" s="87"/>
      <c r="R118" s="174"/>
      <c r="S118" s="155"/>
      <c r="T118" s="197"/>
      <c r="U118" s="192"/>
      <c r="V118" s="174"/>
      <c r="W118" s="192"/>
      <c r="X118" s="174"/>
      <c r="Y118" s="192"/>
      <c r="Z118" s="174"/>
      <c r="AA118" s="192"/>
      <c r="AB118" s="174"/>
      <c r="AC118" s="192"/>
      <c r="AD118" s="401"/>
    </row>
    <row r="119" spans="2:30" ht="13.15" thickTop="1" x14ac:dyDescent="0.35">
      <c r="B119" s="4"/>
      <c r="C119" s="247"/>
      <c r="D119" s="1"/>
      <c r="E119" s="126"/>
      <c r="F119" s="168"/>
      <c r="G119" s="57"/>
      <c r="H119" s="168"/>
      <c r="I119" s="187"/>
      <c r="J119" s="168"/>
      <c r="K119" s="57"/>
      <c r="L119" s="168"/>
      <c r="M119" s="57"/>
      <c r="N119" s="168"/>
      <c r="O119" s="57"/>
      <c r="P119" s="168"/>
      <c r="Q119" s="57"/>
      <c r="R119" s="168"/>
      <c r="S119" s="57"/>
      <c r="T119" s="168"/>
      <c r="U119" s="57"/>
      <c r="V119" s="168"/>
      <c r="W119" s="57"/>
      <c r="X119" s="168"/>
      <c r="Y119" s="57"/>
      <c r="Z119" s="168"/>
      <c r="AA119" s="57"/>
      <c r="AB119" s="168"/>
      <c r="AC119" s="57"/>
      <c r="AD119" s="413"/>
    </row>
    <row r="120" spans="2:30" ht="15" x14ac:dyDescent="0.4">
      <c r="B120" s="28" t="s">
        <v>341</v>
      </c>
      <c r="C120" s="243"/>
      <c r="D120" s="1"/>
      <c r="E120" s="79"/>
      <c r="F120" s="113"/>
      <c r="G120" s="1"/>
      <c r="H120" s="113"/>
      <c r="I120" s="312"/>
      <c r="J120" s="113"/>
      <c r="K120" s="1"/>
      <c r="L120" s="113"/>
      <c r="M120" s="1"/>
      <c r="N120" s="113"/>
      <c r="O120" s="1"/>
      <c r="P120" s="113"/>
      <c r="Q120" s="1"/>
      <c r="R120" s="113"/>
      <c r="S120" s="1"/>
      <c r="T120" s="113"/>
      <c r="U120" s="1"/>
      <c r="V120" s="113"/>
      <c r="W120" s="1"/>
      <c r="X120" s="113"/>
      <c r="Y120" s="1"/>
      <c r="Z120" s="113"/>
      <c r="AA120" s="1"/>
      <c r="AB120" s="113"/>
      <c r="AC120" s="1"/>
      <c r="AD120" s="322"/>
    </row>
    <row r="121" spans="2:30" x14ac:dyDescent="0.35">
      <c r="B121" s="394" t="s">
        <v>336</v>
      </c>
      <c r="C121" s="429">
        <v>0</v>
      </c>
      <c r="D121" s="108">
        <f t="shared" ref="D121:D126" si="99">+C121/$C$7</f>
        <v>0</v>
      </c>
      <c r="E121" s="79"/>
      <c r="F121" s="113"/>
      <c r="G121" s="1"/>
      <c r="H121" s="113"/>
      <c r="I121" s="312"/>
      <c r="J121" s="113"/>
      <c r="K121" s="1"/>
      <c r="L121" s="113"/>
      <c r="M121" s="1"/>
      <c r="N121" s="113"/>
      <c r="O121" s="1"/>
      <c r="P121" s="113"/>
      <c r="Q121" s="1"/>
      <c r="R121" s="113"/>
      <c r="S121" s="1"/>
      <c r="T121" s="113"/>
      <c r="U121" s="1"/>
      <c r="V121" s="113"/>
      <c r="W121" s="1"/>
      <c r="X121" s="113"/>
      <c r="Y121" s="1"/>
      <c r="Z121" s="113"/>
      <c r="AA121" s="1"/>
      <c r="AB121" s="113"/>
      <c r="AC121" s="1"/>
      <c r="AD121" s="322"/>
    </row>
    <row r="122" spans="2:30" x14ac:dyDescent="0.35">
      <c r="B122" s="394" t="s">
        <v>337</v>
      </c>
      <c r="C122" s="429">
        <v>0</v>
      </c>
      <c r="D122" s="108">
        <f t="shared" si="99"/>
        <v>0</v>
      </c>
      <c r="E122" s="79"/>
      <c r="F122" s="113"/>
      <c r="G122" s="1"/>
      <c r="H122" s="113"/>
      <c r="I122" s="312"/>
      <c r="J122" s="113"/>
      <c r="K122" s="1"/>
      <c r="L122" s="113"/>
      <c r="M122" s="1"/>
      <c r="N122" s="113"/>
      <c r="O122" s="1"/>
      <c r="P122" s="113"/>
      <c r="Q122" s="1"/>
      <c r="R122" s="113"/>
      <c r="S122" s="1"/>
      <c r="T122" s="113"/>
      <c r="U122" s="1"/>
      <c r="V122" s="113"/>
      <c r="W122" s="1"/>
      <c r="X122" s="113"/>
      <c r="Y122" s="1"/>
      <c r="Z122" s="113"/>
      <c r="AA122" s="1"/>
      <c r="AB122" s="113"/>
      <c r="AC122" s="1"/>
      <c r="AD122" s="322"/>
    </row>
    <row r="123" spans="2:30" x14ac:dyDescent="0.35">
      <c r="B123" s="394" t="s">
        <v>338</v>
      </c>
      <c r="C123" s="429">
        <v>0</v>
      </c>
      <c r="D123" s="108">
        <f t="shared" si="99"/>
        <v>0</v>
      </c>
      <c r="E123" s="79"/>
      <c r="F123" s="113"/>
      <c r="G123" s="1"/>
      <c r="H123" s="113"/>
      <c r="I123" s="312"/>
      <c r="J123" s="113"/>
      <c r="K123" s="1"/>
      <c r="L123" s="113"/>
      <c r="M123" s="1"/>
      <c r="N123" s="113"/>
      <c r="O123" s="1"/>
      <c r="P123" s="113"/>
      <c r="Q123" s="1"/>
      <c r="R123" s="113"/>
      <c r="S123" s="1"/>
      <c r="T123" s="113"/>
      <c r="U123" s="1"/>
      <c r="V123" s="113"/>
      <c r="W123" s="1"/>
      <c r="X123" s="113"/>
      <c r="Y123" s="1"/>
      <c r="Z123" s="113"/>
      <c r="AA123" s="1"/>
      <c r="AB123" s="113"/>
      <c r="AC123" s="1"/>
      <c r="AD123" s="322"/>
    </row>
    <row r="124" spans="2:30" x14ac:dyDescent="0.35">
      <c r="B124" s="394" t="s">
        <v>339</v>
      </c>
      <c r="C124" s="429">
        <v>0</v>
      </c>
      <c r="D124" s="108">
        <f t="shared" si="99"/>
        <v>0</v>
      </c>
      <c r="E124" s="79"/>
      <c r="F124" s="113"/>
      <c r="G124" s="1"/>
      <c r="H124" s="113"/>
      <c r="I124" s="312"/>
      <c r="J124" s="113"/>
      <c r="K124" s="1"/>
      <c r="L124" s="113"/>
      <c r="M124" s="1"/>
      <c r="N124" s="113"/>
      <c r="O124" s="1"/>
      <c r="P124" s="113"/>
      <c r="Q124" s="1"/>
      <c r="R124" s="113"/>
      <c r="S124" s="1"/>
      <c r="T124" s="113"/>
      <c r="U124" s="1"/>
      <c r="V124" s="113"/>
      <c r="W124" s="1"/>
      <c r="X124" s="113"/>
      <c r="Y124" s="1"/>
      <c r="Z124" s="113"/>
      <c r="AA124" s="1"/>
      <c r="AB124" s="113"/>
      <c r="AC124" s="1"/>
      <c r="AD124" s="322"/>
    </row>
    <row r="125" spans="2:30" ht="13.15" thickBot="1" x14ac:dyDescent="0.4">
      <c r="B125" s="394" t="s">
        <v>340</v>
      </c>
      <c r="C125" s="429">
        <v>0</v>
      </c>
      <c r="D125" s="108">
        <f t="shared" si="99"/>
        <v>0</v>
      </c>
      <c r="E125" s="79"/>
      <c r="F125" s="113"/>
      <c r="G125" s="1"/>
      <c r="H125" s="113"/>
      <c r="I125" s="312"/>
      <c r="J125" s="113"/>
      <c r="K125" s="1"/>
      <c r="L125" s="113"/>
      <c r="M125" s="1"/>
      <c r="N125" s="113"/>
      <c r="O125" s="1"/>
      <c r="P125" s="113"/>
      <c r="Q125" s="1"/>
      <c r="R125" s="113"/>
      <c r="S125" s="1"/>
      <c r="T125" s="113"/>
      <c r="U125" s="1"/>
      <c r="V125" s="113"/>
      <c r="W125" s="1"/>
      <c r="X125" s="113"/>
      <c r="Y125" s="1"/>
      <c r="Z125" s="113"/>
      <c r="AA125" s="1"/>
      <c r="AB125" s="113"/>
      <c r="AC125" s="1"/>
      <c r="AD125" s="322"/>
    </row>
    <row r="126" spans="2:30" ht="13.5" thickBot="1" x14ac:dyDescent="0.45">
      <c r="B126" s="414" t="s">
        <v>347</v>
      </c>
      <c r="C126" s="266">
        <f>SUM(C121:C125)</f>
        <v>0</v>
      </c>
      <c r="D126" s="204">
        <f t="shared" si="99"/>
        <v>0</v>
      </c>
      <c r="E126" s="79"/>
      <c r="F126" s="113"/>
      <c r="G126" s="1"/>
      <c r="H126" s="113"/>
      <c r="I126" s="312"/>
      <c r="J126" s="113"/>
      <c r="K126" s="1"/>
      <c r="L126" s="113"/>
      <c r="M126" s="1"/>
      <c r="N126" s="113"/>
      <c r="O126" s="1"/>
      <c r="P126" s="113"/>
      <c r="Q126" s="1"/>
      <c r="R126" s="113"/>
      <c r="S126" s="1"/>
      <c r="T126" s="113"/>
      <c r="U126" s="1"/>
      <c r="V126" s="113"/>
      <c r="W126" s="1"/>
      <c r="X126" s="113"/>
      <c r="Y126" s="1"/>
      <c r="Z126" s="113"/>
      <c r="AA126" s="1"/>
      <c r="AB126" s="113"/>
      <c r="AC126" s="1"/>
      <c r="AD126" s="322"/>
    </row>
    <row r="127" spans="2:30" x14ac:dyDescent="0.35">
      <c r="B127" s="4"/>
      <c r="C127" s="247"/>
      <c r="D127" s="113"/>
      <c r="E127" s="79"/>
      <c r="F127" s="113"/>
      <c r="G127" s="1"/>
      <c r="H127" s="113"/>
      <c r="I127" s="312"/>
      <c r="J127" s="113"/>
      <c r="K127" s="1"/>
      <c r="L127" s="113"/>
      <c r="M127" s="1"/>
      <c r="N127" s="113"/>
      <c r="O127" s="1"/>
      <c r="P127" s="113"/>
      <c r="Q127" s="1"/>
      <c r="R127" s="113"/>
      <c r="S127" s="1"/>
      <c r="T127" s="113"/>
      <c r="U127" s="1"/>
      <c r="V127" s="113"/>
      <c r="W127" s="1"/>
      <c r="X127" s="113"/>
      <c r="Y127" s="1"/>
      <c r="Z127" s="113"/>
      <c r="AA127" s="1"/>
      <c r="AB127" s="113"/>
      <c r="AC127" s="1"/>
      <c r="AD127" s="322"/>
    </row>
    <row r="128" spans="2:30" ht="15" x14ac:dyDescent="0.4">
      <c r="B128" s="412" t="s">
        <v>342</v>
      </c>
      <c r="C128" s="243"/>
      <c r="D128" s="1"/>
      <c r="E128" s="79"/>
      <c r="F128" s="113"/>
      <c r="G128" s="1"/>
      <c r="H128" s="113"/>
      <c r="I128" s="312"/>
      <c r="J128" s="113"/>
      <c r="K128" s="1"/>
      <c r="L128" s="113"/>
      <c r="M128" s="1"/>
      <c r="N128" s="113"/>
      <c r="O128" s="1"/>
      <c r="P128" s="113"/>
      <c r="Q128" s="1"/>
      <c r="R128" s="113"/>
      <c r="S128" s="1"/>
      <c r="T128" s="113"/>
      <c r="U128" s="1"/>
      <c r="V128" s="113"/>
      <c r="W128" s="1"/>
      <c r="X128" s="113"/>
      <c r="Y128" s="1"/>
      <c r="Z128" s="113"/>
      <c r="AA128" s="1"/>
      <c r="AB128" s="113"/>
      <c r="AC128" s="1"/>
      <c r="AD128" s="322"/>
    </row>
    <row r="129" spans="2:30" x14ac:dyDescent="0.35">
      <c r="B129" s="394" t="s">
        <v>343</v>
      </c>
      <c r="C129" s="429">
        <v>0</v>
      </c>
      <c r="D129" s="108">
        <f>+C129/$C$7</f>
        <v>0</v>
      </c>
      <c r="E129" s="79"/>
      <c r="F129" s="113"/>
      <c r="G129" s="1"/>
      <c r="H129" s="113"/>
      <c r="I129" s="312"/>
      <c r="J129" s="113"/>
      <c r="K129" s="1"/>
      <c r="L129" s="113"/>
      <c r="M129" s="1"/>
      <c r="N129" s="113"/>
      <c r="O129" s="1"/>
      <c r="P129" s="113"/>
      <c r="Q129" s="1"/>
      <c r="R129" s="113"/>
      <c r="S129" s="1"/>
      <c r="T129" s="113"/>
      <c r="U129" s="1"/>
      <c r="V129" s="113"/>
      <c r="W129" s="1"/>
      <c r="X129" s="113"/>
      <c r="Y129" s="1"/>
      <c r="Z129" s="113"/>
      <c r="AA129" s="1"/>
      <c r="AB129" s="113"/>
      <c r="AC129" s="1"/>
      <c r="AD129" s="322"/>
    </row>
    <row r="130" spans="2:30" ht="13.15" thickBot="1" x14ac:dyDescent="0.4">
      <c r="B130" s="394" t="s">
        <v>344</v>
      </c>
      <c r="C130" s="429">
        <v>0</v>
      </c>
      <c r="D130" s="108">
        <f>+C130/$C$7</f>
        <v>0</v>
      </c>
      <c r="E130" s="79"/>
      <c r="F130" s="113"/>
      <c r="G130" s="1"/>
      <c r="H130" s="113"/>
      <c r="I130" s="312"/>
      <c r="J130" s="113"/>
      <c r="K130" s="1"/>
      <c r="L130" s="113"/>
      <c r="M130" s="1"/>
      <c r="N130" s="113"/>
      <c r="O130" s="1"/>
      <c r="P130" s="113"/>
      <c r="Q130" s="1"/>
      <c r="R130" s="113"/>
      <c r="S130" s="1"/>
      <c r="T130" s="113"/>
      <c r="U130" s="1"/>
      <c r="V130" s="113"/>
      <c r="W130" s="1"/>
      <c r="X130" s="113"/>
      <c r="Y130" s="1"/>
      <c r="Z130" s="113"/>
      <c r="AA130" s="1"/>
      <c r="AB130" s="113"/>
      <c r="AC130" s="1"/>
      <c r="AD130" s="322"/>
    </row>
    <row r="131" spans="2:30" ht="13.5" thickBot="1" x14ac:dyDescent="0.45">
      <c r="B131" s="414" t="s">
        <v>346</v>
      </c>
      <c r="C131" s="267">
        <v>0</v>
      </c>
      <c r="D131" s="204">
        <f>+C131/$C$7</f>
        <v>0</v>
      </c>
      <c r="E131" s="79"/>
      <c r="F131" s="113"/>
      <c r="G131" s="1"/>
      <c r="H131" s="113"/>
      <c r="I131" s="312"/>
      <c r="J131" s="113"/>
      <c r="K131" s="1"/>
      <c r="L131" s="113"/>
      <c r="M131" s="1"/>
      <c r="N131" s="113"/>
      <c r="O131" s="1"/>
      <c r="P131" s="113"/>
      <c r="Q131" s="1"/>
      <c r="R131" s="113"/>
      <c r="S131" s="1"/>
      <c r="T131" s="113"/>
      <c r="U131" s="1"/>
      <c r="V131" s="113"/>
      <c r="W131" s="1"/>
      <c r="X131" s="113"/>
      <c r="Y131" s="1"/>
      <c r="Z131" s="113"/>
      <c r="AA131" s="1"/>
      <c r="AB131" s="113"/>
      <c r="AC131" s="1"/>
      <c r="AD131" s="322"/>
    </row>
    <row r="132" spans="2:30" x14ac:dyDescent="0.35">
      <c r="B132" s="4"/>
      <c r="C132" s="247"/>
      <c r="D132" s="1"/>
      <c r="E132" s="79"/>
      <c r="F132" s="113"/>
      <c r="G132" s="1"/>
      <c r="H132" s="113"/>
      <c r="I132" s="312"/>
      <c r="J132" s="113"/>
      <c r="K132" s="1"/>
      <c r="L132" s="113"/>
      <c r="M132" s="1"/>
      <c r="N132" s="113"/>
      <c r="O132" s="1"/>
      <c r="P132" s="113"/>
      <c r="Q132" s="1"/>
      <c r="R132" s="113"/>
      <c r="S132" s="1"/>
      <c r="T132" s="113"/>
      <c r="U132" s="1"/>
      <c r="V132" s="113"/>
      <c r="W132" s="1"/>
      <c r="X132" s="113"/>
      <c r="Y132" s="1"/>
      <c r="Z132" s="113"/>
      <c r="AA132" s="1"/>
      <c r="AB132" s="113"/>
      <c r="AC132" s="1"/>
      <c r="AD132" s="322"/>
    </row>
    <row r="133" spans="2:30" ht="15" x14ac:dyDescent="0.4">
      <c r="B133" s="412" t="s">
        <v>348</v>
      </c>
      <c r="C133" s="243">
        <f>+C117+C126-C131</f>
        <v>385000</v>
      </c>
      <c r="D133" s="108">
        <f>+C133/$C$7</f>
        <v>1</v>
      </c>
      <c r="E133" s="79"/>
      <c r="F133" s="113"/>
      <c r="G133" s="1"/>
      <c r="H133" s="113"/>
      <c r="I133" s="312"/>
      <c r="J133" s="113"/>
      <c r="K133" s="1"/>
      <c r="L133" s="113"/>
      <c r="M133" s="1"/>
      <c r="N133" s="113"/>
      <c r="O133" s="1"/>
      <c r="P133" s="113"/>
      <c r="Q133" s="1"/>
      <c r="R133" s="113"/>
      <c r="S133" s="1"/>
      <c r="T133" s="113"/>
      <c r="U133" s="1"/>
      <c r="V133" s="113"/>
      <c r="W133" s="1"/>
      <c r="X133" s="113"/>
      <c r="Y133" s="1"/>
      <c r="Z133" s="113"/>
      <c r="AA133" s="1"/>
      <c r="AB133" s="113"/>
      <c r="AC133" s="1"/>
      <c r="AD133" s="322"/>
    </row>
    <row r="134" spans="2:30" ht="13.15" thickBot="1" x14ac:dyDescent="0.4">
      <c r="B134" s="6"/>
      <c r="C134" s="415"/>
      <c r="D134" s="2"/>
      <c r="E134" s="416"/>
      <c r="F134" s="324"/>
      <c r="G134" s="2"/>
      <c r="H134" s="324"/>
      <c r="I134" s="417"/>
      <c r="J134" s="324"/>
      <c r="K134" s="2"/>
      <c r="L134" s="324"/>
      <c r="M134" s="2"/>
      <c r="N134" s="324"/>
      <c r="O134" s="2"/>
      <c r="P134" s="324"/>
      <c r="Q134" s="2"/>
      <c r="R134" s="324"/>
      <c r="S134" s="2"/>
      <c r="T134" s="324"/>
      <c r="U134" s="2"/>
      <c r="V134" s="324"/>
      <c r="W134" s="2"/>
      <c r="X134" s="324"/>
      <c r="Y134" s="2"/>
      <c r="Z134" s="324"/>
      <c r="AA134" s="2"/>
      <c r="AB134" s="324"/>
      <c r="AC134" s="2"/>
      <c r="AD134" s="418"/>
    </row>
    <row r="135" spans="2:30" x14ac:dyDescent="0.35">
      <c r="C135" s="178"/>
      <c r="F135" s="163"/>
      <c r="H135" s="163"/>
      <c r="I135" s="178"/>
      <c r="J135" s="163"/>
      <c r="L135" s="163"/>
      <c r="N135" s="163"/>
      <c r="P135" s="163"/>
      <c r="R135" s="163"/>
      <c r="T135" s="163"/>
      <c r="V135" s="163"/>
      <c r="X135" s="163"/>
      <c r="Z135" s="163"/>
      <c r="AB135" s="163"/>
      <c r="AD135" s="163"/>
    </row>
  </sheetData>
  <mergeCells count="14">
    <mergeCell ref="M5:N5"/>
    <mergeCell ref="C5:D5"/>
    <mergeCell ref="E5:F5"/>
    <mergeCell ref="G5:H5"/>
    <mergeCell ref="I5:J5"/>
    <mergeCell ref="K5:L5"/>
    <mergeCell ref="O5:P5"/>
    <mergeCell ref="Q5:R5"/>
    <mergeCell ref="AA5:AB5"/>
    <mergeCell ref="AC5:AD5"/>
    <mergeCell ref="S5:T5"/>
    <mergeCell ref="U5:V5"/>
    <mergeCell ref="W5:X5"/>
    <mergeCell ref="Y5:Z5"/>
  </mergeCells>
  <phoneticPr fontId="0" type="noConversion"/>
  <pageMargins left="0.75" right="0.75" top="1" bottom="1" header="0.5" footer="0.5"/>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2:BH135"/>
  <sheetViews>
    <sheetView topLeftCell="I1" zoomScale="23" workbookViewId="0">
      <selection activeCell="AY63" sqref="AY63"/>
    </sheetView>
  </sheetViews>
  <sheetFormatPr defaultRowHeight="12.75" x14ac:dyDescent="0.35"/>
  <cols>
    <col min="2" max="2" width="50.86328125" customWidth="1"/>
    <col min="3" max="3" width="11" bestFit="1" customWidth="1"/>
    <col min="4" max="4" width="9.1328125" bestFit="1" customWidth="1"/>
    <col min="5" max="5" width="12" bestFit="1" customWidth="1"/>
    <col min="6" max="6" width="9.1328125" bestFit="1" customWidth="1"/>
    <col min="7" max="7" width="11" bestFit="1" customWidth="1"/>
    <col min="8" max="8" width="9.1328125" bestFit="1" customWidth="1"/>
    <col min="9" max="9" width="11" bestFit="1" customWidth="1"/>
    <col min="10" max="12" width="9.1328125" bestFit="1" customWidth="1"/>
    <col min="13" max="13" width="11" bestFit="1" customWidth="1"/>
    <col min="14" max="30" width="9.1328125" bestFit="1" customWidth="1"/>
    <col min="32" max="32" width="29.59765625" customWidth="1"/>
    <col min="33" max="33" width="14.73046875" customWidth="1"/>
    <col min="34" max="34" width="13.59765625" customWidth="1"/>
    <col min="35" max="35" width="14.1328125" customWidth="1"/>
    <col min="36" max="36" width="14.265625" customWidth="1"/>
    <col min="37" max="37" width="10.59765625" customWidth="1"/>
    <col min="38" max="38" width="10.86328125" customWidth="1"/>
    <col min="39" max="39" width="14.1328125" customWidth="1"/>
    <col min="40" max="40" width="12.86328125" customWidth="1"/>
    <col min="41" max="41" width="14.1328125" customWidth="1"/>
    <col min="42" max="42" width="14.59765625" customWidth="1"/>
    <col min="43" max="43" width="12.265625" customWidth="1"/>
    <col min="44" max="44" width="12.59765625" customWidth="1"/>
    <col min="45" max="45" width="12" customWidth="1"/>
    <col min="46" max="46" width="12.265625" customWidth="1"/>
    <col min="51" max="51" width="49" customWidth="1"/>
    <col min="52" max="52" width="18.86328125" customWidth="1"/>
    <col min="53" max="53" width="9.265625" bestFit="1" customWidth="1"/>
    <col min="57" max="57" width="61.3984375" bestFit="1" customWidth="1"/>
    <col min="59" max="59" width="17.86328125" customWidth="1"/>
  </cols>
  <sheetData>
    <row r="2" spans="2:60" hidden="1" x14ac:dyDescent="0.35">
      <c r="C2" s="178"/>
      <c r="E2" s="241">
        <f>'Next Years Budget - Set Goals'!$E$15</f>
        <v>3500000</v>
      </c>
      <c r="F2" s="163"/>
      <c r="G2">
        <f>'Next Years Budget - Set Goals'!$G$15</f>
        <v>1200000</v>
      </c>
      <c r="H2" s="163"/>
      <c r="I2" s="178">
        <f>'Next Years Budget - Set Goals'!$I$15</f>
        <v>800000</v>
      </c>
      <c r="J2" s="163"/>
      <c r="K2">
        <f>'Next Years Budget - Set Goals'!$K$15</f>
        <v>0</v>
      </c>
      <c r="L2" s="163"/>
      <c r="M2">
        <f>'Next Years Budget - Set Goals'!$M$15</f>
        <v>2000000</v>
      </c>
      <c r="N2" s="163"/>
      <c r="O2">
        <f>'Next Years Budget - Set Goals'!$O$15</f>
        <v>400000</v>
      </c>
      <c r="P2" s="163"/>
      <c r="Q2">
        <f>'Next Years Budget - Set Goals'!$Q$15</f>
        <v>2500000</v>
      </c>
      <c r="R2" s="163"/>
      <c r="S2">
        <f>'Next Years Budget - Set Goals'!$S$15</f>
        <v>0</v>
      </c>
      <c r="T2" s="163"/>
      <c r="U2">
        <f>'Next Years Budget - Set Goals'!$U$15</f>
        <v>0</v>
      </c>
      <c r="V2" s="163"/>
      <c r="W2">
        <f>'Next Years Budget - Set Goals'!$W$15</f>
        <v>0</v>
      </c>
      <c r="X2" s="163"/>
      <c r="Y2">
        <f>'Next Years Budget - Set Goals'!$Y$15</f>
        <v>0</v>
      </c>
      <c r="Z2" s="163"/>
      <c r="AA2">
        <f>'Next Years Budget - Set Goals'!$AA$15</f>
        <v>0</v>
      </c>
      <c r="AB2" s="163"/>
      <c r="AC2">
        <f>'Next Years Budget - Set Goals'!$AC$15</f>
        <v>0</v>
      </c>
      <c r="AD2" s="163"/>
    </row>
    <row r="3" spans="2:60" hidden="1" x14ac:dyDescent="0.35">
      <c r="C3" s="178"/>
      <c r="E3" s="468">
        <f>'Set Seasonal Sales Curves'!$K$31</f>
        <v>0.1</v>
      </c>
      <c r="F3" s="163"/>
      <c r="G3" s="208">
        <f>'Set Seasonal Sales Curves'!$K$41</f>
        <v>0</v>
      </c>
      <c r="H3" s="163"/>
      <c r="I3" s="208">
        <f>'Set Seasonal Sales Curves'!$K$51</f>
        <v>0</v>
      </c>
      <c r="J3" s="163"/>
      <c r="K3" s="208">
        <f>'Set Seasonal Sales Curves'!$K$61</f>
        <v>0</v>
      </c>
      <c r="L3" s="163"/>
      <c r="M3" s="208">
        <f>'Set Seasonal Sales Curves'!$K$72</f>
        <v>0</v>
      </c>
      <c r="N3" s="163"/>
      <c r="O3" s="208">
        <f>'Set Seasonal Sales Curves'!$K$82</f>
        <v>0</v>
      </c>
      <c r="P3" s="163"/>
      <c r="Q3" s="208">
        <f>'Set Seasonal Sales Curves'!$K$92</f>
        <v>0</v>
      </c>
      <c r="R3" s="163"/>
      <c r="S3" s="208">
        <f>'Set Seasonal Sales Curves'!$K$102</f>
        <v>0</v>
      </c>
      <c r="T3" s="163"/>
      <c r="U3" s="208">
        <f>'Set Seasonal Sales Curves'!$K$112</f>
        <v>0</v>
      </c>
      <c r="V3" s="163"/>
      <c r="W3" s="208">
        <f>'Set Seasonal Sales Curves'!$K$122</f>
        <v>0</v>
      </c>
      <c r="X3" s="163"/>
      <c r="Y3" s="208">
        <f>'Set Seasonal Sales Curves'!$K$132</f>
        <v>0</v>
      </c>
      <c r="Z3" s="163"/>
      <c r="AA3" s="467">
        <f>'Set Seasonal Sales Curves'!$K$142</f>
        <v>0</v>
      </c>
      <c r="AB3" s="163"/>
      <c r="AC3" s="467">
        <f>'Set Seasonal Sales Curves'!$K$152</f>
        <v>0</v>
      </c>
      <c r="AD3" s="163"/>
    </row>
    <row r="4" spans="2:60" ht="30.4" thickBot="1" x14ac:dyDescent="0.85">
      <c r="B4" s="207" t="s">
        <v>411</v>
      </c>
      <c r="C4" s="178"/>
      <c r="F4" s="163"/>
      <c r="H4" s="163"/>
      <c r="I4" s="178"/>
      <c r="J4" s="163"/>
      <c r="L4" s="163"/>
      <c r="N4" s="163"/>
      <c r="P4" s="163"/>
      <c r="R4" s="163"/>
      <c r="T4" s="163"/>
      <c r="V4" s="163"/>
      <c r="X4" s="163"/>
      <c r="Z4" s="163"/>
      <c r="AB4" s="163"/>
      <c r="AD4" s="163"/>
      <c r="AF4" s="150" t="s">
        <v>369</v>
      </c>
    </row>
    <row r="5" spans="2:60" ht="42" customHeight="1" thickBot="1" x14ac:dyDescent="0.45">
      <c r="B5" s="26" t="s">
        <v>239</v>
      </c>
      <c r="C5" s="1442" t="s">
        <v>240</v>
      </c>
      <c r="D5" s="1443"/>
      <c r="E5" s="1442" t="s">
        <v>212</v>
      </c>
      <c r="F5" s="1439"/>
      <c r="G5" s="1438" t="s">
        <v>211</v>
      </c>
      <c r="H5" s="1441"/>
      <c r="I5" s="1438" t="s">
        <v>243</v>
      </c>
      <c r="J5" s="1441"/>
      <c r="K5" s="1438" t="s">
        <v>813</v>
      </c>
      <c r="L5" s="1441"/>
      <c r="M5" s="1438" t="s">
        <v>244</v>
      </c>
      <c r="N5" s="1439"/>
      <c r="O5" s="1438" t="s">
        <v>804</v>
      </c>
      <c r="P5" s="1439"/>
      <c r="Q5" s="1438" t="s">
        <v>246</v>
      </c>
      <c r="R5" s="1439"/>
      <c r="S5" s="1438" t="s">
        <v>350</v>
      </c>
      <c r="T5" s="1439"/>
      <c r="U5" s="1438" t="s">
        <v>247</v>
      </c>
      <c r="V5" s="1441"/>
      <c r="W5" s="1439" t="s">
        <v>815</v>
      </c>
      <c r="X5" s="1439"/>
      <c r="Y5" s="1438" t="s">
        <v>249</v>
      </c>
      <c r="Z5" s="1439"/>
      <c r="AA5" s="1438" t="s">
        <v>250</v>
      </c>
      <c r="AB5" s="1439"/>
      <c r="AC5" s="1438" t="s">
        <v>251</v>
      </c>
      <c r="AD5" s="1440"/>
      <c r="AF5" s="217" t="s">
        <v>213</v>
      </c>
      <c r="AG5" s="227" t="s">
        <v>212</v>
      </c>
      <c r="AH5" s="233" t="s">
        <v>211</v>
      </c>
      <c r="AI5" s="233" t="s">
        <v>243</v>
      </c>
      <c r="AJ5" s="233" t="s">
        <v>813</v>
      </c>
      <c r="AK5" s="233" t="s">
        <v>244</v>
      </c>
      <c r="AL5" s="233" t="s">
        <v>804</v>
      </c>
      <c r="AM5" s="233" t="s">
        <v>246</v>
      </c>
      <c r="AN5" s="233" t="s">
        <v>350</v>
      </c>
      <c r="AO5" s="228" t="s">
        <v>247</v>
      </c>
      <c r="AP5" s="228" t="s">
        <v>815</v>
      </c>
      <c r="AQ5" s="228" t="s">
        <v>1</v>
      </c>
      <c r="AR5" s="228" t="s">
        <v>1</v>
      </c>
      <c r="AS5" s="228" t="s">
        <v>1</v>
      </c>
      <c r="AT5" s="229" t="s">
        <v>208</v>
      </c>
      <c r="AV5" s="569"/>
      <c r="AW5" s="570"/>
      <c r="AX5" s="570"/>
      <c r="AY5" s="570"/>
      <c r="AZ5" s="570"/>
      <c r="BA5" s="570"/>
      <c r="BC5" s="569"/>
      <c r="BD5" s="570"/>
      <c r="BE5" s="570"/>
      <c r="BF5" s="570"/>
      <c r="BG5" s="570"/>
      <c r="BH5" s="570"/>
    </row>
    <row r="6" spans="2:60" ht="25.9" thickTop="1" thickBot="1" x14ac:dyDescent="0.75">
      <c r="B6" s="4"/>
      <c r="C6" s="205" t="s">
        <v>236</v>
      </c>
      <c r="D6" s="75" t="s">
        <v>237</v>
      </c>
      <c r="E6" s="70" t="s">
        <v>236</v>
      </c>
      <c r="F6" s="209" t="s">
        <v>237</v>
      </c>
      <c r="G6" s="78" t="s">
        <v>236</v>
      </c>
      <c r="H6" s="171" t="s">
        <v>237</v>
      </c>
      <c r="I6" s="179" t="s">
        <v>236</v>
      </c>
      <c r="J6" s="171" t="s">
        <v>237</v>
      </c>
      <c r="K6" s="78" t="s">
        <v>236</v>
      </c>
      <c r="L6" s="171" t="s">
        <v>237</v>
      </c>
      <c r="M6" s="78" t="s">
        <v>236</v>
      </c>
      <c r="N6" s="165" t="s">
        <v>237</v>
      </c>
      <c r="O6" s="78" t="s">
        <v>236</v>
      </c>
      <c r="P6" s="165" t="s">
        <v>237</v>
      </c>
      <c r="Q6" s="78" t="s">
        <v>236</v>
      </c>
      <c r="R6" s="209" t="s">
        <v>237</v>
      </c>
      <c r="S6" s="78" t="s">
        <v>236</v>
      </c>
      <c r="T6" s="209" t="s">
        <v>237</v>
      </c>
      <c r="U6" s="78" t="s">
        <v>236</v>
      </c>
      <c r="V6" s="171" t="s">
        <v>237</v>
      </c>
      <c r="W6" s="211" t="s">
        <v>236</v>
      </c>
      <c r="X6" s="165" t="s">
        <v>237</v>
      </c>
      <c r="Y6" s="78" t="s">
        <v>236</v>
      </c>
      <c r="Z6" s="165" t="s">
        <v>237</v>
      </c>
      <c r="AA6" s="78" t="s">
        <v>236</v>
      </c>
      <c r="AB6" s="209" t="s">
        <v>237</v>
      </c>
      <c r="AC6" s="78" t="s">
        <v>236</v>
      </c>
      <c r="AD6" s="391" t="s">
        <v>237</v>
      </c>
      <c r="AF6" s="218" t="s">
        <v>360</v>
      </c>
      <c r="AG6" s="239">
        <f>+(E7)</f>
        <v>350000</v>
      </c>
      <c r="AH6" s="370">
        <f>+(G7)</f>
        <v>0</v>
      </c>
      <c r="AI6" s="370">
        <f>+(I7)</f>
        <v>0</v>
      </c>
      <c r="AJ6" s="370">
        <f>+(K7)</f>
        <v>0</v>
      </c>
      <c r="AK6" s="370">
        <f>+(M7)</f>
        <v>0</v>
      </c>
      <c r="AL6" s="370">
        <f>+(O7)</f>
        <v>0</v>
      </c>
      <c r="AM6" s="370">
        <f>+(Q7)</f>
        <v>0</v>
      </c>
      <c r="AN6" s="370">
        <f>+(S7)</f>
        <v>0</v>
      </c>
      <c r="AO6" s="370">
        <f>+(U7)</f>
        <v>0</v>
      </c>
      <c r="AP6" s="370">
        <f>+(W7)</f>
        <v>0</v>
      </c>
      <c r="AQ6" s="370">
        <f>+(Y7)</f>
        <v>0</v>
      </c>
      <c r="AR6" s="370">
        <f>+(AA7)</f>
        <v>0</v>
      </c>
      <c r="AS6" s="371">
        <f>+(AC7)</f>
        <v>0</v>
      </c>
      <c r="AT6" s="372">
        <f>SUM(AG6:AS6)</f>
        <v>350000</v>
      </c>
      <c r="AV6" s="547" t="s">
        <v>461</v>
      </c>
      <c r="AW6" s="548"/>
      <c r="AX6" s="548"/>
      <c r="AY6" s="548"/>
      <c r="AZ6" s="548"/>
      <c r="BA6" s="548"/>
      <c r="BC6" s="547" t="s">
        <v>461</v>
      </c>
      <c r="BD6" s="548"/>
      <c r="BE6" s="548"/>
      <c r="BF6" s="548"/>
      <c r="BG6" s="548"/>
      <c r="BH6" s="548"/>
    </row>
    <row r="7" spans="2:60" ht="18.399999999999999" thickTop="1" thickBot="1" x14ac:dyDescent="0.55000000000000004">
      <c r="B7" s="392" t="s">
        <v>230</v>
      </c>
      <c r="C7" s="245">
        <f>+E7+G7+I7+K7+M7+O7+Q7+S7+U7+W7+Y7+AA7+AC7</f>
        <v>350000</v>
      </c>
      <c r="D7" s="101">
        <f>+C7/$C$7</f>
        <v>1</v>
      </c>
      <c r="E7" s="393">
        <f>+(E2*E3)</f>
        <v>350000</v>
      </c>
      <c r="F7" s="108">
        <f>+E7/$E$7</f>
        <v>1</v>
      </c>
      <c r="G7" s="242">
        <f>+(G2*G3)</f>
        <v>0</v>
      </c>
      <c r="H7" s="172" t="e">
        <f>+G7/$G$7</f>
        <v>#DIV/0!</v>
      </c>
      <c r="I7" s="242">
        <f>+(I2*I3)</f>
        <v>0</v>
      </c>
      <c r="J7" s="172" t="e">
        <f>+I7/$I$7</f>
        <v>#DIV/0!</v>
      </c>
      <c r="K7" s="242">
        <f>+(K2*K3)</f>
        <v>0</v>
      </c>
      <c r="L7" s="172" t="e">
        <f>+K7/$K$7</f>
        <v>#DIV/0!</v>
      </c>
      <c r="M7" s="242">
        <f>+(M2*M3)</f>
        <v>0</v>
      </c>
      <c r="N7" s="108" t="e">
        <f>+M7/$M$7</f>
        <v>#DIV/0!</v>
      </c>
      <c r="O7" s="242">
        <f>+(O2*O3)</f>
        <v>0</v>
      </c>
      <c r="P7" s="108" t="e">
        <f>+O7/$M$7</f>
        <v>#DIV/0!</v>
      </c>
      <c r="Q7" s="242">
        <f>+(Q2*Q3)</f>
        <v>0</v>
      </c>
      <c r="R7" s="108" t="e">
        <f>+Q7/$Q$7</f>
        <v>#DIV/0!</v>
      </c>
      <c r="S7" s="242">
        <f>+(S2*S3)</f>
        <v>0</v>
      </c>
      <c r="T7" s="108" t="e">
        <f>+S7/$S$7</f>
        <v>#DIV/0!</v>
      </c>
      <c r="U7" s="242">
        <f>+(U2*U3)</f>
        <v>0</v>
      </c>
      <c r="V7" s="172" t="e">
        <f>+U7/$U$7</f>
        <v>#DIV/0!</v>
      </c>
      <c r="W7" s="242">
        <f>+(W2*W3)</f>
        <v>0</v>
      </c>
      <c r="X7" s="108" t="e">
        <f>+W7/$W$7</f>
        <v>#DIV/0!</v>
      </c>
      <c r="Y7" s="242">
        <f>+(Y2*Y3)</f>
        <v>0</v>
      </c>
      <c r="Z7" s="108" t="e">
        <f>+Y7/$Y$7</f>
        <v>#DIV/0!</v>
      </c>
      <c r="AA7" s="242">
        <f>+(AA2*AA3)</f>
        <v>0</v>
      </c>
      <c r="AB7" s="108" t="e">
        <f>+AA7/$AA$7</f>
        <v>#DIV/0!</v>
      </c>
      <c r="AC7" s="242">
        <f>+(AC2*AC3)</f>
        <v>0</v>
      </c>
      <c r="AD7" s="319" t="e">
        <f>+AC7/$AC$7</f>
        <v>#DIV/0!</v>
      </c>
      <c r="AF7" s="376" t="s">
        <v>349</v>
      </c>
      <c r="AG7" s="374">
        <f>+(AG6/$AT$6)</f>
        <v>1</v>
      </c>
      <c r="AH7" s="421">
        <f t="shared" ref="AH7:AS7" si="0">+(AH6/$AT$6)</f>
        <v>0</v>
      </c>
      <c r="AI7" s="421">
        <f t="shared" si="0"/>
        <v>0</v>
      </c>
      <c r="AJ7" s="421">
        <f t="shared" si="0"/>
        <v>0</v>
      </c>
      <c r="AK7" s="421">
        <f t="shared" si="0"/>
        <v>0</v>
      </c>
      <c r="AL7" s="421">
        <f t="shared" si="0"/>
        <v>0</v>
      </c>
      <c r="AM7" s="421">
        <f t="shared" si="0"/>
        <v>0</v>
      </c>
      <c r="AN7" s="421">
        <f t="shared" si="0"/>
        <v>0</v>
      </c>
      <c r="AO7" s="421">
        <f t="shared" si="0"/>
        <v>0</v>
      </c>
      <c r="AP7" s="421">
        <f t="shared" si="0"/>
        <v>0</v>
      </c>
      <c r="AQ7" s="421">
        <f t="shared" si="0"/>
        <v>0</v>
      </c>
      <c r="AR7" s="421">
        <f t="shared" si="0"/>
        <v>0</v>
      </c>
      <c r="AS7" s="421">
        <f t="shared" si="0"/>
        <v>0</v>
      </c>
      <c r="AT7" s="230">
        <f>+AT6/$AT6</f>
        <v>1</v>
      </c>
      <c r="AV7" s="565" t="s">
        <v>486</v>
      </c>
      <c r="AW7" s="566"/>
      <c r="AX7" s="568" t="s">
        <v>487</v>
      </c>
      <c r="AY7" s="566"/>
      <c r="AZ7" s="566"/>
      <c r="BA7" s="567"/>
      <c r="BC7" s="565" t="s">
        <v>486</v>
      </c>
      <c r="BD7" s="566"/>
      <c r="BE7" s="568" t="s">
        <v>696</v>
      </c>
      <c r="BF7" s="566"/>
      <c r="BG7" s="566"/>
      <c r="BH7" s="567"/>
    </row>
    <row r="8" spans="2:60" ht="18.399999999999999" thickTop="1" thickBot="1" x14ac:dyDescent="0.55000000000000004">
      <c r="B8" s="4"/>
      <c r="C8" s="243"/>
      <c r="D8" s="76"/>
      <c r="E8" s="62"/>
      <c r="F8" s="108"/>
      <c r="G8" s="250"/>
      <c r="H8" s="172"/>
      <c r="I8" s="180"/>
      <c r="J8" s="172"/>
      <c r="K8" s="79"/>
      <c r="L8" s="172"/>
      <c r="M8" s="79"/>
      <c r="N8" s="89"/>
      <c r="O8" s="79"/>
      <c r="P8" s="108"/>
      <c r="Q8" s="94"/>
      <c r="R8" s="108"/>
      <c r="S8" s="94"/>
      <c r="T8" s="108"/>
      <c r="U8" s="94"/>
      <c r="V8" s="172"/>
      <c r="W8" s="1"/>
      <c r="X8" s="108"/>
      <c r="Y8" s="94"/>
      <c r="Z8" s="108"/>
      <c r="AA8" s="94"/>
      <c r="AB8" s="108"/>
      <c r="AC8" s="79"/>
      <c r="AD8" s="319"/>
      <c r="AF8" s="220" t="s">
        <v>361</v>
      </c>
      <c r="AG8" s="373">
        <f>+(F$24)</f>
        <v>1</v>
      </c>
      <c r="AH8" s="422" t="e">
        <f>+(H$24)</f>
        <v>#DIV/0!</v>
      </c>
      <c r="AI8" s="422" t="e">
        <f>+(J$24)</f>
        <v>#DIV/0!</v>
      </c>
      <c r="AJ8" s="422" t="e">
        <f>+(L$24)</f>
        <v>#DIV/0!</v>
      </c>
      <c r="AK8" s="422" t="e">
        <f>+(N$24)</f>
        <v>#DIV/0!</v>
      </c>
      <c r="AL8" s="422" t="e">
        <f>+(P$24)</f>
        <v>#DIV/0!</v>
      </c>
      <c r="AM8" s="422" t="e">
        <f>+(R$24)</f>
        <v>#DIV/0!</v>
      </c>
      <c r="AN8" s="422" t="e">
        <f>+(T$24)</f>
        <v>#DIV/0!</v>
      </c>
      <c r="AO8" s="422" t="e">
        <f>+(V$24)</f>
        <v>#DIV/0!</v>
      </c>
      <c r="AP8" s="422" t="e">
        <f>+(X$24)</f>
        <v>#DIV/0!</v>
      </c>
      <c r="AQ8" s="422" t="e">
        <f>+(Z$24)</f>
        <v>#DIV/0!</v>
      </c>
      <c r="AR8" s="422" t="e">
        <f>+(AB$24)</f>
        <v>#DIV/0!</v>
      </c>
      <c r="AS8" s="422" t="e">
        <f>+(AD$24)</f>
        <v>#DIV/0!</v>
      </c>
      <c r="AT8" s="231" t="e">
        <f>+AT9/AT6</f>
        <v>#DIV/0!</v>
      </c>
      <c r="AV8" s="4"/>
      <c r="AW8" s="549" t="s">
        <v>462</v>
      </c>
      <c r="AX8" s="550" t="s">
        <v>463</v>
      </c>
      <c r="AY8" s="1"/>
      <c r="AZ8" s="551">
        <f>+(E7)</f>
        <v>350000</v>
      </c>
      <c r="BA8" s="3"/>
      <c r="BC8" s="4"/>
      <c r="BD8" s="549" t="s">
        <v>462</v>
      </c>
      <c r="BE8" s="550" t="s">
        <v>696</v>
      </c>
      <c r="BF8" s="1"/>
      <c r="BG8" s="551">
        <f>+G7</f>
        <v>0</v>
      </c>
      <c r="BH8" s="3"/>
    </row>
    <row r="9" spans="2:60" ht="18" thickBot="1" x14ac:dyDescent="0.55000000000000004">
      <c r="B9" s="28" t="s">
        <v>232</v>
      </c>
      <c r="C9" s="243"/>
      <c r="D9" s="76"/>
      <c r="E9" s="62"/>
      <c r="F9" s="108"/>
      <c r="G9" s="250"/>
      <c r="H9" s="172"/>
      <c r="I9" s="180"/>
      <c r="J9" s="108"/>
      <c r="K9" s="79"/>
      <c r="L9" s="172"/>
      <c r="M9" s="79"/>
      <c r="N9" s="89"/>
      <c r="O9" s="79"/>
      <c r="P9" s="108"/>
      <c r="Q9" s="94"/>
      <c r="R9" s="108"/>
      <c r="S9" s="94"/>
      <c r="T9" s="108"/>
      <c r="U9" s="94"/>
      <c r="V9" s="172"/>
      <c r="W9" s="1"/>
      <c r="X9" s="108"/>
      <c r="Y9" s="94"/>
      <c r="Z9" s="108"/>
      <c r="AA9" s="94"/>
      <c r="AB9" s="108"/>
      <c r="AC9" s="79"/>
      <c r="AD9" s="319"/>
      <c r="AF9" s="219" t="s">
        <v>362</v>
      </c>
      <c r="AG9" s="290">
        <f t="shared" ref="AG9:AS9" si="1">+AG6*AG8</f>
        <v>350000</v>
      </c>
      <c r="AH9" s="291" t="e">
        <f t="shared" si="1"/>
        <v>#DIV/0!</v>
      </c>
      <c r="AI9" s="291" t="e">
        <f t="shared" si="1"/>
        <v>#DIV/0!</v>
      </c>
      <c r="AJ9" s="291" t="e">
        <f t="shared" si="1"/>
        <v>#DIV/0!</v>
      </c>
      <c r="AK9" s="291" t="e">
        <f t="shared" si="1"/>
        <v>#DIV/0!</v>
      </c>
      <c r="AL9" s="291" t="e">
        <f t="shared" si="1"/>
        <v>#DIV/0!</v>
      </c>
      <c r="AM9" s="291" t="e">
        <f t="shared" si="1"/>
        <v>#DIV/0!</v>
      </c>
      <c r="AN9" s="291" t="e">
        <f t="shared" si="1"/>
        <v>#DIV/0!</v>
      </c>
      <c r="AO9" s="291" t="e">
        <f t="shared" si="1"/>
        <v>#DIV/0!</v>
      </c>
      <c r="AP9" s="291" t="e">
        <f t="shared" si="1"/>
        <v>#DIV/0!</v>
      </c>
      <c r="AQ9" s="291" t="e">
        <f t="shared" si="1"/>
        <v>#DIV/0!</v>
      </c>
      <c r="AR9" s="291" t="e">
        <f t="shared" si="1"/>
        <v>#DIV/0!</v>
      </c>
      <c r="AS9" s="292" t="e">
        <f t="shared" si="1"/>
        <v>#DIV/0!</v>
      </c>
      <c r="AT9" s="293" t="e">
        <f>SUM(AG9:AS9)</f>
        <v>#DIV/0!</v>
      </c>
      <c r="AV9" s="552"/>
      <c r="AW9" s="549" t="s">
        <v>464</v>
      </c>
      <c r="AX9" s="550" t="s">
        <v>465</v>
      </c>
      <c r="AY9" s="1"/>
      <c r="AZ9" s="572">
        <v>8000</v>
      </c>
      <c r="BA9" s="3"/>
      <c r="BC9" s="552"/>
      <c r="BD9" s="549" t="s">
        <v>464</v>
      </c>
      <c r="BE9" s="550" t="s">
        <v>465</v>
      </c>
      <c r="BF9" s="1"/>
      <c r="BG9" s="572">
        <v>350</v>
      </c>
      <c r="BH9" s="3"/>
    </row>
    <row r="10" spans="2:60" ht="18" thickBot="1" x14ac:dyDescent="0.55000000000000004">
      <c r="B10" s="394" t="s">
        <v>220</v>
      </c>
      <c r="C10" s="243">
        <f t="shared" ref="C10:C21" si="2">+E10+G10+I10+K10+M10+O10+Q10+S10+U10+W10+Y10+AA10+AC10</f>
        <v>0</v>
      </c>
      <c r="D10" s="101">
        <f>+C10/$C$7</f>
        <v>0</v>
      </c>
      <c r="E10" s="249">
        <f>+F10*E$7</f>
        <v>0</v>
      </c>
      <c r="F10" s="237">
        <f>'Next Years Budget - Set Goals'!$F$18</f>
        <v>0</v>
      </c>
      <c r="G10" s="270">
        <f>+H10*$G$7</f>
        <v>0</v>
      </c>
      <c r="H10" s="236">
        <f>'Next Years Budget - Set Goals'!H18</f>
        <v>0</v>
      </c>
      <c r="I10" s="181">
        <f>+J10*$I$7</f>
        <v>0</v>
      </c>
      <c r="J10" s="237">
        <f>'Next Years Budget - Set Goals'!J18</f>
        <v>0</v>
      </c>
      <c r="K10" s="164">
        <f>+$K$7*L10</f>
        <v>0</v>
      </c>
      <c r="L10" s="236">
        <f>'Next Years Budget - Set Goals'!L18</f>
        <v>0</v>
      </c>
      <c r="M10" s="164">
        <f>+N10*$M$7</f>
        <v>0</v>
      </c>
      <c r="N10" s="238">
        <f>'Next Years Budget - Set Goals'!N18</f>
        <v>0</v>
      </c>
      <c r="O10" s="164">
        <f>+P10*$O$7</f>
        <v>0</v>
      </c>
      <c r="P10" s="237">
        <f>'Next Years Budget - Set Goals'!P18</f>
        <v>0</v>
      </c>
      <c r="Q10" s="170">
        <f>+R10*$Q$7</f>
        <v>0</v>
      </c>
      <c r="R10" s="237">
        <f>'Next Years Budget - Set Goals'!R18</f>
        <v>0</v>
      </c>
      <c r="S10" s="170">
        <f>+T10*$S$7</f>
        <v>0</v>
      </c>
      <c r="T10" s="237">
        <f>'Next Years Budget - Set Goals'!T18</f>
        <v>0</v>
      </c>
      <c r="U10" s="170">
        <f>+V10*$U$7</f>
        <v>0</v>
      </c>
      <c r="V10" s="236">
        <f>'Next Years Budget - Set Goals'!V18</f>
        <v>0</v>
      </c>
      <c r="W10" s="155">
        <f>+X10*$W$7</f>
        <v>0</v>
      </c>
      <c r="X10" s="237">
        <f>'Next Years Budget - Set Goals'!X18</f>
        <v>1E-4</v>
      </c>
      <c r="Y10" s="170">
        <f>+Z10*$Y$7</f>
        <v>0</v>
      </c>
      <c r="Z10" s="237">
        <f>'Next Years Budget - Set Goals'!Z18</f>
        <v>0</v>
      </c>
      <c r="AA10" s="170">
        <f>+AB10*$AA$7</f>
        <v>0</v>
      </c>
      <c r="AB10" s="237">
        <f>'Next Years Budget - Set Goals'!AB18</f>
        <v>0</v>
      </c>
      <c r="AC10" s="164">
        <f>+AD10*$AC$7</f>
        <v>0</v>
      </c>
      <c r="AD10" s="395">
        <f>'Next Years Budget - Set Goals'!AD18</f>
        <v>1E-4</v>
      </c>
      <c r="AF10" s="378" t="s">
        <v>363</v>
      </c>
      <c r="AG10" s="223">
        <f>+(AG11/AG6)</f>
        <v>0</v>
      </c>
      <c r="AH10" s="234" t="e">
        <f t="shared" ref="AH10:AS10" si="3">+(AH11/AH6)</f>
        <v>#DIV/0!</v>
      </c>
      <c r="AI10" s="234" t="e">
        <f t="shared" si="3"/>
        <v>#DIV/0!</v>
      </c>
      <c r="AJ10" s="234" t="e">
        <f t="shared" si="3"/>
        <v>#DIV/0!</v>
      </c>
      <c r="AK10" s="234" t="e">
        <f t="shared" si="3"/>
        <v>#DIV/0!</v>
      </c>
      <c r="AL10" s="234" t="e">
        <f t="shared" si="3"/>
        <v>#DIV/0!</v>
      </c>
      <c r="AM10" s="234" t="e">
        <f t="shared" si="3"/>
        <v>#DIV/0!</v>
      </c>
      <c r="AN10" s="234" t="e">
        <f t="shared" si="3"/>
        <v>#DIV/0!</v>
      </c>
      <c r="AO10" s="234" t="e">
        <f t="shared" si="3"/>
        <v>#DIV/0!</v>
      </c>
      <c r="AP10" s="234" t="e">
        <f t="shared" si="3"/>
        <v>#DIV/0!</v>
      </c>
      <c r="AQ10" s="234" t="e">
        <f t="shared" si="3"/>
        <v>#DIV/0!</v>
      </c>
      <c r="AR10" s="234" t="e">
        <f t="shared" si="3"/>
        <v>#DIV/0!</v>
      </c>
      <c r="AS10" s="234" t="e">
        <f t="shared" si="3"/>
        <v>#DIV/0!</v>
      </c>
      <c r="AT10" s="232">
        <f>+AT11/AT6</f>
        <v>0</v>
      </c>
      <c r="AV10" s="552"/>
      <c r="AW10" s="549" t="s">
        <v>466</v>
      </c>
      <c r="AX10" s="550" t="s">
        <v>467</v>
      </c>
      <c r="AY10" s="1"/>
      <c r="AZ10" s="553">
        <f>+(AZ8/AZ9)</f>
        <v>43.75</v>
      </c>
      <c r="BA10" s="3"/>
      <c r="BC10" s="552"/>
      <c r="BD10" s="549" t="s">
        <v>466</v>
      </c>
      <c r="BE10" s="550" t="s">
        <v>467</v>
      </c>
      <c r="BF10" s="1"/>
      <c r="BG10" s="553">
        <f>+(BG8/BG9)</f>
        <v>0</v>
      </c>
      <c r="BH10" s="3"/>
    </row>
    <row r="11" spans="2:60" ht="18.399999999999999" thickTop="1" thickBot="1" x14ac:dyDescent="0.55000000000000004">
      <c r="B11" s="394" t="s">
        <v>221</v>
      </c>
      <c r="C11" s="243">
        <f t="shared" si="2"/>
        <v>0</v>
      </c>
      <c r="D11" s="101">
        <f t="shared" ref="D11:D21" si="4">+C11/$C$7</f>
        <v>0</v>
      </c>
      <c r="E11" s="249">
        <f t="shared" ref="E11:E21" si="5">+F11*E$7</f>
        <v>0</v>
      </c>
      <c r="F11" s="237">
        <f>'Next Years Budget - Set Goals'!F19</f>
        <v>0</v>
      </c>
      <c r="G11" s="270">
        <f t="shared" ref="G11:G21" si="6">+H11*$G$7</f>
        <v>0</v>
      </c>
      <c r="H11" s="236">
        <f>'Next Years Budget - Set Goals'!H19</f>
        <v>0</v>
      </c>
      <c r="I11" s="181">
        <f t="shared" ref="I11:I21" si="7">+J11*$I$7</f>
        <v>0</v>
      </c>
      <c r="J11" s="237">
        <f>'Next Years Budget - Set Goals'!J19</f>
        <v>0</v>
      </c>
      <c r="K11" s="164">
        <f t="shared" ref="K11:K21" si="8">+L11*$K$7</f>
        <v>0</v>
      </c>
      <c r="L11" s="236">
        <f>'Next Years Budget - Set Goals'!L19</f>
        <v>0</v>
      </c>
      <c r="M11" s="170">
        <f t="shared" ref="M11:M21" si="9">+N11*$M$7</f>
        <v>0</v>
      </c>
      <c r="N11" s="238">
        <f>'Next Years Budget - Set Goals'!N19</f>
        <v>0</v>
      </c>
      <c r="O11" s="164">
        <f t="shared" ref="O11:O21" si="10">+P11*$O$7</f>
        <v>0</v>
      </c>
      <c r="P11" s="237">
        <f>'Next Years Budget - Set Goals'!P19</f>
        <v>0</v>
      </c>
      <c r="Q11" s="170">
        <f t="shared" ref="Q11:Q21" si="11">+R11*$Q$7</f>
        <v>0</v>
      </c>
      <c r="R11" s="237">
        <f>'Next Years Budget - Set Goals'!R19</f>
        <v>0</v>
      </c>
      <c r="S11" s="170">
        <f t="shared" ref="S11:S21" si="12">+T11*$S$7</f>
        <v>0</v>
      </c>
      <c r="T11" s="237">
        <f>'Next Years Budget - Set Goals'!T19</f>
        <v>0</v>
      </c>
      <c r="U11" s="170">
        <f t="shared" ref="U11:U21" si="13">+V11*$U$7</f>
        <v>0</v>
      </c>
      <c r="V11" s="236">
        <f>'Next Years Budget - Set Goals'!V19</f>
        <v>0</v>
      </c>
      <c r="W11" s="155">
        <f t="shared" ref="W11:W21" si="14">+X11*$W$7</f>
        <v>0</v>
      </c>
      <c r="X11" s="237">
        <f>'Next Years Budget - Set Goals'!X19</f>
        <v>0</v>
      </c>
      <c r="Y11" s="170">
        <f t="shared" ref="Y11:Y21" si="15">+Z11*$Y$7</f>
        <v>0</v>
      </c>
      <c r="Z11" s="237">
        <f>'Next Years Budget - Set Goals'!Z19</f>
        <v>0</v>
      </c>
      <c r="AA11" s="170">
        <f t="shared" ref="AA11:AA21" si="16">+AB11*$AA$7</f>
        <v>0</v>
      </c>
      <c r="AB11" s="237">
        <f>'Next Years Budget - Set Goals'!AB19</f>
        <v>0</v>
      </c>
      <c r="AC11" s="164">
        <f t="shared" ref="AC11:AC21" si="17">+AD11*$AC$7</f>
        <v>0</v>
      </c>
      <c r="AD11" s="395">
        <f>'Next Years Budget - Set Goals'!AD19</f>
        <v>0</v>
      </c>
      <c r="AF11" s="377" t="s">
        <v>364</v>
      </c>
      <c r="AG11" s="239">
        <f>+(E114)</f>
        <v>0</v>
      </c>
      <c r="AH11" s="379">
        <f>+(G114)</f>
        <v>0</v>
      </c>
      <c r="AI11" s="379">
        <f>+(I114)</f>
        <v>0</v>
      </c>
      <c r="AJ11" s="379">
        <f>+(K114)</f>
        <v>0</v>
      </c>
      <c r="AK11" s="379">
        <f>+(M114)</f>
        <v>0</v>
      </c>
      <c r="AL11" s="379">
        <f>+(O114)</f>
        <v>0</v>
      </c>
      <c r="AM11" s="379">
        <f>+(Q114)</f>
        <v>0</v>
      </c>
      <c r="AN11" s="379">
        <f>+(S114)</f>
        <v>0</v>
      </c>
      <c r="AO11" s="379">
        <f>+(U114)</f>
        <v>0</v>
      </c>
      <c r="AP11" s="379">
        <f>+(W114)</f>
        <v>0</v>
      </c>
      <c r="AQ11" s="379">
        <f>+(Y114)</f>
        <v>0</v>
      </c>
      <c r="AR11" s="379">
        <f>+(AA114)</f>
        <v>0</v>
      </c>
      <c r="AS11" s="380">
        <f>+(AC114)</f>
        <v>0</v>
      </c>
      <c r="AT11" s="381">
        <f>SUM(AG11:AS11)</f>
        <v>0</v>
      </c>
      <c r="AV11" s="552"/>
      <c r="AW11" s="549" t="s">
        <v>468</v>
      </c>
      <c r="AX11" s="550" t="s">
        <v>469</v>
      </c>
      <c r="AY11" s="1"/>
      <c r="AZ11" s="573">
        <v>0.1</v>
      </c>
      <c r="BA11" s="3"/>
      <c r="BC11" s="552"/>
      <c r="BD11" s="549" t="s">
        <v>468</v>
      </c>
      <c r="BE11" s="550" t="s">
        <v>469</v>
      </c>
      <c r="BF11" s="1"/>
      <c r="BG11" s="573">
        <v>0</v>
      </c>
      <c r="BH11" s="3"/>
    </row>
    <row r="12" spans="2:60" ht="18" thickBot="1" x14ac:dyDescent="0.55000000000000004">
      <c r="B12" s="394" t="s">
        <v>222</v>
      </c>
      <c r="C12" s="243">
        <f t="shared" si="2"/>
        <v>0</v>
      </c>
      <c r="D12" s="101">
        <f t="shared" si="4"/>
        <v>0</v>
      </c>
      <c r="E12" s="249">
        <f t="shared" si="5"/>
        <v>0</v>
      </c>
      <c r="F12" s="237">
        <f>'Next Years Budget - Set Goals'!F20</f>
        <v>0</v>
      </c>
      <c r="G12" s="270">
        <f t="shared" si="6"/>
        <v>0</v>
      </c>
      <c r="H12" s="236">
        <f>'Next Years Budget - Set Goals'!H20</f>
        <v>0</v>
      </c>
      <c r="I12" s="181">
        <f t="shared" si="7"/>
        <v>0</v>
      </c>
      <c r="J12" s="237">
        <f>'Next Years Budget - Set Goals'!J20</f>
        <v>0</v>
      </c>
      <c r="K12" s="164">
        <f t="shared" si="8"/>
        <v>0</v>
      </c>
      <c r="L12" s="236">
        <f>'Next Years Budget - Set Goals'!L20</f>
        <v>0</v>
      </c>
      <c r="M12" s="170">
        <f t="shared" si="9"/>
        <v>0</v>
      </c>
      <c r="N12" s="238">
        <f>'Next Years Budget - Set Goals'!N20</f>
        <v>0</v>
      </c>
      <c r="O12" s="164">
        <f t="shared" si="10"/>
        <v>0</v>
      </c>
      <c r="P12" s="237">
        <f>'Next Years Budget - Set Goals'!P20</f>
        <v>0</v>
      </c>
      <c r="Q12" s="170">
        <f t="shared" si="11"/>
        <v>0</v>
      </c>
      <c r="R12" s="237">
        <f>'Next Years Budget - Set Goals'!R20</f>
        <v>0</v>
      </c>
      <c r="S12" s="170">
        <f t="shared" si="12"/>
        <v>0</v>
      </c>
      <c r="T12" s="237">
        <f>'Next Years Budget - Set Goals'!T20</f>
        <v>0</v>
      </c>
      <c r="U12" s="170">
        <f t="shared" si="13"/>
        <v>0</v>
      </c>
      <c r="V12" s="236">
        <f>'Next Years Budget - Set Goals'!V20</f>
        <v>0</v>
      </c>
      <c r="W12" s="155">
        <f t="shared" si="14"/>
        <v>0</v>
      </c>
      <c r="X12" s="237">
        <f>'Next Years Budget - Set Goals'!X20</f>
        <v>0</v>
      </c>
      <c r="Y12" s="170">
        <f t="shared" si="15"/>
        <v>0</v>
      </c>
      <c r="Z12" s="237">
        <f>'Next Years Budget - Set Goals'!Z20</f>
        <v>0</v>
      </c>
      <c r="AA12" s="170">
        <f t="shared" si="16"/>
        <v>0</v>
      </c>
      <c r="AB12" s="237">
        <f>'Next Years Budget - Set Goals'!AB20</f>
        <v>0</v>
      </c>
      <c r="AC12" s="164">
        <f t="shared" si="17"/>
        <v>0</v>
      </c>
      <c r="AD12" s="395">
        <f>'Next Years Budget - Set Goals'!AD20</f>
        <v>0</v>
      </c>
      <c r="AF12" s="214" t="s">
        <v>370</v>
      </c>
      <c r="AG12" s="385">
        <f>+(E31+E32+E34+E35+E36+E41+E42+E46+E47+E54+E55+E56+E57+E59+E67+E68+E69+E73+E74+E81+E82+E83+E89+E90+E92+E94+E95+E96+E97+E100+E101+E102+E103+E106+E107+E108+E109+E110+E111)</f>
        <v>0</v>
      </c>
      <c r="AH12" s="386">
        <f>+(G31+G32+G34+G35+G36+G41+G42+G46+G47+G54+G55+G56+G57+G59+G67+G68+G69+G73+G74+G81+G82+G83+G89+G90+G92+G94+G95+G96+G97+G100+G101+G102+G103+G106+G107+G108+G109+G110+G111)</f>
        <v>0</v>
      </c>
      <c r="AI12" s="386">
        <f>+(I31+I32+I34+I35+I36+I41+I42+I46+I47+I54+I55+I56+I57+I59+I67+I68+I69+I73+I74+I81+I82+I83+I89+I90+I92+I94+I95+I96+I97+I100+I101+I102+I103+I106+I107+I108+I109+I110+I111)</f>
        <v>0</v>
      </c>
      <c r="AJ12" s="386">
        <f>+(K31+K32+K34+K35+K36+K41+K42+K46+K47+K54+K55+K56+K57+K59+K67+K68+K69+K73+K74+K81+K82+K83+K89+K90+K92+K94+K95+K96+K97+K100+K101+K102+K103+K106+K107+K108+K109+K110+K111)</f>
        <v>0</v>
      </c>
      <c r="AK12" s="386">
        <f>+(M31+M32+M34+M35+M36+M41+M42+M46+M47+M54+M55+M56+M57+M59+M67+M68+M69+M73+M74+M81+M82+M83+M89+M90+M92+M94+M95+M96+M97+M100+M101+M102+M103+M106+M107+M108+M109+M110+M111)</f>
        <v>0</v>
      </c>
      <c r="AL12" s="386">
        <f>+(O31+O32+O34+O35+O36+O41+O42+O46+O47+O54+O55+O56+O57+O59+O67+O68+O69+O73+O74+O81+O82+O83+O89+O90+O92+O94+O95+O96+O97+O100+O101+O102+O103+O106+O107+O108+O109+O110+O111)</f>
        <v>0</v>
      </c>
      <c r="AM12" s="386">
        <f>+(Q31+Q32+Q34+Q35+Q36+Q41+Q42+Q46+Q47+Q54+Q55+Q56+Q57+Q59+Q67+Q68+Q69+Q73+Q74+Q81+Q82+Q83+Q89+Q90+Q92+Q94+Q95+Q96+Q97+Q100+Q101+Q102+Q103+Q106+Q107+Q108+Q109+Q110+Q111)</f>
        <v>0</v>
      </c>
      <c r="AN12" s="386">
        <f>+(S31+S32+S34+S35+S36+S41+S42+S46+S47+S54+S55+S56+S57+S59+S67+S68+S69+S73+S74+S81+S82+S83+S89+S90+S92+S94+S95+S96+S97+S100+S101+S102+S103+S106+S107+S108+S109+S110+S111)</f>
        <v>0</v>
      </c>
      <c r="AO12" s="386">
        <f>+(U31+U32+U34+U35+U36+U41+U42+U46+U47+U54+U55+U56+U57+U59+U67+U68+U69+U73+U74+U81+U82+U83+U89+U90+U92+U94+U95+U96+U97+U100+U101+U102+U103+U106+U107+U108+U109+U110+U111)</f>
        <v>0</v>
      </c>
      <c r="AP12" s="386">
        <f>+(W31+W32+W34+W35+W36+W41+W42+W46+W47+W54+W55+W56+W57+W59+W67+W68+W69+W73+W74+W81+W82+W83+W89+W90+W92+W94+W95+W96+W97+W100+W101+W102+W103+W106+W107+W108+W109+W110+W111)</f>
        <v>0</v>
      </c>
      <c r="AQ12" s="386">
        <f>+(Y31+Y32+Y34+Y35+Y36+Y41+Y42+Y46+Y47+Y54+Y55+Y56+Y57+Y59+Y67+Y68+Y69+Y73+Y74+Y81+Y82+Y83+Y89+Y90+Y92+Y94+Y95+Y96+Y97+Y100+Y101+Y102+Y103+Y106+Y107+Y108+Y109+Y110+Y111)</f>
        <v>0</v>
      </c>
      <c r="AR12" s="386">
        <f>+(AA31+AA32+AA34+AA35+AA36+AA41+AA42+AA46+AA47+AA54+AA55+AA56+AA57+AA59+AA67+AA68+AA69+AA73+AA74+AA81+AA82+AA83+AA89+AA90+AA92+AA94+AA95+AA96+AA97+AA100+AA101+AA102+AA103+AA106+AA107+AA108+AA109+AA110+AA111)</f>
        <v>0</v>
      </c>
      <c r="AS12" s="386">
        <f>+(AC31+AC32+AC34+AC35+AC36+AC41+AC42+AC46+AC47+AC54+AC55+AC56+AC57+AC59+AC67+AC68+AC69+AC73+AC74+AC81+AC82+AC83+AC89+AC90+AC92+AC94+AC95+AC96+AC97+AC100+AC101+AC102+AC103+AC106+AC107+AC108+AC109+AC110+AC111)</f>
        <v>0</v>
      </c>
      <c r="AT12" s="387">
        <f>SUM(AG12:AS12)</f>
        <v>0</v>
      </c>
      <c r="AV12" s="554"/>
      <c r="AW12" s="555" t="s">
        <v>470</v>
      </c>
      <c r="AX12" s="556" t="s">
        <v>471</v>
      </c>
      <c r="AY12" s="2"/>
      <c r="AZ12" s="557">
        <f>+((AZ8/AZ9)/(1-AZ11))</f>
        <v>48.611111111111107</v>
      </c>
      <c r="BA12" s="7"/>
      <c r="BC12" s="554"/>
      <c r="BD12" s="555" t="s">
        <v>470</v>
      </c>
      <c r="BE12" s="556" t="s">
        <v>471</v>
      </c>
      <c r="BF12" s="2"/>
      <c r="BG12" s="557">
        <f>+((BG8/BG9)/(1-BG11))</f>
        <v>0</v>
      </c>
      <c r="BH12" s="7"/>
    </row>
    <row r="13" spans="2:60" ht="18" thickBot="1" x14ac:dyDescent="0.55000000000000004">
      <c r="B13" s="394" t="s">
        <v>233</v>
      </c>
      <c r="C13" s="243">
        <f t="shared" si="2"/>
        <v>0</v>
      </c>
      <c r="D13" s="101">
        <f t="shared" si="4"/>
        <v>0</v>
      </c>
      <c r="E13" s="249">
        <f t="shared" si="5"/>
        <v>0</v>
      </c>
      <c r="F13" s="237">
        <f>'Next Years Budget - Set Goals'!F21</f>
        <v>0</v>
      </c>
      <c r="G13" s="270">
        <f t="shared" si="6"/>
        <v>0</v>
      </c>
      <c r="H13" s="236">
        <f>'Next Years Budget - Set Goals'!H21</f>
        <v>0</v>
      </c>
      <c r="I13" s="181">
        <f t="shared" si="7"/>
        <v>0</v>
      </c>
      <c r="J13" s="237">
        <f>'Next Years Budget - Set Goals'!J21</f>
        <v>0</v>
      </c>
      <c r="K13" s="164">
        <f t="shared" si="8"/>
        <v>0</v>
      </c>
      <c r="L13" s="236">
        <f>'Next Years Budget - Set Goals'!L21</f>
        <v>0</v>
      </c>
      <c r="M13" s="170">
        <f t="shared" si="9"/>
        <v>0</v>
      </c>
      <c r="N13" s="238">
        <f>'Next Years Budget - Set Goals'!N21</f>
        <v>0</v>
      </c>
      <c r="O13" s="164">
        <f t="shared" si="10"/>
        <v>0</v>
      </c>
      <c r="P13" s="237">
        <f>'Next Years Budget - Set Goals'!P21</f>
        <v>0</v>
      </c>
      <c r="Q13" s="170">
        <f t="shared" si="11"/>
        <v>0</v>
      </c>
      <c r="R13" s="237">
        <f>'Next Years Budget - Set Goals'!R21</f>
        <v>0</v>
      </c>
      <c r="S13" s="170">
        <f t="shared" si="12"/>
        <v>0</v>
      </c>
      <c r="T13" s="237">
        <f>'Next Years Budget - Set Goals'!T21</f>
        <v>0</v>
      </c>
      <c r="U13" s="170">
        <f t="shared" si="13"/>
        <v>0</v>
      </c>
      <c r="V13" s="236">
        <f>'Next Years Budget - Set Goals'!V21</f>
        <v>0</v>
      </c>
      <c r="W13" s="155">
        <f t="shared" si="14"/>
        <v>0</v>
      </c>
      <c r="X13" s="237">
        <f>'Next Years Budget - Set Goals'!X21</f>
        <v>0</v>
      </c>
      <c r="Y13" s="170">
        <f t="shared" si="15"/>
        <v>0</v>
      </c>
      <c r="Z13" s="237">
        <f>'Next Years Budget - Set Goals'!Z21</f>
        <v>0</v>
      </c>
      <c r="AA13" s="170">
        <f t="shared" si="16"/>
        <v>0</v>
      </c>
      <c r="AB13" s="237">
        <f>'Next Years Budget - Set Goals'!AB21</f>
        <v>0</v>
      </c>
      <c r="AC13" s="164">
        <f t="shared" si="17"/>
        <v>0</v>
      </c>
      <c r="AD13" s="395">
        <f>'Next Years Budget - Set Goals'!AD21</f>
        <v>0</v>
      </c>
      <c r="AF13" s="215" t="s">
        <v>371</v>
      </c>
      <c r="AG13" s="375">
        <f>+(AG12/AG6)</f>
        <v>0</v>
      </c>
      <c r="AH13" s="427" t="e">
        <f t="shared" ref="AH13:AT13" si="18">+(AH12/AH6)</f>
        <v>#DIV/0!</v>
      </c>
      <c r="AI13" s="427" t="e">
        <f t="shared" si="18"/>
        <v>#DIV/0!</v>
      </c>
      <c r="AJ13" s="427" t="e">
        <f t="shared" si="18"/>
        <v>#DIV/0!</v>
      </c>
      <c r="AK13" s="427" t="e">
        <f t="shared" si="18"/>
        <v>#DIV/0!</v>
      </c>
      <c r="AL13" s="427" t="e">
        <f t="shared" si="18"/>
        <v>#DIV/0!</v>
      </c>
      <c r="AM13" s="427" t="e">
        <f t="shared" si="18"/>
        <v>#DIV/0!</v>
      </c>
      <c r="AN13" s="427" t="e">
        <f t="shared" si="18"/>
        <v>#DIV/0!</v>
      </c>
      <c r="AO13" s="427" t="e">
        <f t="shared" si="18"/>
        <v>#DIV/0!</v>
      </c>
      <c r="AP13" s="427" t="e">
        <f t="shared" si="18"/>
        <v>#DIV/0!</v>
      </c>
      <c r="AQ13" s="427" t="e">
        <f t="shared" si="18"/>
        <v>#DIV/0!</v>
      </c>
      <c r="AR13" s="427" t="e">
        <f t="shared" si="18"/>
        <v>#DIV/0!</v>
      </c>
      <c r="AS13" s="427" t="e">
        <f t="shared" si="18"/>
        <v>#DIV/0!</v>
      </c>
      <c r="AT13" s="388">
        <f t="shared" si="18"/>
        <v>0</v>
      </c>
      <c r="AV13" s="552"/>
      <c r="AW13" s="549" t="s">
        <v>472</v>
      </c>
      <c r="AX13" s="550" t="s">
        <v>473</v>
      </c>
      <c r="AY13" s="1"/>
      <c r="AZ13" s="574">
        <v>0.45</v>
      </c>
      <c r="BA13" s="3"/>
      <c r="BC13" s="552"/>
      <c r="BD13" s="549" t="s">
        <v>472</v>
      </c>
      <c r="BE13" s="550" t="s">
        <v>473</v>
      </c>
      <c r="BF13" s="1"/>
      <c r="BG13" s="574">
        <v>0.99</v>
      </c>
      <c r="BH13" s="3"/>
    </row>
    <row r="14" spans="2:60" ht="18" thickBot="1" x14ac:dyDescent="0.55000000000000004">
      <c r="B14" s="394" t="s">
        <v>223</v>
      </c>
      <c r="C14" s="243">
        <f t="shared" si="2"/>
        <v>0</v>
      </c>
      <c r="D14" s="101">
        <f t="shared" si="4"/>
        <v>0</v>
      </c>
      <c r="E14" s="249">
        <f t="shared" si="5"/>
        <v>0</v>
      </c>
      <c r="F14" s="237">
        <f>'Next Years Budget - Set Goals'!F22</f>
        <v>0</v>
      </c>
      <c r="G14" s="270">
        <f t="shared" si="6"/>
        <v>0</v>
      </c>
      <c r="H14" s="236">
        <f>'Next Years Budget - Set Goals'!H22</f>
        <v>0</v>
      </c>
      <c r="I14" s="181">
        <f t="shared" si="7"/>
        <v>0</v>
      </c>
      <c r="J14" s="237">
        <f>'Next Years Budget - Set Goals'!J22</f>
        <v>0</v>
      </c>
      <c r="K14" s="164">
        <f t="shared" si="8"/>
        <v>0</v>
      </c>
      <c r="L14" s="236">
        <f>'Next Years Budget - Set Goals'!L22</f>
        <v>0</v>
      </c>
      <c r="M14" s="170">
        <f t="shared" si="9"/>
        <v>0</v>
      </c>
      <c r="N14" s="238">
        <f>'Next Years Budget - Set Goals'!N22</f>
        <v>0</v>
      </c>
      <c r="O14" s="164">
        <f t="shared" si="10"/>
        <v>0</v>
      </c>
      <c r="P14" s="237">
        <f>'Next Years Budget - Set Goals'!P22</f>
        <v>0</v>
      </c>
      <c r="Q14" s="170">
        <f t="shared" si="11"/>
        <v>0</v>
      </c>
      <c r="R14" s="237">
        <f>'Next Years Budget - Set Goals'!R22</f>
        <v>0</v>
      </c>
      <c r="S14" s="170">
        <f t="shared" si="12"/>
        <v>0</v>
      </c>
      <c r="T14" s="237">
        <f>'Next Years Budget - Set Goals'!T22</f>
        <v>0</v>
      </c>
      <c r="U14" s="170">
        <f t="shared" si="13"/>
        <v>0</v>
      </c>
      <c r="V14" s="236">
        <f>'Next Years Budget - Set Goals'!V22</f>
        <v>0</v>
      </c>
      <c r="W14" s="155">
        <f t="shared" si="14"/>
        <v>0</v>
      </c>
      <c r="X14" s="237">
        <f>'Next Years Budget - Set Goals'!X22</f>
        <v>0</v>
      </c>
      <c r="Y14" s="170">
        <f t="shared" si="15"/>
        <v>0</v>
      </c>
      <c r="Z14" s="237">
        <f>'Next Years Budget - Set Goals'!Z22</f>
        <v>0</v>
      </c>
      <c r="AA14" s="170">
        <f t="shared" si="16"/>
        <v>0</v>
      </c>
      <c r="AB14" s="237">
        <f>'Next Years Budget - Set Goals'!AB22</f>
        <v>0</v>
      </c>
      <c r="AC14" s="164">
        <f t="shared" si="17"/>
        <v>0</v>
      </c>
      <c r="AD14" s="395">
        <f>'Next Years Budget - Set Goals'!AD22</f>
        <v>0</v>
      </c>
      <c r="AF14" s="215" t="s">
        <v>373</v>
      </c>
      <c r="AG14" s="290">
        <f>+(AG11-AG12)</f>
        <v>0</v>
      </c>
      <c r="AH14" s="291">
        <f t="shared" ref="AH14:AS14" si="19">+(AH11-AH12)</f>
        <v>0</v>
      </c>
      <c r="AI14" s="291">
        <f t="shared" si="19"/>
        <v>0</v>
      </c>
      <c r="AJ14" s="291">
        <f t="shared" si="19"/>
        <v>0</v>
      </c>
      <c r="AK14" s="291">
        <f t="shared" si="19"/>
        <v>0</v>
      </c>
      <c r="AL14" s="291">
        <f t="shared" si="19"/>
        <v>0</v>
      </c>
      <c r="AM14" s="291">
        <f t="shared" si="19"/>
        <v>0</v>
      </c>
      <c r="AN14" s="291">
        <f t="shared" si="19"/>
        <v>0</v>
      </c>
      <c r="AO14" s="291">
        <f t="shared" si="19"/>
        <v>0</v>
      </c>
      <c r="AP14" s="291">
        <f t="shared" si="19"/>
        <v>0</v>
      </c>
      <c r="AQ14" s="291">
        <f t="shared" si="19"/>
        <v>0</v>
      </c>
      <c r="AR14" s="291">
        <f t="shared" si="19"/>
        <v>0</v>
      </c>
      <c r="AS14" s="291">
        <f t="shared" si="19"/>
        <v>0</v>
      </c>
      <c r="AT14" s="293">
        <f>SUM(AG14:AS14)</f>
        <v>0</v>
      </c>
      <c r="AV14" s="552"/>
      <c r="AW14" s="549" t="s">
        <v>474</v>
      </c>
      <c r="AX14" s="550" t="s">
        <v>475</v>
      </c>
      <c r="AY14" s="1"/>
      <c r="AZ14" s="553">
        <f>SUM(AZ12/AZ13)</f>
        <v>108.02469135802468</v>
      </c>
      <c r="BA14" s="3"/>
      <c r="BC14" s="552"/>
      <c r="BD14" s="549" t="s">
        <v>474</v>
      </c>
      <c r="BE14" s="550" t="s">
        <v>475</v>
      </c>
      <c r="BF14" s="1"/>
      <c r="BG14" s="553">
        <f>SUM(BG12/BG13)</f>
        <v>0</v>
      </c>
      <c r="BH14" s="3"/>
    </row>
    <row r="15" spans="2:60" ht="18" thickBot="1" x14ac:dyDescent="0.55000000000000004">
      <c r="B15" s="394" t="s">
        <v>224</v>
      </c>
      <c r="C15" s="243">
        <f t="shared" si="2"/>
        <v>0</v>
      </c>
      <c r="D15" s="101">
        <f t="shared" si="4"/>
        <v>0</v>
      </c>
      <c r="E15" s="249">
        <f t="shared" si="5"/>
        <v>0</v>
      </c>
      <c r="F15" s="237">
        <f>'Next Years Budget - Set Goals'!F23</f>
        <v>0</v>
      </c>
      <c r="G15" s="270">
        <f t="shared" si="6"/>
        <v>0</v>
      </c>
      <c r="H15" s="236">
        <f>'Next Years Budget - Set Goals'!H23</f>
        <v>0</v>
      </c>
      <c r="I15" s="181">
        <f t="shared" si="7"/>
        <v>0</v>
      </c>
      <c r="J15" s="237">
        <f>'Next Years Budget - Set Goals'!J23</f>
        <v>0</v>
      </c>
      <c r="K15" s="164">
        <f t="shared" si="8"/>
        <v>0</v>
      </c>
      <c r="L15" s="236">
        <f>'Next Years Budget - Set Goals'!L23</f>
        <v>0</v>
      </c>
      <c r="M15" s="170">
        <f t="shared" si="9"/>
        <v>0</v>
      </c>
      <c r="N15" s="238">
        <f>'Next Years Budget - Set Goals'!N23</f>
        <v>0</v>
      </c>
      <c r="O15" s="164">
        <f t="shared" si="10"/>
        <v>0</v>
      </c>
      <c r="P15" s="237">
        <f>'Next Years Budget - Set Goals'!P23</f>
        <v>0</v>
      </c>
      <c r="Q15" s="170">
        <f t="shared" si="11"/>
        <v>0</v>
      </c>
      <c r="R15" s="237">
        <f>'Next Years Budget - Set Goals'!R23</f>
        <v>0</v>
      </c>
      <c r="S15" s="170">
        <f t="shared" si="12"/>
        <v>0</v>
      </c>
      <c r="T15" s="237">
        <f>'Next Years Budget - Set Goals'!T23</f>
        <v>0</v>
      </c>
      <c r="U15" s="170">
        <f t="shared" si="13"/>
        <v>0</v>
      </c>
      <c r="V15" s="236">
        <f>'Next Years Budget - Set Goals'!V23</f>
        <v>0</v>
      </c>
      <c r="W15" s="155">
        <f t="shared" si="14"/>
        <v>0</v>
      </c>
      <c r="X15" s="237">
        <f>'Next Years Budget - Set Goals'!X23</f>
        <v>0</v>
      </c>
      <c r="Y15" s="170">
        <f t="shared" si="15"/>
        <v>0</v>
      </c>
      <c r="Z15" s="237">
        <f>'Next Years Budget - Set Goals'!Z23</f>
        <v>3.0000000000000001E-3</v>
      </c>
      <c r="AA15" s="170">
        <f t="shared" si="16"/>
        <v>0</v>
      </c>
      <c r="AB15" s="237">
        <f>'Next Years Budget - Set Goals'!AB23</f>
        <v>0</v>
      </c>
      <c r="AC15" s="164">
        <f t="shared" si="17"/>
        <v>0</v>
      </c>
      <c r="AD15" s="395">
        <f>'Next Years Budget - Set Goals'!AD23</f>
        <v>0</v>
      </c>
      <c r="AF15" s="216" t="s">
        <v>372</v>
      </c>
      <c r="AG15" s="389">
        <f>+(AG14/AG6)</f>
        <v>0</v>
      </c>
      <c r="AH15" s="428" t="e">
        <f t="shared" ref="AH15:AT15" si="20">+(AH14/AH6)</f>
        <v>#DIV/0!</v>
      </c>
      <c r="AI15" s="428" t="e">
        <f t="shared" si="20"/>
        <v>#DIV/0!</v>
      </c>
      <c r="AJ15" s="428" t="e">
        <f t="shared" si="20"/>
        <v>#DIV/0!</v>
      </c>
      <c r="AK15" s="428" t="e">
        <f t="shared" si="20"/>
        <v>#DIV/0!</v>
      </c>
      <c r="AL15" s="453" t="e">
        <f t="shared" si="20"/>
        <v>#DIV/0!</v>
      </c>
      <c r="AM15" s="389" t="e">
        <f t="shared" si="20"/>
        <v>#DIV/0!</v>
      </c>
      <c r="AN15" s="428" t="e">
        <f t="shared" si="20"/>
        <v>#DIV/0!</v>
      </c>
      <c r="AO15" s="428" t="e">
        <f t="shared" si="20"/>
        <v>#DIV/0!</v>
      </c>
      <c r="AP15" s="428" t="e">
        <f t="shared" si="20"/>
        <v>#DIV/0!</v>
      </c>
      <c r="AQ15" s="428" t="e">
        <f t="shared" si="20"/>
        <v>#DIV/0!</v>
      </c>
      <c r="AR15" s="428" t="e">
        <f t="shared" si="20"/>
        <v>#DIV/0!</v>
      </c>
      <c r="AS15" s="428" t="e">
        <f t="shared" si="20"/>
        <v>#DIV/0!</v>
      </c>
      <c r="AT15" s="390">
        <f t="shared" si="20"/>
        <v>0</v>
      </c>
      <c r="AV15" s="552"/>
      <c r="AW15" s="549" t="s">
        <v>476</v>
      </c>
      <c r="AX15" s="550" t="s">
        <v>477</v>
      </c>
      <c r="AY15" s="1"/>
      <c r="AZ15" s="575">
        <v>24</v>
      </c>
      <c r="BA15" s="3"/>
      <c r="BC15" s="552"/>
      <c r="BD15" s="549" t="s">
        <v>476</v>
      </c>
      <c r="BE15" s="550" t="s">
        <v>477</v>
      </c>
      <c r="BF15" s="1"/>
      <c r="BG15" s="575">
        <v>21</v>
      </c>
      <c r="BH15" s="3"/>
    </row>
    <row r="16" spans="2:60" ht="18" thickBot="1" x14ac:dyDescent="0.55000000000000004">
      <c r="B16" s="394" t="s">
        <v>225</v>
      </c>
      <c r="C16" s="243">
        <f t="shared" si="2"/>
        <v>0</v>
      </c>
      <c r="D16" s="101">
        <f t="shared" si="4"/>
        <v>0</v>
      </c>
      <c r="E16" s="249">
        <f t="shared" si="5"/>
        <v>0</v>
      </c>
      <c r="F16" s="237">
        <f>'Next Years Budget - Set Goals'!F24</f>
        <v>0</v>
      </c>
      <c r="G16" s="270">
        <f t="shared" si="6"/>
        <v>0</v>
      </c>
      <c r="H16" s="236">
        <f>'Next Years Budget - Set Goals'!H24</f>
        <v>0</v>
      </c>
      <c r="I16" s="181">
        <f t="shared" si="7"/>
        <v>0</v>
      </c>
      <c r="J16" s="237">
        <f>'Next Years Budget - Set Goals'!J24</f>
        <v>0</v>
      </c>
      <c r="K16" s="164">
        <f t="shared" si="8"/>
        <v>0</v>
      </c>
      <c r="L16" s="236">
        <f>'Next Years Budget - Set Goals'!L24</f>
        <v>0</v>
      </c>
      <c r="M16" s="170">
        <f t="shared" si="9"/>
        <v>0</v>
      </c>
      <c r="N16" s="238">
        <f>'Next Years Budget - Set Goals'!N24</f>
        <v>0</v>
      </c>
      <c r="O16" s="164">
        <f t="shared" si="10"/>
        <v>0</v>
      </c>
      <c r="P16" s="237">
        <f>'Next Years Budget - Set Goals'!P24</f>
        <v>0</v>
      </c>
      <c r="Q16" s="170">
        <f t="shared" si="11"/>
        <v>0</v>
      </c>
      <c r="R16" s="237">
        <f>'Next Years Budget - Set Goals'!R24</f>
        <v>0</v>
      </c>
      <c r="S16" s="170">
        <f t="shared" si="12"/>
        <v>0</v>
      </c>
      <c r="T16" s="237">
        <f>'Next Years Budget - Set Goals'!T24</f>
        <v>0</v>
      </c>
      <c r="U16" s="170">
        <f t="shared" si="13"/>
        <v>0</v>
      </c>
      <c r="V16" s="236">
        <f>'Next Years Budget - Set Goals'!V24</f>
        <v>0</v>
      </c>
      <c r="W16" s="155">
        <f t="shared" si="14"/>
        <v>0</v>
      </c>
      <c r="X16" s="237">
        <f>'Next Years Budget - Set Goals'!X24</f>
        <v>0</v>
      </c>
      <c r="Y16" s="170">
        <f t="shared" si="15"/>
        <v>0</v>
      </c>
      <c r="Z16" s="237">
        <f>'Next Years Budget - Set Goals'!Z24</f>
        <v>0</v>
      </c>
      <c r="AA16" s="170">
        <f t="shared" si="16"/>
        <v>0</v>
      </c>
      <c r="AB16" s="237">
        <f>'Next Years Budget - Set Goals'!AB24</f>
        <v>0</v>
      </c>
      <c r="AC16" s="164">
        <f t="shared" si="17"/>
        <v>0</v>
      </c>
      <c r="AD16" s="395">
        <f>'Next Years Budget - Set Goals'!AD24</f>
        <v>0</v>
      </c>
      <c r="AF16" s="220" t="s">
        <v>354</v>
      </c>
      <c r="AG16" s="382">
        <f>+AG9-AG11</f>
        <v>350000</v>
      </c>
      <c r="AH16" s="458" t="e">
        <f t="shared" ref="AH16:AT16" si="21">+AH9-AH11</f>
        <v>#DIV/0!</v>
      </c>
      <c r="AI16" s="382" t="e">
        <f t="shared" si="21"/>
        <v>#DIV/0!</v>
      </c>
      <c r="AJ16" s="458" t="e">
        <f t="shared" si="21"/>
        <v>#DIV/0!</v>
      </c>
      <c r="AK16" s="382" t="e">
        <f t="shared" si="21"/>
        <v>#DIV/0!</v>
      </c>
      <c r="AL16" s="383" t="e">
        <f t="shared" si="21"/>
        <v>#DIV/0!</v>
      </c>
      <c r="AM16" s="382" t="e">
        <f t="shared" si="21"/>
        <v>#DIV/0!</v>
      </c>
      <c r="AN16" s="458" t="e">
        <f t="shared" si="21"/>
        <v>#DIV/0!</v>
      </c>
      <c r="AO16" s="382" t="e">
        <f t="shared" si="21"/>
        <v>#DIV/0!</v>
      </c>
      <c r="AP16" s="458" t="e">
        <f t="shared" si="21"/>
        <v>#DIV/0!</v>
      </c>
      <c r="AQ16" s="382" t="e">
        <f t="shared" si="21"/>
        <v>#DIV/0!</v>
      </c>
      <c r="AR16" s="458" t="e">
        <f t="shared" si="21"/>
        <v>#DIV/0!</v>
      </c>
      <c r="AS16" s="382" t="e">
        <f t="shared" si="21"/>
        <v>#DIV/0!</v>
      </c>
      <c r="AT16" s="459" t="e">
        <f t="shared" si="21"/>
        <v>#DIV/0!</v>
      </c>
      <c r="AV16" s="552"/>
      <c r="AW16" s="549" t="s">
        <v>478</v>
      </c>
      <c r="AX16" s="550" t="s">
        <v>479</v>
      </c>
      <c r="AY16" s="1"/>
      <c r="AZ16" s="571">
        <f>(AZ14/AZ15)</f>
        <v>4.5010288065843618</v>
      </c>
      <c r="BA16" s="558" t="s">
        <v>480</v>
      </c>
      <c r="BC16" s="552"/>
      <c r="BD16" s="549" t="s">
        <v>478</v>
      </c>
      <c r="BE16" s="550" t="s">
        <v>479</v>
      </c>
      <c r="BF16" s="1"/>
      <c r="BG16" s="571">
        <f>(BG14/BG15)</f>
        <v>0</v>
      </c>
      <c r="BH16" s="558" t="s">
        <v>480</v>
      </c>
    </row>
    <row r="17" spans="1:60" ht="18" thickBot="1" x14ac:dyDescent="0.55000000000000004">
      <c r="B17" s="394" t="s">
        <v>226</v>
      </c>
      <c r="C17" s="243">
        <f t="shared" si="2"/>
        <v>0</v>
      </c>
      <c r="D17" s="101">
        <f t="shared" si="4"/>
        <v>0</v>
      </c>
      <c r="E17" s="249">
        <f t="shared" si="5"/>
        <v>0</v>
      </c>
      <c r="F17" s="237">
        <f>'Next Years Budget - Set Goals'!F25</f>
        <v>0</v>
      </c>
      <c r="G17" s="270">
        <f t="shared" si="6"/>
        <v>0</v>
      </c>
      <c r="H17" s="236">
        <f>'Next Years Budget - Set Goals'!H25</f>
        <v>0</v>
      </c>
      <c r="I17" s="181">
        <f t="shared" si="7"/>
        <v>0</v>
      </c>
      <c r="J17" s="237">
        <f>'Next Years Budget - Set Goals'!J25</f>
        <v>0</v>
      </c>
      <c r="K17" s="164">
        <f t="shared" si="8"/>
        <v>0</v>
      </c>
      <c r="L17" s="236">
        <f>'Next Years Budget - Set Goals'!L25</f>
        <v>0</v>
      </c>
      <c r="M17" s="170">
        <f t="shared" si="9"/>
        <v>0</v>
      </c>
      <c r="N17" s="238">
        <f>'Next Years Budget - Set Goals'!N25</f>
        <v>0</v>
      </c>
      <c r="O17" s="164">
        <f t="shared" si="10"/>
        <v>0</v>
      </c>
      <c r="P17" s="237">
        <f>'Next Years Budget - Set Goals'!P25</f>
        <v>0</v>
      </c>
      <c r="Q17" s="170">
        <f t="shared" si="11"/>
        <v>0</v>
      </c>
      <c r="R17" s="237">
        <f>'Next Years Budget - Set Goals'!R25</f>
        <v>0</v>
      </c>
      <c r="S17" s="170">
        <f t="shared" si="12"/>
        <v>0</v>
      </c>
      <c r="T17" s="237">
        <f>'Next Years Budget - Set Goals'!T25</f>
        <v>0</v>
      </c>
      <c r="U17" s="170">
        <f t="shared" si="13"/>
        <v>0</v>
      </c>
      <c r="V17" s="236">
        <f>'Next Years Budget - Set Goals'!V25</f>
        <v>0</v>
      </c>
      <c r="W17" s="155">
        <f t="shared" si="14"/>
        <v>0</v>
      </c>
      <c r="X17" s="237">
        <f>'Next Years Budget - Set Goals'!X25</f>
        <v>0</v>
      </c>
      <c r="Y17" s="170">
        <f t="shared" si="15"/>
        <v>0</v>
      </c>
      <c r="Z17" s="237">
        <f>'Next Years Budget - Set Goals'!Z25</f>
        <v>0</v>
      </c>
      <c r="AA17" s="170">
        <f t="shared" si="16"/>
        <v>0</v>
      </c>
      <c r="AB17" s="237">
        <f>'Next Years Budget - Set Goals'!AB25</f>
        <v>0</v>
      </c>
      <c r="AC17" s="164">
        <f t="shared" si="17"/>
        <v>0</v>
      </c>
      <c r="AD17" s="395">
        <f>'Next Years Budget - Set Goals'!AD25</f>
        <v>0</v>
      </c>
      <c r="AF17" s="221" t="s">
        <v>355</v>
      </c>
      <c r="AG17" s="432">
        <f>+AG16/AG6</f>
        <v>1</v>
      </c>
      <c r="AH17" s="455" t="e">
        <f t="shared" ref="AH17:AT17" si="22">+AH16/AH6</f>
        <v>#DIV/0!</v>
      </c>
      <c r="AI17" s="432" t="e">
        <f t="shared" si="22"/>
        <v>#DIV/0!</v>
      </c>
      <c r="AJ17" s="455" t="e">
        <f t="shared" si="22"/>
        <v>#DIV/0!</v>
      </c>
      <c r="AK17" s="432" t="e">
        <f t="shared" si="22"/>
        <v>#DIV/0!</v>
      </c>
      <c r="AL17" s="455" t="e">
        <f t="shared" si="22"/>
        <v>#DIV/0!</v>
      </c>
      <c r="AM17" s="432" t="e">
        <f t="shared" si="22"/>
        <v>#DIV/0!</v>
      </c>
      <c r="AN17" s="455" t="e">
        <f t="shared" si="22"/>
        <v>#DIV/0!</v>
      </c>
      <c r="AO17" s="432" t="e">
        <f t="shared" si="22"/>
        <v>#DIV/0!</v>
      </c>
      <c r="AP17" s="455" t="e">
        <f t="shared" si="22"/>
        <v>#DIV/0!</v>
      </c>
      <c r="AQ17" s="432" t="e">
        <f t="shared" si="22"/>
        <v>#DIV/0!</v>
      </c>
      <c r="AR17" s="455" t="e">
        <f t="shared" si="22"/>
        <v>#DIV/0!</v>
      </c>
      <c r="AS17" s="432" t="e">
        <f t="shared" si="22"/>
        <v>#DIV/0!</v>
      </c>
      <c r="AT17" s="433" t="e">
        <f t="shared" si="22"/>
        <v>#DIV/0!</v>
      </c>
      <c r="AV17" s="6"/>
      <c r="AW17" s="555" t="s">
        <v>481</v>
      </c>
      <c r="AX17" s="556" t="s">
        <v>482</v>
      </c>
      <c r="AY17" s="2"/>
      <c r="AZ17" s="576">
        <f>+(AZ8/AZ15)</f>
        <v>14583.333333333334</v>
      </c>
      <c r="BA17" s="559" t="s">
        <v>480</v>
      </c>
      <c r="BC17" s="6"/>
      <c r="BD17" s="555" t="s">
        <v>481</v>
      </c>
      <c r="BE17" s="556" t="s">
        <v>482</v>
      </c>
      <c r="BF17" s="2"/>
      <c r="BG17" s="576">
        <f>+(BG8/BG15)</f>
        <v>0</v>
      </c>
      <c r="BH17" s="559" t="s">
        <v>480</v>
      </c>
    </row>
    <row r="18" spans="1:60" x14ac:dyDescent="0.35">
      <c r="B18" s="394" t="s">
        <v>227</v>
      </c>
      <c r="C18" s="243">
        <f t="shared" si="2"/>
        <v>0</v>
      </c>
      <c r="D18" s="101">
        <f t="shared" si="4"/>
        <v>0</v>
      </c>
      <c r="E18" s="249">
        <f t="shared" si="5"/>
        <v>0</v>
      </c>
      <c r="F18" s="237">
        <f>'Next Years Budget - Set Goals'!F26</f>
        <v>0</v>
      </c>
      <c r="G18" s="270">
        <f t="shared" si="6"/>
        <v>0</v>
      </c>
      <c r="H18" s="236">
        <f>'Next Years Budget - Set Goals'!H26</f>
        <v>0</v>
      </c>
      <c r="I18" s="181">
        <f t="shared" si="7"/>
        <v>0</v>
      </c>
      <c r="J18" s="237">
        <f>'Next Years Budget - Set Goals'!J26</f>
        <v>0</v>
      </c>
      <c r="K18" s="164">
        <f t="shared" si="8"/>
        <v>0</v>
      </c>
      <c r="L18" s="236">
        <f>'Next Years Budget - Set Goals'!L26</f>
        <v>0</v>
      </c>
      <c r="M18" s="170">
        <f t="shared" si="9"/>
        <v>0</v>
      </c>
      <c r="N18" s="238">
        <f>'Next Years Budget - Set Goals'!N26</f>
        <v>0</v>
      </c>
      <c r="O18" s="164">
        <f t="shared" si="10"/>
        <v>0</v>
      </c>
      <c r="P18" s="237">
        <f>'Next Years Budget - Set Goals'!P26</f>
        <v>0</v>
      </c>
      <c r="Q18" s="170">
        <f t="shared" si="11"/>
        <v>0</v>
      </c>
      <c r="R18" s="237">
        <f>'Next Years Budget - Set Goals'!R26</f>
        <v>0</v>
      </c>
      <c r="S18" s="170">
        <f t="shared" si="12"/>
        <v>0</v>
      </c>
      <c r="T18" s="237">
        <f>'Next Years Budget - Set Goals'!T26</f>
        <v>0</v>
      </c>
      <c r="U18" s="170">
        <f t="shared" si="13"/>
        <v>0</v>
      </c>
      <c r="V18" s="236">
        <f>'Next Years Budget - Set Goals'!V26</f>
        <v>0</v>
      </c>
      <c r="W18" s="155">
        <f t="shared" si="14"/>
        <v>0</v>
      </c>
      <c r="X18" s="237">
        <f>'Next Years Budget - Set Goals'!X26</f>
        <v>0</v>
      </c>
      <c r="Y18" s="170">
        <f t="shared" si="15"/>
        <v>0</v>
      </c>
      <c r="Z18" s="237">
        <f>'Next Years Budget - Set Goals'!Z26</f>
        <v>0</v>
      </c>
      <c r="AA18" s="170">
        <f t="shared" si="16"/>
        <v>0</v>
      </c>
      <c r="AB18" s="237">
        <f>'Next Years Budget - Set Goals'!AB26</f>
        <v>0</v>
      </c>
      <c r="AC18" s="164">
        <f t="shared" si="17"/>
        <v>0</v>
      </c>
      <c r="AD18" s="395">
        <f>'Next Years Budget - Set Goals'!AD26</f>
        <v>0</v>
      </c>
      <c r="AF18" s="1"/>
      <c r="AG18" s="1"/>
      <c r="AH18" s="1"/>
      <c r="AI18" s="1"/>
      <c r="AJ18" s="1"/>
      <c r="AK18" s="1"/>
      <c r="AL18" s="1"/>
      <c r="AM18" s="1"/>
      <c r="AN18" s="1"/>
      <c r="AO18" s="1"/>
      <c r="AP18" s="1"/>
      <c r="AQ18" s="419"/>
      <c r="AR18" s="438"/>
      <c r="AS18" s="9"/>
      <c r="AT18" s="226"/>
      <c r="AV18" s="8"/>
      <c r="AW18" s="9"/>
      <c r="AX18" s="9"/>
      <c r="AY18" s="9"/>
      <c r="AZ18" s="352"/>
      <c r="BA18" s="10"/>
    </row>
    <row r="19" spans="1:60" ht="17.649999999999999" x14ac:dyDescent="0.5">
      <c r="B19" s="394" t="s">
        <v>228</v>
      </c>
      <c r="C19" s="243">
        <f t="shared" si="2"/>
        <v>0</v>
      </c>
      <c r="D19" s="101">
        <f t="shared" si="4"/>
        <v>0</v>
      </c>
      <c r="E19" s="249">
        <f t="shared" si="5"/>
        <v>0</v>
      </c>
      <c r="F19" s="237">
        <f>'Next Years Budget - Set Goals'!F27</f>
        <v>0</v>
      </c>
      <c r="G19" s="270">
        <f t="shared" si="6"/>
        <v>0</v>
      </c>
      <c r="H19" s="236">
        <f>'Next Years Budget - Set Goals'!H27</f>
        <v>0</v>
      </c>
      <c r="I19" s="181">
        <f t="shared" si="7"/>
        <v>0</v>
      </c>
      <c r="J19" s="238">
        <f>'Next Years Budget - Set Goals'!J27</f>
        <v>0</v>
      </c>
      <c r="K19" s="164">
        <f t="shared" si="8"/>
        <v>0</v>
      </c>
      <c r="L19" s="237">
        <f>'Next Years Budget - Set Goals'!L27</f>
        <v>0</v>
      </c>
      <c r="M19" s="170">
        <f t="shared" si="9"/>
        <v>0</v>
      </c>
      <c r="N19" s="238">
        <f>'Next Years Budget - Set Goals'!N27</f>
        <v>0</v>
      </c>
      <c r="O19" s="164">
        <f t="shared" si="10"/>
        <v>0</v>
      </c>
      <c r="P19" s="237">
        <f>'Next Years Budget - Set Goals'!P27</f>
        <v>0</v>
      </c>
      <c r="Q19" s="170">
        <f t="shared" si="11"/>
        <v>0</v>
      </c>
      <c r="R19" s="237">
        <f>'Next Years Budget - Set Goals'!R27</f>
        <v>0</v>
      </c>
      <c r="S19" s="170">
        <f t="shared" si="12"/>
        <v>0</v>
      </c>
      <c r="T19" s="237">
        <f>'Next Years Budget - Set Goals'!T27</f>
        <v>0</v>
      </c>
      <c r="U19" s="170">
        <f t="shared" si="13"/>
        <v>0</v>
      </c>
      <c r="V19" s="236">
        <f>'Next Years Budget - Set Goals'!V27</f>
        <v>0</v>
      </c>
      <c r="W19" s="155">
        <f t="shared" si="14"/>
        <v>0</v>
      </c>
      <c r="X19" s="237">
        <f>'Next Years Budget - Set Goals'!X27</f>
        <v>0</v>
      </c>
      <c r="Y19" s="170">
        <f t="shared" si="15"/>
        <v>0</v>
      </c>
      <c r="Z19" s="237">
        <f>'Next Years Budget - Set Goals'!Z27</f>
        <v>0</v>
      </c>
      <c r="AA19" s="170">
        <f t="shared" si="16"/>
        <v>0</v>
      </c>
      <c r="AB19" s="237">
        <f>'Next Years Budget - Set Goals'!AB27</f>
        <v>0</v>
      </c>
      <c r="AC19" s="164">
        <f t="shared" si="17"/>
        <v>0</v>
      </c>
      <c r="AD19" s="395">
        <f>'Next Years Budget - Set Goals'!AD27</f>
        <v>0</v>
      </c>
      <c r="AF19" s="13" t="s">
        <v>374</v>
      </c>
      <c r="AG19" s="222">
        <f>+(AG11/AG8)</f>
        <v>0</v>
      </c>
      <c r="AH19" s="222" t="e">
        <f t="shared" ref="AH19:AT19" si="23">+(AH11/AH8)</f>
        <v>#DIV/0!</v>
      </c>
      <c r="AI19" s="222" t="e">
        <f t="shared" si="23"/>
        <v>#DIV/0!</v>
      </c>
      <c r="AJ19" s="222" t="e">
        <f t="shared" si="23"/>
        <v>#DIV/0!</v>
      </c>
      <c r="AK19" s="222" t="e">
        <f t="shared" si="23"/>
        <v>#DIV/0!</v>
      </c>
      <c r="AL19" s="222" t="e">
        <f t="shared" si="23"/>
        <v>#DIV/0!</v>
      </c>
      <c r="AM19" s="222" t="e">
        <f t="shared" si="23"/>
        <v>#DIV/0!</v>
      </c>
      <c r="AN19" s="222" t="e">
        <f t="shared" si="23"/>
        <v>#DIV/0!</v>
      </c>
      <c r="AO19" s="222" t="e">
        <f t="shared" si="23"/>
        <v>#DIV/0!</v>
      </c>
      <c r="AP19" s="222" t="e">
        <f t="shared" si="23"/>
        <v>#DIV/0!</v>
      </c>
      <c r="AQ19" s="222" t="e">
        <f t="shared" si="23"/>
        <v>#DIV/0!</v>
      </c>
      <c r="AR19" s="439" t="e">
        <f t="shared" si="23"/>
        <v>#DIV/0!</v>
      </c>
      <c r="AS19" s="437" t="e">
        <f t="shared" si="23"/>
        <v>#DIV/0!</v>
      </c>
      <c r="AT19" s="436" t="e">
        <f t="shared" si="23"/>
        <v>#DIV/0!</v>
      </c>
      <c r="AV19" s="4"/>
      <c r="AW19" s="1"/>
      <c r="AX19" s="560" t="s">
        <v>488</v>
      </c>
      <c r="AY19" s="1"/>
      <c r="AZ19" s="838">
        <f>+((I7/139)/15)</f>
        <v>0</v>
      </c>
      <c r="BA19" s="3"/>
    </row>
    <row r="20" spans="1:60" ht="17.649999999999999" x14ac:dyDescent="0.5">
      <c r="B20" s="394" t="s">
        <v>234</v>
      </c>
      <c r="C20" s="243">
        <f t="shared" si="2"/>
        <v>0</v>
      </c>
      <c r="D20" s="101">
        <f t="shared" si="4"/>
        <v>0</v>
      </c>
      <c r="E20" s="249">
        <f t="shared" si="5"/>
        <v>0</v>
      </c>
      <c r="F20" s="237">
        <f>'Next Years Budget - Set Goals'!F28</f>
        <v>0</v>
      </c>
      <c r="G20" s="270">
        <f t="shared" si="6"/>
        <v>0</v>
      </c>
      <c r="H20" s="236">
        <f>'Next Years Budget - Set Goals'!H28</f>
        <v>0</v>
      </c>
      <c r="I20" s="181">
        <f t="shared" si="7"/>
        <v>0</v>
      </c>
      <c r="J20" s="238">
        <f>'Next Years Budget - Set Goals'!J28</f>
        <v>0</v>
      </c>
      <c r="K20" s="164">
        <f t="shared" si="8"/>
        <v>0</v>
      </c>
      <c r="L20" s="237">
        <f>'Next Years Budget - Set Goals'!L28</f>
        <v>0</v>
      </c>
      <c r="M20" s="170">
        <f t="shared" si="9"/>
        <v>0</v>
      </c>
      <c r="N20" s="238">
        <f>'Next Years Budget - Set Goals'!N28</f>
        <v>0</v>
      </c>
      <c r="O20" s="164">
        <f t="shared" si="10"/>
        <v>0</v>
      </c>
      <c r="P20" s="237">
        <f>'Next Years Budget - Set Goals'!P28</f>
        <v>0</v>
      </c>
      <c r="Q20" s="170">
        <f t="shared" si="11"/>
        <v>0</v>
      </c>
      <c r="R20" s="237">
        <f>'Next Years Budget - Set Goals'!R28</f>
        <v>0</v>
      </c>
      <c r="S20" s="170">
        <f t="shared" si="12"/>
        <v>0</v>
      </c>
      <c r="T20" s="237">
        <f>'Next Years Budget - Set Goals'!T28</f>
        <v>0</v>
      </c>
      <c r="U20" s="170">
        <f t="shared" si="13"/>
        <v>0</v>
      </c>
      <c r="V20" s="236">
        <f>'Next Years Budget - Set Goals'!V28</f>
        <v>0</v>
      </c>
      <c r="W20" s="155">
        <f t="shared" si="14"/>
        <v>0</v>
      </c>
      <c r="X20" s="237">
        <f>'Next Years Budget - Set Goals'!X28</f>
        <v>0</v>
      </c>
      <c r="Y20" s="170">
        <f t="shared" si="15"/>
        <v>0</v>
      </c>
      <c r="Z20" s="237">
        <f>'Next Years Budget - Set Goals'!Z28</f>
        <v>0</v>
      </c>
      <c r="AA20" s="170">
        <f t="shared" si="16"/>
        <v>0</v>
      </c>
      <c r="AB20" s="237">
        <f>'Next Years Budget - Set Goals'!AB28</f>
        <v>0</v>
      </c>
      <c r="AC20" s="170">
        <f t="shared" si="17"/>
        <v>0</v>
      </c>
      <c r="AD20" s="395">
        <f>'Next Years Budget - Set Goals'!AD28</f>
        <v>0</v>
      </c>
      <c r="AF20" s="13" t="s">
        <v>401</v>
      </c>
      <c r="AG20" s="235">
        <v>0</v>
      </c>
      <c r="AH20" s="235"/>
      <c r="AI20" s="235"/>
      <c r="AJ20" s="235"/>
      <c r="AK20" s="235"/>
      <c r="AL20" s="235"/>
      <c r="AM20" s="235"/>
      <c r="AN20" s="235"/>
      <c r="AO20" s="235"/>
      <c r="AP20" s="235"/>
      <c r="AQ20" s="434"/>
      <c r="AR20" s="440"/>
      <c r="AS20" s="235"/>
      <c r="AT20" s="442"/>
      <c r="AV20" s="4"/>
      <c r="AW20" s="1"/>
      <c r="AX20" s="560" t="s">
        <v>489</v>
      </c>
      <c r="AY20" s="1"/>
      <c r="AZ20" s="838">
        <f>+((G7/250)/20)</f>
        <v>0</v>
      </c>
      <c r="BA20" s="561"/>
    </row>
    <row r="21" spans="1:60" ht="17.649999999999999" x14ac:dyDescent="0.5">
      <c r="B21" s="394" t="s">
        <v>235</v>
      </c>
      <c r="C21" s="243">
        <f t="shared" si="2"/>
        <v>0</v>
      </c>
      <c r="D21" s="101">
        <f t="shared" si="4"/>
        <v>0</v>
      </c>
      <c r="E21" s="249">
        <f t="shared" si="5"/>
        <v>0</v>
      </c>
      <c r="F21" s="237">
        <f>'Next Years Budget - Set Goals'!F29</f>
        <v>0</v>
      </c>
      <c r="G21" s="270">
        <f t="shared" si="6"/>
        <v>0</v>
      </c>
      <c r="H21" s="236">
        <f>'Next Years Budget - Set Goals'!H29</f>
        <v>0</v>
      </c>
      <c r="I21" s="181">
        <f t="shared" si="7"/>
        <v>0</v>
      </c>
      <c r="J21" s="238">
        <f>'Next Years Budget - Set Goals'!J29</f>
        <v>0</v>
      </c>
      <c r="K21" s="164">
        <f t="shared" si="8"/>
        <v>0</v>
      </c>
      <c r="L21" s="237">
        <f>'Next Years Budget - Set Goals'!L29</f>
        <v>0</v>
      </c>
      <c r="M21" s="170">
        <f t="shared" si="9"/>
        <v>0</v>
      </c>
      <c r="N21" s="238">
        <f>'Next Years Budget - Set Goals'!N29</f>
        <v>0</v>
      </c>
      <c r="O21" s="164">
        <f t="shared" si="10"/>
        <v>0</v>
      </c>
      <c r="P21" s="237">
        <f>'Next Years Budget - Set Goals'!P29</f>
        <v>0</v>
      </c>
      <c r="Q21" s="170">
        <f t="shared" si="11"/>
        <v>0</v>
      </c>
      <c r="R21" s="237">
        <f>'Next Years Budget - Set Goals'!R29</f>
        <v>0</v>
      </c>
      <c r="S21" s="170">
        <f t="shared" si="12"/>
        <v>0</v>
      </c>
      <c r="T21" s="237">
        <f>'Next Years Budget - Set Goals'!T29</f>
        <v>0</v>
      </c>
      <c r="U21" s="170">
        <f t="shared" si="13"/>
        <v>0</v>
      </c>
      <c r="V21" s="236">
        <f>'Next Years Budget - Set Goals'!V29</f>
        <v>0</v>
      </c>
      <c r="W21" s="155">
        <f t="shared" si="14"/>
        <v>0</v>
      </c>
      <c r="X21" s="237">
        <f>'Next Years Budget - Set Goals'!X29</f>
        <v>0</v>
      </c>
      <c r="Y21" s="170">
        <f t="shared" si="15"/>
        <v>0</v>
      </c>
      <c r="Z21" s="237">
        <f>'Next Years Budget - Set Goals'!Z29</f>
        <v>0</v>
      </c>
      <c r="AA21" s="170">
        <f t="shared" si="16"/>
        <v>0</v>
      </c>
      <c r="AB21" s="237">
        <f>'Next Years Budget - Set Goals'!AB29</f>
        <v>0</v>
      </c>
      <c r="AC21" s="213">
        <f t="shared" si="17"/>
        <v>0</v>
      </c>
      <c r="AD21" s="396">
        <f>'Next Years Budget - Set Goals'!AD29</f>
        <v>0</v>
      </c>
      <c r="AF21" s="13" t="s">
        <v>389</v>
      </c>
      <c r="AG21" s="222" t="e">
        <f>+(AG9/AG20)</f>
        <v>#DIV/0!</v>
      </c>
      <c r="AH21" s="222" t="e">
        <f t="shared" ref="AH21:AS21" si="24">+(AH9/AH20)</f>
        <v>#DIV/0!</v>
      </c>
      <c r="AI21" s="222" t="e">
        <f t="shared" si="24"/>
        <v>#DIV/0!</v>
      </c>
      <c r="AJ21" s="222" t="e">
        <f t="shared" si="24"/>
        <v>#DIV/0!</v>
      </c>
      <c r="AK21" s="222" t="e">
        <f t="shared" si="24"/>
        <v>#DIV/0!</v>
      </c>
      <c r="AL21" s="222" t="e">
        <f t="shared" si="24"/>
        <v>#DIV/0!</v>
      </c>
      <c r="AM21" s="222" t="e">
        <f t="shared" si="24"/>
        <v>#DIV/0!</v>
      </c>
      <c r="AN21" s="222" t="e">
        <f t="shared" si="24"/>
        <v>#DIV/0!</v>
      </c>
      <c r="AO21" s="222" t="e">
        <f t="shared" si="24"/>
        <v>#DIV/0!</v>
      </c>
      <c r="AP21" s="222" t="e">
        <f t="shared" si="24"/>
        <v>#DIV/0!</v>
      </c>
      <c r="AQ21" s="222" t="e">
        <f t="shared" si="24"/>
        <v>#DIV/0!</v>
      </c>
      <c r="AR21" s="435" t="e">
        <f t="shared" si="24"/>
        <v>#DIV/0!</v>
      </c>
      <c r="AS21" s="460" t="e">
        <f t="shared" si="24"/>
        <v>#DIV/0!</v>
      </c>
      <c r="AT21" s="443"/>
      <c r="AV21" s="4"/>
      <c r="AW21" s="1"/>
      <c r="AX21" s="560" t="s">
        <v>483</v>
      </c>
      <c r="AY21" s="1"/>
      <c r="AZ21" s="562">
        <f>SUM(AZ14-(AZ19+AZ20))</f>
        <v>108.02469135802468</v>
      </c>
      <c r="BA21" s="3"/>
    </row>
    <row r="22" spans="1:60" ht="18" thickBot="1" x14ac:dyDescent="0.55000000000000004">
      <c r="B22" s="397" t="s">
        <v>229</v>
      </c>
      <c r="C22" s="246">
        <f>SUM(C10:C21)</f>
        <v>0</v>
      </c>
      <c r="D22" s="133">
        <f>+C22/$C$7</f>
        <v>0</v>
      </c>
      <c r="E22" s="246">
        <f t="shared" ref="E22:AD22" si="25">SUM(E10:E21)</f>
        <v>0</v>
      </c>
      <c r="F22" s="169">
        <f t="shared" si="25"/>
        <v>0</v>
      </c>
      <c r="G22" s="271">
        <f t="shared" si="25"/>
        <v>0</v>
      </c>
      <c r="H22" s="189">
        <f t="shared" si="25"/>
        <v>0</v>
      </c>
      <c r="I22" s="182">
        <f t="shared" si="25"/>
        <v>0</v>
      </c>
      <c r="J22" s="90">
        <f t="shared" si="25"/>
        <v>0</v>
      </c>
      <c r="K22" s="95">
        <f t="shared" si="25"/>
        <v>0</v>
      </c>
      <c r="L22" s="169">
        <f t="shared" si="25"/>
        <v>0</v>
      </c>
      <c r="M22" s="95">
        <f t="shared" si="25"/>
        <v>0</v>
      </c>
      <c r="N22" s="90">
        <f t="shared" si="25"/>
        <v>0</v>
      </c>
      <c r="O22" s="95">
        <f t="shared" si="25"/>
        <v>0</v>
      </c>
      <c r="P22" s="169">
        <f t="shared" si="25"/>
        <v>0</v>
      </c>
      <c r="Q22" s="95">
        <f t="shared" si="25"/>
        <v>0</v>
      </c>
      <c r="R22" s="169">
        <f t="shared" si="25"/>
        <v>0</v>
      </c>
      <c r="S22" s="95">
        <f t="shared" si="25"/>
        <v>0</v>
      </c>
      <c r="T22" s="169">
        <f t="shared" si="25"/>
        <v>0</v>
      </c>
      <c r="U22" s="95">
        <f t="shared" si="25"/>
        <v>0</v>
      </c>
      <c r="V22" s="189">
        <f t="shared" si="25"/>
        <v>0</v>
      </c>
      <c r="W22" s="212">
        <f t="shared" si="25"/>
        <v>0</v>
      </c>
      <c r="X22" s="169">
        <f t="shared" si="25"/>
        <v>1E-4</v>
      </c>
      <c r="Y22" s="95">
        <f t="shared" si="25"/>
        <v>0</v>
      </c>
      <c r="Z22" s="169">
        <f t="shared" si="25"/>
        <v>3.0000000000000001E-3</v>
      </c>
      <c r="AA22" s="95">
        <f t="shared" si="25"/>
        <v>0</v>
      </c>
      <c r="AB22" s="90">
        <f t="shared" si="25"/>
        <v>0</v>
      </c>
      <c r="AC22" s="95">
        <f t="shared" si="25"/>
        <v>0</v>
      </c>
      <c r="AD22" s="398">
        <f t="shared" si="25"/>
        <v>1E-4</v>
      </c>
      <c r="AE22" s="1"/>
      <c r="AF22" s="294" t="s">
        <v>390</v>
      </c>
      <c r="AG22" s="235"/>
      <c r="AH22" s="235"/>
      <c r="AI22" s="235"/>
      <c r="AJ22" s="235"/>
      <c r="AK22" s="235"/>
      <c r="AL22" s="235"/>
      <c r="AM22" s="235"/>
      <c r="AN22" s="235"/>
      <c r="AO22" s="235"/>
      <c r="AP22" s="235"/>
      <c r="AQ22" s="434"/>
      <c r="AR22" s="440"/>
      <c r="AS22" s="235"/>
      <c r="AT22" s="442"/>
      <c r="AV22" s="4"/>
      <c r="AW22" s="1"/>
      <c r="AX22" s="560" t="s">
        <v>484</v>
      </c>
      <c r="AY22" s="1"/>
      <c r="AZ22" s="563">
        <v>300</v>
      </c>
      <c r="BA22" s="3"/>
    </row>
    <row r="23" spans="1:60" ht="13.9" x14ac:dyDescent="0.4">
      <c r="B23" s="399"/>
      <c r="C23" s="247"/>
      <c r="D23" s="77"/>
      <c r="E23" s="247"/>
      <c r="F23" s="210"/>
      <c r="G23" s="272"/>
      <c r="H23" s="173"/>
      <c r="I23" s="183"/>
      <c r="J23" s="166"/>
      <c r="K23" s="96"/>
      <c r="L23" s="210"/>
      <c r="M23" s="96"/>
      <c r="N23" s="166"/>
      <c r="O23" s="96"/>
      <c r="P23" s="210"/>
      <c r="Q23" s="96"/>
      <c r="R23" s="210"/>
      <c r="S23" s="96"/>
      <c r="T23" s="166"/>
      <c r="U23" s="96"/>
      <c r="V23" s="166"/>
      <c r="W23" s="96"/>
      <c r="X23" s="210"/>
      <c r="Y23" s="96"/>
      <c r="Z23" s="210"/>
      <c r="AA23" s="96"/>
      <c r="AB23" s="166"/>
      <c r="AC23" s="96"/>
      <c r="AD23" s="318"/>
      <c r="AR23" s="224" t="s">
        <v>356</v>
      </c>
      <c r="AS23" s="463"/>
      <c r="AT23" s="466">
        <f>+C125</f>
        <v>0</v>
      </c>
      <c r="AV23" s="4"/>
      <c r="AW23" s="1"/>
      <c r="AX23" s="1"/>
      <c r="AY23" s="1"/>
      <c r="AZ23" s="344"/>
      <c r="BA23" s="3"/>
    </row>
    <row r="24" spans="1:60" ht="18" thickBot="1" x14ac:dyDescent="0.55000000000000004">
      <c r="B24" s="400" t="s">
        <v>242</v>
      </c>
      <c r="C24" s="243">
        <f>+C7-C22</f>
        <v>350000</v>
      </c>
      <c r="D24" s="101">
        <f>+C24/$C$7</f>
        <v>1</v>
      </c>
      <c r="E24" s="243">
        <f>+E7-E22</f>
        <v>350000</v>
      </c>
      <c r="F24" s="244">
        <f>+E24/E7</f>
        <v>1</v>
      </c>
      <c r="G24" s="250">
        <f t="shared" ref="G24:AD24" si="26">+G7-G22</f>
        <v>0</v>
      </c>
      <c r="H24" s="89" t="e">
        <f t="shared" si="26"/>
        <v>#DIV/0!</v>
      </c>
      <c r="I24" s="184">
        <f t="shared" si="26"/>
        <v>0</v>
      </c>
      <c r="J24" s="89" t="e">
        <f t="shared" si="26"/>
        <v>#DIV/0!</v>
      </c>
      <c r="K24" s="94">
        <f t="shared" si="26"/>
        <v>0</v>
      </c>
      <c r="L24" s="108" t="e">
        <f t="shared" si="26"/>
        <v>#DIV/0!</v>
      </c>
      <c r="M24" s="94">
        <f t="shared" si="26"/>
        <v>0</v>
      </c>
      <c r="N24" s="89" t="e">
        <f t="shared" si="26"/>
        <v>#DIV/0!</v>
      </c>
      <c r="O24" s="94">
        <f t="shared" si="26"/>
        <v>0</v>
      </c>
      <c r="P24" s="108" t="e">
        <f t="shared" si="26"/>
        <v>#DIV/0!</v>
      </c>
      <c r="Q24" s="94">
        <f t="shared" si="26"/>
        <v>0</v>
      </c>
      <c r="R24" s="108" t="e">
        <f t="shared" si="26"/>
        <v>#DIV/0!</v>
      </c>
      <c r="S24" s="94">
        <f t="shared" si="26"/>
        <v>0</v>
      </c>
      <c r="T24" s="89" t="e">
        <f t="shared" si="26"/>
        <v>#DIV/0!</v>
      </c>
      <c r="U24" s="94">
        <f t="shared" si="26"/>
        <v>0</v>
      </c>
      <c r="V24" s="89" t="e">
        <f t="shared" si="26"/>
        <v>#DIV/0!</v>
      </c>
      <c r="W24" s="94">
        <f t="shared" si="26"/>
        <v>0</v>
      </c>
      <c r="X24" s="108" t="e">
        <f t="shared" si="26"/>
        <v>#DIV/0!</v>
      </c>
      <c r="Y24" s="94">
        <f t="shared" si="26"/>
        <v>0</v>
      </c>
      <c r="Z24" s="108" t="e">
        <f t="shared" si="26"/>
        <v>#DIV/0!</v>
      </c>
      <c r="AA24" s="94">
        <f t="shared" si="26"/>
        <v>0</v>
      </c>
      <c r="AB24" s="89" t="e">
        <f t="shared" si="26"/>
        <v>#DIV/0!</v>
      </c>
      <c r="AC24" s="94">
        <f t="shared" si="26"/>
        <v>0</v>
      </c>
      <c r="AD24" s="319" t="e">
        <f t="shared" si="26"/>
        <v>#DIV/0!</v>
      </c>
      <c r="AE24" s="1"/>
      <c r="AR24" s="462" t="s">
        <v>357</v>
      </c>
      <c r="AS24" s="143"/>
      <c r="AT24" s="464">
        <f>+C131</f>
        <v>0</v>
      </c>
      <c r="AV24" s="6"/>
      <c r="AW24" s="2"/>
      <c r="AX24" s="556" t="s">
        <v>485</v>
      </c>
      <c r="AY24" s="2"/>
      <c r="AZ24" s="564">
        <f>+($AZ$21*$AZ$22)</f>
        <v>32407.407407407405</v>
      </c>
      <c r="BA24" s="7"/>
    </row>
    <row r="25" spans="1:60" ht="14.65" thickTop="1" thickBot="1" x14ac:dyDescent="0.45">
      <c r="B25" s="402"/>
      <c r="C25" s="206"/>
      <c r="D25" s="118"/>
      <c r="E25" s="269"/>
      <c r="F25" s="175"/>
      <c r="G25" s="258"/>
      <c r="H25" s="175"/>
      <c r="I25" s="201"/>
      <c r="J25" s="175"/>
      <c r="K25" s="199"/>
      <c r="L25" s="175"/>
      <c r="M25" s="199"/>
      <c r="N25" s="175"/>
      <c r="O25" s="199"/>
      <c r="P25" s="175"/>
      <c r="Q25" s="199"/>
      <c r="R25" s="188"/>
      <c r="S25" s="198"/>
      <c r="T25" s="188"/>
      <c r="U25" s="191"/>
      <c r="V25" s="188"/>
      <c r="W25" s="191"/>
      <c r="X25" s="188"/>
      <c r="Y25" s="191"/>
      <c r="Z25" s="188"/>
      <c r="AA25" s="191"/>
      <c r="AB25" s="188"/>
      <c r="AC25" s="191"/>
      <c r="AD25" s="403"/>
      <c r="AR25" s="225" t="s">
        <v>359</v>
      </c>
      <c r="AS25" s="192"/>
      <c r="AT25" s="446" t="e">
        <f>+#REF!/AT6</f>
        <v>#REF!</v>
      </c>
    </row>
    <row r="26" spans="1:60" ht="15.4" thickBot="1" x14ac:dyDescent="0.45">
      <c r="A26" s="326" t="s">
        <v>397</v>
      </c>
      <c r="B26" s="28" t="s">
        <v>241</v>
      </c>
      <c r="C26" s="186"/>
      <c r="D26" s="76"/>
      <c r="E26" s="248"/>
      <c r="F26" s="108"/>
      <c r="G26" s="259"/>
      <c r="H26" s="108"/>
      <c r="I26" s="184"/>
      <c r="J26" s="108"/>
      <c r="K26" s="94"/>
      <c r="L26" s="108"/>
      <c r="M26" s="94"/>
      <c r="N26" s="108"/>
      <c r="O26" s="94"/>
      <c r="P26" s="108"/>
      <c r="Q26" s="94"/>
      <c r="R26" s="172"/>
      <c r="S26" s="192"/>
      <c r="T26" s="172"/>
      <c r="U26" s="1"/>
      <c r="V26" s="172"/>
      <c r="W26" s="1"/>
      <c r="X26" s="172"/>
      <c r="Y26" s="1"/>
      <c r="Z26" s="172"/>
      <c r="AA26" s="1"/>
      <c r="AB26" s="172"/>
      <c r="AC26" s="1"/>
      <c r="AD26" s="319"/>
      <c r="AR26" s="9"/>
      <c r="AS26" s="9"/>
      <c r="AT26" s="9"/>
      <c r="BC26" s="569"/>
      <c r="BD26" s="570"/>
      <c r="BE26" s="570"/>
      <c r="BF26" s="570"/>
      <c r="BG26" s="570"/>
      <c r="BH26" s="570"/>
    </row>
    <row r="27" spans="1:60" ht="25.5" thickBot="1" x14ac:dyDescent="0.75">
      <c r="B27" s="28"/>
      <c r="C27" s="243"/>
      <c r="D27" s="76"/>
      <c r="E27" s="248"/>
      <c r="F27" s="108"/>
      <c r="G27" s="259"/>
      <c r="H27" s="108"/>
      <c r="I27" s="184"/>
      <c r="J27" s="108"/>
      <c r="K27" s="94"/>
      <c r="L27" s="108"/>
      <c r="M27" s="94"/>
      <c r="N27" s="108"/>
      <c r="O27" s="94"/>
      <c r="P27" s="108"/>
      <c r="Q27" s="94"/>
      <c r="R27" s="172"/>
      <c r="S27" s="192"/>
      <c r="T27" s="172"/>
      <c r="U27" s="1"/>
      <c r="V27" s="172"/>
      <c r="W27" s="1"/>
      <c r="X27" s="172"/>
      <c r="Y27" s="1"/>
      <c r="Z27" s="172"/>
      <c r="AA27" s="1"/>
      <c r="AB27" s="172"/>
      <c r="AC27" s="1"/>
      <c r="AD27" s="319"/>
      <c r="BC27" s="547" t="s">
        <v>461</v>
      </c>
      <c r="BD27" s="548"/>
      <c r="BE27" s="548"/>
      <c r="BF27" s="548"/>
      <c r="BG27" s="548"/>
      <c r="BH27" s="548"/>
    </row>
    <row r="28" spans="1:60" ht="18" thickBot="1" x14ac:dyDescent="0.55000000000000004">
      <c r="B28" s="404" t="s">
        <v>261</v>
      </c>
      <c r="C28" s="243"/>
      <c r="D28" s="76"/>
      <c r="E28" s="248"/>
      <c r="F28" s="108"/>
      <c r="G28" s="259"/>
      <c r="H28" s="108"/>
      <c r="I28" s="184"/>
      <c r="J28" s="108"/>
      <c r="K28" s="94"/>
      <c r="L28" s="108"/>
      <c r="M28" s="94"/>
      <c r="N28" s="108"/>
      <c r="O28" s="94"/>
      <c r="P28" s="108"/>
      <c r="Q28" s="94"/>
      <c r="R28" s="172"/>
      <c r="S28" s="192"/>
      <c r="T28" s="172"/>
      <c r="U28" s="1"/>
      <c r="V28" s="172"/>
      <c r="W28" s="1"/>
      <c r="X28" s="172"/>
      <c r="Y28" s="1"/>
      <c r="Z28" s="172"/>
      <c r="AA28" s="1"/>
      <c r="AB28" s="172"/>
      <c r="AC28" s="1"/>
      <c r="AD28" s="319"/>
      <c r="AR28" s="448"/>
      <c r="AS28" s="1"/>
      <c r="AT28" s="1"/>
      <c r="BC28" s="565" t="s">
        <v>486</v>
      </c>
      <c r="BD28" s="566"/>
      <c r="BE28" s="568" t="s">
        <v>940</v>
      </c>
      <c r="BF28" s="566"/>
      <c r="BG28" s="566"/>
      <c r="BH28" s="567"/>
    </row>
    <row r="29" spans="1:60" ht="18" thickBot="1" x14ac:dyDescent="0.55000000000000004">
      <c r="A29" s="327" t="s">
        <v>398</v>
      </c>
      <c r="B29" s="394" t="s">
        <v>253</v>
      </c>
      <c r="C29" s="243">
        <f t="shared" ref="C29:C37" si="27">+E29+G29+I29+K29+M29+O29+Q29+S29+U29+W29+Y29+AA29+AC29</f>
        <v>0</v>
      </c>
      <c r="D29" s="101">
        <f t="shared" ref="D29:D37" si="28">+C29/$C$7</f>
        <v>0</v>
      </c>
      <c r="E29" s="706">
        <f>'Next Years Budget - Set Goals'!E38/12</f>
        <v>0</v>
      </c>
      <c r="F29" s="108">
        <f>+E29/E$7</f>
        <v>0</v>
      </c>
      <c r="G29" s="706">
        <f>'Next Years Budget - Set Goals'!G38/12</f>
        <v>0</v>
      </c>
      <c r="H29" s="108" t="e">
        <f>+G29/G$7</f>
        <v>#DIV/0!</v>
      </c>
      <c r="I29" s="706">
        <f>'Next Years Budget - Set Goals'!I38/12</f>
        <v>0</v>
      </c>
      <c r="J29" s="108" t="e">
        <f t="shared" ref="J29:J38" si="29">+I29/I$7</f>
        <v>#DIV/0!</v>
      </c>
      <c r="K29" s="706">
        <f>'Next Years Budget - Set Goals'!K38/12</f>
        <v>0</v>
      </c>
      <c r="L29" s="108" t="e">
        <f t="shared" ref="L29:L38" si="30">+K29/K$7</f>
        <v>#DIV/0!</v>
      </c>
      <c r="M29" s="706">
        <f>'Next Years Budget - Set Goals'!M38/12</f>
        <v>0</v>
      </c>
      <c r="N29" s="108" t="e">
        <f t="shared" ref="N29:N38" si="31">+M29/M$7</f>
        <v>#DIV/0!</v>
      </c>
      <c r="O29" s="706">
        <f>'Next Years Budget - Set Goals'!O38/12</f>
        <v>0</v>
      </c>
      <c r="P29" s="108" t="e">
        <f t="shared" ref="P29:P38" si="32">+O29/O$7</f>
        <v>#DIV/0!</v>
      </c>
      <c r="Q29" s="706">
        <f>'Next Years Budget - Set Goals'!Q38/12</f>
        <v>0</v>
      </c>
      <c r="R29" s="108" t="e">
        <f t="shared" ref="R29:R38" si="33">+Q29/Q$7</f>
        <v>#DIV/0!</v>
      </c>
      <c r="S29" s="706">
        <f>'Next Years Budget - Set Goals'!S38/12</f>
        <v>0</v>
      </c>
      <c r="T29" s="108" t="e">
        <f t="shared" ref="T29:T38" si="34">+S29/S$7</f>
        <v>#DIV/0!</v>
      </c>
      <c r="U29" s="706">
        <f>'Next Years Budget - Set Goals'!U38/12</f>
        <v>0</v>
      </c>
      <c r="V29" s="108" t="e">
        <f t="shared" ref="V29:V38" si="35">+U29/U$7</f>
        <v>#DIV/0!</v>
      </c>
      <c r="W29" s="706">
        <f>'Next Years Budget - Set Goals'!W38/12</f>
        <v>0</v>
      </c>
      <c r="X29" s="108" t="e">
        <f t="shared" ref="X29:X38" si="36">+W29/W$7</f>
        <v>#DIV/0!</v>
      </c>
      <c r="Y29" s="706">
        <f>'Next Years Budget - Set Goals'!Y38/12</f>
        <v>0</v>
      </c>
      <c r="Z29" s="108" t="e">
        <f t="shared" ref="Z29:Z38" si="37">+Y29/Y$7</f>
        <v>#DIV/0!</v>
      </c>
      <c r="AA29" s="706">
        <f>'Next Years Budget - Set Goals'!AA38/12</f>
        <v>0</v>
      </c>
      <c r="AB29" s="108" t="e">
        <f t="shared" ref="AB29:AB38" si="38">+AA29/AA$7</f>
        <v>#DIV/0!</v>
      </c>
      <c r="AC29" s="706">
        <f>'Next Years Budget - Set Goals'!AC38/12</f>
        <v>0</v>
      </c>
      <c r="AD29" s="319" t="e">
        <f t="shared" ref="AD29:AD38" si="39">+AC29/AC$7</f>
        <v>#DIV/0!</v>
      </c>
      <c r="AR29" s="448"/>
      <c r="AS29" s="1"/>
      <c r="AT29" s="1"/>
      <c r="BC29" s="4"/>
      <c r="BD29" s="549" t="s">
        <v>462</v>
      </c>
      <c r="BE29" s="550" t="s">
        <v>941</v>
      </c>
      <c r="BF29" s="1"/>
      <c r="BG29" s="551">
        <f>+M7</f>
        <v>0</v>
      </c>
      <c r="BH29" s="3"/>
    </row>
    <row r="30" spans="1:60" ht="18" thickBot="1" x14ac:dyDescent="0.55000000000000004">
      <c r="A30" s="327" t="s">
        <v>398</v>
      </c>
      <c r="B30" s="394" t="s">
        <v>254</v>
      </c>
      <c r="C30" s="243">
        <f t="shared" si="27"/>
        <v>0</v>
      </c>
      <c r="D30" s="101">
        <f t="shared" si="28"/>
        <v>0</v>
      </c>
      <c r="E30" s="706">
        <f>'Next Years Budget - Set Goals'!E39/12</f>
        <v>0</v>
      </c>
      <c r="F30" s="108">
        <f t="shared" ref="F30:H37" si="40">+E30/E$7</f>
        <v>0</v>
      </c>
      <c r="G30" s="706">
        <f>'Next Years Budget - Set Goals'!G39/12</f>
        <v>0</v>
      </c>
      <c r="H30" s="108" t="e">
        <f t="shared" si="40"/>
        <v>#DIV/0!</v>
      </c>
      <c r="I30" s="706">
        <f>'Next Years Budget - Set Goals'!I39/12</f>
        <v>0</v>
      </c>
      <c r="J30" s="108" t="e">
        <f t="shared" si="29"/>
        <v>#DIV/0!</v>
      </c>
      <c r="K30" s="706">
        <f>'Next Years Budget - Set Goals'!K39/12</f>
        <v>0</v>
      </c>
      <c r="L30" s="108" t="e">
        <f t="shared" si="30"/>
        <v>#DIV/0!</v>
      </c>
      <c r="M30" s="706">
        <f>'Next Years Budget - Set Goals'!M39/12</f>
        <v>0</v>
      </c>
      <c r="N30" s="108" t="e">
        <f t="shared" si="31"/>
        <v>#DIV/0!</v>
      </c>
      <c r="O30" s="706">
        <f>'Next Years Budget - Set Goals'!O39/12</f>
        <v>0</v>
      </c>
      <c r="P30" s="108" t="e">
        <f t="shared" si="32"/>
        <v>#DIV/0!</v>
      </c>
      <c r="Q30" s="706">
        <f>'Next Years Budget - Set Goals'!Q39/12</f>
        <v>0</v>
      </c>
      <c r="R30" s="108" t="e">
        <f t="shared" si="33"/>
        <v>#DIV/0!</v>
      </c>
      <c r="S30" s="706">
        <f>'Next Years Budget - Set Goals'!S39/12</f>
        <v>0</v>
      </c>
      <c r="T30" s="108" t="e">
        <f t="shared" si="34"/>
        <v>#DIV/0!</v>
      </c>
      <c r="U30" s="706">
        <f>'Next Years Budget - Set Goals'!U39/12</f>
        <v>0</v>
      </c>
      <c r="V30" s="108" t="e">
        <f t="shared" si="35"/>
        <v>#DIV/0!</v>
      </c>
      <c r="W30" s="706">
        <f>'Next Years Budget - Set Goals'!W39/12</f>
        <v>0</v>
      </c>
      <c r="X30" s="108" t="e">
        <f t="shared" si="36"/>
        <v>#DIV/0!</v>
      </c>
      <c r="Y30" s="706">
        <f>'Next Years Budget - Set Goals'!Y39/12</f>
        <v>0</v>
      </c>
      <c r="Z30" s="108" t="e">
        <f t="shared" si="37"/>
        <v>#DIV/0!</v>
      </c>
      <c r="AA30" s="706">
        <f>'Next Years Budget - Set Goals'!AA39/12</f>
        <v>0</v>
      </c>
      <c r="AB30" s="108" t="e">
        <f t="shared" si="38"/>
        <v>#DIV/0!</v>
      </c>
      <c r="AC30" s="706">
        <f>'Next Years Budget - Set Goals'!AC39/12</f>
        <v>0</v>
      </c>
      <c r="AD30" s="319" t="e">
        <f t="shared" si="39"/>
        <v>#DIV/0!</v>
      </c>
      <c r="BC30" s="552"/>
      <c r="BD30" s="549" t="s">
        <v>464</v>
      </c>
      <c r="BE30" s="550" t="s">
        <v>465</v>
      </c>
      <c r="BF30" s="1"/>
      <c r="BG30" s="572">
        <v>850</v>
      </c>
      <c r="BH30" s="3"/>
    </row>
    <row r="31" spans="1:60" ht="18" thickBot="1" x14ac:dyDescent="0.55000000000000004">
      <c r="A31" s="327" t="s">
        <v>399</v>
      </c>
      <c r="B31" s="394" t="s">
        <v>255</v>
      </c>
      <c r="C31" s="243">
        <f t="shared" si="27"/>
        <v>0</v>
      </c>
      <c r="D31" s="101">
        <f t="shared" si="28"/>
        <v>0</v>
      </c>
      <c r="E31" s="706">
        <f>'Next Years Budget - Set Goals'!E40/12</f>
        <v>0</v>
      </c>
      <c r="F31" s="108">
        <f t="shared" si="40"/>
        <v>0</v>
      </c>
      <c r="G31" s="706">
        <f>'Next Years Budget - Set Goals'!G40/12</f>
        <v>0</v>
      </c>
      <c r="H31" s="108" t="e">
        <f t="shared" si="40"/>
        <v>#DIV/0!</v>
      </c>
      <c r="I31" s="706">
        <f>'Next Years Budget - Set Goals'!I40/12</f>
        <v>0</v>
      </c>
      <c r="J31" s="108" t="e">
        <f t="shared" si="29"/>
        <v>#DIV/0!</v>
      </c>
      <c r="K31" s="706">
        <f>'Next Years Budget - Set Goals'!K40/12</f>
        <v>0</v>
      </c>
      <c r="L31" s="108" t="e">
        <f t="shared" si="30"/>
        <v>#DIV/0!</v>
      </c>
      <c r="M31" s="706">
        <f>'Next Years Budget - Set Goals'!M40/12</f>
        <v>0</v>
      </c>
      <c r="N31" s="108" t="e">
        <f t="shared" si="31"/>
        <v>#DIV/0!</v>
      </c>
      <c r="O31" s="706">
        <f>'Next Years Budget - Set Goals'!O40/12</f>
        <v>0</v>
      </c>
      <c r="P31" s="108" t="e">
        <f t="shared" si="32"/>
        <v>#DIV/0!</v>
      </c>
      <c r="Q31" s="706">
        <f>'Next Years Budget - Set Goals'!Q40/12</f>
        <v>0</v>
      </c>
      <c r="R31" s="108" t="e">
        <f t="shared" si="33"/>
        <v>#DIV/0!</v>
      </c>
      <c r="S31" s="706">
        <f>'Next Years Budget - Set Goals'!S40/12</f>
        <v>0</v>
      </c>
      <c r="T31" s="108" t="e">
        <f t="shared" si="34"/>
        <v>#DIV/0!</v>
      </c>
      <c r="U31" s="706">
        <f>'Next Years Budget - Set Goals'!U40/12</f>
        <v>0</v>
      </c>
      <c r="V31" s="108" t="e">
        <f t="shared" si="35"/>
        <v>#DIV/0!</v>
      </c>
      <c r="W31" s="706">
        <f>'Next Years Budget - Set Goals'!W40/12</f>
        <v>0</v>
      </c>
      <c r="X31" s="108" t="e">
        <f t="shared" si="36"/>
        <v>#DIV/0!</v>
      </c>
      <c r="Y31" s="706">
        <f>'Next Years Budget - Set Goals'!Y40/12</f>
        <v>0</v>
      </c>
      <c r="Z31" s="108" t="e">
        <f t="shared" si="37"/>
        <v>#DIV/0!</v>
      </c>
      <c r="AA31" s="706">
        <f>'Next Years Budget - Set Goals'!AA40/12</f>
        <v>0</v>
      </c>
      <c r="AB31" s="108" t="e">
        <f t="shared" si="38"/>
        <v>#DIV/0!</v>
      </c>
      <c r="AC31" s="706">
        <f>'Next Years Budget - Set Goals'!AC40/12</f>
        <v>0</v>
      </c>
      <c r="AD31" s="319" t="e">
        <f t="shared" si="39"/>
        <v>#DIV/0!</v>
      </c>
      <c r="BC31" s="552"/>
      <c r="BD31" s="549" t="s">
        <v>466</v>
      </c>
      <c r="BE31" s="550" t="s">
        <v>467</v>
      </c>
      <c r="BF31" s="1"/>
      <c r="BG31" s="553">
        <f>+(BG29/BG30)</f>
        <v>0</v>
      </c>
      <c r="BH31" s="3"/>
    </row>
    <row r="32" spans="1:60" ht="18" thickBot="1" x14ac:dyDescent="0.55000000000000004">
      <c r="A32" s="327" t="s">
        <v>399</v>
      </c>
      <c r="B32" s="394" t="s">
        <v>256</v>
      </c>
      <c r="C32" s="243">
        <f t="shared" si="27"/>
        <v>0</v>
      </c>
      <c r="D32" s="101">
        <f t="shared" si="28"/>
        <v>0</v>
      </c>
      <c r="E32" s="706">
        <f>'Next Years Budget - Set Goals'!E41/12</f>
        <v>0</v>
      </c>
      <c r="F32" s="108">
        <f t="shared" si="40"/>
        <v>0</v>
      </c>
      <c r="G32" s="706">
        <f>'Next Years Budget - Set Goals'!G41/12</f>
        <v>0</v>
      </c>
      <c r="H32" s="108" t="e">
        <f t="shared" si="40"/>
        <v>#DIV/0!</v>
      </c>
      <c r="I32" s="706">
        <f>'Next Years Budget - Set Goals'!I41/12</f>
        <v>0</v>
      </c>
      <c r="J32" s="108" t="e">
        <f t="shared" si="29"/>
        <v>#DIV/0!</v>
      </c>
      <c r="K32" s="706">
        <f>'Next Years Budget - Set Goals'!K41/12</f>
        <v>0</v>
      </c>
      <c r="L32" s="108" t="e">
        <f t="shared" si="30"/>
        <v>#DIV/0!</v>
      </c>
      <c r="M32" s="706">
        <f>'Next Years Budget - Set Goals'!M41/12</f>
        <v>0</v>
      </c>
      <c r="N32" s="108" t="e">
        <f t="shared" si="31"/>
        <v>#DIV/0!</v>
      </c>
      <c r="O32" s="706">
        <f>'Next Years Budget - Set Goals'!O41/12</f>
        <v>0</v>
      </c>
      <c r="P32" s="108" t="e">
        <f t="shared" si="32"/>
        <v>#DIV/0!</v>
      </c>
      <c r="Q32" s="706">
        <f>'Next Years Budget - Set Goals'!Q41/12</f>
        <v>0</v>
      </c>
      <c r="R32" s="108" t="e">
        <f t="shared" si="33"/>
        <v>#DIV/0!</v>
      </c>
      <c r="S32" s="706">
        <f>'Next Years Budget - Set Goals'!S41/12</f>
        <v>0</v>
      </c>
      <c r="T32" s="108" t="e">
        <f t="shared" si="34"/>
        <v>#DIV/0!</v>
      </c>
      <c r="U32" s="706">
        <f>'Next Years Budget - Set Goals'!U41/12</f>
        <v>0</v>
      </c>
      <c r="V32" s="108" t="e">
        <f t="shared" si="35"/>
        <v>#DIV/0!</v>
      </c>
      <c r="W32" s="706">
        <f>'Next Years Budget - Set Goals'!W41/12</f>
        <v>0</v>
      </c>
      <c r="X32" s="108" t="e">
        <f t="shared" si="36"/>
        <v>#DIV/0!</v>
      </c>
      <c r="Y32" s="706">
        <f>'Next Years Budget - Set Goals'!Y41/12</f>
        <v>0</v>
      </c>
      <c r="Z32" s="108" t="e">
        <f t="shared" si="37"/>
        <v>#DIV/0!</v>
      </c>
      <c r="AA32" s="706">
        <f>'Next Years Budget - Set Goals'!AA41/12</f>
        <v>0</v>
      </c>
      <c r="AB32" s="108" t="e">
        <f t="shared" si="38"/>
        <v>#DIV/0!</v>
      </c>
      <c r="AC32" s="706">
        <f>'Next Years Budget - Set Goals'!AC41/12</f>
        <v>0</v>
      </c>
      <c r="AD32" s="319" t="e">
        <f t="shared" si="39"/>
        <v>#DIV/0!</v>
      </c>
      <c r="BC32" s="552"/>
      <c r="BD32" s="549" t="s">
        <v>468</v>
      </c>
      <c r="BE32" s="550" t="s">
        <v>469</v>
      </c>
      <c r="BF32" s="1"/>
      <c r="BG32" s="573">
        <v>0</v>
      </c>
      <c r="BH32" s="3"/>
    </row>
    <row r="33" spans="1:60" ht="18" thickBot="1" x14ac:dyDescent="0.55000000000000004">
      <c r="A33" s="327" t="s">
        <v>398</v>
      </c>
      <c r="B33" s="394" t="s">
        <v>257</v>
      </c>
      <c r="C33" s="243">
        <f t="shared" si="27"/>
        <v>0</v>
      </c>
      <c r="D33" s="101">
        <f t="shared" si="28"/>
        <v>0</v>
      </c>
      <c r="E33" s="706">
        <f>'Next Years Budget - Set Goals'!E42/12</f>
        <v>0</v>
      </c>
      <c r="F33" s="108">
        <f t="shared" si="40"/>
        <v>0</v>
      </c>
      <c r="G33" s="706">
        <f>'Next Years Budget - Set Goals'!G42/12</f>
        <v>0</v>
      </c>
      <c r="H33" s="108" t="e">
        <f t="shared" si="40"/>
        <v>#DIV/0!</v>
      </c>
      <c r="I33" s="706">
        <f>'Next Years Budget - Set Goals'!I42/12</f>
        <v>0</v>
      </c>
      <c r="J33" s="108" t="e">
        <f t="shared" si="29"/>
        <v>#DIV/0!</v>
      </c>
      <c r="K33" s="706">
        <f>'Next Years Budget - Set Goals'!K42/12</f>
        <v>0</v>
      </c>
      <c r="L33" s="108" t="e">
        <f t="shared" si="30"/>
        <v>#DIV/0!</v>
      </c>
      <c r="M33" s="706">
        <f>'Next Years Budget - Set Goals'!M42/12</f>
        <v>0</v>
      </c>
      <c r="N33" s="108" t="e">
        <f t="shared" si="31"/>
        <v>#DIV/0!</v>
      </c>
      <c r="O33" s="706">
        <f>'Next Years Budget - Set Goals'!O42/12</f>
        <v>0</v>
      </c>
      <c r="P33" s="108" t="e">
        <f t="shared" si="32"/>
        <v>#DIV/0!</v>
      </c>
      <c r="Q33" s="706">
        <f>'Next Years Budget - Set Goals'!Q42/12</f>
        <v>0</v>
      </c>
      <c r="R33" s="108" t="e">
        <f t="shared" si="33"/>
        <v>#DIV/0!</v>
      </c>
      <c r="S33" s="706">
        <f>'Next Years Budget - Set Goals'!S42/12</f>
        <v>0</v>
      </c>
      <c r="T33" s="108" t="e">
        <f t="shared" si="34"/>
        <v>#DIV/0!</v>
      </c>
      <c r="U33" s="706">
        <f>'Next Years Budget - Set Goals'!U42/12</f>
        <v>0</v>
      </c>
      <c r="V33" s="108" t="e">
        <f t="shared" si="35"/>
        <v>#DIV/0!</v>
      </c>
      <c r="W33" s="706">
        <f>'Next Years Budget - Set Goals'!W42/12</f>
        <v>0</v>
      </c>
      <c r="X33" s="108" t="e">
        <f t="shared" si="36"/>
        <v>#DIV/0!</v>
      </c>
      <c r="Y33" s="706">
        <f>'Next Years Budget - Set Goals'!Y42/12</f>
        <v>0</v>
      </c>
      <c r="Z33" s="108" t="e">
        <f t="shared" si="37"/>
        <v>#DIV/0!</v>
      </c>
      <c r="AA33" s="706">
        <f>'Next Years Budget - Set Goals'!AA42/12</f>
        <v>0</v>
      </c>
      <c r="AB33" s="108" t="e">
        <f t="shared" si="38"/>
        <v>#DIV/0!</v>
      </c>
      <c r="AC33" s="706">
        <f>'Next Years Budget - Set Goals'!AC42/12</f>
        <v>0</v>
      </c>
      <c r="AD33" s="319" t="e">
        <f t="shared" si="39"/>
        <v>#DIV/0!</v>
      </c>
      <c r="BC33" s="554"/>
      <c r="BD33" s="555" t="s">
        <v>470</v>
      </c>
      <c r="BE33" s="556" t="s">
        <v>471</v>
      </c>
      <c r="BF33" s="2"/>
      <c r="BG33" s="557">
        <f>+((BG29/BG30)/(1-BG32))</f>
        <v>0</v>
      </c>
      <c r="BH33" s="7"/>
    </row>
    <row r="34" spans="1:60" ht="18" thickBot="1" x14ac:dyDescent="0.55000000000000004">
      <c r="A34" s="327" t="s">
        <v>399</v>
      </c>
      <c r="B34" s="394" t="s">
        <v>258</v>
      </c>
      <c r="C34" s="243">
        <f t="shared" si="27"/>
        <v>0</v>
      </c>
      <c r="D34" s="101">
        <f t="shared" si="28"/>
        <v>0</v>
      </c>
      <c r="E34" s="706">
        <f>'Next Years Budget - Set Goals'!E43/12</f>
        <v>0</v>
      </c>
      <c r="F34" s="108">
        <f t="shared" si="40"/>
        <v>0</v>
      </c>
      <c r="G34" s="706">
        <f>'Next Years Budget - Set Goals'!G43/12</f>
        <v>0</v>
      </c>
      <c r="H34" s="108" t="e">
        <f t="shared" si="40"/>
        <v>#DIV/0!</v>
      </c>
      <c r="I34" s="706">
        <f>'Next Years Budget - Set Goals'!I43/12</f>
        <v>0</v>
      </c>
      <c r="J34" s="108" t="e">
        <f t="shared" si="29"/>
        <v>#DIV/0!</v>
      </c>
      <c r="K34" s="706">
        <f>'Next Years Budget - Set Goals'!K43/12</f>
        <v>0</v>
      </c>
      <c r="L34" s="108" t="e">
        <f t="shared" si="30"/>
        <v>#DIV/0!</v>
      </c>
      <c r="M34" s="706">
        <f>'Next Years Budget - Set Goals'!M43/12</f>
        <v>0</v>
      </c>
      <c r="N34" s="108" t="e">
        <f t="shared" si="31"/>
        <v>#DIV/0!</v>
      </c>
      <c r="O34" s="706">
        <f>'Next Years Budget - Set Goals'!O43/12</f>
        <v>0</v>
      </c>
      <c r="P34" s="108" t="e">
        <f t="shared" si="32"/>
        <v>#DIV/0!</v>
      </c>
      <c r="Q34" s="706">
        <f>'Next Years Budget - Set Goals'!Q43/12</f>
        <v>0</v>
      </c>
      <c r="R34" s="108" t="e">
        <f t="shared" si="33"/>
        <v>#DIV/0!</v>
      </c>
      <c r="S34" s="706">
        <f>'Next Years Budget - Set Goals'!S43/12</f>
        <v>0</v>
      </c>
      <c r="T34" s="108" t="e">
        <f t="shared" si="34"/>
        <v>#DIV/0!</v>
      </c>
      <c r="U34" s="706">
        <f>'Next Years Budget - Set Goals'!U43/12</f>
        <v>0</v>
      </c>
      <c r="V34" s="108" t="e">
        <f t="shared" si="35"/>
        <v>#DIV/0!</v>
      </c>
      <c r="W34" s="706">
        <f>'Next Years Budget - Set Goals'!W43/12</f>
        <v>0</v>
      </c>
      <c r="X34" s="108" t="e">
        <f t="shared" si="36"/>
        <v>#DIV/0!</v>
      </c>
      <c r="Y34" s="706">
        <f>'Next Years Budget - Set Goals'!Y43/12</f>
        <v>0</v>
      </c>
      <c r="Z34" s="108" t="e">
        <f t="shared" si="37"/>
        <v>#DIV/0!</v>
      </c>
      <c r="AA34" s="706">
        <f>'Next Years Budget - Set Goals'!AA43/12</f>
        <v>0</v>
      </c>
      <c r="AB34" s="108" t="e">
        <f t="shared" si="38"/>
        <v>#DIV/0!</v>
      </c>
      <c r="AC34" s="706">
        <f>'Next Years Budget - Set Goals'!AC43/12</f>
        <v>0</v>
      </c>
      <c r="AD34" s="319" t="e">
        <f t="shared" si="39"/>
        <v>#DIV/0!</v>
      </c>
      <c r="BC34" s="552"/>
      <c r="BD34" s="549" t="s">
        <v>472</v>
      </c>
      <c r="BE34" s="550" t="s">
        <v>473</v>
      </c>
      <c r="BF34" s="1"/>
      <c r="BG34" s="574">
        <v>0.95</v>
      </c>
      <c r="BH34" s="3"/>
    </row>
    <row r="35" spans="1:60" ht="18" thickBot="1" x14ac:dyDescent="0.55000000000000004">
      <c r="A35" s="327" t="s">
        <v>399</v>
      </c>
      <c r="B35" s="394" t="s">
        <v>259</v>
      </c>
      <c r="C35" s="243">
        <f t="shared" si="27"/>
        <v>0</v>
      </c>
      <c r="D35" s="101">
        <f t="shared" si="28"/>
        <v>0</v>
      </c>
      <c r="E35" s="706">
        <f>'Next Years Budget - Set Goals'!E44/12</f>
        <v>0</v>
      </c>
      <c r="F35" s="108">
        <f t="shared" si="40"/>
        <v>0</v>
      </c>
      <c r="G35" s="706">
        <f>'Next Years Budget - Set Goals'!G44/12</f>
        <v>0</v>
      </c>
      <c r="H35" s="108" t="e">
        <f t="shared" si="40"/>
        <v>#DIV/0!</v>
      </c>
      <c r="I35" s="706">
        <f>'Next Years Budget - Set Goals'!I44/12</f>
        <v>0</v>
      </c>
      <c r="J35" s="108" t="e">
        <f t="shared" si="29"/>
        <v>#DIV/0!</v>
      </c>
      <c r="K35" s="706">
        <f>'Next Years Budget - Set Goals'!K44/12</f>
        <v>0</v>
      </c>
      <c r="L35" s="108" t="e">
        <f t="shared" si="30"/>
        <v>#DIV/0!</v>
      </c>
      <c r="M35" s="706">
        <f>'Next Years Budget - Set Goals'!M44/12</f>
        <v>0</v>
      </c>
      <c r="N35" s="108" t="e">
        <f t="shared" si="31"/>
        <v>#DIV/0!</v>
      </c>
      <c r="O35" s="706">
        <f>'Next Years Budget - Set Goals'!O44/12</f>
        <v>0</v>
      </c>
      <c r="P35" s="108" t="e">
        <f t="shared" si="32"/>
        <v>#DIV/0!</v>
      </c>
      <c r="Q35" s="706">
        <f>'Next Years Budget - Set Goals'!Q44/12</f>
        <v>0</v>
      </c>
      <c r="R35" s="108" t="e">
        <f t="shared" si="33"/>
        <v>#DIV/0!</v>
      </c>
      <c r="S35" s="706">
        <f>'Next Years Budget - Set Goals'!S44/12</f>
        <v>0</v>
      </c>
      <c r="T35" s="108" t="e">
        <f t="shared" si="34"/>
        <v>#DIV/0!</v>
      </c>
      <c r="U35" s="706">
        <f>'Next Years Budget - Set Goals'!U44/12</f>
        <v>0</v>
      </c>
      <c r="V35" s="108" t="e">
        <f t="shared" si="35"/>
        <v>#DIV/0!</v>
      </c>
      <c r="W35" s="706">
        <f>'Next Years Budget - Set Goals'!W44/12</f>
        <v>0</v>
      </c>
      <c r="X35" s="108" t="e">
        <f t="shared" si="36"/>
        <v>#DIV/0!</v>
      </c>
      <c r="Y35" s="706">
        <f>'Next Years Budget - Set Goals'!Y44/12</f>
        <v>0</v>
      </c>
      <c r="Z35" s="108" t="e">
        <f t="shared" si="37"/>
        <v>#DIV/0!</v>
      </c>
      <c r="AA35" s="706">
        <f>'Next Years Budget - Set Goals'!AA44/12</f>
        <v>0</v>
      </c>
      <c r="AB35" s="108" t="e">
        <f t="shared" si="38"/>
        <v>#DIV/0!</v>
      </c>
      <c r="AC35" s="706">
        <f>'Next Years Budget - Set Goals'!AC44/12</f>
        <v>0</v>
      </c>
      <c r="AD35" s="319" t="e">
        <f t="shared" si="39"/>
        <v>#DIV/0!</v>
      </c>
      <c r="BC35" s="552"/>
      <c r="BD35" s="549" t="s">
        <v>474</v>
      </c>
      <c r="BE35" s="550" t="s">
        <v>475</v>
      </c>
      <c r="BF35" s="1"/>
      <c r="BG35" s="553">
        <f>SUM(BG33/BG34)</f>
        <v>0</v>
      </c>
      <c r="BH35" s="3"/>
    </row>
    <row r="36" spans="1:60" ht="18" thickBot="1" x14ac:dyDescent="0.55000000000000004">
      <c r="A36" s="327" t="s">
        <v>399</v>
      </c>
      <c r="B36" s="394" t="s">
        <v>260</v>
      </c>
      <c r="C36" s="243">
        <f t="shared" si="27"/>
        <v>0</v>
      </c>
      <c r="D36" s="101">
        <f t="shared" si="28"/>
        <v>0</v>
      </c>
      <c r="E36" s="706">
        <f>'Next Years Budget - Set Goals'!E45/12</f>
        <v>0</v>
      </c>
      <c r="F36" s="108">
        <f t="shared" si="40"/>
        <v>0</v>
      </c>
      <c r="G36" s="706">
        <f>'Next Years Budget - Set Goals'!G45/12</f>
        <v>0</v>
      </c>
      <c r="H36" s="108" t="e">
        <f t="shared" si="40"/>
        <v>#DIV/0!</v>
      </c>
      <c r="I36" s="706">
        <f>'Next Years Budget - Set Goals'!I45/12</f>
        <v>0</v>
      </c>
      <c r="J36" s="108" t="e">
        <f t="shared" si="29"/>
        <v>#DIV/0!</v>
      </c>
      <c r="K36" s="706">
        <f>'Next Years Budget - Set Goals'!K45/12</f>
        <v>0</v>
      </c>
      <c r="L36" s="108" t="e">
        <f t="shared" si="30"/>
        <v>#DIV/0!</v>
      </c>
      <c r="M36" s="706">
        <f>'Next Years Budget - Set Goals'!M45/12</f>
        <v>0</v>
      </c>
      <c r="N36" s="108" t="e">
        <f t="shared" si="31"/>
        <v>#DIV/0!</v>
      </c>
      <c r="O36" s="706">
        <f>'Next Years Budget - Set Goals'!O45/12</f>
        <v>0</v>
      </c>
      <c r="P36" s="108" t="e">
        <f t="shared" si="32"/>
        <v>#DIV/0!</v>
      </c>
      <c r="Q36" s="706">
        <f>'Next Years Budget - Set Goals'!Q45/12</f>
        <v>0</v>
      </c>
      <c r="R36" s="108" t="e">
        <f t="shared" si="33"/>
        <v>#DIV/0!</v>
      </c>
      <c r="S36" s="706">
        <f>'Next Years Budget - Set Goals'!S45/12</f>
        <v>0</v>
      </c>
      <c r="T36" s="108" t="e">
        <f t="shared" si="34"/>
        <v>#DIV/0!</v>
      </c>
      <c r="U36" s="706">
        <f>'Next Years Budget - Set Goals'!U45/12</f>
        <v>0</v>
      </c>
      <c r="V36" s="108" t="e">
        <f t="shared" si="35"/>
        <v>#DIV/0!</v>
      </c>
      <c r="W36" s="706">
        <f>'Next Years Budget - Set Goals'!W45/12</f>
        <v>0</v>
      </c>
      <c r="X36" s="108" t="e">
        <f t="shared" si="36"/>
        <v>#DIV/0!</v>
      </c>
      <c r="Y36" s="706">
        <f>'Next Years Budget - Set Goals'!Y45/12</f>
        <v>0</v>
      </c>
      <c r="Z36" s="108" t="e">
        <f t="shared" si="37"/>
        <v>#DIV/0!</v>
      </c>
      <c r="AA36" s="706">
        <f>'Next Years Budget - Set Goals'!AA45/12</f>
        <v>0</v>
      </c>
      <c r="AB36" s="108" t="e">
        <f t="shared" si="38"/>
        <v>#DIV/0!</v>
      </c>
      <c r="AC36" s="706">
        <f>'Next Years Budget - Set Goals'!AC45/12</f>
        <v>0</v>
      </c>
      <c r="AD36" s="319" t="e">
        <f t="shared" si="39"/>
        <v>#DIV/0!</v>
      </c>
      <c r="BC36" s="552"/>
      <c r="BD36" s="549" t="s">
        <v>476</v>
      </c>
      <c r="BE36" s="550" t="s">
        <v>477</v>
      </c>
      <c r="BF36" s="1"/>
      <c r="BG36" s="575">
        <v>21</v>
      </c>
      <c r="BH36" s="3"/>
    </row>
    <row r="37" spans="1:60" ht="27" thickBot="1" x14ac:dyDescent="0.55000000000000004">
      <c r="A37" s="327"/>
      <c r="B37" s="405" t="s">
        <v>262</v>
      </c>
      <c r="C37" s="243">
        <f t="shared" si="27"/>
        <v>0</v>
      </c>
      <c r="D37" s="101">
        <f t="shared" si="28"/>
        <v>0</v>
      </c>
      <c r="E37" s="706">
        <f>'Next Years Budget - Set Goals'!E46/12</f>
        <v>0</v>
      </c>
      <c r="F37" s="108">
        <f t="shared" si="40"/>
        <v>0</v>
      </c>
      <c r="G37" s="706">
        <f>'Next Years Budget - Set Goals'!G46/12</f>
        <v>0</v>
      </c>
      <c r="H37" s="108" t="e">
        <f t="shared" si="40"/>
        <v>#DIV/0!</v>
      </c>
      <c r="I37" s="706">
        <f>'Next Years Budget - Set Goals'!I46/12</f>
        <v>0</v>
      </c>
      <c r="J37" s="108" t="e">
        <f t="shared" si="29"/>
        <v>#DIV/0!</v>
      </c>
      <c r="K37" s="706">
        <f>'Next Years Budget - Set Goals'!K46/12</f>
        <v>0</v>
      </c>
      <c r="L37" s="108" t="e">
        <f t="shared" si="30"/>
        <v>#DIV/0!</v>
      </c>
      <c r="M37" s="706">
        <f>'Next Years Budget - Set Goals'!M46/12</f>
        <v>0</v>
      </c>
      <c r="N37" s="108" t="e">
        <f t="shared" si="31"/>
        <v>#DIV/0!</v>
      </c>
      <c r="O37" s="706">
        <f>'Next Years Budget - Set Goals'!O46/12</f>
        <v>0</v>
      </c>
      <c r="P37" s="108" t="e">
        <f t="shared" si="32"/>
        <v>#DIV/0!</v>
      </c>
      <c r="Q37" s="706">
        <f>'Next Years Budget - Set Goals'!Q46/12</f>
        <v>0</v>
      </c>
      <c r="R37" s="108" t="e">
        <f t="shared" si="33"/>
        <v>#DIV/0!</v>
      </c>
      <c r="S37" s="706">
        <f>'Next Years Budget - Set Goals'!S46/12</f>
        <v>0</v>
      </c>
      <c r="T37" s="108" t="e">
        <f t="shared" si="34"/>
        <v>#DIV/0!</v>
      </c>
      <c r="U37" s="706">
        <f>'Next Years Budget - Set Goals'!U46/12</f>
        <v>0</v>
      </c>
      <c r="V37" s="108" t="e">
        <f t="shared" si="35"/>
        <v>#DIV/0!</v>
      </c>
      <c r="W37" s="706">
        <f>'Next Years Budget - Set Goals'!W46/12</f>
        <v>0</v>
      </c>
      <c r="X37" s="108" t="e">
        <f t="shared" si="36"/>
        <v>#DIV/0!</v>
      </c>
      <c r="Y37" s="706">
        <f>'Next Years Budget - Set Goals'!Y46/12</f>
        <v>0</v>
      </c>
      <c r="Z37" s="108" t="e">
        <f t="shared" si="37"/>
        <v>#DIV/0!</v>
      </c>
      <c r="AA37" s="706">
        <f>'Next Years Budget - Set Goals'!AA46/12</f>
        <v>0</v>
      </c>
      <c r="AB37" s="108" t="e">
        <f t="shared" si="38"/>
        <v>#DIV/0!</v>
      </c>
      <c r="AC37" s="706">
        <f>'Next Years Budget - Set Goals'!AC46/12</f>
        <v>0</v>
      </c>
      <c r="AD37" s="319" t="e">
        <f t="shared" si="39"/>
        <v>#DIV/0!</v>
      </c>
      <c r="BC37" s="552"/>
      <c r="BD37" s="549" t="s">
        <v>478</v>
      </c>
      <c r="BE37" s="550" t="s">
        <v>479</v>
      </c>
      <c r="BF37" s="1"/>
      <c r="BG37" s="571">
        <f>(BG35/BG36)</f>
        <v>0</v>
      </c>
      <c r="BH37" s="558" t="s">
        <v>480</v>
      </c>
    </row>
    <row r="38" spans="1:60" ht="18" thickBot="1" x14ac:dyDescent="0.55000000000000004">
      <c r="A38" s="327"/>
      <c r="B38" s="406" t="s">
        <v>263</v>
      </c>
      <c r="C38" s="263">
        <f>SUM(C29:C37)</f>
        <v>0</v>
      </c>
      <c r="D38" s="167">
        <f>+C38/$C$7</f>
        <v>0</v>
      </c>
      <c r="E38" s="254">
        <f>SUM(E29:E37)</f>
        <v>0</v>
      </c>
      <c r="F38" s="176">
        <f>+E38/E$7</f>
        <v>0</v>
      </c>
      <c r="G38" s="254">
        <f>SUM(G29:G37)</f>
        <v>0</v>
      </c>
      <c r="H38" s="176" t="e">
        <f>+G38/G$7</f>
        <v>#DIV/0!</v>
      </c>
      <c r="I38" s="254">
        <f>SUM(I29:I37)</f>
        <v>0</v>
      </c>
      <c r="J38" s="176" t="e">
        <f t="shared" si="29"/>
        <v>#DIV/0!</v>
      </c>
      <c r="K38" s="254">
        <f>SUM(K29:K37)</f>
        <v>0</v>
      </c>
      <c r="L38" s="176" t="e">
        <f t="shared" si="30"/>
        <v>#DIV/0!</v>
      </c>
      <c r="M38" s="254">
        <f>SUM(M29:M37)</f>
        <v>0</v>
      </c>
      <c r="N38" s="176" t="e">
        <f t="shared" si="31"/>
        <v>#DIV/0!</v>
      </c>
      <c r="O38" s="254">
        <f>SUM(O29:O37)</f>
        <v>0</v>
      </c>
      <c r="P38" s="176" t="e">
        <f t="shared" si="32"/>
        <v>#DIV/0!</v>
      </c>
      <c r="Q38" s="254">
        <f>SUM(Q29:Q37)</f>
        <v>0</v>
      </c>
      <c r="R38" s="176" t="e">
        <f t="shared" si="33"/>
        <v>#DIV/0!</v>
      </c>
      <c r="S38" s="254">
        <f>SUM(S29:S37)</f>
        <v>0</v>
      </c>
      <c r="T38" s="176" t="e">
        <f t="shared" si="34"/>
        <v>#DIV/0!</v>
      </c>
      <c r="U38" s="254">
        <f>SUM(U29:U37)</f>
        <v>0</v>
      </c>
      <c r="V38" s="176" t="e">
        <f t="shared" si="35"/>
        <v>#DIV/0!</v>
      </c>
      <c r="W38" s="254">
        <f>SUM(W29:W37)</f>
        <v>0</v>
      </c>
      <c r="X38" s="176" t="e">
        <f t="shared" si="36"/>
        <v>#DIV/0!</v>
      </c>
      <c r="Y38" s="254">
        <f>SUM(Y29:Y37)</f>
        <v>0</v>
      </c>
      <c r="Z38" s="176" t="e">
        <f t="shared" si="37"/>
        <v>#DIV/0!</v>
      </c>
      <c r="AA38" s="254">
        <f>SUM(AA29:AA37)</f>
        <v>0</v>
      </c>
      <c r="AB38" s="176" t="e">
        <f t="shared" si="38"/>
        <v>#DIV/0!</v>
      </c>
      <c r="AC38" s="254">
        <f>SUM(AC29:AC37)</f>
        <v>0</v>
      </c>
      <c r="AD38" s="320" t="e">
        <f t="shared" si="39"/>
        <v>#DIV/0!</v>
      </c>
      <c r="BC38" s="6"/>
      <c r="BD38" s="555" t="s">
        <v>481</v>
      </c>
      <c r="BE38" s="556" t="s">
        <v>482</v>
      </c>
      <c r="BF38" s="2"/>
      <c r="BG38" s="576">
        <f>+(BG29/BG36)</f>
        <v>0</v>
      </c>
      <c r="BH38" s="559" t="s">
        <v>480</v>
      </c>
    </row>
    <row r="39" spans="1:60" ht="13.15" x14ac:dyDescent="0.4">
      <c r="A39" s="327"/>
      <c r="B39" s="407"/>
      <c r="C39" s="264"/>
      <c r="D39" s="107"/>
      <c r="E39" s="255"/>
      <c r="F39" s="176"/>
      <c r="G39" s="255"/>
      <c r="H39" s="176"/>
      <c r="I39" s="255"/>
      <c r="J39" s="176"/>
      <c r="K39" s="255"/>
      <c r="L39" s="176"/>
      <c r="M39" s="255"/>
      <c r="N39" s="176"/>
      <c r="O39" s="255"/>
      <c r="P39" s="176"/>
      <c r="Q39" s="255"/>
      <c r="R39" s="176"/>
      <c r="S39" s="255"/>
      <c r="T39" s="176"/>
      <c r="U39" s="255"/>
      <c r="V39" s="176"/>
      <c r="W39" s="255"/>
      <c r="X39" s="176"/>
      <c r="Y39" s="255"/>
      <c r="Z39" s="176"/>
      <c r="AA39" s="255"/>
      <c r="AB39" s="176"/>
      <c r="AC39" s="255"/>
      <c r="AD39" s="320"/>
      <c r="BC39" s="8"/>
      <c r="BD39" s="9"/>
      <c r="BE39" s="9"/>
      <c r="BF39" s="9"/>
      <c r="BG39" s="352"/>
      <c r="BH39" s="10"/>
    </row>
    <row r="40" spans="1:60" ht="17.649999999999999" x14ac:dyDescent="0.5">
      <c r="A40" s="327"/>
      <c r="B40" s="404" t="s">
        <v>283</v>
      </c>
      <c r="C40" s="243"/>
      <c r="D40" s="1"/>
      <c r="E40" s="248"/>
      <c r="F40" s="108"/>
      <c r="G40" s="248"/>
      <c r="H40" s="108"/>
      <c r="I40" s="248"/>
      <c r="J40" s="108"/>
      <c r="K40" s="248"/>
      <c r="L40" s="108"/>
      <c r="M40" s="248"/>
      <c r="N40" s="108"/>
      <c r="O40" s="248"/>
      <c r="P40" s="108"/>
      <c r="Q40" s="248"/>
      <c r="R40" s="108"/>
      <c r="S40" s="248"/>
      <c r="T40" s="108"/>
      <c r="U40" s="248"/>
      <c r="V40" s="108"/>
      <c r="W40" s="248"/>
      <c r="X40" s="108"/>
      <c r="Y40" s="248"/>
      <c r="Z40" s="108"/>
      <c r="AA40" s="248"/>
      <c r="AB40" s="108"/>
      <c r="AC40" s="248"/>
      <c r="AD40" s="319"/>
      <c r="BC40" s="4"/>
      <c r="BD40" s="1"/>
      <c r="BE40" s="560" t="s">
        <v>964</v>
      </c>
      <c r="BF40" s="1"/>
      <c r="BG40" s="838">
        <f>+((I7/139)/15)</f>
        <v>0</v>
      </c>
      <c r="BH40" s="3"/>
    </row>
    <row r="41" spans="1:60" ht="17.649999999999999" x14ac:dyDescent="0.5">
      <c r="A41" s="327" t="s">
        <v>399</v>
      </c>
      <c r="B41" s="394" t="s">
        <v>264</v>
      </c>
      <c r="C41" s="243">
        <f t="shared" ref="C41:C59" si="41">+E41+G41+I41+K41+M41+O41+Q41+S41+U41+W41+Y41+AA41+AC41</f>
        <v>0</v>
      </c>
      <c r="D41" s="101">
        <f t="shared" ref="D41:D59" si="42">+C41/$C$7</f>
        <v>0</v>
      </c>
      <c r="E41" s="706">
        <f>'Next Years Budget - Set Goals'!E50/12</f>
        <v>0</v>
      </c>
      <c r="F41" s="108">
        <f t="shared" ref="F41:H56" si="43">+E41/E$7</f>
        <v>0</v>
      </c>
      <c r="G41" s="706">
        <f>'Next Years Budget - Set Goals'!G50/12</f>
        <v>0</v>
      </c>
      <c r="H41" s="108" t="e">
        <f t="shared" si="43"/>
        <v>#DIV/0!</v>
      </c>
      <c r="I41" s="706">
        <f>'Next Years Budget - Set Goals'!I50/12</f>
        <v>0</v>
      </c>
      <c r="J41" s="108" t="e">
        <f t="shared" ref="J41:J60" si="44">+I41/I$7</f>
        <v>#DIV/0!</v>
      </c>
      <c r="K41" s="706">
        <f>'Next Years Budget - Set Goals'!K50/12</f>
        <v>0</v>
      </c>
      <c r="L41" s="108" t="e">
        <f t="shared" ref="L41:L60" si="45">+K41/K$7</f>
        <v>#DIV/0!</v>
      </c>
      <c r="M41" s="706">
        <f>'Next Years Budget - Set Goals'!M50/12</f>
        <v>0</v>
      </c>
      <c r="N41" s="108" t="e">
        <f t="shared" ref="N41:N60" si="46">+M41/M$7</f>
        <v>#DIV/0!</v>
      </c>
      <c r="O41" s="706">
        <f>'Next Years Budget - Set Goals'!O50/12</f>
        <v>0</v>
      </c>
      <c r="P41" s="108" t="e">
        <f t="shared" ref="P41:P60" si="47">+O41/O$7</f>
        <v>#DIV/0!</v>
      </c>
      <c r="Q41" s="706">
        <f>'Next Years Budget - Set Goals'!Q50/12</f>
        <v>0</v>
      </c>
      <c r="R41" s="108" t="e">
        <f t="shared" ref="R41:R60" si="48">+Q41/Q$7</f>
        <v>#DIV/0!</v>
      </c>
      <c r="S41" s="706">
        <f>'Next Years Budget - Set Goals'!S50/12</f>
        <v>0</v>
      </c>
      <c r="T41" s="108" t="e">
        <f t="shared" ref="T41:T60" si="49">+S41/S$7</f>
        <v>#DIV/0!</v>
      </c>
      <c r="U41" s="706">
        <f>'Next Years Budget - Set Goals'!U50/12</f>
        <v>0</v>
      </c>
      <c r="V41" s="108" t="e">
        <f t="shared" ref="V41:V60" si="50">+U41/U$7</f>
        <v>#DIV/0!</v>
      </c>
      <c r="W41" s="706">
        <f>'Next Years Budget - Set Goals'!W50/12</f>
        <v>0</v>
      </c>
      <c r="X41" s="108" t="e">
        <f t="shared" ref="X41:X60" si="51">+W41/W$7</f>
        <v>#DIV/0!</v>
      </c>
      <c r="Y41" s="706">
        <f>'Next Years Budget - Set Goals'!Y50/12</f>
        <v>0</v>
      </c>
      <c r="Z41" s="108" t="e">
        <f t="shared" ref="Z41:Z60" si="52">+Y41/Y$7</f>
        <v>#DIV/0!</v>
      </c>
      <c r="AA41" s="706">
        <f>'Next Years Budget - Set Goals'!AA50/12</f>
        <v>0</v>
      </c>
      <c r="AB41" s="108" t="e">
        <f t="shared" ref="AB41:AB60" si="53">+AA41/AA$7</f>
        <v>#DIV/0!</v>
      </c>
      <c r="AC41" s="706">
        <f>'Next Years Budget - Set Goals'!AC50/12</f>
        <v>0</v>
      </c>
      <c r="AD41" s="319" t="e">
        <f t="shared" ref="AD41:AD60" si="54">+AC41/AC$7</f>
        <v>#DIV/0!</v>
      </c>
      <c r="BC41" s="4"/>
      <c r="BD41" s="1"/>
      <c r="BE41" s="560" t="s">
        <v>963</v>
      </c>
      <c r="BF41" s="1"/>
      <c r="BG41" s="838">
        <f>+(($G7/350)/20)</f>
        <v>0</v>
      </c>
      <c r="BH41" s="561"/>
    </row>
    <row r="42" spans="1:60" ht="17.649999999999999" x14ac:dyDescent="0.5">
      <c r="A42" s="327" t="s">
        <v>399</v>
      </c>
      <c r="B42" s="394" t="s">
        <v>265</v>
      </c>
      <c r="C42" s="243">
        <f t="shared" si="41"/>
        <v>0</v>
      </c>
      <c r="D42" s="101">
        <f t="shared" si="42"/>
        <v>0</v>
      </c>
      <c r="E42" s="706">
        <f>'Next Years Budget - Set Goals'!E51/12</f>
        <v>0</v>
      </c>
      <c r="F42" s="108">
        <f t="shared" si="43"/>
        <v>0</v>
      </c>
      <c r="G42" s="706">
        <f>'Next Years Budget - Set Goals'!G51/12</f>
        <v>0</v>
      </c>
      <c r="H42" s="108" t="e">
        <f t="shared" si="43"/>
        <v>#DIV/0!</v>
      </c>
      <c r="I42" s="706">
        <f>'Next Years Budget - Set Goals'!I51/12</f>
        <v>0</v>
      </c>
      <c r="J42" s="108" t="e">
        <f t="shared" si="44"/>
        <v>#DIV/0!</v>
      </c>
      <c r="K42" s="706">
        <f>'Next Years Budget - Set Goals'!K51/12</f>
        <v>0</v>
      </c>
      <c r="L42" s="108" t="e">
        <f t="shared" si="45"/>
        <v>#DIV/0!</v>
      </c>
      <c r="M42" s="706">
        <f>'Next Years Budget - Set Goals'!M51/12</f>
        <v>0</v>
      </c>
      <c r="N42" s="108" t="e">
        <f t="shared" si="46"/>
        <v>#DIV/0!</v>
      </c>
      <c r="O42" s="706">
        <f>'Next Years Budget - Set Goals'!O51/12</f>
        <v>0</v>
      </c>
      <c r="P42" s="108" t="e">
        <f t="shared" si="47"/>
        <v>#DIV/0!</v>
      </c>
      <c r="Q42" s="706">
        <f>'Next Years Budget - Set Goals'!Q51/12</f>
        <v>0</v>
      </c>
      <c r="R42" s="108" t="e">
        <f t="shared" si="48"/>
        <v>#DIV/0!</v>
      </c>
      <c r="S42" s="706">
        <f>'Next Years Budget - Set Goals'!S51/12</f>
        <v>0</v>
      </c>
      <c r="T42" s="108" t="e">
        <f t="shared" si="49"/>
        <v>#DIV/0!</v>
      </c>
      <c r="U42" s="706">
        <f>'Next Years Budget - Set Goals'!U51/12</f>
        <v>0</v>
      </c>
      <c r="V42" s="108" t="e">
        <f t="shared" si="50"/>
        <v>#DIV/0!</v>
      </c>
      <c r="W42" s="706">
        <f>'Next Years Budget - Set Goals'!W51/12</f>
        <v>0</v>
      </c>
      <c r="X42" s="108" t="e">
        <f t="shared" si="51"/>
        <v>#DIV/0!</v>
      </c>
      <c r="Y42" s="706">
        <f>'Next Years Budget - Set Goals'!Y51/12</f>
        <v>0</v>
      </c>
      <c r="Z42" s="108" t="e">
        <f t="shared" si="52"/>
        <v>#DIV/0!</v>
      </c>
      <c r="AA42" s="706">
        <f>'Next Years Budget - Set Goals'!AA51/12</f>
        <v>0</v>
      </c>
      <c r="AB42" s="108" t="e">
        <f t="shared" si="53"/>
        <v>#DIV/0!</v>
      </c>
      <c r="AC42" s="706">
        <f>'Next Years Budget - Set Goals'!AC51/12</f>
        <v>0</v>
      </c>
      <c r="AD42" s="319" t="e">
        <f t="shared" si="54"/>
        <v>#DIV/0!</v>
      </c>
      <c r="BC42" s="4"/>
      <c r="BD42" s="1"/>
      <c r="BE42" s="560" t="s">
        <v>483</v>
      </c>
      <c r="BF42" s="1"/>
      <c r="BG42" s="562">
        <f>SUM(BG35-(BG40+BG41))</f>
        <v>0</v>
      </c>
      <c r="BH42" s="3"/>
    </row>
    <row r="43" spans="1:60" ht="17.649999999999999" x14ac:dyDescent="0.5">
      <c r="A43" s="327" t="s">
        <v>398</v>
      </c>
      <c r="B43" s="394" t="s">
        <v>266</v>
      </c>
      <c r="C43" s="243">
        <f t="shared" si="41"/>
        <v>0</v>
      </c>
      <c r="D43" s="101">
        <f t="shared" si="42"/>
        <v>0</v>
      </c>
      <c r="E43" s="706">
        <f>'Next Years Budget - Set Goals'!E52/12</f>
        <v>0</v>
      </c>
      <c r="F43" s="108">
        <f t="shared" si="43"/>
        <v>0</v>
      </c>
      <c r="G43" s="706">
        <f>'Next Years Budget - Set Goals'!G52/12</f>
        <v>0</v>
      </c>
      <c r="H43" s="108" t="e">
        <f t="shared" si="43"/>
        <v>#DIV/0!</v>
      </c>
      <c r="I43" s="706">
        <f>'Next Years Budget - Set Goals'!I52/12</f>
        <v>0</v>
      </c>
      <c r="J43" s="108" t="e">
        <f t="shared" si="44"/>
        <v>#DIV/0!</v>
      </c>
      <c r="K43" s="706">
        <f>'Next Years Budget - Set Goals'!K52/12</f>
        <v>0</v>
      </c>
      <c r="L43" s="108" t="e">
        <f t="shared" si="45"/>
        <v>#DIV/0!</v>
      </c>
      <c r="M43" s="706">
        <f>'Next Years Budget - Set Goals'!M52/12</f>
        <v>0</v>
      </c>
      <c r="N43" s="108" t="e">
        <f t="shared" si="46"/>
        <v>#DIV/0!</v>
      </c>
      <c r="O43" s="706">
        <f>'Next Years Budget - Set Goals'!O52/12</f>
        <v>0</v>
      </c>
      <c r="P43" s="108" t="e">
        <f t="shared" si="47"/>
        <v>#DIV/0!</v>
      </c>
      <c r="Q43" s="706">
        <f>'Next Years Budget - Set Goals'!Q52/12</f>
        <v>0</v>
      </c>
      <c r="R43" s="108" t="e">
        <f t="shared" si="48"/>
        <v>#DIV/0!</v>
      </c>
      <c r="S43" s="706">
        <f>'Next Years Budget - Set Goals'!S52/12</f>
        <v>0</v>
      </c>
      <c r="T43" s="108" t="e">
        <f t="shared" si="49"/>
        <v>#DIV/0!</v>
      </c>
      <c r="U43" s="706">
        <f>'Next Years Budget - Set Goals'!U52/12</f>
        <v>0</v>
      </c>
      <c r="V43" s="108" t="e">
        <f t="shared" si="50"/>
        <v>#DIV/0!</v>
      </c>
      <c r="W43" s="706">
        <f>'Next Years Budget - Set Goals'!W52/12</f>
        <v>0</v>
      </c>
      <c r="X43" s="108" t="e">
        <f t="shared" si="51"/>
        <v>#DIV/0!</v>
      </c>
      <c r="Y43" s="706">
        <f>'Next Years Budget - Set Goals'!Y52/12</f>
        <v>0</v>
      </c>
      <c r="Z43" s="108" t="e">
        <f t="shared" si="52"/>
        <v>#DIV/0!</v>
      </c>
      <c r="AA43" s="706">
        <f>'Next Years Budget - Set Goals'!AA52/12</f>
        <v>0</v>
      </c>
      <c r="AB43" s="108" t="e">
        <f t="shared" si="53"/>
        <v>#DIV/0!</v>
      </c>
      <c r="AC43" s="706">
        <f>'Next Years Budget - Set Goals'!AC52/12</f>
        <v>0</v>
      </c>
      <c r="AD43" s="319" t="e">
        <f t="shared" si="54"/>
        <v>#DIV/0!</v>
      </c>
      <c r="BC43" s="4"/>
      <c r="BD43" s="1"/>
      <c r="BE43" s="560" t="s">
        <v>484</v>
      </c>
      <c r="BF43" s="1"/>
      <c r="BG43" s="563">
        <v>80</v>
      </c>
      <c r="BH43" s="3"/>
    </row>
    <row r="44" spans="1:60" ht="13.15" x14ac:dyDescent="0.4">
      <c r="A44" s="327" t="s">
        <v>398</v>
      </c>
      <c r="B44" s="394" t="s">
        <v>267</v>
      </c>
      <c r="C44" s="243">
        <f t="shared" si="41"/>
        <v>0</v>
      </c>
      <c r="D44" s="101">
        <f t="shared" si="42"/>
        <v>0</v>
      </c>
      <c r="E44" s="706">
        <f>'Next Years Budget - Set Goals'!E53/12</f>
        <v>0</v>
      </c>
      <c r="F44" s="108">
        <f t="shared" si="43"/>
        <v>0</v>
      </c>
      <c r="G44" s="706">
        <f>'Next Years Budget - Set Goals'!G53/12</f>
        <v>0</v>
      </c>
      <c r="H44" s="108" t="e">
        <f t="shared" si="43"/>
        <v>#DIV/0!</v>
      </c>
      <c r="I44" s="706">
        <f>'Next Years Budget - Set Goals'!I53/12</f>
        <v>0</v>
      </c>
      <c r="J44" s="108" t="e">
        <f t="shared" si="44"/>
        <v>#DIV/0!</v>
      </c>
      <c r="K44" s="706">
        <f>'Next Years Budget - Set Goals'!K53/12</f>
        <v>0</v>
      </c>
      <c r="L44" s="108" t="e">
        <f t="shared" si="45"/>
        <v>#DIV/0!</v>
      </c>
      <c r="M44" s="706">
        <f>'Next Years Budget - Set Goals'!M53/12</f>
        <v>0</v>
      </c>
      <c r="N44" s="108" t="e">
        <f t="shared" si="46"/>
        <v>#DIV/0!</v>
      </c>
      <c r="O44" s="706">
        <f>'Next Years Budget - Set Goals'!O53/12</f>
        <v>0</v>
      </c>
      <c r="P44" s="108" t="e">
        <f t="shared" si="47"/>
        <v>#DIV/0!</v>
      </c>
      <c r="Q44" s="706">
        <f>'Next Years Budget - Set Goals'!Q53/12</f>
        <v>0</v>
      </c>
      <c r="R44" s="108" t="e">
        <f t="shared" si="48"/>
        <v>#DIV/0!</v>
      </c>
      <c r="S44" s="706">
        <f>'Next Years Budget - Set Goals'!S53/12</f>
        <v>0</v>
      </c>
      <c r="T44" s="108" t="e">
        <f t="shared" si="49"/>
        <v>#DIV/0!</v>
      </c>
      <c r="U44" s="706">
        <f>'Next Years Budget - Set Goals'!U53/12</f>
        <v>0</v>
      </c>
      <c r="V44" s="108" t="e">
        <f t="shared" si="50"/>
        <v>#DIV/0!</v>
      </c>
      <c r="W44" s="706">
        <f>'Next Years Budget - Set Goals'!W53/12</f>
        <v>0</v>
      </c>
      <c r="X44" s="108" t="e">
        <f t="shared" si="51"/>
        <v>#DIV/0!</v>
      </c>
      <c r="Y44" s="706">
        <f>'Next Years Budget - Set Goals'!Y53/12</f>
        <v>0</v>
      </c>
      <c r="Z44" s="108" t="e">
        <f t="shared" si="52"/>
        <v>#DIV/0!</v>
      </c>
      <c r="AA44" s="706">
        <f>'Next Years Budget - Set Goals'!AA53/12</f>
        <v>0</v>
      </c>
      <c r="AB44" s="108" t="e">
        <f t="shared" si="53"/>
        <v>#DIV/0!</v>
      </c>
      <c r="AC44" s="706">
        <f>'Next Years Budget - Set Goals'!AC53/12</f>
        <v>0</v>
      </c>
      <c r="AD44" s="319" t="e">
        <f t="shared" si="54"/>
        <v>#DIV/0!</v>
      </c>
      <c r="BC44" s="4"/>
      <c r="BD44" s="1"/>
      <c r="BE44" s="1"/>
      <c r="BF44" s="1"/>
      <c r="BG44" s="344"/>
      <c r="BH44" s="3"/>
    </row>
    <row r="45" spans="1:60" ht="18" thickBot="1" x14ac:dyDescent="0.55000000000000004">
      <c r="A45" s="327" t="s">
        <v>398</v>
      </c>
      <c r="B45" s="394" t="s">
        <v>268</v>
      </c>
      <c r="C45" s="243">
        <f t="shared" si="41"/>
        <v>0</v>
      </c>
      <c r="D45" s="101">
        <f t="shared" si="42"/>
        <v>0</v>
      </c>
      <c r="E45" s="706">
        <f>'Next Years Budget - Set Goals'!E54/12</f>
        <v>0</v>
      </c>
      <c r="F45" s="108">
        <f t="shared" si="43"/>
        <v>0</v>
      </c>
      <c r="G45" s="706">
        <f>'Next Years Budget - Set Goals'!G54/12</f>
        <v>0</v>
      </c>
      <c r="H45" s="108" t="e">
        <f t="shared" si="43"/>
        <v>#DIV/0!</v>
      </c>
      <c r="I45" s="706">
        <f>'Next Years Budget - Set Goals'!I54/12</f>
        <v>0</v>
      </c>
      <c r="J45" s="108" t="e">
        <f t="shared" si="44"/>
        <v>#DIV/0!</v>
      </c>
      <c r="K45" s="706">
        <f>'Next Years Budget - Set Goals'!K54/12</f>
        <v>0</v>
      </c>
      <c r="L45" s="108" t="e">
        <f t="shared" si="45"/>
        <v>#DIV/0!</v>
      </c>
      <c r="M45" s="706">
        <f>'Next Years Budget - Set Goals'!M54/12</f>
        <v>0</v>
      </c>
      <c r="N45" s="108" t="e">
        <f t="shared" si="46"/>
        <v>#DIV/0!</v>
      </c>
      <c r="O45" s="706">
        <f>'Next Years Budget - Set Goals'!O54/12</f>
        <v>0</v>
      </c>
      <c r="P45" s="108" t="e">
        <f t="shared" si="47"/>
        <v>#DIV/0!</v>
      </c>
      <c r="Q45" s="706">
        <f>'Next Years Budget - Set Goals'!Q54/12</f>
        <v>0</v>
      </c>
      <c r="R45" s="108" t="e">
        <f t="shared" si="48"/>
        <v>#DIV/0!</v>
      </c>
      <c r="S45" s="706">
        <f>'Next Years Budget - Set Goals'!S54/12</f>
        <v>0</v>
      </c>
      <c r="T45" s="108" t="e">
        <f t="shared" si="49"/>
        <v>#DIV/0!</v>
      </c>
      <c r="U45" s="706">
        <f>'Next Years Budget - Set Goals'!U54/12</f>
        <v>0</v>
      </c>
      <c r="V45" s="108" t="e">
        <f t="shared" si="50"/>
        <v>#DIV/0!</v>
      </c>
      <c r="W45" s="706">
        <f>'Next Years Budget - Set Goals'!W54/12</f>
        <v>0</v>
      </c>
      <c r="X45" s="108" t="e">
        <f t="shared" si="51"/>
        <v>#DIV/0!</v>
      </c>
      <c r="Y45" s="706">
        <f>'Next Years Budget - Set Goals'!Y54/12</f>
        <v>0</v>
      </c>
      <c r="Z45" s="108" t="e">
        <f t="shared" si="52"/>
        <v>#DIV/0!</v>
      </c>
      <c r="AA45" s="706">
        <f>'Next Years Budget - Set Goals'!AA54/12</f>
        <v>0</v>
      </c>
      <c r="AB45" s="108" t="e">
        <f t="shared" si="53"/>
        <v>#DIV/0!</v>
      </c>
      <c r="AC45" s="706">
        <f>'Next Years Budget - Set Goals'!AC54/12</f>
        <v>0</v>
      </c>
      <c r="AD45" s="319" t="e">
        <f t="shared" si="54"/>
        <v>#DIV/0!</v>
      </c>
      <c r="BC45" s="6"/>
      <c r="BD45" s="2"/>
      <c r="BE45" s="556" t="s">
        <v>485</v>
      </c>
      <c r="BF45" s="2"/>
      <c r="BG45" s="564">
        <f>+($BG$42*$BG$43)</f>
        <v>0</v>
      </c>
      <c r="BH45" s="7"/>
    </row>
    <row r="46" spans="1:60" ht="13.15" x14ac:dyDescent="0.4">
      <c r="A46" s="327" t="s">
        <v>399</v>
      </c>
      <c r="B46" s="394" t="s">
        <v>269</v>
      </c>
      <c r="C46" s="243">
        <f t="shared" si="41"/>
        <v>0</v>
      </c>
      <c r="D46" s="101">
        <f t="shared" si="42"/>
        <v>0</v>
      </c>
      <c r="E46" s="706">
        <f>'Next Years Budget - Set Goals'!E55/12</f>
        <v>0</v>
      </c>
      <c r="F46" s="108">
        <f t="shared" si="43"/>
        <v>0</v>
      </c>
      <c r="G46" s="706">
        <f>'Next Years Budget - Set Goals'!G55/12</f>
        <v>0</v>
      </c>
      <c r="H46" s="108" t="e">
        <f t="shared" si="43"/>
        <v>#DIV/0!</v>
      </c>
      <c r="I46" s="706">
        <f>'Next Years Budget - Set Goals'!I55/12</f>
        <v>0</v>
      </c>
      <c r="J46" s="108" t="e">
        <f t="shared" si="44"/>
        <v>#DIV/0!</v>
      </c>
      <c r="K46" s="706">
        <f>'Next Years Budget - Set Goals'!K55/12</f>
        <v>0</v>
      </c>
      <c r="L46" s="108" t="e">
        <f t="shared" si="45"/>
        <v>#DIV/0!</v>
      </c>
      <c r="M46" s="706">
        <f>'Next Years Budget - Set Goals'!M55/12</f>
        <v>0</v>
      </c>
      <c r="N46" s="108" t="e">
        <f t="shared" si="46"/>
        <v>#DIV/0!</v>
      </c>
      <c r="O46" s="706">
        <f>'Next Years Budget - Set Goals'!O55/12</f>
        <v>0</v>
      </c>
      <c r="P46" s="108" t="e">
        <f t="shared" si="47"/>
        <v>#DIV/0!</v>
      </c>
      <c r="Q46" s="706">
        <f>'Next Years Budget - Set Goals'!Q55/12</f>
        <v>0</v>
      </c>
      <c r="R46" s="108" t="e">
        <f t="shared" si="48"/>
        <v>#DIV/0!</v>
      </c>
      <c r="S46" s="706">
        <f>'Next Years Budget - Set Goals'!S55/12</f>
        <v>0</v>
      </c>
      <c r="T46" s="108" t="e">
        <f t="shared" si="49"/>
        <v>#DIV/0!</v>
      </c>
      <c r="U46" s="706">
        <f>'Next Years Budget - Set Goals'!U55/12</f>
        <v>0</v>
      </c>
      <c r="V46" s="108" t="e">
        <f t="shared" si="50"/>
        <v>#DIV/0!</v>
      </c>
      <c r="W46" s="706">
        <f>'Next Years Budget - Set Goals'!W55/12</f>
        <v>0</v>
      </c>
      <c r="X46" s="108" t="e">
        <f t="shared" si="51"/>
        <v>#DIV/0!</v>
      </c>
      <c r="Y46" s="706">
        <f>'Next Years Budget - Set Goals'!Y55/12</f>
        <v>0</v>
      </c>
      <c r="Z46" s="108" t="e">
        <f t="shared" si="52"/>
        <v>#DIV/0!</v>
      </c>
      <c r="AA46" s="706">
        <f>'Next Years Budget - Set Goals'!AA55/12</f>
        <v>0</v>
      </c>
      <c r="AB46" s="108" t="e">
        <f t="shared" si="53"/>
        <v>#DIV/0!</v>
      </c>
      <c r="AC46" s="706">
        <f>'Next Years Budget - Set Goals'!AC55/12</f>
        <v>0</v>
      </c>
      <c r="AD46" s="319" t="e">
        <f t="shared" si="54"/>
        <v>#DIV/0!</v>
      </c>
    </row>
    <row r="47" spans="1:60" ht="13.15" x14ac:dyDescent="0.4">
      <c r="A47" s="327" t="s">
        <v>399</v>
      </c>
      <c r="B47" s="408" t="s">
        <v>270</v>
      </c>
      <c r="C47" s="243">
        <f t="shared" si="41"/>
        <v>0</v>
      </c>
      <c r="D47" s="101">
        <f t="shared" si="42"/>
        <v>0</v>
      </c>
      <c r="E47" s="706">
        <f>'Next Years Budget - Set Goals'!E56/12</f>
        <v>0</v>
      </c>
      <c r="F47" s="108">
        <f t="shared" si="43"/>
        <v>0</v>
      </c>
      <c r="G47" s="706">
        <f>'Next Years Budget - Set Goals'!G56/12</f>
        <v>0</v>
      </c>
      <c r="H47" s="108" t="e">
        <f t="shared" si="43"/>
        <v>#DIV/0!</v>
      </c>
      <c r="I47" s="706">
        <f>'Next Years Budget - Set Goals'!I56/12</f>
        <v>0</v>
      </c>
      <c r="J47" s="108" t="e">
        <f t="shared" si="44"/>
        <v>#DIV/0!</v>
      </c>
      <c r="K47" s="706">
        <f>'Next Years Budget - Set Goals'!K56/12</f>
        <v>0</v>
      </c>
      <c r="L47" s="108" t="e">
        <f t="shared" si="45"/>
        <v>#DIV/0!</v>
      </c>
      <c r="M47" s="706">
        <f>'Next Years Budget - Set Goals'!M56/12</f>
        <v>0</v>
      </c>
      <c r="N47" s="108" t="e">
        <f t="shared" si="46"/>
        <v>#DIV/0!</v>
      </c>
      <c r="O47" s="706">
        <f>'Next Years Budget - Set Goals'!O56/12</f>
        <v>0</v>
      </c>
      <c r="P47" s="108" t="e">
        <f t="shared" si="47"/>
        <v>#DIV/0!</v>
      </c>
      <c r="Q47" s="706">
        <f>'Next Years Budget - Set Goals'!Q56/12</f>
        <v>0</v>
      </c>
      <c r="R47" s="108" t="e">
        <f t="shared" si="48"/>
        <v>#DIV/0!</v>
      </c>
      <c r="S47" s="706">
        <f>'Next Years Budget - Set Goals'!S56/12</f>
        <v>0</v>
      </c>
      <c r="T47" s="108" t="e">
        <f t="shared" si="49"/>
        <v>#DIV/0!</v>
      </c>
      <c r="U47" s="706">
        <f>'Next Years Budget - Set Goals'!U56/12</f>
        <v>0</v>
      </c>
      <c r="V47" s="108" t="e">
        <f t="shared" si="50"/>
        <v>#DIV/0!</v>
      </c>
      <c r="W47" s="706">
        <f>'Next Years Budget - Set Goals'!W56/12</f>
        <v>0</v>
      </c>
      <c r="X47" s="108" t="e">
        <f t="shared" si="51"/>
        <v>#DIV/0!</v>
      </c>
      <c r="Y47" s="706">
        <f>'Next Years Budget - Set Goals'!Y56/12</f>
        <v>0</v>
      </c>
      <c r="Z47" s="108" t="e">
        <f t="shared" si="52"/>
        <v>#DIV/0!</v>
      </c>
      <c r="AA47" s="706">
        <f>'Next Years Budget - Set Goals'!AA56/12</f>
        <v>0</v>
      </c>
      <c r="AB47" s="108" t="e">
        <f t="shared" si="53"/>
        <v>#DIV/0!</v>
      </c>
      <c r="AC47" s="706">
        <f>'Next Years Budget - Set Goals'!AC56/12</f>
        <v>0</v>
      </c>
      <c r="AD47" s="319" t="e">
        <f t="shared" si="54"/>
        <v>#DIV/0!</v>
      </c>
    </row>
    <row r="48" spans="1:60" ht="13.15" x14ac:dyDescent="0.4">
      <c r="A48" s="327" t="s">
        <v>398</v>
      </c>
      <c r="B48" s="394" t="s">
        <v>271</v>
      </c>
      <c r="C48" s="243">
        <f t="shared" si="41"/>
        <v>0</v>
      </c>
      <c r="D48" s="101">
        <f t="shared" si="42"/>
        <v>0</v>
      </c>
      <c r="E48" s="706">
        <f>'Next Years Budget - Set Goals'!E57/12</f>
        <v>0</v>
      </c>
      <c r="F48" s="108">
        <f t="shared" si="43"/>
        <v>0</v>
      </c>
      <c r="G48" s="706">
        <f>'Next Years Budget - Set Goals'!G57/12</f>
        <v>0</v>
      </c>
      <c r="H48" s="108" t="e">
        <f t="shared" si="43"/>
        <v>#DIV/0!</v>
      </c>
      <c r="I48" s="706">
        <f>'Next Years Budget - Set Goals'!I57/12</f>
        <v>0</v>
      </c>
      <c r="J48" s="108" t="e">
        <f t="shared" si="44"/>
        <v>#DIV/0!</v>
      </c>
      <c r="K48" s="706">
        <f>'Next Years Budget - Set Goals'!K57/12</f>
        <v>0</v>
      </c>
      <c r="L48" s="108" t="e">
        <f t="shared" si="45"/>
        <v>#DIV/0!</v>
      </c>
      <c r="M48" s="706">
        <f>'Next Years Budget - Set Goals'!M57/12</f>
        <v>0</v>
      </c>
      <c r="N48" s="108" t="e">
        <f t="shared" si="46"/>
        <v>#DIV/0!</v>
      </c>
      <c r="O48" s="706">
        <f>'Next Years Budget - Set Goals'!O57/12</f>
        <v>0</v>
      </c>
      <c r="P48" s="108" t="e">
        <f t="shared" si="47"/>
        <v>#DIV/0!</v>
      </c>
      <c r="Q48" s="706">
        <f>'Next Years Budget - Set Goals'!Q57/12</f>
        <v>0</v>
      </c>
      <c r="R48" s="108" t="e">
        <f t="shared" si="48"/>
        <v>#DIV/0!</v>
      </c>
      <c r="S48" s="706">
        <f>'Next Years Budget - Set Goals'!S57/12</f>
        <v>0</v>
      </c>
      <c r="T48" s="108" t="e">
        <f t="shared" si="49"/>
        <v>#DIV/0!</v>
      </c>
      <c r="U48" s="706">
        <f>'Next Years Budget - Set Goals'!U57/12</f>
        <v>0</v>
      </c>
      <c r="V48" s="108" t="e">
        <f t="shared" si="50"/>
        <v>#DIV/0!</v>
      </c>
      <c r="W48" s="706">
        <f>'Next Years Budget - Set Goals'!W57/12</f>
        <v>0</v>
      </c>
      <c r="X48" s="108" t="e">
        <f t="shared" si="51"/>
        <v>#DIV/0!</v>
      </c>
      <c r="Y48" s="706">
        <f>'Next Years Budget - Set Goals'!Y57/12</f>
        <v>0</v>
      </c>
      <c r="Z48" s="108" t="e">
        <f t="shared" si="52"/>
        <v>#DIV/0!</v>
      </c>
      <c r="AA48" s="706">
        <f>'Next Years Budget - Set Goals'!AA57/12</f>
        <v>0</v>
      </c>
      <c r="AB48" s="108" t="e">
        <f t="shared" si="53"/>
        <v>#DIV/0!</v>
      </c>
      <c r="AC48" s="706">
        <f>'Next Years Budget - Set Goals'!AC57/12</f>
        <v>0</v>
      </c>
      <c r="AD48" s="319" t="e">
        <f t="shared" si="54"/>
        <v>#DIV/0!</v>
      </c>
    </row>
    <row r="49" spans="1:30" ht="13.15" x14ac:dyDescent="0.4">
      <c r="A49" s="327" t="s">
        <v>398</v>
      </c>
      <c r="B49" s="394" t="s">
        <v>272</v>
      </c>
      <c r="C49" s="243">
        <f t="shared" si="41"/>
        <v>0</v>
      </c>
      <c r="D49" s="101">
        <f t="shared" si="42"/>
        <v>0</v>
      </c>
      <c r="E49" s="706">
        <f>'Next Years Budget - Set Goals'!E58/12</f>
        <v>0</v>
      </c>
      <c r="F49" s="108">
        <f t="shared" si="43"/>
        <v>0</v>
      </c>
      <c r="G49" s="706">
        <f>'Next Years Budget - Set Goals'!G58/12</f>
        <v>0</v>
      </c>
      <c r="H49" s="108" t="e">
        <f t="shared" si="43"/>
        <v>#DIV/0!</v>
      </c>
      <c r="I49" s="706">
        <f>'Next Years Budget - Set Goals'!I58/12</f>
        <v>0</v>
      </c>
      <c r="J49" s="108" t="e">
        <f t="shared" si="44"/>
        <v>#DIV/0!</v>
      </c>
      <c r="K49" s="706">
        <f>'Next Years Budget - Set Goals'!K58/12</f>
        <v>0</v>
      </c>
      <c r="L49" s="108" t="e">
        <f t="shared" si="45"/>
        <v>#DIV/0!</v>
      </c>
      <c r="M49" s="706">
        <f>'Next Years Budget - Set Goals'!M58/12</f>
        <v>0</v>
      </c>
      <c r="N49" s="108" t="e">
        <f t="shared" si="46"/>
        <v>#DIV/0!</v>
      </c>
      <c r="O49" s="706">
        <f>'Next Years Budget - Set Goals'!O58/12</f>
        <v>0</v>
      </c>
      <c r="P49" s="108" t="e">
        <f t="shared" si="47"/>
        <v>#DIV/0!</v>
      </c>
      <c r="Q49" s="706">
        <f>'Next Years Budget - Set Goals'!Q58/12</f>
        <v>0</v>
      </c>
      <c r="R49" s="108" t="e">
        <f t="shared" si="48"/>
        <v>#DIV/0!</v>
      </c>
      <c r="S49" s="706">
        <f>'Next Years Budget - Set Goals'!S58/12</f>
        <v>0</v>
      </c>
      <c r="T49" s="108" t="e">
        <f t="shared" si="49"/>
        <v>#DIV/0!</v>
      </c>
      <c r="U49" s="706">
        <f>'Next Years Budget - Set Goals'!U58/12</f>
        <v>0</v>
      </c>
      <c r="V49" s="108" t="e">
        <f t="shared" si="50"/>
        <v>#DIV/0!</v>
      </c>
      <c r="W49" s="706">
        <f>'Next Years Budget - Set Goals'!W58/12</f>
        <v>0</v>
      </c>
      <c r="X49" s="108" t="e">
        <f t="shared" si="51"/>
        <v>#DIV/0!</v>
      </c>
      <c r="Y49" s="706">
        <f>'Next Years Budget - Set Goals'!Y58/12</f>
        <v>0</v>
      </c>
      <c r="Z49" s="108" t="e">
        <f t="shared" si="52"/>
        <v>#DIV/0!</v>
      </c>
      <c r="AA49" s="706">
        <f>'Next Years Budget - Set Goals'!AA58/12</f>
        <v>0</v>
      </c>
      <c r="AB49" s="108" t="e">
        <f t="shared" si="53"/>
        <v>#DIV/0!</v>
      </c>
      <c r="AC49" s="706">
        <f>'Next Years Budget - Set Goals'!AC58/12</f>
        <v>0</v>
      </c>
      <c r="AD49" s="319" t="e">
        <f t="shared" si="54"/>
        <v>#DIV/0!</v>
      </c>
    </row>
    <row r="50" spans="1:30" ht="13.15" x14ac:dyDescent="0.4">
      <c r="A50" s="327" t="s">
        <v>398</v>
      </c>
      <c r="B50" s="394" t="s">
        <v>273</v>
      </c>
      <c r="C50" s="243">
        <f t="shared" si="41"/>
        <v>0</v>
      </c>
      <c r="D50" s="101">
        <f t="shared" si="42"/>
        <v>0</v>
      </c>
      <c r="E50" s="706">
        <f>'Next Years Budget - Set Goals'!E59/12</f>
        <v>0</v>
      </c>
      <c r="F50" s="108">
        <f t="shared" si="43"/>
        <v>0</v>
      </c>
      <c r="G50" s="706">
        <f>'Next Years Budget - Set Goals'!G59/12</f>
        <v>0</v>
      </c>
      <c r="H50" s="108" t="e">
        <f t="shared" si="43"/>
        <v>#DIV/0!</v>
      </c>
      <c r="I50" s="706">
        <f>'Next Years Budget - Set Goals'!I59/12</f>
        <v>0</v>
      </c>
      <c r="J50" s="108" t="e">
        <f t="shared" si="44"/>
        <v>#DIV/0!</v>
      </c>
      <c r="K50" s="706">
        <f>'Next Years Budget - Set Goals'!K59/12</f>
        <v>0</v>
      </c>
      <c r="L50" s="108" t="e">
        <f t="shared" si="45"/>
        <v>#DIV/0!</v>
      </c>
      <c r="M50" s="706">
        <f>'Next Years Budget - Set Goals'!M59/12</f>
        <v>0</v>
      </c>
      <c r="N50" s="108" t="e">
        <f t="shared" si="46"/>
        <v>#DIV/0!</v>
      </c>
      <c r="O50" s="706">
        <f>'Next Years Budget - Set Goals'!O59/12</f>
        <v>0</v>
      </c>
      <c r="P50" s="108" t="e">
        <f t="shared" si="47"/>
        <v>#DIV/0!</v>
      </c>
      <c r="Q50" s="706">
        <f>'Next Years Budget - Set Goals'!Q59/12</f>
        <v>0</v>
      </c>
      <c r="R50" s="108" t="e">
        <f t="shared" si="48"/>
        <v>#DIV/0!</v>
      </c>
      <c r="S50" s="706">
        <f>'Next Years Budget - Set Goals'!S59/12</f>
        <v>0</v>
      </c>
      <c r="T50" s="108" t="e">
        <f t="shared" si="49"/>
        <v>#DIV/0!</v>
      </c>
      <c r="U50" s="706">
        <f>'Next Years Budget - Set Goals'!U59/12</f>
        <v>0</v>
      </c>
      <c r="V50" s="108" t="e">
        <f t="shared" si="50"/>
        <v>#DIV/0!</v>
      </c>
      <c r="W50" s="706">
        <f>'Next Years Budget - Set Goals'!W59/12</f>
        <v>0</v>
      </c>
      <c r="X50" s="108" t="e">
        <f t="shared" si="51"/>
        <v>#DIV/0!</v>
      </c>
      <c r="Y50" s="706">
        <f>'Next Years Budget - Set Goals'!Y59/12</f>
        <v>0</v>
      </c>
      <c r="Z50" s="108" t="e">
        <f t="shared" si="52"/>
        <v>#DIV/0!</v>
      </c>
      <c r="AA50" s="706">
        <f>'Next Years Budget - Set Goals'!AA59/12</f>
        <v>0</v>
      </c>
      <c r="AB50" s="108" t="e">
        <f t="shared" si="53"/>
        <v>#DIV/0!</v>
      </c>
      <c r="AC50" s="706">
        <f>'Next Years Budget - Set Goals'!AC59/12</f>
        <v>0</v>
      </c>
      <c r="AD50" s="319" t="e">
        <f t="shared" si="54"/>
        <v>#DIV/0!</v>
      </c>
    </row>
    <row r="51" spans="1:30" ht="13.15" x14ac:dyDescent="0.4">
      <c r="A51" s="327" t="s">
        <v>398</v>
      </c>
      <c r="B51" s="394" t="s">
        <v>274</v>
      </c>
      <c r="C51" s="243">
        <f t="shared" si="41"/>
        <v>0</v>
      </c>
      <c r="D51" s="101">
        <f t="shared" si="42"/>
        <v>0</v>
      </c>
      <c r="E51" s="706">
        <f>'Next Years Budget - Set Goals'!E60/12</f>
        <v>0</v>
      </c>
      <c r="F51" s="108">
        <f t="shared" si="43"/>
        <v>0</v>
      </c>
      <c r="G51" s="706">
        <f>'Next Years Budget - Set Goals'!G60/12</f>
        <v>0</v>
      </c>
      <c r="H51" s="108" t="e">
        <f t="shared" si="43"/>
        <v>#DIV/0!</v>
      </c>
      <c r="I51" s="706">
        <f>'Next Years Budget - Set Goals'!I60/12</f>
        <v>0</v>
      </c>
      <c r="J51" s="108" t="e">
        <f t="shared" si="44"/>
        <v>#DIV/0!</v>
      </c>
      <c r="K51" s="706">
        <f>'Next Years Budget - Set Goals'!K60/12</f>
        <v>0</v>
      </c>
      <c r="L51" s="108" t="e">
        <f t="shared" si="45"/>
        <v>#DIV/0!</v>
      </c>
      <c r="M51" s="706">
        <f>'Next Years Budget - Set Goals'!M60/12</f>
        <v>0</v>
      </c>
      <c r="N51" s="108" t="e">
        <f t="shared" si="46"/>
        <v>#DIV/0!</v>
      </c>
      <c r="O51" s="706">
        <f>'Next Years Budget - Set Goals'!O60/12</f>
        <v>0</v>
      </c>
      <c r="P51" s="108" t="e">
        <f t="shared" si="47"/>
        <v>#DIV/0!</v>
      </c>
      <c r="Q51" s="706">
        <f>'Next Years Budget - Set Goals'!Q60/12</f>
        <v>0</v>
      </c>
      <c r="R51" s="108" t="e">
        <f t="shared" si="48"/>
        <v>#DIV/0!</v>
      </c>
      <c r="S51" s="706">
        <f>'Next Years Budget - Set Goals'!S60/12</f>
        <v>0</v>
      </c>
      <c r="T51" s="108" t="e">
        <f t="shared" si="49"/>
        <v>#DIV/0!</v>
      </c>
      <c r="U51" s="706">
        <f>'Next Years Budget - Set Goals'!U60/12</f>
        <v>0</v>
      </c>
      <c r="V51" s="108" t="e">
        <f t="shared" si="50"/>
        <v>#DIV/0!</v>
      </c>
      <c r="W51" s="706">
        <f>'Next Years Budget - Set Goals'!W60/12</f>
        <v>0</v>
      </c>
      <c r="X51" s="108" t="e">
        <f t="shared" si="51"/>
        <v>#DIV/0!</v>
      </c>
      <c r="Y51" s="706">
        <f>'Next Years Budget - Set Goals'!Y60/12</f>
        <v>0</v>
      </c>
      <c r="Z51" s="108" t="e">
        <f t="shared" si="52"/>
        <v>#DIV/0!</v>
      </c>
      <c r="AA51" s="706">
        <f>'Next Years Budget - Set Goals'!AA60/12</f>
        <v>0</v>
      </c>
      <c r="AB51" s="108" t="e">
        <f t="shared" si="53"/>
        <v>#DIV/0!</v>
      </c>
      <c r="AC51" s="706">
        <f>'Next Years Budget - Set Goals'!AC60/12</f>
        <v>0</v>
      </c>
      <c r="AD51" s="319" t="e">
        <f t="shared" si="54"/>
        <v>#DIV/0!</v>
      </c>
    </row>
    <row r="52" spans="1:30" ht="13.15" x14ac:dyDescent="0.4">
      <c r="A52" s="327" t="s">
        <v>398</v>
      </c>
      <c r="B52" s="394" t="s">
        <v>275</v>
      </c>
      <c r="C52" s="243">
        <f t="shared" si="41"/>
        <v>0</v>
      </c>
      <c r="D52" s="101">
        <f t="shared" si="42"/>
        <v>0</v>
      </c>
      <c r="E52" s="706">
        <f>'Next Years Budget - Set Goals'!E61/12</f>
        <v>0</v>
      </c>
      <c r="F52" s="108">
        <f t="shared" si="43"/>
        <v>0</v>
      </c>
      <c r="G52" s="706">
        <f>'Next Years Budget - Set Goals'!G61/12</f>
        <v>0</v>
      </c>
      <c r="H52" s="108" t="e">
        <f t="shared" si="43"/>
        <v>#DIV/0!</v>
      </c>
      <c r="I52" s="706">
        <f>'Next Years Budget - Set Goals'!I61/12</f>
        <v>0</v>
      </c>
      <c r="J52" s="108" t="e">
        <f t="shared" si="44"/>
        <v>#DIV/0!</v>
      </c>
      <c r="K52" s="706">
        <f>'Next Years Budget - Set Goals'!K61/12</f>
        <v>0</v>
      </c>
      <c r="L52" s="108" t="e">
        <f t="shared" si="45"/>
        <v>#DIV/0!</v>
      </c>
      <c r="M52" s="706">
        <f>'Next Years Budget - Set Goals'!M61/12</f>
        <v>0</v>
      </c>
      <c r="N52" s="108" t="e">
        <f t="shared" si="46"/>
        <v>#DIV/0!</v>
      </c>
      <c r="O52" s="706">
        <f>'Next Years Budget - Set Goals'!O61/12</f>
        <v>0</v>
      </c>
      <c r="P52" s="108" t="e">
        <f t="shared" si="47"/>
        <v>#DIV/0!</v>
      </c>
      <c r="Q52" s="706">
        <f>'Next Years Budget - Set Goals'!Q61/12</f>
        <v>0</v>
      </c>
      <c r="R52" s="108" t="e">
        <f t="shared" si="48"/>
        <v>#DIV/0!</v>
      </c>
      <c r="S52" s="706">
        <f>'Next Years Budget - Set Goals'!S61/12</f>
        <v>0</v>
      </c>
      <c r="T52" s="108" t="e">
        <f t="shared" si="49"/>
        <v>#DIV/0!</v>
      </c>
      <c r="U52" s="706">
        <f>'Next Years Budget - Set Goals'!U61/12</f>
        <v>0</v>
      </c>
      <c r="V52" s="108" t="e">
        <f t="shared" si="50"/>
        <v>#DIV/0!</v>
      </c>
      <c r="W52" s="706">
        <f>'Next Years Budget - Set Goals'!W61/12</f>
        <v>0</v>
      </c>
      <c r="X52" s="108" t="e">
        <f t="shared" si="51"/>
        <v>#DIV/0!</v>
      </c>
      <c r="Y52" s="706">
        <f>'Next Years Budget - Set Goals'!Y61/12</f>
        <v>0</v>
      </c>
      <c r="Z52" s="108" t="e">
        <f t="shared" si="52"/>
        <v>#DIV/0!</v>
      </c>
      <c r="AA52" s="706">
        <f>'Next Years Budget - Set Goals'!AA61/12</f>
        <v>0</v>
      </c>
      <c r="AB52" s="108" t="e">
        <f t="shared" si="53"/>
        <v>#DIV/0!</v>
      </c>
      <c r="AC52" s="706">
        <f>'Next Years Budget - Set Goals'!AC61/12</f>
        <v>0</v>
      </c>
      <c r="AD52" s="319" t="e">
        <f t="shared" si="54"/>
        <v>#DIV/0!</v>
      </c>
    </row>
    <row r="53" spans="1:30" ht="13.15" x14ac:dyDescent="0.4">
      <c r="A53" s="327" t="s">
        <v>398</v>
      </c>
      <c r="B53" s="394" t="s">
        <v>276</v>
      </c>
      <c r="C53" s="243">
        <f t="shared" si="41"/>
        <v>0</v>
      </c>
      <c r="D53" s="101">
        <f t="shared" si="42"/>
        <v>0</v>
      </c>
      <c r="E53" s="706">
        <f>'Next Years Budget - Set Goals'!E62/12</f>
        <v>0</v>
      </c>
      <c r="F53" s="108">
        <f t="shared" si="43"/>
        <v>0</v>
      </c>
      <c r="G53" s="706">
        <f>'Next Years Budget - Set Goals'!G62/12</f>
        <v>0</v>
      </c>
      <c r="H53" s="108" t="e">
        <f t="shared" si="43"/>
        <v>#DIV/0!</v>
      </c>
      <c r="I53" s="706">
        <f>'Next Years Budget - Set Goals'!I62/12</f>
        <v>0</v>
      </c>
      <c r="J53" s="108" t="e">
        <f t="shared" si="44"/>
        <v>#DIV/0!</v>
      </c>
      <c r="K53" s="706">
        <f>'Next Years Budget - Set Goals'!K62/12</f>
        <v>0</v>
      </c>
      <c r="L53" s="108" t="e">
        <f t="shared" si="45"/>
        <v>#DIV/0!</v>
      </c>
      <c r="M53" s="706">
        <f>'Next Years Budget - Set Goals'!M62/12</f>
        <v>0</v>
      </c>
      <c r="N53" s="108" t="e">
        <f t="shared" si="46"/>
        <v>#DIV/0!</v>
      </c>
      <c r="O53" s="706">
        <f>'Next Years Budget - Set Goals'!O62/12</f>
        <v>0</v>
      </c>
      <c r="P53" s="108" t="e">
        <f t="shared" si="47"/>
        <v>#DIV/0!</v>
      </c>
      <c r="Q53" s="706">
        <f>'Next Years Budget - Set Goals'!Q62/12</f>
        <v>0</v>
      </c>
      <c r="R53" s="108" t="e">
        <f t="shared" si="48"/>
        <v>#DIV/0!</v>
      </c>
      <c r="S53" s="706">
        <f>'Next Years Budget - Set Goals'!S62/12</f>
        <v>0</v>
      </c>
      <c r="T53" s="108" t="e">
        <f t="shared" si="49"/>
        <v>#DIV/0!</v>
      </c>
      <c r="U53" s="706">
        <f>'Next Years Budget - Set Goals'!U62/12</f>
        <v>0</v>
      </c>
      <c r="V53" s="108" t="e">
        <f t="shared" si="50"/>
        <v>#DIV/0!</v>
      </c>
      <c r="W53" s="706">
        <f>'Next Years Budget - Set Goals'!W62/12</f>
        <v>0</v>
      </c>
      <c r="X53" s="108" t="e">
        <f t="shared" si="51"/>
        <v>#DIV/0!</v>
      </c>
      <c r="Y53" s="706">
        <f>'Next Years Budget - Set Goals'!Y62/12</f>
        <v>0</v>
      </c>
      <c r="Z53" s="108" t="e">
        <f t="shared" si="52"/>
        <v>#DIV/0!</v>
      </c>
      <c r="AA53" s="706">
        <f>'Next Years Budget - Set Goals'!AA62/12</f>
        <v>0</v>
      </c>
      <c r="AB53" s="108" t="e">
        <f t="shared" si="53"/>
        <v>#DIV/0!</v>
      </c>
      <c r="AC53" s="706">
        <f>'Next Years Budget - Set Goals'!AC62/12</f>
        <v>0</v>
      </c>
      <c r="AD53" s="319" t="e">
        <f t="shared" si="54"/>
        <v>#DIV/0!</v>
      </c>
    </row>
    <row r="54" spans="1:30" ht="13.15" x14ac:dyDescent="0.4">
      <c r="A54" s="327" t="s">
        <v>399</v>
      </c>
      <c r="B54" s="394" t="s">
        <v>277</v>
      </c>
      <c r="C54" s="243">
        <f t="shared" si="41"/>
        <v>0</v>
      </c>
      <c r="D54" s="101">
        <f t="shared" si="42"/>
        <v>0</v>
      </c>
      <c r="E54" s="706">
        <f>'Next Years Budget - Set Goals'!E63/12</f>
        <v>0</v>
      </c>
      <c r="F54" s="108">
        <f t="shared" si="43"/>
        <v>0</v>
      </c>
      <c r="G54" s="706">
        <f>'Next Years Budget - Set Goals'!G63/12</f>
        <v>0</v>
      </c>
      <c r="H54" s="108" t="e">
        <f t="shared" si="43"/>
        <v>#DIV/0!</v>
      </c>
      <c r="I54" s="706">
        <f>'Next Years Budget - Set Goals'!I63/12</f>
        <v>0</v>
      </c>
      <c r="J54" s="108" t="e">
        <f t="shared" si="44"/>
        <v>#DIV/0!</v>
      </c>
      <c r="K54" s="706">
        <f>'Next Years Budget - Set Goals'!K63/12</f>
        <v>0</v>
      </c>
      <c r="L54" s="108" t="e">
        <f t="shared" si="45"/>
        <v>#DIV/0!</v>
      </c>
      <c r="M54" s="706">
        <f>'Next Years Budget - Set Goals'!M63/12</f>
        <v>0</v>
      </c>
      <c r="N54" s="108" t="e">
        <f t="shared" si="46"/>
        <v>#DIV/0!</v>
      </c>
      <c r="O54" s="706">
        <f>'Next Years Budget - Set Goals'!O63/12</f>
        <v>0</v>
      </c>
      <c r="P54" s="108" t="e">
        <f t="shared" si="47"/>
        <v>#DIV/0!</v>
      </c>
      <c r="Q54" s="706">
        <f>'Next Years Budget - Set Goals'!Q63/12</f>
        <v>0</v>
      </c>
      <c r="R54" s="108" t="e">
        <f t="shared" si="48"/>
        <v>#DIV/0!</v>
      </c>
      <c r="S54" s="706">
        <f>'Next Years Budget - Set Goals'!S63/12</f>
        <v>0</v>
      </c>
      <c r="T54" s="108" t="e">
        <f t="shared" si="49"/>
        <v>#DIV/0!</v>
      </c>
      <c r="U54" s="706">
        <f>'Next Years Budget - Set Goals'!U63/12</f>
        <v>0</v>
      </c>
      <c r="V54" s="108" t="e">
        <f t="shared" si="50"/>
        <v>#DIV/0!</v>
      </c>
      <c r="W54" s="706">
        <f>'Next Years Budget - Set Goals'!W63/12</f>
        <v>0</v>
      </c>
      <c r="X54" s="108" t="e">
        <f t="shared" si="51"/>
        <v>#DIV/0!</v>
      </c>
      <c r="Y54" s="706">
        <f>'Next Years Budget - Set Goals'!Y63/12</f>
        <v>0</v>
      </c>
      <c r="Z54" s="108" t="e">
        <f t="shared" si="52"/>
        <v>#DIV/0!</v>
      </c>
      <c r="AA54" s="706">
        <f>'Next Years Budget - Set Goals'!AA63/12</f>
        <v>0</v>
      </c>
      <c r="AB54" s="108" t="e">
        <f t="shared" si="53"/>
        <v>#DIV/0!</v>
      </c>
      <c r="AC54" s="706">
        <f>'Next Years Budget - Set Goals'!AC63/12</f>
        <v>0</v>
      </c>
      <c r="AD54" s="319" t="e">
        <f t="shared" si="54"/>
        <v>#DIV/0!</v>
      </c>
    </row>
    <row r="55" spans="1:30" ht="13.15" x14ac:dyDescent="0.4">
      <c r="A55" s="327" t="s">
        <v>399</v>
      </c>
      <c r="B55" s="394" t="s">
        <v>278</v>
      </c>
      <c r="C55" s="243">
        <f t="shared" si="41"/>
        <v>0</v>
      </c>
      <c r="D55" s="101">
        <f t="shared" si="42"/>
        <v>0</v>
      </c>
      <c r="E55" s="706">
        <f>'Next Years Budget - Set Goals'!E64/12</f>
        <v>0</v>
      </c>
      <c r="F55" s="108">
        <f t="shared" si="43"/>
        <v>0</v>
      </c>
      <c r="G55" s="706">
        <f>'Next Years Budget - Set Goals'!G64/12</f>
        <v>0</v>
      </c>
      <c r="H55" s="108" t="e">
        <f t="shared" si="43"/>
        <v>#DIV/0!</v>
      </c>
      <c r="I55" s="706">
        <f>'Next Years Budget - Set Goals'!I64/12</f>
        <v>0</v>
      </c>
      <c r="J55" s="108" t="e">
        <f t="shared" si="44"/>
        <v>#DIV/0!</v>
      </c>
      <c r="K55" s="706">
        <f>'Next Years Budget - Set Goals'!K64/12</f>
        <v>0</v>
      </c>
      <c r="L55" s="108" t="e">
        <f t="shared" si="45"/>
        <v>#DIV/0!</v>
      </c>
      <c r="M55" s="706">
        <f>'Next Years Budget - Set Goals'!M64/12</f>
        <v>0</v>
      </c>
      <c r="N55" s="108" t="e">
        <f t="shared" si="46"/>
        <v>#DIV/0!</v>
      </c>
      <c r="O55" s="706">
        <f>'Next Years Budget - Set Goals'!O64/12</f>
        <v>0</v>
      </c>
      <c r="P55" s="108" t="e">
        <f t="shared" si="47"/>
        <v>#DIV/0!</v>
      </c>
      <c r="Q55" s="706">
        <f>'Next Years Budget - Set Goals'!Q64/12</f>
        <v>0</v>
      </c>
      <c r="R55" s="108" t="e">
        <f t="shared" si="48"/>
        <v>#DIV/0!</v>
      </c>
      <c r="S55" s="706">
        <f>'Next Years Budget - Set Goals'!S64/12</f>
        <v>0</v>
      </c>
      <c r="T55" s="108" t="e">
        <f t="shared" si="49"/>
        <v>#DIV/0!</v>
      </c>
      <c r="U55" s="706">
        <f>'Next Years Budget - Set Goals'!U64/12</f>
        <v>0</v>
      </c>
      <c r="V55" s="108" t="e">
        <f t="shared" si="50"/>
        <v>#DIV/0!</v>
      </c>
      <c r="W55" s="706">
        <f>'Next Years Budget - Set Goals'!W64/12</f>
        <v>0</v>
      </c>
      <c r="X55" s="108" t="e">
        <f t="shared" si="51"/>
        <v>#DIV/0!</v>
      </c>
      <c r="Y55" s="706">
        <f>'Next Years Budget - Set Goals'!Y64/12</f>
        <v>0</v>
      </c>
      <c r="Z55" s="108" t="e">
        <f t="shared" si="52"/>
        <v>#DIV/0!</v>
      </c>
      <c r="AA55" s="706">
        <f>'Next Years Budget - Set Goals'!AA64/12</f>
        <v>0</v>
      </c>
      <c r="AB55" s="108" t="e">
        <f t="shared" si="53"/>
        <v>#DIV/0!</v>
      </c>
      <c r="AC55" s="706">
        <f>'Next Years Budget - Set Goals'!AC64/12</f>
        <v>0</v>
      </c>
      <c r="AD55" s="319" t="e">
        <f t="shared" si="54"/>
        <v>#DIV/0!</v>
      </c>
    </row>
    <row r="56" spans="1:30" ht="13.15" x14ac:dyDescent="0.4">
      <c r="A56" s="327" t="s">
        <v>399</v>
      </c>
      <c r="B56" s="394" t="s">
        <v>279</v>
      </c>
      <c r="C56" s="243">
        <f t="shared" si="41"/>
        <v>0</v>
      </c>
      <c r="D56" s="101">
        <f t="shared" si="42"/>
        <v>0</v>
      </c>
      <c r="E56" s="706">
        <f>'Next Years Budget - Set Goals'!E65/12</f>
        <v>0</v>
      </c>
      <c r="F56" s="108">
        <f t="shared" si="43"/>
        <v>0</v>
      </c>
      <c r="G56" s="706">
        <f>'Next Years Budget - Set Goals'!G65/12</f>
        <v>0</v>
      </c>
      <c r="H56" s="108" t="e">
        <f t="shared" si="43"/>
        <v>#DIV/0!</v>
      </c>
      <c r="I56" s="706">
        <f>'Next Years Budget - Set Goals'!I65/12</f>
        <v>0</v>
      </c>
      <c r="J56" s="108" t="e">
        <f t="shared" si="44"/>
        <v>#DIV/0!</v>
      </c>
      <c r="K56" s="706">
        <f>'Next Years Budget - Set Goals'!K65/12</f>
        <v>0</v>
      </c>
      <c r="L56" s="108" t="e">
        <f t="shared" si="45"/>
        <v>#DIV/0!</v>
      </c>
      <c r="M56" s="706">
        <f>'Next Years Budget - Set Goals'!M65/12</f>
        <v>0</v>
      </c>
      <c r="N56" s="108" t="e">
        <f t="shared" si="46"/>
        <v>#DIV/0!</v>
      </c>
      <c r="O56" s="706">
        <f>'Next Years Budget - Set Goals'!O65/12</f>
        <v>0</v>
      </c>
      <c r="P56" s="108" t="e">
        <f t="shared" si="47"/>
        <v>#DIV/0!</v>
      </c>
      <c r="Q56" s="706">
        <f>'Next Years Budget - Set Goals'!Q65/12</f>
        <v>0</v>
      </c>
      <c r="R56" s="108" t="e">
        <f t="shared" si="48"/>
        <v>#DIV/0!</v>
      </c>
      <c r="S56" s="706">
        <f>'Next Years Budget - Set Goals'!S65/12</f>
        <v>0</v>
      </c>
      <c r="T56" s="108" t="e">
        <f t="shared" si="49"/>
        <v>#DIV/0!</v>
      </c>
      <c r="U56" s="706">
        <f>'Next Years Budget - Set Goals'!U65/12</f>
        <v>0</v>
      </c>
      <c r="V56" s="108" t="e">
        <f t="shared" si="50"/>
        <v>#DIV/0!</v>
      </c>
      <c r="W56" s="706">
        <f>'Next Years Budget - Set Goals'!W65/12</f>
        <v>0</v>
      </c>
      <c r="X56" s="108" t="e">
        <f t="shared" si="51"/>
        <v>#DIV/0!</v>
      </c>
      <c r="Y56" s="706">
        <f>'Next Years Budget - Set Goals'!Y65/12</f>
        <v>0</v>
      </c>
      <c r="Z56" s="108" t="e">
        <f t="shared" si="52"/>
        <v>#DIV/0!</v>
      </c>
      <c r="AA56" s="706">
        <f>'Next Years Budget - Set Goals'!AA65/12</f>
        <v>0</v>
      </c>
      <c r="AB56" s="108" t="e">
        <f t="shared" si="53"/>
        <v>#DIV/0!</v>
      </c>
      <c r="AC56" s="706">
        <f>'Next Years Budget - Set Goals'!AC65/12</f>
        <v>0</v>
      </c>
      <c r="AD56" s="319" t="e">
        <f t="shared" si="54"/>
        <v>#DIV/0!</v>
      </c>
    </row>
    <row r="57" spans="1:30" ht="13.15" x14ac:dyDescent="0.4">
      <c r="A57" s="327" t="s">
        <v>399</v>
      </c>
      <c r="B57" s="394" t="s">
        <v>280</v>
      </c>
      <c r="C57" s="243">
        <f t="shared" si="41"/>
        <v>0</v>
      </c>
      <c r="D57" s="101">
        <f t="shared" si="42"/>
        <v>0</v>
      </c>
      <c r="E57" s="706">
        <f>'Next Years Budget - Set Goals'!E66/12</f>
        <v>0</v>
      </c>
      <c r="F57" s="108">
        <f t="shared" ref="F57:H60" si="55">+E57/E$7</f>
        <v>0</v>
      </c>
      <c r="G57" s="706">
        <f>'Next Years Budget - Set Goals'!G66/12</f>
        <v>0</v>
      </c>
      <c r="H57" s="108" t="e">
        <f t="shared" si="55"/>
        <v>#DIV/0!</v>
      </c>
      <c r="I57" s="706">
        <f>'Next Years Budget - Set Goals'!I66/12</f>
        <v>0</v>
      </c>
      <c r="J57" s="108" t="e">
        <f t="shared" si="44"/>
        <v>#DIV/0!</v>
      </c>
      <c r="K57" s="706">
        <f>'Next Years Budget - Set Goals'!K66/12</f>
        <v>0</v>
      </c>
      <c r="L57" s="108" t="e">
        <f t="shared" si="45"/>
        <v>#DIV/0!</v>
      </c>
      <c r="M57" s="706">
        <f>'Next Years Budget - Set Goals'!M66/12</f>
        <v>0</v>
      </c>
      <c r="N57" s="108" t="e">
        <f t="shared" si="46"/>
        <v>#DIV/0!</v>
      </c>
      <c r="O57" s="706">
        <f>'Next Years Budget - Set Goals'!O66/12</f>
        <v>0</v>
      </c>
      <c r="P57" s="108" t="e">
        <f t="shared" si="47"/>
        <v>#DIV/0!</v>
      </c>
      <c r="Q57" s="706">
        <f>'Next Years Budget - Set Goals'!Q66/12</f>
        <v>0</v>
      </c>
      <c r="R57" s="108" t="e">
        <f t="shared" si="48"/>
        <v>#DIV/0!</v>
      </c>
      <c r="S57" s="706">
        <f>'Next Years Budget - Set Goals'!S66/12</f>
        <v>0</v>
      </c>
      <c r="T57" s="108" t="e">
        <f t="shared" si="49"/>
        <v>#DIV/0!</v>
      </c>
      <c r="U57" s="706">
        <f>'Next Years Budget - Set Goals'!U66/12</f>
        <v>0</v>
      </c>
      <c r="V57" s="108" t="e">
        <f t="shared" si="50"/>
        <v>#DIV/0!</v>
      </c>
      <c r="W57" s="706">
        <f>'Next Years Budget - Set Goals'!W66/12</f>
        <v>0</v>
      </c>
      <c r="X57" s="108" t="e">
        <f t="shared" si="51"/>
        <v>#DIV/0!</v>
      </c>
      <c r="Y57" s="706">
        <f>'Next Years Budget - Set Goals'!Y66/12</f>
        <v>0</v>
      </c>
      <c r="Z57" s="108" t="e">
        <f t="shared" si="52"/>
        <v>#DIV/0!</v>
      </c>
      <c r="AA57" s="706">
        <f>'Next Years Budget - Set Goals'!AA66/12</f>
        <v>0</v>
      </c>
      <c r="AB57" s="108" t="e">
        <f t="shared" si="53"/>
        <v>#DIV/0!</v>
      </c>
      <c r="AC57" s="706">
        <f>'Next Years Budget - Set Goals'!AC66/12</f>
        <v>0</v>
      </c>
      <c r="AD57" s="319" t="e">
        <f t="shared" si="54"/>
        <v>#DIV/0!</v>
      </c>
    </row>
    <row r="58" spans="1:30" ht="13.15" x14ac:dyDescent="0.4">
      <c r="A58" s="327" t="s">
        <v>398</v>
      </c>
      <c r="B58" s="394" t="s">
        <v>281</v>
      </c>
      <c r="C58" s="243">
        <f t="shared" si="41"/>
        <v>0</v>
      </c>
      <c r="D58" s="101">
        <f t="shared" si="42"/>
        <v>0</v>
      </c>
      <c r="E58" s="706">
        <f>'Next Years Budget - Set Goals'!E67/12</f>
        <v>0</v>
      </c>
      <c r="F58" s="108">
        <f t="shared" si="55"/>
        <v>0</v>
      </c>
      <c r="G58" s="706">
        <f>'Next Years Budget - Set Goals'!G67/12</f>
        <v>0</v>
      </c>
      <c r="H58" s="108" t="e">
        <f t="shared" si="55"/>
        <v>#DIV/0!</v>
      </c>
      <c r="I58" s="706">
        <f>'Next Years Budget - Set Goals'!I67/12</f>
        <v>0</v>
      </c>
      <c r="J58" s="108" t="e">
        <f t="shared" si="44"/>
        <v>#DIV/0!</v>
      </c>
      <c r="K58" s="706">
        <f>'Next Years Budget - Set Goals'!K67/12</f>
        <v>0</v>
      </c>
      <c r="L58" s="108" t="e">
        <f t="shared" si="45"/>
        <v>#DIV/0!</v>
      </c>
      <c r="M58" s="706">
        <f>'Next Years Budget - Set Goals'!M67/12</f>
        <v>0</v>
      </c>
      <c r="N58" s="108" t="e">
        <f t="shared" si="46"/>
        <v>#DIV/0!</v>
      </c>
      <c r="O58" s="706">
        <f>'Next Years Budget - Set Goals'!O67/12</f>
        <v>0</v>
      </c>
      <c r="P58" s="108" t="e">
        <f t="shared" si="47"/>
        <v>#DIV/0!</v>
      </c>
      <c r="Q58" s="706">
        <f>'Next Years Budget - Set Goals'!Q67/12</f>
        <v>0</v>
      </c>
      <c r="R58" s="108" t="e">
        <f t="shared" si="48"/>
        <v>#DIV/0!</v>
      </c>
      <c r="S58" s="706">
        <f>'Next Years Budget - Set Goals'!S67/12</f>
        <v>0</v>
      </c>
      <c r="T58" s="108" t="e">
        <f t="shared" si="49"/>
        <v>#DIV/0!</v>
      </c>
      <c r="U58" s="706">
        <f>'Next Years Budget - Set Goals'!U67/12</f>
        <v>0</v>
      </c>
      <c r="V58" s="108" t="e">
        <f t="shared" si="50"/>
        <v>#DIV/0!</v>
      </c>
      <c r="W58" s="706">
        <f>'Next Years Budget - Set Goals'!W67/12</f>
        <v>0</v>
      </c>
      <c r="X58" s="108" t="e">
        <f t="shared" si="51"/>
        <v>#DIV/0!</v>
      </c>
      <c r="Y58" s="706">
        <f>'Next Years Budget - Set Goals'!Y67/12</f>
        <v>0</v>
      </c>
      <c r="Z58" s="108" t="e">
        <f t="shared" si="52"/>
        <v>#DIV/0!</v>
      </c>
      <c r="AA58" s="706">
        <f>'Next Years Budget - Set Goals'!AA67/12</f>
        <v>0</v>
      </c>
      <c r="AB58" s="108" t="e">
        <f t="shared" si="53"/>
        <v>#DIV/0!</v>
      </c>
      <c r="AC58" s="706">
        <f>'Next Years Budget - Set Goals'!AC67/12</f>
        <v>0</v>
      </c>
      <c r="AD58" s="319" t="e">
        <f t="shared" si="54"/>
        <v>#DIV/0!</v>
      </c>
    </row>
    <row r="59" spans="1:30" ht="13.15" x14ac:dyDescent="0.4">
      <c r="A59" s="327" t="s">
        <v>399</v>
      </c>
      <c r="B59" s="394" t="s">
        <v>282</v>
      </c>
      <c r="C59" s="243">
        <f t="shared" si="41"/>
        <v>0</v>
      </c>
      <c r="D59" s="101">
        <f t="shared" si="42"/>
        <v>0</v>
      </c>
      <c r="E59" s="706">
        <f>'Next Years Budget - Set Goals'!E68/12</f>
        <v>0</v>
      </c>
      <c r="F59" s="108">
        <f t="shared" si="55"/>
        <v>0</v>
      </c>
      <c r="G59" s="706">
        <f>'Next Years Budget - Set Goals'!G68/12</f>
        <v>0</v>
      </c>
      <c r="H59" s="108" t="e">
        <f t="shared" si="55"/>
        <v>#DIV/0!</v>
      </c>
      <c r="I59" s="706">
        <f>'Next Years Budget - Set Goals'!I68/12</f>
        <v>0</v>
      </c>
      <c r="J59" s="108" t="e">
        <f t="shared" si="44"/>
        <v>#DIV/0!</v>
      </c>
      <c r="K59" s="706">
        <f>'Next Years Budget - Set Goals'!K68/12</f>
        <v>0</v>
      </c>
      <c r="L59" s="108" t="e">
        <f t="shared" si="45"/>
        <v>#DIV/0!</v>
      </c>
      <c r="M59" s="706">
        <f>'Next Years Budget - Set Goals'!M68/12</f>
        <v>0</v>
      </c>
      <c r="N59" s="108" t="e">
        <f t="shared" si="46"/>
        <v>#DIV/0!</v>
      </c>
      <c r="O59" s="706">
        <f>'Next Years Budget - Set Goals'!O68/12</f>
        <v>0</v>
      </c>
      <c r="P59" s="108" t="e">
        <f t="shared" si="47"/>
        <v>#DIV/0!</v>
      </c>
      <c r="Q59" s="706">
        <f>'Next Years Budget - Set Goals'!Q68/12</f>
        <v>0</v>
      </c>
      <c r="R59" s="108" t="e">
        <f t="shared" si="48"/>
        <v>#DIV/0!</v>
      </c>
      <c r="S59" s="706">
        <f>'Next Years Budget - Set Goals'!S68/12</f>
        <v>0</v>
      </c>
      <c r="T59" s="108" t="e">
        <f t="shared" si="49"/>
        <v>#DIV/0!</v>
      </c>
      <c r="U59" s="706">
        <f>'Next Years Budget - Set Goals'!U68/12</f>
        <v>0</v>
      </c>
      <c r="V59" s="108" t="e">
        <f t="shared" si="50"/>
        <v>#DIV/0!</v>
      </c>
      <c r="W59" s="706">
        <f>'Next Years Budget - Set Goals'!W68/12</f>
        <v>0</v>
      </c>
      <c r="X59" s="108" t="e">
        <f t="shared" si="51"/>
        <v>#DIV/0!</v>
      </c>
      <c r="Y59" s="706">
        <f>'Next Years Budget - Set Goals'!Y68/12</f>
        <v>0</v>
      </c>
      <c r="Z59" s="108" t="e">
        <f t="shared" si="52"/>
        <v>#DIV/0!</v>
      </c>
      <c r="AA59" s="706">
        <f>'Next Years Budget - Set Goals'!AA68/12</f>
        <v>0</v>
      </c>
      <c r="AB59" s="108" t="e">
        <f t="shared" si="53"/>
        <v>#DIV/0!</v>
      </c>
      <c r="AC59" s="706">
        <f>'Next Years Budget - Set Goals'!AC68/12</f>
        <v>0</v>
      </c>
      <c r="AD59" s="319" t="e">
        <f t="shared" si="54"/>
        <v>#DIV/0!</v>
      </c>
    </row>
    <row r="60" spans="1:30" ht="13.15" x14ac:dyDescent="0.4">
      <c r="A60" s="327"/>
      <c r="B60" s="409" t="s">
        <v>284</v>
      </c>
      <c r="C60" s="265">
        <f>SUM(C41:C59)</f>
        <v>0</v>
      </c>
      <c r="D60" s="110">
        <f>+C60/$C$7</f>
        <v>0</v>
      </c>
      <c r="E60" s="256">
        <f>SUM(E41:E59)</f>
        <v>0</v>
      </c>
      <c r="F60" s="194">
        <f t="shared" si="55"/>
        <v>0</v>
      </c>
      <c r="G60" s="256">
        <f>SUM(G41:G59)</f>
        <v>0</v>
      </c>
      <c r="H60" s="194" t="e">
        <f t="shared" si="55"/>
        <v>#DIV/0!</v>
      </c>
      <c r="I60" s="256">
        <f>SUM(I41:I59)</f>
        <v>0</v>
      </c>
      <c r="J60" s="194" t="e">
        <f t="shared" si="44"/>
        <v>#DIV/0!</v>
      </c>
      <c r="K60" s="256">
        <f>SUM(K41:K59)</f>
        <v>0</v>
      </c>
      <c r="L60" s="194" t="e">
        <f t="shared" si="45"/>
        <v>#DIV/0!</v>
      </c>
      <c r="M60" s="256">
        <f>SUM(M41:M59)</f>
        <v>0</v>
      </c>
      <c r="N60" s="194" t="e">
        <f t="shared" si="46"/>
        <v>#DIV/0!</v>
      </c>
      <c r="O60" s="256">
        <f>SUM(O41:O59)</f>
        <v>0</v>
      </c>
      <c r="P60" s="194" t="e">
        <f t="shared" si="47"/>
        <v>#DIV/0!</v>
      </c>
      <c r="Q60" s="256">
        <f>SUM(Q41:Q59)</f>
        <v>0</v>
      </c>
      <c r="R60" s="194" t="e">
        <f t="shared" si="48"/>
        <v>#DIV/0!</v>
      </c>
      <c r="S60" s="256">
        <f>SUM(S41:S59)</f>
        <v>0</v>
      </c>
      <c r="T60" s="194" t="e">
        <f t="shared" si="49"/>
        <v>#DIV/0!</v>
      </c>
      <c r="U60" s="256">
        <f>SUM(U41:U59)</f>
        <v>0</v>
      </c>
      <c r="V60" s="194" t="e">
        <f t="shared" si="50"/>
        <v>#DIV/0!</v>
      </c>
      <c r="W60" s="256">
        <f>SUM(W41:W59)</f>
        <v>0</v>
      </c>
      <c r="X60" s="194" t="e">
        <f t="shared" si="51"/>
        <v>#DIV/0!</v>
      </c>
      <c r="Y60" s="256">
        <f>SUM(Y41:Y59)</f>
        <v>0</v>
      </c>
      <c r="Z60" s="194" t="e">
        <f t="shared" si="52"/>
        <v>#DIV/0!</v>
      </c>
      <c r="AA60" s="256">
        <f>SUM(AA41:AA59)</f>
        <v>0</v>
      </c>
      <c r="AB60" s="194" t="e">
        <f t="shared" si="53"/>
        <v>#DIV/0!</v>
      </c>
      <c r="AC60" s="256">
        <f>SUM(AC41:AC59)</f>
        <v>0</v>
      </c>
      <c r="AD60" s="230" t="e">
        <f t="shared" si="54"/>
        <v>#DIV/0!</v>
      </c>
    </row>
    <row r="61" spans="1:30" ht="13.15" x14ac:dyDescent="0.4">
      <c r="A61" s="327"/>
      <c r="B61" s="4"/>
      <c r="C61" s="243"/>
      <c r="D61" s="1"/>
      <c r="E61" s="248"/>
      <c r="F61" s="108"/>
      <c r="G61" s="248"/>
      <c r="H61" s="108"/>
      <c r="I61" s="248"/>
      <c r="J61" s="108"/>
      <c r="K61" s="248"/>
      <c r="L61" s="108"/>
      <c r="M61" s="248"/>
      <c r="N61" s="108"/>
      <c r="O61" s="248"/>
      <c r="P61" s="108"/>
      <c r="Q61" s="248"/>
      <c r="R61" s="108"/>
      <c r="S61" s="248"/>
      <c r="T61" s="108"/>
      <c r="U61" s="248"/>
      <c r="V61" s="108"/>
      <c r="W61" s="248"/>
      <c r="X61" s="108"/>
      <c r="Y61" s="248"/>
      <c r="Z61" s="108"/>
      <c r="AA61" s="248"/>
      <c r="AB61" s="108"/>
      <c r="AC61" s="248"/>
      <c r="AD61" s="319"/>
    </row>
    <row r="62" spans="1:30" ht="13.15" x14ac:dyDescent="0.4">
      <c r="A62" s="327"/>
      <c r="B62" s="410" t="s">
        <v>299</v>
      </c>
      <c r="C62" s="243"/>
      <c r="D62" s="1"/>
      <c r="E62" s="248"/>
      <c r="F62" s="108"/>
      <c r="G62" s="248"/>
      <c r="H62" s="108"/>
      <c r="I62" s="248"/>
      <c r="J62" s="108"/>
      <c r="K62" s="248"/>
      <c r="L62" s="108"/>
      <c r="M62" s="248"/>
      <c r="N62" s="108"/>
      <c r="O62" s="248"/>
      <c r="P62" s="108"/>
      <c r="Q62" s="248"/>
      <c r="R62" s="108"/>
      <c r="S62" s="248"/>
      <c r="T62" s="108"/>
      <c r="U62" s="248"/>
      <c r="V62" s="108"/>
      <c r="W62" s="248"/>
      <c r="X62" s="108"/>
      <c r="Y62" s="248"/>
      <c r="Z62" s="108"/>
      <c r="AA62" s="248"/>
      <c r="AB62" s="108"/>
      <c r="AC62" s="248"/>
      <c r="AD62" s="319"/>
    </row>
    <row r="63" spans="1:30" ht="13.15" x14ac:dyDescent="0.4">
      <c r="A63" s="327" t="s">
        <v>398</v>
      </c>
      <c r="B63" s="394" t="s">
        <v>285</v>
      </c>
      <c r="C63" s="243">
        <f t="shared" ref="C63:C76" si="56">+E63+G63+I63+K63+M63+O63+Q63+S63+U63+W63+Y63+AA63+AC63</f>
        <v>0</v>
      </c>
      <c r="D63" s="101">
        <f t="shared" ref="D63:D76" si="57">+C63/$C$7</f>
        <v>0</v>
      </c>
      <c r="E63" s="706">
        <f>'Next Years Budget - Set Goals'!E72/12</f>
        <v>0</v>
      </c>
      <c r="F63" s="108">
        <f t="shared" ref="F63:H77" si="58">+E63/E$7</f>
        <v>0</v>
      </c>
      <c r="G63" s="706">
        <f>'Next Years Budget - Set Goals'!G72/12</f>
        <v>0</v>
      </c>
      <c r="H63" s="108" t="e">
        <f t="shared" si="58"/>
        <v>#DIV/0!</v>
      </c>
      <c r="I63" s="706">
        <f>'Next Years Budget - Set Goals'!I72/12</f>
        <v>0</v>
      </c>
      <c r="J63" s="108" t="e">
        <f t="shared" ref="J63:J77" si="59">+I63/I$7</f>
        <v>#DIV/0!</v>
      </c>
      <c r="K63" s="706">
        <f>'Next Years Budget - Set Goals'!K72/12</f>
        <v>0</v>
      </c>
      <c r="L63" s="108" t="e">
        <f t="shared" ref="L63:L77" si="60">+K63/K$7</f>
        <v>#DIV/0!</v>
      </c>
      <c r="M63" s="706">
        <f>'Next Years Budget - Set Goals'!M72/12</f>
        <v>0</v>
      </c>
      <c r="N63" s="108" t="e">
        <f t="shared" ref="N63:N77" si="61">+M63/M$7</f>
        <v>#DIV/0!</v>
      </c>
      <c r="O63" s="706">
        <f>'Next Years Budget - Set Goals'!O72/12</f>
        <v>0</v>
      </c>
      <c r="P63" s="108" t="e">
        <f t="shared" ref="P63:P77" si="62">+O63/O$7</f>
        <v>#DIV/0!</v>
      </c>
      <c r="Q63" s="706">
        <f>'Next Years Budget - Set Goals'!Q72/12</f>
        <v>0</v>
      </c>
      <c r="R63" s="108" t="e">
        <f t="shared" ref="R63:R77" si="63">+Q63/Q$7</f>
        <v>#DIV/0!</v>
      </c>
      <c r="S63" s="706">
        <f>'Next Years Budget - Set Goals'!S72/12</f>
        <v>0</v>
      </c>
      <c r="T63" s="108" t="e">
        <f t="shared" ref="T63:T77" si="64">+S63/S$7</f>
        <v>#DIV/0!</v>
      </c>
      <c r="U63" s="706">
        <f>'Next Years Budget - Set Goals'!U72/12</f>
        <v>0</v>
      </c>
      <c r="V63" s="108" t="e">
        <f t="shared" ref="V63:V77" si="65">+U63/U$7</f>
        <v>#DIV/0!</v>
      </c>
      <c r="W63" s="706">
        <f>'Next Years Budget - Set Goals'!W72/12</f>
        <v>0</v>
      </c>
      <c r="X63" s="108" t="e">
        <f t="shared" ref="X63:X77" si="66">+W63/W$7</f>
        <v>#DIV/0!</v>
      </c>
      <c r="Y63" s="706">
        <f>'Next Years Budget - Set Goals'!Y72/12</f>
        <v>0</v>
      </c>
      <c r="Z63" s="108" t="e">
        <f t="shared" ref="Z63:Z77" si="67">+Y63/Y$7</f>
        <v>#DIV/0!</v>
      </c>
      <c r="AA63" s="706">
        <f>'Next Years Budget - Set Goals'!AA72/12</f>
        <v>0</v>
      </c>
      <c r="AB63" s="108" t="e">
        <f t="shared" ref="AB63:AB77" si="68">+AA63/AA$7</f>
        <v>#DIV/0!</v>
      </c>
      <c r="AC63" s="706">
        <f>'Next Years Budget - Set Goals'!AC72/12</f>
        <v>0</v>
      </c>
      <c r="AD63" s="319" t="e">
        <f t="shared" ref="AD63:AD77" si="69">+AC63/AC$7</f>
        <v>#DIV/0!</v>
      </c>
    </row>
    <row r="64" spans="1:30" ht="13.15" x14ac:dyDescent="0.4">
      <c r="A64" s="327" t="s">
        <v>398</v>
      </c>
      <c r="B64" s="394" t="s">
        <v>286</v>
      </c>
      <c r="C64" s="243">
        <f t="shared" si="56"/>
        <v>0</v>
      </c>
      <c r="D64" s="101">
        <f t="shared" si="57"/>
        <v>0</v>
      </c>
      <c r="E64" s="706">
        <f>'Next Years Budget - Set Goals'!E73/12</f>
        <v>0</v>
      </c>
      <c r="F64" s="108">
        <f t="shared" si="58"/>
        <v>0</v>
      </c>
      <c r="G64" s="706">
        <f>'Next Years Budget - Set Goals'!G73/12</f>
        <v>0</v>
      </c>
      <c r="H64" s="108" t="e">
        <f t="shared" si="58"/>
        <v>#DIV/0!</v>
      </c>
      <c r="I64" s="706">
        <f>'Next Years Budget - Set Goals'!I73/12</f>
        <v>0</v>
      </c>
      <c r="J64" s="108" t="e">
        <f t="shared" si="59"/>
        <v>#DIV/0!</v>
      </c>
      <c r="K64" s="706">
        <f>'Next Years Budget - Set Goals'!K73/12</f>
        <v>0</v>
      </c>
      <c r="L64" s="108" t="e">
        <f t="shared" si="60"/>
        <v>#DIV/0!</v>
      </c>
      <c r="M64" s="706">
        <f>'Next Years Budget - Set Goals'!M73/12</f>
        <v>0</v>
      </c>
      <c r="N64" s="108" t="e">
        <f t="shared" si="61"/>
        <v>#DIV/0!</v>
      </c>
      <c r="O64" s="706">
        <f>'Next Years Budget - Set Goals'!O73/12</f>
        <v>0</v>
      </c>
      <c r="P64" s="108" t="e">
        <f t="shared" si="62"/>
        <v>#DIV/0!</v>
      </c>
      <c r="Q64" s="706">
        <f>'Next Years Budget - Set Goals'!Q73/12</f>
        <v>0</v>
      </c>
      <c r="R64" s="108" t="e">
        <f t="shared" si="63"/>
        <v>#DIV/0!</v>
      </c>
      <c r="S64" s="706">
        <f>'Next Years Budget - Set Goals'!S73/12</f>
        <v>0</v>
      </c>
      <c r="T64" s="108" t="e">
        <f t="shared" si="64"/>
        <v>#DIV/0!</v>
      </c>
      <c r="U64" s="706">
        <f>'Next Years Budget - Set Goals'!U73/12</f>
        <v>0</v>
      </c>
      <c r="V64" s="108" t="e">
        <f t="shared" si="65"/>
        <v>#DIV/0!</v>
      </c>
      <c r="W64" s="706">
        <f>'Next Years Budget - Set Goals'!W73/12</f>
        <v>0</v>
      </c>
      <c r="X64" s="108" t="e">
        <f t="shared" si="66"/>
        <v>#DIV/0!</v>
      </c>
      <c r="Y64" s="706">
        <f>'Next Years Budget - Set Goals'!Y73/12</f>
        <v>0</v>
      </c>
      <c r="Z64" s="108" t="e">
        <f t="shared" si="67"/>
        <v>#DIV/0!</v>
      </c>
      <c r="AA64" s="706">
        <f>'Next Years Budget - Set Goals'!AA73/12</f>
        <v>0</v>
      </c>
      <c r="AB64" s="108" t="e">
        <f t="shared" si="68"/>
        <v>#DIV/0!</v>
      </c>
      <c r="AC64" s="706">
        <f>'Next Years Budget - Set Goals'!AC73/12</f>
        <v>0</v>
      </c>
      <c r="AD64" s="319" t="e">
        <f t="shared" si="69"/>
        <v>#DIV/0!</v>
      </c>
    </row>
    <row r="65" spans="1:30" ht="13.15" x14ac:dyDescent="0.4">
      <c r="A65" s="327" t="s">
        <v>398</v>
      </c>
      <c r="B65" s="394" t="s">
        <v>287</v>
      </c>
      <c r="C65" s="243">
        <f t="shared" si="56"/>
        <v>0</v>
      </c>
      <c r="D65" s="101">
        <f t="shared" si="57"/>
        <v>0</v>
      </c>
      <c r="E65" s="706">
        <f>'Next Years Budget - Set Goals'!E74/12</f>
        <v>0</v>
      </c>
      <c r="F65" s="108">
        <f t="shared" si="58"/>
        <v>0</v>
      </c>
      <c r="G65" s="706">
        <f>'Next Years Budget - Set Goals'!G74/12</f>
        <v>0</v>
      </c>
      <c r="H65" s="108" t="e">
        <f t="shared" si="58"/>
        <v>#DIV/0!</v>
      </c>
      <c r="I65" s="706">
        <f>'Next Years Budget - Set Goals'!I74/12</f>
        <v>0</v>
      </c>
      <c r="J65" s="108" t="e">
        <f t="shared" si="59"/>
        <v>#DIV/0!</v>
      </c>
      <c r="K65" s="706">
        <f>'Next Years Budget - Set Goals'!K74/12</f>
        <v>0</v>
      </c>
      <c r="L65" s="108" t="e">
        <f t="shared" si="60"/>
        <v>#DIV/0!</v>
      </c>
      <c r="M65" s="706">
        <f>'Next Years Budget - Set Goals'!M74/12</f>
        <v>0</v>
      </c>
      <c r="N65" s="108" t="e">
        <f t="shared" si="61"/>
        <v>#DIV/0!</v>
      </c>
      <c r="O65" s="706">
        <f>'Next Years Budget - Set Goals'!O74/12</f>
        <v>0</v>
      </c>
      <c r="P65" s="108" t="e">
        <f t="shared" si="62"/>
        <v>#DIV/0!</v>
      </c>
      <c r="Q65" s="706">
        <f>'Next Years Budget - Set Goals'!Q74/12</f>
        <v>0</v>
      </c>
      <c r="R65" s="108" t="e">
        <f t="shared" si="63"/>
        <v>#DIV/0!</v>
      </c>
      <c r="S65" s="706">
        <f>'Next Years Budget - Set Goals'!S74/12</f>
        <v>0</v>
      </c>
      <c r="T65" s="108" t="e">
        <f t="shared" si="64"/>
        <v>#DIV/0!</v>
      </c>
      <c r="U65" s="706">
        <f>'Next Years Budget - Set Goals'!U74/12</f>
        <v>0</v>
      </c>
      <c r="V65" s="108" t="e">
        <f t="shared" si="65"/>
        <v>#DIV/0!</v>
      </c>
      <c r="W65" s="706">
        <f>'Next Years Budget - Set Goals'!W74/12</f>
        <v>0</v>
      </c>
      <c r="X65" s="108" t="e">
        <f t="shared" si="66"/>
        <v>#DIV/0!</v>
      </c>
      <c r="Y65" s="706">
        <f>'Next Years Budget - Set Goals'!Y74/12</f>
        <v>0</v>
      </c>
      <c r="Z65" s="108" t="e">
        <f t="shared" si="67"/>
        <v>#DIV/0!</v>
      </c>
      <c r="AA65" s="706">
        <f>'Next Years Budget - Set Goals'!AA74/12</f>
        <v>0</v>
      </c>
      <c r="AB65" s="108" t="e">
        <f t="shared" si="68"/>
        <v>#DIV/0!</v>
      </c>
      <c r="AC65" s="706">
        <f>'Next Years Budget - Set Goals'!AC74/12</f>
        <v>0</v>
      </c>
      <c r="AD65" s="319" t="e">
        <f t="shared" si="69"/>
        <v>#DIV/0!</v>
      </c>
    </row>
    <row r="66" spans="1:30" ht="13.15" x14ac:dyDescent="0.4">
      <c r="A66" s="327" t="s">
        <v>398</v>
      </c>
      <c r="B66" s="394" t="s">
        <v>288</v>
      </c>
      <c r="C66" s="243">
        <f t="shared" si="56"/>
        <v>0</v>
      </c>
      <c r="D66" s="101">
        <f t="shared" si="57"/>
        <v>0</v>
      </c>
      <c r="E66" s="706">
        <f>'Next Years Budget - Set Goals'!E75/12</f>
        <v>0</v>
      </c>
      <c r="F66" s="108">
        <f t="shared" si="58"/>
        <v>0</v>
      </c>
      <c r="G66" s="706">
        <f>'Next Years Budget - Set Goals'!G75/12</f>
        <v>0</v>
      </c>
      <c r="H66" s="108" t="e">
        <f t="shared" si="58"/>
        <v>#DIV/0!</v>
      </c>
      <c r="I66" s="706">
        <f>'Next Years Budget - Set Goals'!I75/12</f>
        <v>0</v>
      </c>
      <c r="J66" s="108" t="e">
        <f t="shared" si="59"/>
        <v>#DIV/0!</v>
      </c>
      <c r="K66" s="706">
        <f>'Next Years Budget - Set Goals'!K75/12</f>
        <v>0</v>
      </c>
      <c r="L66" s="108" t="e">
        <f t="shared" si="60"/>
        <v>#DIV/0!</v>
      </c>
      <c r="M66" s="706">
        <f>'Next Years Budget - Set Goals'!M75/12</f>
        <v>0</v>
      </c>
      <c r="N66" s="108" t="e">
        <f t="shared" si="61"/>
        <v>#DIV/0!</v>
      </c>
      <c r="O66" s="706">
        <f>'Next Years Budget - Set Goals'!O75/12</f>
        <v>0</v>
      </c>
      <c r="P66" s="108" t="e">
        <f t="shared" si="62"/>
        <v>#DIV/0!</v>
      </c>
      <c r="Q66" s="706">
        <f>'Next Years Budget - Set Goals'!Q75/12</f>
        <v>0</v>
      </c>
      <c r="R66" s="108" t="e">
        <f t="shared" si="63"/>
        <v>#DIV/0!</v>
      </c>
      <c r="S66" s="706">
        <f>'Next Years Budget - Set Goals'!S75/12</f>
        <v>0</v>
      </c>
      <c r="T66" s="108" t="e">
        <f t="shared" si="64"/>
        <v>#DIV/0!</v>
      </c>
      <c r="U66" s="706">
        <f>'Next Years Budget - Set Goals'!U75/12</f>
        <v>0</v>
      </c>
      <c r="V66" s="108" t="e">
        <f t="shared" si="65"/>
        <v>#DIV/0!</v>
      </c>
      <c r="W66" s="706">
        <f>'Next Years Budget - Set Goals'!W75/12</f>
        <v>0</v>
      </c>
      <c r="X66" s="108" t="e">
        <f t="shared" si="66"/>
        <v>#DIV/0!</v>
      </c>
      <c r="Y66" s="706">
        <f>'Next Years Budget - Set Goals'!Y75/12</f>
        <v>0</v>
      </c>
      <c r="Z66" s="108" t="e">
        <f t="shared" si="67"/>
        <v>#DIV/0!</v>
      </c>
      <c r="AA66" s="706">
        <f>'Next Years Budget - Set Goals'!AA75/12</f>
        <v>0</v>
      </c>
      <c r="AB66" s="108" t="e">
        <f t="shared" si="68"/>
        <v>#DIV/0!</v>
      </c>
      <c r="AC66" s="706">
        <f>'Next Years Budget - Set Goals'!AC75/12</f>
        <v>0</v>
      </c>
      <c r="AD66" s="319" t="e">
        <f t="shared" si="69"/>
        <v>#DIV/0!</v>
      </c>
    </row>
    <row r="67" spans="1:30" ht="13.15" x14ac:dyDescent="0.4">
      <c r="A67" s="327" t="s">
        <v>399</v>
      </c>
      <c r="B67" s="394" t="s">
        <v>289</v>
      </c>
      <c r="C67" s="243">
        <f t="shared" si="56"/>
        <v>0</v>
      </c>
      <c r="D67" s="101">
        <f t="shared" si="57"/>
        <v>0</v>
      </c>
      <c r="E67" s="706">
        <f>'Next Years Budget - Set Goals'!E76/12</f>
        <v>0</v>
      </c>
      <c r="F67" s="108">
        <f t="shared" si="58"/>
        <v>0</v>
      </c>
      <c r="G67" s="706">
        <f>'Next Years Budget - Set Goals'!G76/12</f>
        <v>0</v>
      </c>
      <c r="H67" s="108" t="e">
        <f t="shared" si="58"/>
        <v>#DIV/0!</v>
      </c>
      <c r="I67" s="706">
        <f>'Next Years Budget - Set Goals'!I76/12</f>
        <v>0</v>
      </c>
      <c r="J67" s="108" t="e">
        <f t="shared" si="59"/>
        <v>#DIV/0!</v>
      </c>
      <c r="K67" s="706">
        <f>'Next Years Budget - Set Goals'!K76/12</f>
        <v>0</v>
      </c>
      <c r="L67" s="108" t="e">
        <f t="shared" si="60"/>
        <v>#DIV/0!</v>
      </c>
      <c r="M67" s="706">
        <f>'Next Years Budget - Set Goals'!M76/12</f>
        <v>0</v>
      </c>
      <c r="N67" s="108" t="e">
        <f t="shared" si="61"/>
        <v>#DIV/0!</v>
      </c>
      <c r="O67" s="706">
        <f>'Next Years Budget - Set Goals'!O76/12</f>
        <v>0</v>
      </c>
      <c r="P67" s="108" t="e">
        <f t="shared" si="62"/>
        <v>#DIV/0!</v>
      </c>
      <c r="Q67" s="706">
        <f>'Next Years Budget - Set Goals'!Q76/12</f>
        <v>0</v>
      </c>
      <c r="R67" s="108" t="e">
        <f t="shared" si="63"/>
        <v>#DIV/0!</v>
      </c>
      <c r="S67" s="706">
        <f>'Next Years Budget - Set Goals'!S76/12</f>
        <v>0</v>
      </c>
      <c r="T67" s="108" t="e">
        <f t="shared" si="64"/>
        <v>#DIV/0!</v>
      </c>
      <c r="U67" s="706">
        <f>'Next Years Budget - Set Goals'!U76/12</f>
        <v>0</v>
      </c>
      <c r="V67" s="108" t="e">
        <f t="shared" si="65"/>
        <v>#DIV/0!</v>
      </c>
      <c r="W67" s="706">
        <f>'Next Years Budget - Set Goals'!W76/12</f>
        <v>0</v>
      </c>
      <c r="X67" s="108" t="e">
        <f t="shared" si="66"/>
        <v>#DIV/0!</v>
      </c>
      <c r="Y67" s="706">
        <f>'Next Years Budget - Set Goals'!Y76/12</f>
        <v>0</v>
      </c>
      <c r="Z67" s="108" t="e">
        <f t="shared" si="67"/>
        <v>#DIV/0!</v>
      </c>
      <c r="AA67" s="706">
        <f>'Next Years Budget - Set Goals'!AA76/12</f>
        <v>0</v>
      </c>
      <c r="AB67" s="108" t="e">
        <f t="shared" si="68"/>
        <v>#DIV/0!</v>
      </c>
      <c r="AC67" s="706">
        <f>'Next Years Budget - Set Goals'!AC76/12</f>
        <v>0</v>
      </c>
      <c r="AD67" s="319" t="e">
        <f t="shared" si="69"/>
        <v>#DIV/0!</v>
      </c>
    </row>
    <row r="68" spans="1:30" ht="13.15" x14ac:dyDescent="0.4">
      <c r="A68" s="327" t="s">
        <v>399</v>
      </c>
      <c r="B68" s="394" t="s">
        <v>290</v>
      </c>
      <c r="C68" s="243">
        <f t="shared" si="56"/>
        <v>0</v>
      </c>
      <c r="D68" s="101">
        <f t="shared" si="57"/>
        <v>0</v>
      </c>
      <c r="E68" s="706">
        <f>'Next Years Budget - Set Goals'!E77/12</f>
        <v>0</v>
      </c>
      <c r="F68" s="108">
        <f t="shared" si="58"/>
        <v>0</v>
      </c>
      <c r="G68" s="706">
        <f>'Next Years Budget - Set Goals'!G77/12</f>
        <v>0</v>
      </c>
      <c r="H68" s="108" t="e">
        <f t="shared" si="58"/>
        <v>#DIV/0!</v>
      </c>
      <c r="I68" s="706">
        <f>'Next Years Budget - Set Goals'!I77/12</f>
        <v>0</v>
      </c>
      <c r="J68" s="108" t="e">
        <f t="shared" si="59"/>
        <v>#DIV/0!</v>
      </c>
      <c r="K68" s="706">
        <f>'Next Years Budget - Set Goals'!K77/12</f>
        <v>0</v>
      </c>
      <c r="L68" s="108" t="e">
        <f t="shared" si="60"/>
        <v>#DIV/0!</v>
      </c>
      <c r="M68" s="706">
        <f>'Next Years Budget - Set Goals'!M77/12</f>
        <v>0</v>
      </c>
      <c r="N68" s="108" t="e">
        <f t="shared" si="61"/>
        <v>#DIV/0!</v>
      </c>
      <c r="O68" s="706">
        <f>'Next Years Budget - Set Goals'!O77/12</f>
        <v>0</v>
      </c>
      <c r="P68" s="108" t="e">
        <f t="shared" si="62"/>
        <v>#DIV/0!</v>
      </c>
      <c r="Q68" s="706">
        <f>'Next Years Budget - Set Goals'!Q77/12</f>
        <v>0</v>
      </c>
      <c r="R68" s="108" t="e">
        <f t="shared" si="63"/>
        <v>#DIV/0!</v>
      </c>
      <c r="S68" s="706">
        <f>'Next Years Budget - Set Goals'!S77/12</f>
        <v>0</v>
      </c>
      <c r="T68" s="108" t="e">
        <f t="shared" si="64"/>
        <v>#DIV/0!</v>
      </c>
      <c r="U68" s="706">
        <f>'Next Years Budget - Set Goals'!U77/12</f>
        <v>0</v>
      </c>
      <c r="V68" s="108" t="e">
        <f t="shared" si="65"/>
        <v>#DIV/0!</v>
      </c>
      <c r="W68" s="706">
        <f>'Next Years Budget - Set Goals'!W77/12</f>
        <v>0</v>
      </c>
      <c r="X68" s="108" t="e">
        <f t="shared" si="66"/>
        <v>#DIV/0!</v>
      </c>
      <c r="Y68" s="706">
        <f>'Next Years Budget - Set Goals'!Y77/12</f>
        <v>0</v>
      </c>
      <c r="Z68" s="108" t="e">
        <f t="shared" si="67"/>
        <v>#DIV/0!</v>
      </c>
      <c r="AA68" s="706">
        <f>'Next Years Budget - Set Goals'!AA77/12</f>
        <v>0</v>
      </c>
      <c r="AB68" s="108" t="e">
        <f t="shared" si="68"/>
        <v>#DIV/0!</v>
      </c>
      <c r="AC68" s="706">
        <f>'Next Years Budget - Set Goals'!AC77/12</f>
        <v>0</v>
      </c>
      <c r="AD68" s="319" t="e">
        <f t="shared" si="69"/>
        <v>#DIV/0!</v>
      </c>
    </row>
    <row r="69" spans="1:30" ht="13.15" x14ac:dyDescent="0.4">
      <c r="A69" s="327" t="s">
        <v>399</v>
      </c>
      <c r="B69" s="394" t="s">
        <v>291</v>
      </c>
      <c r="C69" s="243">
        <f t="shared" si="56"/>
        <v>0</v>
      </c>
      <c r="D69" s="101">
        <f t="shared" si="57"/>
        <v>0</v>
      </c>
      <c r="E69" s="706">
        <f>'Next Years Budget - Set Goals'!E78/12</f>
        <v>0</v>
      </c>
      <c r="F69" s="108">
        <f t="shared" si="58"/>
        <v>0</v>
      </c>
      <c r="G69" s="706">
        <f>'Next Years Budget - Set Goals'!G78/12</f>
        <v>0</v>
      </c>
      <c r="H69" s="108" t="e">
        <f t="shared" si="58"/>
        <v>#DIV/0!</v>
      </c>
      <c r="I69" s="706">
        <f>'Next Years Budget - Set Goals'!I78/12</f>
        <v>0</v>
      </c>
      <c r="J69" s="108" t="e">
        <f t="shared" si="59"/>
        <v>#DIV/0!</v>
      </c>
      <c r="K69" s="706">
        <f>'Next Years Budget - Set Goals'!K78/12</f>
        <v>0</v>
      </c>
      <c r="L69" s="108" t="e">
        <f t="shared" si="60"/>
        <v>#DIV/0!</v>
      </c>
      <c r="M69" s="706">
        <f>'Next Years Budget - Set Goals'!M78/12</f>
        <v>0</v>
      </c>
      <c r="N69" s="108" t="e">
        <f t="shared" si="61"/>
        <v>#DIV/0!</v>
      </c>
      <c r="O69" s="706">
        <f>'Next Years Budget - Set Goals'!O78/12</f>
        <v>0</v>
      </c>
      <c r="P69" s="108" t="e">
        <f t="shared" si="62"/>
        <v>#DIV/0!</v>
      </c>
      <c r="Q69" s="706">
        <f>'Next Years Budget - Set Goals'!Q78/12</f>
        <v>0</v>
      </c>
      <c r="R69" s="108" t="e">
        <f t="shared" si="63"/>
        <v>#DIV/0!</v>
      </c>
      <c r="S69" s="706">
        <f>'Next Years Budget - Set Goals'!S78/12</f>
        <v>0</v>
      </c>
      <c r="T69" s="108" t="e">
        <f t="shared" si="64"/>
        <v>#DIV/0!</v>
      </c>
      <c r="U69" s="706">
        <f>'Next Years Budget - Set Goals'!U78/12</f>
        <v>0</v>
      </c>
      <c r="V69" s="108" t="e">
        <f t="shared" si="65"/>
        <v>#DIV/0!</v>
      </c>
      <c r="W69" s="706">
        <f>'Next Years Budget - Set Goals'!W78/12</f>
        <v>0</v>
      </c>
      <c r="X69" s="108" t="e">
        <f t="shared" si="66"/>
        <v>#DIV/0!</v>
      </c>
      <c r="Y69" s="706">
        <f>'Next Years Budget - Set Goals'!Y78/12</f>
        <v>0</v>
      </c>
      <c r="Z69" s="108" t="e">
        <f t="shared" si="67"/>
        <v>#DIV/0!</v>
      </c>
      <c r="AA69" s="706">
        <f>'Next Years Budget - Set Goals'!AA78/12</f>
        <v>0</v>
      </c>
      <c r="AB69" s="108" t="e">
        <f t="shared" si="68"/>
        <v>#DIV/0!</v>
      </c>
      <c r="AC69" s="706">
        <f>'Next Years Budget - Set Goals'!AC78/12</f>
        <v>0</v>
      </c>
      <c r="AD69" s="319" t="e">
        <f t="shared" si="69"/>
        <v>#DIV/0!</v>
      </c>
    </row>
    <row r="70" spans="1:30" ht="13.15" x14ac:dyDescent="0.4">
      <c r="A70" s="327" t="s">
        <v>398</v>
      </c>
      <c r="B70" s="394" t="s">
        <v>292</v>
      </c>
      <c r="C70" s="243">
        <f t="shared" si="56"/>
        <v>0</v>
      </c>
      <c r="D70" s="101">
        <f t="shared" si="57"/>
        <v>0</v>
      </c>
      <c r="E70" s="706">
        <f>'Next Years Budget - Set Goals'!E79/12</f>
        <v>0</v>
      </c>
      <c r="F70" s="108">
        <f t="shared" si="58"/>
        <v>0</v>
      </c>
      <c r="G70" s="706">
        <f>'Next Years Budget - Set Goals'!G79/12</f>
        <v>0</v>
      </c>
      <c r="H70" s="108" t="e">
        <f t="shared" si="58"/>
        <v>#DIV/0!</v>
      </c>
      <c r="I70" s="706">
        <f>'Next Years Budget - Set Goals'!I79/12</f>
        <v>0</v>
      </c>
      <c r="J70" s="108" t="e">
        <f t="shared" si="59"/>
        <v>#DIV/0!</v>
      </c>
      <c r="K70" s="706">
        <f>'Next Years Budget - Set Goals'!K79/12</f>
        <v>0</v>
      </c>
      <c r="L70" s="108" t="e">
        <f t="shared" si="60"/>
        <v>#DIV/0!</v>
      </c>
      <c r="M70" s="706">
        <f>'Next Years Budget - Set Goals'!M79/12</f>
        <v>0</v>
      </c>
      <c r="N70" s="108" t="e">
        <f t="shared" si="61"/>
        <v>#DIV/0!</v>
      </c>
      <c r="O70" s="706">
        <f>'Next Years Budget - Set Goals'!O79/12</f>
        <v>0</v>
      </c>
      <c r="P70" s="108" t="e">
        <f t="shared" si="62"/>
        <v>#DIV/0!</v>
      </c>
      <c r="Q70" s="706">
        <f>'Next Years Budget - Set Goals'!Q79/12</f>
        <v>0</v>
      </c>
      <c r="R70" s="108" t="e">
        <f t="shared" si="63"/>
        <v>#DIV/0!</v>
      </c>
      <c r="S70" s="706">
        <f>'Next Years Budget - Set Goals'!S79/12</f>
        <v>0</v>
      </c>
      <c r="T70" s="108" t="e">
        <f t="shared" si="64"/>
        <v>#DIV/0!</v>
      </c>
      <c r="U70" s="706">
        <f>'Next Years Budget - Set Goals'!U79/12</f>
        <v>0</v>
      </c>
      <c r="V70" s="108" t="e">
        <f t="shared" si="65"/>
        <v>#DIV/0!</v>
      </c>
      <c r="W70" s="706">
        <f>'Next Years Budget - Set Goals'!W79/12</f>
        <v>0</v>
      </c>
      <c r="X70" s="108" t="e">
        <f t="shared" si="66"/>
        <v>#DIV/0!</v>
      </c>
      <c r="Y70" s="706">
        <f>'Next Years Budget - Set Goals'!Y79/12</f>
        <v>0</v>
      </c>
      <c r="Z70" s="108" t="e">
        <f t="shared" si="67"/>
        <v>#DIV/0!</v>
      </c>
      <c r="AA70" s="706">
        <f>'Next Years Budget - Set Goals'!AA79/12</f>
        <v>0</v>
      </c>
      <c r="AB70" s="108" t="e">
        <f t="shared" si="68"/>
        <v>#DIV/0!</v>
      </c>
      <c r="AC70" s="706">
        <f>'Next Years Budget - Set Goals'!AC79/12</f>
        <v>0</v>
      </c>
      <c r="AD70" s="319" t="e">
        <f t="shared" si="69"/>
        <v>#DIV/0!</v>
      </c>
    </row>
    <row r="71" spans="1:30" ht="13.15" x14ac:dyDescent="0.4">
      <c r="A71" s="327" t="s">
        <v>398</v>
      </c>
      <c r="B71" s="394" t="s">
        <v>293</v>
      </c>
      <c r="C71" s="243">
        <f t="shared" si="56"/>
        <v>0</v>
      </c>
      <c r="D71" s="101">
        <f t="shared" si="57"/>
        <v>0</v>
      </c>
      <c r="E71" s="706">
        <f>'Next Years Budget - Set Goals'!E80/12</f>
        <v>0</v>
      </c>
      <c r="F71" s="108">
        <f t="shared" si="58"/>
        <v>0</v>
      </c>
      <c r="G71" s="706">
        <f>'Next Years Budget - Set Goals'!G80/12</f>
        <v>0</v>
      </c>
      <c r="H71" s="108" t="e">
        <f t="shared" si="58"/>
        <v>#DIV/0!</v>
      </c>
      <c r="I71" s="706">
        <f>'Next Years Budget - Set Goals'!I80/12</f>
        <v>0</v>
      </c>
      <c r="J71" s="108" t="e">
        <f t="shared" si="59"/>
        <v>#DIV/0!</v>
      </c>
      <c r="K71" s="706">
        <f>'Next Years Budget - Set Goals'!K80/12</f>
        <v>0</v>
      </c>
      <c r="L71" s="108" t="e">
        <f t="shared" si="60"/>
        <v>#DIV/0!</v>
      </c>
      <c r="M71" s="706">
        <f>'Next Years Budget - Set Goals'!M80/12</f>
        <v>0</v>
      </c>
      <c r="N71" s="108" t="e">
        <f t="shared" si="61"/>
        <v>#DIV/0!</v>
      </c>
      <c r="O71" s="706">
        <f>'Next Years Budget - Set Goals'!O80/12</f>
        <v>0</v>
      </c>
      <c r="P71" s="108" t="e">
        <f t="shared" si="62"/>
        <v>#DIV/0!</v>
      </c>
      <c r="Q71" s="706">
        <f>'Next Years Budget - Set Goals'!Q80/12</f>
        <v>0</v>
      </c>
      <c r="R71" s="108" t="e">
        <f t="shared" si="63"/>
        <v>#DIV/0!</v>
      </c>
      <c r="S71" s="706">
        <f>'Next Years Budget - Set Goals'!S80/12</f>
        <v>0</v>
      </c>
      <c r="T71" s="108" t="e">
        <f t="shared" si="64"/>
        <v>#DIV/0!</v>
      </c>
      <c r="U71" s="706">
        <f>'Next Years Budget - Set Goals'!U80/12</f>
        <v>0</v>
      </c>
      <c r="V71" s="108" t="e">
        <f t="shared" si="65"/>
        <v>#DIV/0!</v>
      </c>
      <c r="W71" s="706">
        <f>'Next Years Budget - Set Goals'!W80/12</f>
        <v>0</v>
      </c>
      <c r="X71" s="108" t="e">
        <f t="shared" si="66"/>
        <v>#DIV/0!</v>
      </c>
      <c r="Y71" s="706">
        <f>'Next Years Budget - Set Goals'!Y80/12</f>
        <v>0</v>
      </c>
      <c r="Z71" s="108" t="e">
        <f t="shared" si="67"/>
        <v>#DIV/0!</v>
      </c>
      <c r="AA71" s="706">
        <f>'Next Years Budget - Set Goals'!AA80/12</f>
        <v>0</v>
      </c>
      <c r="AB71" s="108" t="e">
        <f t="shared" si="68"/>
        <v>#DIV/0!</v>
      </c>
      <c r="AC71" s="706">
        <f>'Next Years Budget - Set Goals'!AC80/12</f>
        <v>0</v>
      </c>
      <c r="AD71" s="319" t="e">
        <f t="shared" si="69"/>
        <v>#DIV/0!</v>
      </c>
    </row>
    <row r="72" spans="1:30" ht="13.15" x14ac:dyDescent="0.4">
      <c r="A72" s="327" t="s">
        <v>398</v>
      </c>
      <c r="B72" s="394" t="s">
        <v>294</v>
      </c>
      <c r="C72" s="243">
        <f t="shared" si="56"/>
        <v>0</v>
      </c>
      <c r="D72" s="101">
        <f t="shared" si="57"/>
        <v>0</v>
      </c>
      <c r="E72" s="706">
        <f>'Next Years Budget - Set Goals'!E81/12</f>
        <v>0</v>
      </c>
      <c r="F72" s="108">
        <f t="shared" si="58"/>
        <v>0</v>
      </c>
      <c r="G72" s="706">
        <f>'Next Years Budget - Set Goals'!G81/12</f>
        <v>0</v>
      </c>
      <c r="H72" s="108" t="e">
        <f t="shared" si="58"/>
        <v>#DIV/0!</v>
      </c>
      <c r="I72" s="706">
        <f>'Next Years Budget - Set Goals'!I81/12</f>
        <v>0</v>
      </c>
      <c r="J72" s="108" t="e">
        <f t="shared" si="59"/>
        <v>#DIV/0!</v>
      </c>
      <c r="K72" s="706">
        <f>'Next Years Budget - Set Goals'!K81/12</f>
        <v>0</v>
      </c>
      <c r="L72" s="108" t="e">
        <f t="shared" si="60"/>
        <v>#DIV/0!</v>
      </c>
      <c r="M72" s="706">
        <f>'Next Years Budget - Set Goals'!M81/12</f>
        <v>0</v>
      </c>
      <c r="N72" s="108" t="e">
        <f t="shared" si="61"/>
        <v>#DIV/0!</v>
      </c>
      <c r="O72" s="706">
        <f>'Next Years Budget - Set Goals'!O81/12</f>
        <v>0</v>
      </c>
      <c r="P72" s="108" t="e">
        <f t="shared" si="62"/>
        <v>#DIV/0!</v>
      </c>
      <c r="Q72" s="706">
        <f>'Next Years Budget - Set Goals'!Q81/12</f>
        <v>0</v>
      </c>
      <c r="R72" s="108" t="e">
        <f t="shared" si="63"/>
        <v>#DIV/0!</v>
      </c>
      <c r="S72" s="706">
        <f>'Next Years Budget - Set Goals'!S81/12</f>
        <v>0</v>
      </c>
      <c r="T72" s="108" t="e">
        <f t="shared" si="64"/>
        <v>#DIV/0!</v>
      </c>
      <c r="U72" s="706">
        <f>'Next Years Budget - Set Goals'!U81/12</f>
        <v>0</v>
      </c>
      <c r="V72" s="108" t="e">
        <f t="shared" si="65"/>
        <v>#DIV/0!</v>
      </c>
      <c r="W72" s="706">
        <f>'Next Years Budget - Set Goals'!W81/12</f>
        <v>0</v>
      </c>
      <c r="X72" s="108" t="e">
        <f t="shared" si="66"/>
        <v>#DIV/0!</v>
      </c>
      <c r="Y72" s="706">
        <f>'Next Years Budget - Set Goals'!Y81/12</f>
        <v>0</v>
      </c>
      <c r="Z72" s="108" t="e">
        <f t="shared" si="67"/>
        <v>#DIV/0!</v>
      </c>
      <c r="AA72" s="706">
        <f>'Next Years Budget - Set Goals'!AA81/12</f>
        <v>0</v>
      </c>
      <c r="AB72" s="108" t="e">
        <f t="shared" si="68"/>
        <v>#DIV/0!</v>
      </c>
      <c r="AC72" s="706">
        <f>'Next Years Budget - Set Goals'!AC81/12</f>
        <v>0</v>
      </c>
      <c r="AD72" s="319" t="e">
        <f t="shared" si="69"/>
        <v>#DIV/0!</v>
      </c>
    </row>
    <row r="73" spans="1:30" ht="13.15" x14ac:dyDescent="0.4">
      <c r="A73" s="327" t="s">
        <v>399</v>
      </c>
      <c r="B73" s="394" t="s">
        <v>295</v>
      </c>
      <c r="C73" s="243">
        <f t="shared" si="56"/>
        <v>0</v>
      </c>
      <c r="D73" s="101">
        <f t="shared" si="57"/>
        <v>0</v>
      </c>
      <c r="E73" s="706">
        <f>'Next Years Budget - Set Goals'!E82/12</f>
        <v>0</v>
      </c>
      <c r="F73" s="108">
        <f t="shared" si="58"/>
        <v>0</v>
      </c>
      <c r="G73" s="706">
        <f>'Next Years Budget - Set Goals'!G82/12</f>
        <v>0</v>
      </c>
      <c r="H73" s="108" t="e">
        <f t="shared" si="58"/>
        <v>#DIV/0!</v>
      </c>
      <c r="I73" s="706">
        <f>'Next Years Budget - Set Goals'!I82/12</f>
        <v>0</v>
      </c>
      <c r="J73" s="108" t="e">
        <f t="shared" si="59"/>
        <v>#DIV/0!</v>
      </c>
      <c r="K73" s="706">
        <f>'Next Years Budget - Set Goals'!K82/12</f>
        <v>0</v>
      </c>
      <c r="L73" s="108" t="e">
        <f t="shared" si="60"/>
        <v>#DIV/0!</v>
      </c>
      <c r="M73" s="706">
        <f>'Next Years Budget - Set Goals'!M82/12</f>
        <v>0</v>
      </c>
      <c r="N73" s="108" t="e">
        <f t="shared" si="61"/>
        <v>#DIV/0!</v>
      </c>
      <c r="O73" s="706">
        <f>'Next Years Budget - Set Goals'!O82/12</f>
        <v>0</v>
      </c>
      <c r="P73" s="108" t="e">
        <f t="shared" si="62"/>
        <v>#DIV/0!</v>
      </c>
      <c r="Q73" s="706">
        <f>'Next Years Budget - Set Goals'!Q82/12</f>
        <v>0</v>
      </c>
      <c r="R73" s="108" t="e">
        <f t="shared" si="63"/>
        <v>#DIV/0!</v>
      </c>
      <c r="S73" s="706">
        <f>'Next Years Budget - Set Goals'!S82/12</f>
        <v>0</v>
      </c>
      <c r="T73" s="108" t="e">
        <f t="shared" si="64"/>
        <v>#DIV/0!</v>
      </c>
      <c r="U73" s="706">
        <f>'Next Years Budget - Set Goals'!U82/12</f>
        <v>0</v>
      </c>
      <c r="V73" s="108" t="e">
        <f t="shared" si="65"/>
        <v>#DIV/0!</v>
      </c>
      <c r="W73" s="706">
        <f>'Next Years Budget - Set Goals'!W82/12</f>
        <v>0</v>
      </c>
      <c r="X73" s="108" t="e">
        <f t="shared" si="66"/>
        <v>#DIV/0!</v>
      </c>
      <c r="Y73" s="706">
        <f>'Next Years Budget - Set Goals'!Y82/12</f>
        <v>0</v>
      </c>
      <c r="Z73" s="108" t="e">
        <f t="shared" si="67"/>
        <v>#DIV/0!</v>
      </c>
      <c r="AA73" s="706">
        <f>'Next Years Budget - Set Goals'!AA82/12</f>
        <v>0</v>
      </c>
      <c r="AB73" s="108" t="e">
        <f t="shared" si="68"/>
        <v>#DIV/0!</v>
      </c>
      <c r="AC73" s="706">
        <f>'Next Years Budget - Set Goals'!AC82/12</f>
        <v>0</v>
      </c>
      <c r="AD73" s="319" t="e">
        <f t="shared" si="69"/>
        <v>#DIV/0!</v>
      </c>
    </row>
    <row r="74" spans="1:30" ht="13.15" x14ac:dyDescent="0.4">
      <c r="A74" s="327" t="s">
        <v>399</v>
      </c>
      <c r="B74" s="394" t="s">
        <v>296</v>
      </c>
      <c r="C74" s="243">
        <f t="shared" si="56"/>
        <v>0</v>
      </c>
      <c r="D74" s="101">
        <f t="shared" si="57"/>
        <v>0</v>
      </c>
      <c r="E74" s="706">
        <f>'Next Years Budget - Set Goals'!E83/12</f>
        <v>0</v>
      </c>
      <c r="F74" s="108">
        <f t="shared" si="58"/>
        <v>0</v>
      </c>
      <c r="G74" s="706">
        <f>'Next Years Budget - Set Goals'!G83/12</f>
        <v>0</v>
      </c>
      <c r="H74" s="108" t="e">
        <f t="shared" si="58"/>
        <v>#DIV/0!</v>
      </c>
      <c r="I74" s="706">
        <f>'Next Years Budget - Set Goals'!I83/12</f>
        <v>0</v>
      </c>
      <c r="J74" s="108" t="e">
        <f t="shared" si="59"/>
        <v>#DIV/0!</v>
      </c>
      <c r="K74" s="706">
        <f>'Next Years Budget - Set Goals'!K83/12</f>
        <v>0</v>
      </c>
      <c r="L74" s="108" t="e">
        <f t="shared" si="60"/>
        <v>#DIV/0!</v>
      </c>
      <c r="M74" s="706">
        <f>'Next Years Budget - Set Goals'!M83/12</f>
        <v>0</v>
      </c>
      <c r="N74" s="108" t="e">
        <f t="shared" si="61"/>
        <v>#DIV/0!</v>
      </c>
      <c r="O74" s="706">
        <f>'Next Years Budget - Set Goals'!O83/12</f>
        <v>0</v>
      </c>
      <c r="P74" s="108" t="e">
        <f t="shared" si="62"/>
        <v>#DIV/0!</v>
      </c>
      <c r="Q74" s="706">
        <f>'Next Years Budget - Set Goals'!Q83/12</f>
        <v>0</v>
      </c>
      <c r="R74" s="108" t="e">
        <f t="shared" si="63"/>
        <v>#DIV/0!</v>
      </c>
      <c r="S74" s="706">
        <f>'Next Years Budget - Set Goals'!S83/12</f>
        <v>0</v>
      </c>
      <c r="T74" s="108" t="e">
        <f t="shared" si="64"/>
        <v>#DIV/0!</v>
      </c>
      <c r="U74" s="706">
        <f>'Next Years Budget - Set Goals'!U83/12</f>
        <v>0</v>
      </c>
      <c r="V74" s="108" t="e">
        <f t="shared" si="65"/>
        <v>#DIV/0!</v>
      </c>
      <c r="W74" s="706">
        <f>'Next Years Budget - Set Goals'!W83/12</f>
        <v>0</v>
      </c>
      <c r="X74" s="108" t="e">
        <f t="shared" si="66"/>
        <v>#DIV/0!</v>
      </c>
      <c r="Y74" s="706">
        <f>'Next Years Budget - Set Goals'!Y83/12</f>
        <v>0</v>
      </c>
      <c r="Z74" s="108" t="e">
        <f t="shared" si="67"/>
        <v>#DIV/0!</v>
      </c>
      <c r="AA74" s="706">
        <f>'Next Years Budget - Set Goals'!AA83/12</f>
        <v>0</v>
      </c>
      <c r="AB74" s="108" t="e">
        <f t="shared" si="68"/>
        <v>#DIV/0!</v>
      </c>
      <c r="AC74" s="706">
        <f>'Next Years Budget - Set Goals'!AC83/12</f>
        <v>0</v>
      </c>
      <c r="AD74" s="319" t="e">
        <f t="shared" si="69"/>
        <v>#DIV/0!</v>
      </c>
    </row>
    <row r="75" spans="1:30" ht="13.15" x14ac:dyDescent="0.4">
      <c r="A75" s="327" t="s">
        <v>398</v>
      </c>
      <c r="B75" s="394" t="s">
        <v>297</v>
      </c>
      <c r="C75" s="243">
        <f t="shared" si="56"/>
        <v>0</v>
      </c>
      <c r="D75" s="101">
        <f t="shared" si="57"/>
        <v>0</v>
      </c>
      <c r="E75" s="706">
        <f>'Next Years Budget - Set Goals'!E84/12</f>
        <v>0</v>
      </c>
      <c r="F75" s="108">
        <f t="shared" si="58"/>
        <v>0</v>
      </c>
      <c r="G75" s="706">
        <f>'Next Years Budget - Set Goals'!G84/12</f>
        <v>0</v>
      </c>
      <c r="H75" s="108" t="e">
        <f t="shared" si="58"/>
        <v>#DIV/0!</v>
      </c>
      <c r="I75" s="706">
        <f>'Next Years Budget - Set Goals'!I84/12</f>
        <v>0</v>
      </c>
      <c r="J75" s="108" t="e">
        <f t="shared" si="59"/>
        <v>#DIV/0!</v>
      </c>
      <c r="K75" s="706">
        <f>'Next Years Budget - Set Goals'!K84/12</f>
        <v>0</v>
      </c>
      <c r="L75" s="108" t="e">
        <f t="shared" si="60"/>
        <v>#DIV/0!</v>
      </c>
      <c r="M75" s="706">
        <f>'Next Years Budget - Set Goals'!M84/12</f>
        <v>0</v>
      </c>
      <c r="N75" s="108" t="e">
        <f t="shared" si="61"/>
        <v>#DIV/0!</v>
      </c>
      <c r="O75" s="706">
        <f>'Next Years Budget - Set Goals'!O84/12</f>
        <v>0</v>
      </c>
      <c r="P75" s="108" t="e">
        <f t="shared" si="62"/>
        <v>#DIV/0!</v>
      </c>
      <c r="Q75" s="706">
        <f>'Next Years Budget - Set Goals'!Q84/12</f>
        <v>0</v>
      </c>
      <c r="R75" s="108" t="e">
        <f t="shared" si="63"/>
        <v>#DIV/0!</v>
      </c>
      <c r="S75" s="706">
        <f>'Next Years Budget - Set Goals'!S84/12</f>
        <v>0</v>
      </c>
      <c r="T75" s="108" t="e">
        <f t="shared" si="64"/>
        <v>#DIV/0!</v>
      </c>
      <c r="U75" s="706">
        <f>'Next Years Budget - Set Goals'!U84/12</f>
        <v>0</v>
      </c>
      <c r="V75" s="108" t="e">
        <f t="shared" si="65"/>
        <v>#DIV/0!</v>
      </c>
      <c r="W75" s="706">
        <f>'Next Years Budget - Set Goals'!W84/12</f>
        <v>0</v>
      </c>
      <c r="X75" s="108" t="e">
        <f t="shared" si="66"/>
        <v>#DIV/0!</v>
      </c>
      <c r="Y75" s="706">
        <f>'Next Years Budget - Set Goals'!Y84/12</f>
        <v>0</v>
      </c>
      <c r="Z75" s="108" t="e">
        <f t="shared" si="67"/>
        <v>#DIV/0!</v>
      </c>
      <c r="AA75" s="706">
        <f>'Next Years Budget - Set Goals'!AA84/12</f>
        <v>0</v>
      </c>
      <c r="AB75" s="108" t="e">
        <f t="shared" si="68"/>
        <v>#DIV/0!</v>
      </c>
      <c r="AC75" s="706">
        <f>'Next Years Budget - Set Goals'!AC84/12</f>
        <v>0</v>
      </c>
      <c r="AD75" s="319" t="e">
        <f t="shared" si="69"/>
        <v>#DIV/0!</v>
      </c>
    </row>
    <row r="76" spans="1:30" ht="13.15" x14ac:dyDescent="0.4">
      <c r="A76" s="327" t="s">
        <v>398</v>
      </c>
      <c r="B76" s="394" t="s">
        <v>298</v>
      </c>
      <c r="C76" s="243">
        <f t="shared" si="56"/>
        <v>0</v>
      </c>
      <c r="D76" s="101">
        <f t="shared" si="57"/>
        <v>0</v>
      </c>
      <c r="E76" s="706">
        <f>'Next Years Budget - Set Goals'!E85/12</f>
        <v>0</v>
      </c>
      <c r="F76" s="108">
        <f t="shared" si="58"/>
        <v>0</v>
      </c>
      <c r="G76" s="706">
        <f>'Next Years Budget - Set Goals'!G85/12</f>
        <v>0</v>
      </c>
      <c r="H76" s="108" t="e">
        <f t="shared" si="58"/>
        <v>#DIV/0!</v>
      </c>
      <c r="I76" s="706">
        <f>'Next Years Budget - Set Goals'!I85/12</f>
        <v>0</v>
      </c>
      <c r="J76" s="108" t="e">
        <f t="shared" si="59"/>
        <v>#DIV/0!</v>
      </c>
      <c r="K76" s="706">
        <f>'Next Years Budget - Set Goals'!K85/12</f>
        <v>0</v>
      </c>
      <c r="L76" s="108" t="e">
        <f t="shared" si="60"/>
        <v>#DIV/0!</v>
      </c>
      <c r="M76" s="706">
        <f>'Next Years Budget - Set Goals'!M85/12</f>
        <v>0</v>
      </c>
      <c r="N76" s="108" t="e">
        <f t="shared" si="61"/>
        <v>#DIV/0!</v>
      </c>
      <c r="O76" s="706">
        <f>'Next Years Budget - Set Goals'!O85/12</f>
        <v>0</v>
      </c>
      <c r="P76" s="108" t="e">
        <f t="shared" si="62"/>
        <v>#DIV/0!</v>
      </c>
      <c r="Q76" s="706">
        <f>'Next Years Budget - Set Goals'!Q85/12</f>
        <v>0</v>
      </c>
      <c r="R76" s="108" t="e">
        <f t="shared" si="63"/>
        <v>#DIV/0!</v>
      </c>
      <c r="S76" s="706">
        <f>'Next Years Budget - Set Goals'!S85/12</f>
        <v>0</v>
      </c>
      <c r="T76" s="108" t="e">
        <f t="shared" si="64"/>
        <v>#DIV/0!</v>
      </c>
      <c r="U76" s="706">
        <f>'Next Years Budget - Set Goals'!U85/12</f>
        <v>0</v>
      </c>
      <c r="V76" s="108" t="e">
        <f t="shared" si="65"/>
        <v>#DIV/0!</v>
      </c>
      <c r="W76" s="706">
        <f>'Next Years Budget - Set Goals'!W85/12</f>
        <v>0</v>
      </c>
      <c r="X76" s="108" t="e">
        <f t="shared" si="66"/>
        <v>#DIV/0!</v>
      </c>
      <c r="Y76" s="706">
        <f>'Next Years Budget - Set Goals'!Y85/12</f>
        <v>0</v>
      </c>
      <c r="Z76" s="108" t="e">
        <f t="shared" si="67"/>
        <v>#DIV/0!</v>
      </c>
      <c r="AA76" s="706">
        <f>'Next Years Budget - Set Goals'!AA85/12</f>
        <v>0</v>
      </c>
      <c r="AB76" s="108" t="e">
        <f t="shared" si="68"/>
        <v>#DIV/0!</v>
      </c>
      <c r="AC76" s="706">
        <f>'Next Years Budget - Set Goals'!AC85/12</f>
        <v>0</v>
      </c>
      <c r="AD76" s="319" t="e">
        <f t="shared" si="69"/>
        <v>#DIV/0!</v>
      </c>
    </row>
    <row r="77" spans="1:30" ht="13.15" x14ac:dyDescent="0.4">
      <c r="A77" s="327"/>
      <c r="B77" s="409" t="s">
        <v>300</v>
      </c>
      <c r="C77" s="265">
        <f>SUM(C63:C76)</f>
        <v>0</v>
      </c>
      <c r="D77" s="110">
        <f>+C77/$C$7</f>
        <v>0</v>
      </c>
      <c r="E77" s="256">
        <f>SUM(E63:E76)</f>
        <v>0</v>
      </c>
      <c r="F77" s="194">
        <f t="shared" si="58"/>
        <v>0</v>
      </c>
      <c r="G77" s="256">
        <f>SUM(G63:G76)</f>
        <v>0</v>
      </c>
      <c r="H77" s="194" t="e">
        <f t="shared" si="58"/>
        <v>#DIV/0!</v>
      </c>
      <c r="I77" s="256">
        <f>SUM(I63:I76)</f>
        <v>0</v>
      </c>
      <c r="J77" s="194" t="e">
        <f t="shared" si="59"/>
        <v>#DIV/0!</v>
      </c>
      <c r="K77" s="256">
        <f>SUM(K63:K76)</f>
        <v>0</v>
      </c>
      <c r="L77" s="194" t="e">
        <f t="shared" si="60"/>
        <v>#DIV/0!</v>
      </c>
      <c r="M77" s="256">
        <f>SUM(M63:M76)</f>
        <v>0</v>
      </c>
      <c r="N77" s="194" t="e">
        <f t="shared" si="61"/>
        <v>#DIV/0!</v>
      </c>
      <c r="O77" s="256">
        <f>SUM(O63:O76)</f>
        <v>0</v>
      </c>
      <c r="P77" s="194" t="e">
        <f t="shared" si="62"/>
        <v>#DIV/0!</v>
      </c>
      <c r="Q77" s="256">
        <f>SUM(Q63:Q76)</f>
        <v>0</v>
      </c>
      <c r="R77" s="194" t="e">
        <f t="shared" si="63"/>
        <v>#DIV/0!</v>
      </c>
      <c r="S77" s="256">
        <f>SUM(S63:S76)</f>
        <v>0</v>
      </c>
      <c r="T77" s="194" t="e">
        <f t="shared" si="64"/>
        <v>#DIV/0!</v>
      </c>
      <c r="U77" s="256">
        <f>SUM(U63:U76)</f>
        <v>0</v>
      </c>
      <c r="V77" s="194" t="e">
        <f t="shared" si="65"/>
        <v>#DIV/0!</v>
      </c>
      <c r="W77" s="256">
        <f>SUM(W63:W76)</f>
        <v>0</v>
      </c>
      <c r="X77" s="194" t="e">
        <f t="shared" si="66"/>
        <v>#DIV/0!</v>
      </c>
      <c r="Y77" s="256">
        <f>SUM(Y63:Y76)</f>
        <v>0</v>
      </c>
      <c r="Z77" s="194" t="e">
        <f t="shared" si="67"/>
        <v>#DIV/0!</v>
      </c>
      <c r="AA77" s="256">
        <f>SUM(AA63:AA76)</f>
        <v>0</v>
      </c>
      <c r="AB77" s="194" t="e">
        <f t="shared" si="68"/>
        <v>#DIV/0!</v>
      </c>
      <c r="AC77" s="256">
        <f>SUM(AC63:AC76)</f>
        <v>0</v>
      </c>
      <c r="AD77" s="230" t="e">
        <f t="shared" si="69"/>
        <v>#DIV/0!</v>
      </c>
    </row>
    <row r="78" spans="1:30" ht="13.15" x14ac:dyDescent="0.4">
      <c r="A78" s="327"/>
      <c r="B78" s="4"/>
      <c r="C78" s="243"/>
      <c r="D78" s="1"/>
      <c r="E78" s="248"/>
      <c r="F78" s="108"/>
      <c r="G78" s="248"/>
      <c r="H78" s="108"/>
      <c r="I78" s="248"/>
      <c r="J78" s="108"/>
      <c r="K78" s="248"/>
      <c r="L78" s="108"/>
      <c r="M78" s="248"/>
      <c r="N78" s="108"/>
      <c r="O78" s="248"/>
      <c r="P78" s="108"/>
      <c r="Q78" s="248"/>
      <c r="R78" s="108"/>
      <c r="S78" s="248"/>
      <c r="T78" s="108"/>
      <c r="U78" s="248"/>
      <c r="V78" s="108"/>
      <c r="W78" s="248"/>
      <c r="X78" s="108"/>
      <c r="Y78" s="248"/>
      <c r="Z78" s="108"/>
      <c r="AA78" s="248"/>
      <c r="AB78" s="108"/>
      <c r="AC78" s="248"/>
      <c r="AD78" s="319"/>
    </row>
    <row r="79" spans="1:30" ht="13.15" x14ac:dyDescent="0.4">
      <c r="A79" s="327"/>
      <c r="B79" s="410" t="s">
        <v>307</v>
      </c>
      <c r="C79" s="243"/>
      <c r="D79" s="1"/>
      <c r="E79" s="248"/>
      <c r="F79" s="108"/>
      <c r="G79" s="248"/>
      <c r="H79" s="108"/>
      <c r="I79" s="248"/>
      <c r="J79" s="108"/>
      <c r="K79" s="248"/>
      <c r="L79" s="108"/>
      <c r="M79" s="248"/>
      <c r="N79" s="108"/>
      <c r="O79" s="248"/>
      <c r="P79" s="108"/>
      <c r="Q79" s="248"/>
      <c r="R79" s="108"/>
      <c r="S79" s="248"/>
      <c r="T79" s="108"/>
      <c r="U79" s="248"/>
      <c r="V79" s="108"/>
      <c r="W79" s="248"/>
      <c r="X79" s="108"/>
      <c r="Y79" s="248"/>
      <c r="Z79" s="108"/>
      <c r="AA79" s="248"/>
      <c r="AB79" s="108"/>
      <c r="AC79" s="248"/>
      <c r="AD79" s="319"/>
    </row>
    <row r="80" spans="1:30" ht="13.15" x14ac:dyDescent="0.4">
      <c r="A80" s="327" t="s">
        <v>398</v>
      </c>
      <c r="B80" s="411" t="s">
        <v>301</v>
      </c>
      <c r="C80" s="243">
        <f t="shared" ref="C80:C85" si="70">+E80+G80+I80+K80+M80+O80+Q80+S80+U80+W80+Y80+AA80+AC80</f>
        <v>0</v>
      </c>
      <c r="D80" s="101">
        <f t="shared" ref="D80:D85" si="71">+C80/$C$7</f>
        <v>0</v>
      </c>
      <c r="E80" s="706">
        <f>'Next Years Budget - Set Goals'!E89/12</f>
        <v>0</v>
      </c>
      <c r="F80" s="108">
        <f t="shared" ref="F80:H86" si="72">+E80/E$7</f>
        <v>0</v>
      </c>
      <c r="G80" s="706">
        <f>'Next Years Budget - Set Goals'!G89/12</f>
        <v>0</v>
      </c>
      <c r="H80" s="108" t="e">
        <f t="shared" si="72"/>
        <v>#DIV/0!</v>
      </c>
      <c r="I80" s="706">
        <f>'Next Years Budget - Set Goals'!I89/12</f>
        <v>0</v>
      </c>
      <c r="J80" s="108" t="e">
        <f t="shared" ref="J80:J86" si="73">+I80/I$7</f>
        <v>#DIV/0!</v>
      </c>
      <c r="K80" s="706">
        <f>'Next Years Budget - Set Goals'!K89/12</f>
        <v>0</v>
      </c>
      <c r="L80" s="108" t="e">
        <f t="shared" ref="L80:L86" si="74">+K80/K$7</f>
        <v>#DIV/0!</v>
      </c>
      <c r="M80" s="706">
        <f>'Next Years Budget - Set Goals'!M89/12</f>
        <v>0</v>
      </c>
      <c r="N80" s="108" t="e">
        <f t="shared" ref="N80:N86" si="75">+M80/M$7</f>
        <v>#DIV/0!</v>
      </c>
      <c r="O80" s="706">
        <f>'Next Years Budget - Set Goals'!O89/12</f>
        <v>0</v>
      </c>
      <c r="P80" s="108" t="e">
        <f t="shared" ref="P80:P86" si="76">+O80/O$7</f>
        <v>#DIV/0!</v>
      </c>
      <c r="Q80" s="706">
        <f>'Next Years Budget - Set Goals'!Q89/12</f>
        <v>0</v>
      </c>
      <c r="R80" s="108" t="e">
        <f t="shared" ref="R80:R86" si="77">+Q80/Q$7</f>
        <v>#DIV/0!</v>
      </c>
      <c r="S80" s="706">
        <f>'Next Years Budget - Set Goals'!S89/12</f>
        <v>0</v>
      </c>
      <c r="T80" s="108" t="e">
        <f t="shared" ref="T80:T86" si="78">+S80/S$7</f>
        <v>#DIV/0!</v>
      </c>
      <c r="U80" s="706">
        <f>'Next Years Budget - Set Goals'!U89/12</f>
        <v>0</v>
      </c>
      <c r="V80" s="108" t="e">
        <f t="shared" ref="V80:V86" si="79">+U80/U$7</f>
        <v>#DIV/0!</v>
      </c>
      <c r="W80" s="706">
        <f>'Next Years Budget - Set Goals'!W89/12</f>
        <v>0</v>
      </c>
      <c r="X80" s="108" t="e">
        <f t="shared" ref="X80:X86" si="80">+W80/W$7</f>
        <v>#DIV/0!</v>
      </c>
      <c r="Y80" s="706">
        <f>'Next Years Budget - Set Goals'!Y89/12</f>
        <v>0</v>
      </c>
      <c r="Z80" s="108" t="e">
        <f t="shared" ref="Z80:Z86" si="81">+Y80/Y$7</f>
        <v>#DIV/0!</v>
      </c>
      <c r="AA80" s="706">
        <f>'Next Years Budget - Set Goals'!AA89/12</f>
        <v>0</v>
      </c>
      <c r="AB80" s="108" t="e">
        <f t="shared" ref="AB80:AB86" si="82">+AA80/AA$7</f>
        <v>#DIV/0!</v>
      </c>
      <c r="AC80" s="706">
        <f>'Next Years Budget - Set Goals'!AC89/12</f>
        <v>0</v>
      </c>
      <c r="AD80" s="319" t="e">
        <f t="shared" ref="AD80:AD86" si="83">+AC80/AC$7</f>
        <v>#DIV/0!</v>
      </c>
    </row>
    <row r="81" spans="1:30" ht="13.15" x14ac:dyDescent="0.4">
      <c r="A81" s="327" t="s">
        <v>399</v>
      </c>
      <c r="B81" s="394" t="s">
        <v>302</v>
      </c>
      <c r="C81" s="243">
        <f t="shared" si="70"/>
        <v>0</v>
      </c>
      <c r="D81" s="101">
        <f t="shared" si="71"/>
        <v>0</v>
      </c>
      <c r="E81" s="706">
        <f>'Next Years Budget - Set Goals'!E90/12</f>
        <v>0</v>
      </c>
      <c r="F81" s="108">
        <f t="shared" si="72"/>
        <v>0</v>
      </c>
      <c r="G81" s="706">
        <f>'Next Years Budget - Set Goals'!G90/12</f>
        <v>0</v>
      </c>
      <c r="H81" s="108" t="e">
        <f t="shared" si="72"/>
        <v>#DIV/0!</v>
      </c>
      <c r="I81" s="706">
        <f>'Next Years Budget - Set Goals'!I90/12</f>
        <v>0</v>
      </c>
      <c r="J81" s="108" t="e">
        <f t="shared" si="73"/>
        <v>#DIV/0!</v>
      </c>
      <c r="K81" s="706">
        <f>'Next Years Budget - Set Goals'!K90/12</f>
        <v>0</v>
      </c>
      <c r="L81" s="108" t="e">
        <f t="shared" si="74"/>
        <v>#DIV/0!</v>
      </c>
      <c r="M81" s="706">
        <f>'Next Years Budget - Set Goals'!M90/12</f>
        <v>0</v>
      </c>
      <c r="N81" s="108" t="e">
        <f t="shared" si="75"/>
        <v>#DIV/0!</v>
      </c>
      <c r="O81" s="706">
        <f>'Next Years Budget - Set Goals'!O90/12</f>
        <v>0</v>
      </c>
      <c r="P81" s="108" t="e">
        <f t="shared" si="76"/>
        <v>#DIV/0!</v>
      </c>
      <c r="Q81" s="706">
        <f>'Next Years Budget - Set Goals'!Q90/12</f>
        <v>0</v>
      </c>
      <c r="R81" s="108" t="e">
        <f t="shared" si="77"/>
        <v>#DIV/0!</v>
      </c>
      <c r="S81" s="706">
        <f>'Next Years Budget - Set Goals'!S90/12</f>
        <v>0</v>
      </c>
      <c r="T81" s="108" t="e">
        <f t="shared" si="78"/>
        <v>#DIV/0!</v>
      </c>
      <c r="U81" s="706">
        <f>'Next Years Budget - Set Goals'!U90/12</f>
        <v>0</v>
      </c>
      <c r="V81" s="108" t="e">
        <f t="shared" si="79"/>
        <v>#DIV/0!</v>
      </c>
      <c r="W81" s="706">
        <f>'Next Years Budget - Set Goals'!W90/12</f>
        <v>0</v>
      </c>
      <c r="X81" s="108" t="e">
        <f t="shared" si="80"/>
        <v>#DIV/0!</v>
      </c>
      <c r="Y81" s="706">
        <f>'Next Years Budget - Set Goals'!Y90/12</f>
        <v>0</v>
      </c>
      <c r="Z81" s="108" t="e">
        <f t="shared" si="81"/>
        <v>#DIV/0!</v>
      </c>
      <c r="AA81" s="706">
        <f>'Next Years Budget - Set Goals'!AA90/12</f>
        <v>0</v>
      </c>
      <c r="AB81" s="108" t="e">
        <f t="shared" si="82"/>
        <v>#DIV/0!</v>
      </c>
      <c r="AC81" s="706">
        <f>'Next Years Budget - Set Goals'!AC90/12</f>
        <v>0</v>
      </c>
      <c r="AD81" s="319" t="e">
        <f t="shared" si="83"/>
        <v>#DIV/0!</v>
      </c>
    </row>
    <row r="82" spans="1:30" ht="13.15" x14ac:dyDescent="0.4">
      <c r="A82" s="327" t="s">
        <v>399</v>
      </c>
      <c r="B82" s="394" t="s">
        <v>303</v>
      </c>
      <c r="C82" s="243">
        <f t="shared" si="70"/>
        <v>0</v>
      </c>
      <c r="D82" s="101">
        <f t="shared" si="71"/>
        <v>0</v>
      </c>
      <c r="E82" s="706">
        <f>'Next Years Budget - Set Goals'!E91/12</f>
        <v>0</v>
      </c>
      <c r="F82" s="108">
        <f t="shared" si="72"/>
        <v>0</v>
      </c>
      <c r="G82" s="706">
        <f>'Next Years Budget - Set Goals'!G91/12</f>
        <v>0</v>
      </c>
      <c r="H82" s="108" t="e">
        <f t="shared" si="72"/>
        <v>#DIV/0!</v>
      </c>
      <c r="I82" s="706">
        <f>'Next Years Budget - Set Goals'!I91/12</f>
        <v>0</v>
      </c>
      <c r="J82" s="108" t="e">
        <f t="shared" si="73"/>
        <v>#DIV/0!</v>
      </c>
      <c r="K82" s="706">
        <f>'Next Years Budget - Set Goals'!K91/12</f>
        <v>0</v>
      </c>
      <c r="L82" s="108" t="e">
        <f t="shared" si="74"/>
        <v>#DIV/0!</v>
      </c>
      <c r="M82" s="706">
        <f>'Next Years Budget - Set Goals'!M91/12</f>
        <v>0</v>
      </c>
      <c r="N82" s="108" t="e">
        <f t="shared" si="75"/>
        <v>#DIV/0!</v>
      </c>
      <c r="O82" s="706">
        <f>'Next Years Budget - Set Goals'!O91/12</f>
        <v>0</v>
      </c>
      <c r="P82" s="108" t="e">
        <f t="shared" si="76"/>
        <v>#DIV/0!</v>
      </c>
      <c r="Q82" s="706">
        <f>'Next Years Budget - Set Goals'!Q91/12</f>
        <v>0</v>
      </c>
      <c r="R82" s="108" t="e">
        <f t="shared" si="77"/>
        <v>#DIV/0!</v>
      </c>
      <c r="S82" s="706">
        <f>'Next Years Budget - Set Goals'!S91/12</f>
        <v>0</v>
      </c>
      <c r="T82" s="108" t="e">
        <f t="shared" si="78"/>
        <v>#DIV/0!</v>
      </c>
      <c r="U82" s="706">
        <f>'Next Years Budget - Set Goals'!U91/12</f>
        <v>0</v>
      </c>
      <c r="V82" s="108" t="e">
        <f t="shared" si="79"/>
        <v>#DIV/0!</v>
      </c>
      <c r="W82" s="706">
        <f>'Next Years Budget - Set Goals'!W91/12</f>
        <v>0</v>
      </c>
      <c r="X82" s="108" t="e">
        <f t="shared" si="80"/>
        <v>#DIV/0!</v>
      </c>
      <c r="Y82" s="706">
        <f>'Next Years Budget - Set Goals'!Y91/12</f>
        <v>0</v>
      </c>
      <c r="Z82" s="108" t="e">
        <f t="shared" si="81"/>
        <v>#DIV/0!</v>
      </c>
      <c r="AA82" s="706">
        <f>'Next Years Budget - Set Goals'!AA91/12</f>
        <v>0</v>
      </c>
      <c r="AB82" s="108" t="e">
        <f t="shared" si="82"/>
        <v>#DIV/0!</v>
      </c>
      <c r="AC82" s="706">
        <f>'Next Years Budget - Set Goals'!AC91/12</f>
        <v>0</v>
      </c>
      <c r="AD82" s="319" t="e">
        <f t="shared" si="83"/>
        <v>#DIV/0!</v>
      </c>
    </row>
    <row r="83" spans="1:30" ht="13.15" x14ac:dyDescent="0.4">
      <c r="A83" s="327" t="s">
        <v>399</v>
      </c>
      <c r="B83" s="394" t="s">
        <v>304</v>
      </c>
      <c r="C83" s="243">
        <f t="shared" si="70"/>
        <v>0</v>
      </c>
      <c r="D83" s="101">
        <f t="shared" si="71"/>
        <v>0</v>
      </c>
      <c r="E83" s="706">
        <f>'Next Years Budget - Set Goals'!E92/12</f>
        <v>0</v>
      </c>
      <c r="F83" s="108">
        <f t="shared" si="72"/>
        <v>0</v>
      </c>
      <c r="G83" s="706">
        <f>'Next Years Budget - Set Goals'!G92/12</f>
        <v>0</v>
      </c>
      <c r="H83" s="108" t="e">
        <f t="shared" si="72"/>
        <v>#DIV/0!</v>
      </c>
      <c r="I83" s="706">
        <f>'Next Years Budget - Set Goals'!I92/12</f>
        <v>0</v>
      </c>
      <c r="J83" s="108" t="e">
        <f t="shared" si="73"/>
        <v>#DIV/0!</v>
      </c>
      <c r="K83" s="706">
        <f>'Next Years Budget - Set Goals'!K92/12</f>
        <v>0</v>
      </c>
      <c r="L83" s="108" t="e">
        <f t="shared" si="74"/>
        <v>#DIV/0!</v>
      </c>
      <c r="M83" s="706">
        <f>'Next Years Budget - Set Goals'!M92/12</f>
        <v>0</v>
      </c>
      <c r="N83" s="108" t="e">
        <f t="shared" si="75"/>
        <v>#DIV/0!</v>
      </c>
      <c r="O83" s="706">
        <f>'Next Years Budget - Set Goals'!O92/12</f>
        <v>0</v>
      </c>
      <c r="P83" s="108" t="e">
        <f t="shared" si="76"/>
        <v>#DIV/0!</v>
      </c>
      <c r="Q83" s="706">
        <f>'Next Years Budget - Set Goals'!Q92/12</f>
        <v>0</v>
      </c>
      <c r="R83" s="108" t="e">
        <f t="shared" si="77"/>
        <v>#DIV/0!</v>
      </c>
      <c r="S83" s="706">
        <f>'Next Years Budget - Set Goals'!S92/12</f>
        <v>0</v>
      </c>
      <c r="T83" s="108" t="e">
        <f t="shared" si="78"/>
        <v>#DIV/0!</v>
      </c>
      <c r="U83" s="706">
        <f>'Next Years Budget - Set Goals'!U92/12</f>
        <v>0</v>
      </c>
      <c r="V83" s="108" t="e">
        <f t="shared" si="79"/>
        <v>#DIV/0!</v>
      </c>
      <c r="W83" s="706">
        <f>'Next Years Budget - Set Goals'!W92/12</f>
        <v>0</v>
      </c>
      <c r="X83" s="108" t="e">
        <f t="shared" si="80"/>
        <v>#DIV/0!</v>
      </c>
      <c r="Y83" s="706">
        <f>'Next Years Budget - Set Goals'!Y92/12</f>
        <v>0</v>
      </c>
      <c r="Z83" s="108" t="e">
        <f t="shared" si="81"/>
        <v>#DIV/0!</v>
      </c>
      <c r="AA83" s="706">
        <f>'Next Years Budget - Set Goals'!AA92/12</f>
        <v>0</v>
      </c>
      <c r="AB83" s="108" t="e">
        <f t="shared" si="82"/>
        <v>#DIV/0!</v>
      </c>
      <c r="AC83" s="706">
        <f>'Next Years Budget - Set Goals'!AC92/12</f>
        <v>0</v>
      </c>
      <c r="AD83" s="319" t="e">
        <f t="shared" si="83"/>
        <v>#DIV/0!</v>
      </c>
    </row>
    <row r="84" spans="1:30" ht="13.15" x14ac:dyDescent="0.4">
      <c r="A84" s="327" t="s">
        <v>398</v>
      </c>
      <c r="B84" s="394" t="s">
        <v>305</v>
      </c>
      <c r="C84" s="243">
        <f t="shared" si="70"/>
        <v>0</v>
      </c>
      <c r="D84" s="101">
        <f t="shared" si="71"/>
        <v>0</v>
      </c>
      <c r="E84" s="706">
        <f>'Next Years Budget - Set Goals'!E93/12</f>
        <v>0</v>
      </c>
      <c r="F84" s="108">
        <f t="shared" si="72"/>
        <v>0</v>
      </c>
      <c r="G84" s="706">
        <f>'Next Years Budget - Set Goals'!G93/12</f>
        <v>0</v>
      </c>
      <c r="H84" s="108" t="e">
        <f t="shared" si="72"/>
        <v>#DIV/0!</v>
      </c>
      <c r="I84" s="706">
        <f>'Next Years Budget - Set Goals'!I93/12</f>
        <v>0</v>
      </c>
      <c r="J84" s="108" t="e">
        <f t="shared" si="73"/>
        <v>#DIV/0!</v>
      </c>
      <c r="K84" s="706">
        <f>'Next Years Budget - Set Goals'!K93/12</f>
        <v>0</v>
      </c>
      <c r="L84" s="108" t="e">
        <f t="shared" si="74"/>
        <v>#DIV/0!</v>
      </c>
      <c r="M84" s="706">
        <f>'Next Years Budget - Set Goals'!M93/12</f>
        <v>0</v>
      </c>
      <c r="N84" s="108" t="e">
        <f t="shared" si="75"/>
        <v>#DIV/0!</v>
      </c>
      <c r="O84" s="706">
        <f>'Next Years Budget - Set Goals'!O93/12</f>
        <v>0</v>
      </c>
      <c r="P84" s="108" t="e">
        <f t="shared" si="76"/>
        <v>#DIV/0!</v>
      </c>
      <c r="Q84" s="706">
        <f>'Next Years Budget - Set Goals'!Q93/12</f>
        <v>0</v>
      </c>
      <c r="R84" s="108" t="e">
        <f t="shared" si="77"/>
        <v>#DIV/0!</v>
      </c>
      <c r="S84" s="706">
        <f>'Next Years Budget - Set Goals'!S93/12</f>
        <v>0</v>
      </c>
      <c r="T84" s="108" t="e">
        <f t="shared" si="78"/>
        <v>#DIV/0!</v>
      </c>
      <c r="U84" s="706">
        <f>'Next Years Budget - Set Goals'!U93/12</f>
        <v>0</v>
      </c>
      <c r="V84" s="108" t="e">
        <f t="shared" si="79"/>
        <v>#DIV/0!</v>
      </c>
      <c r="W84" s="706">
        <f>'Next Years Budget - Set Goals'!W93/12</f>
        <v>0</v>
      </c>
      <c r="X84" s="108" t="e">
        <f t="shared" si="80"/>
        <v>#DIV/0!</v>
      </c>
      <c r="Y84" s="706">
        <f>'Next Years Budget - Set Goals'!Y93/12</f>
        <v>0</v>
      </c>
      <c r="Z84" s="108" t="e">
        <f t="shared" si="81"/>
        <v>#DIV/0!</v>
      </c>
      <c r="AA84" s="706">
        <f>'Next Years Budget - Set Goals'!AA93/12</f>
        <v>0</v>
      </c>
      <c r="AB84" s="108" t="e">
        <f t="shared" si="82"/>
        <v>#DIV/0!</v>
      </c>
      <c r="AC84" s="706">
        <f>'Next Years Budget - Set Goals'!AC93/12</f>
        <v>0</v>
      </c>
      <c r="AD84" s="319" t="e">
        <f t="shared" si="83"/>
        <v>#DIV/0!</v>
      </c>
    </row>
    <row r="85" spans="1:30" ht="13.15" x14ac:dyDescent="0.4">
      <c r="A85" s="327" t="s">
        <v>398</v>
      </c>
      <c r="B85" s="394" t="s">
        <v>306</v>
      </c>
      <c r="C85" s="243">
        <f t="shared" si="70"/>
        <v>0</v>
      </c>
      <c r="D85" s="101">
        <f t="shared" si="71"/>
        <v>0</v>
      </c>
      <c r="E85" s="706">
        <f>'Next Years Budget - Set Goals'!E94/12</f>
        <v>0</v>
      </c>
      <c r="F85" s="108">
        <f t="shared" si="72"/>
        <v>0</v>
      </c>
      <c r="G85" s="706">
        <f>'Next Years Budget - Set Goals'!G94/12</f>
        <v>0</v>
      </c>
      <c r="H85" s="108" t="e">
        <f t="shared" si="72"/>
        <v>#DIV/0!</v>
      </c>
      <c r="I85" s="706">
        <f>'Next Years Budget - Set Goals'!I94/12</f>
        <v>0</v>
      </c>
      <c r="J85" s="108" t="e">
        <f t="shared" si="73"/>
        <v>#DIV/0!</v>
      </c>
      <c r="K85" s="706">
        <f>'Next Years Budget - Set Goals'!K94/12</f>
        <v>0</v>
      </c>
      <c r="L85" s="108" t="e">
        <f t="shared" si="74"/>
        <v>#DIV/0!</v>
      </c>
      <c r="M85" s="706">
        <f>'Next Years Budget - Set Goals'!M94/12</f>
        <v>0</v>
      </c>
      <c r="N85" s="108" t="e">
        <f t="shared" si="75"/>
        <v>#DIV/0!</v>
      </c>
      <c r="O85" s="706">
        <f>'Next Years Budget - Set Goals'!O94/12</f>
        <v>0</v>
      </c>
      <c r="P85" s="108" t="e">
        <f t="shared" si="76"/>
        <v>#DIV/0!</v>
      </c>
      <c r="Q85" s="706">
        <f>'Next Years Budget - Set Goals'!Q94/12</f>
        <v>0</v>
      </c>
      <c r="R85" s="108" t="e">
        <f t="shared" si="77"/>
        <v>#DIV/0!</v>
      </c>
      <c r="S85" s="706">
        <f>'Next Years Budget - Set Goals'!S94/12</f>
        <v>0</v>
      </c>
      <c r="T85" s="108" t="e">
        <f t="shared" si="78"/>
        <v>#DIV/0!</v>
      </c>
      <c r="U85" s="706">
        <f>'Next Years Budget - Set Goals'!U94/12</f>
        <v>0</v>
      </c>
      <c r="V85" s="108" t="e">
        <f t="shared" si="79"/>
        <v>#DIV/0!</v>
      </c>
      <c r="W85" s="706">
        <f>'Next Years Budget - Set Goals'!W94/12</f>
        <v>0</v>
      </c>
      <c r="X85" s="108" t="e">
        <f t="shared" si="80"/>
        <v>#DIV/0!</v>
      </c>
      <c r="Y85" s="706">
        <f>'Next Years Budget - Set Goals'!Y94/12</f>
        <v>0</v>
      </c>
      <c r="Z85" s="108" t="e">
        <f t="shared" si="81"/>
        <v>#DIV/0!</v>
      </c>
      <c r="AA85" s="706">
        <f>'Next Years Budget - Set Goals'!AA94/12</f>
        <v>0</v>
      </c>
      <c r="AB85" s="108" t="e">
        <f t="shared" si="82"/>
        <v>#DIV/0!</v>
      </c>
      <c r="AC85" s="706">
        <f>'Next Years Budget - Set Goals'!AC94/12</f>
        <v>0</v>
      </c>
      <c r="AD85" s="319" t="e">
        <f t="shared" si="83"/>
        <v>#DIV/0!</v>
      </c>
    </row>
    <row r="86" spans="1:30" ht="13.15" x14ac:dyDescent="0.4">
      <c r="A86" s="327"/>
      <c r="B86" s="409" t="s">
        <v>308</v>
      </c>
      <c r="C86" s="265">
        <f>SUM(C80:C85)</f>
        <v>0</v>
      </c>
      <c r="D86" s="110">
        <f>+C86/$C$7</f>
        <v>0</v>
      </c>
      <c r="E86" s="256">
        <f>SUM(E80:E85)</f>
        <v>0</v>
      </c>
      <c r="F86" s="194">
        <f t="shared" si="72"/>
        <v>0</v>
      </c>
      <c r="G86" s="256">
        <f>SUM(G80:G85)</f>
        <v>0</v>
      </c>
      <c r="H86" s="194" t="e">
        <f t="shared" si="72"/>
        <v>#DIV/0!</v>
      </c>
      <c r="I86" s="256">
        <f>SUM(I80:I85)</f>
        <v>0</v>
      </c>
      <c r="J86" s="194" t="e">
        <f t="shared" si="73"/>
        <v>#DIV/0!</v>
      </c>
      <c r="K86" s="256">
        <f>SUM(K80:K85)</f>
        <v>0</v>
      </c>
      <c r="L86" s="194" t="e">
        <f t="shared" si="74"/>
        <v>#DIV/0!</v>
      </c>
      <c r="M86" s="256">
        <f>SUM(M80:M85)</f>
        <v>0</v>
      </c>
      <c r="N86" s="194" t="e">
        <f t="shared" si="75"/>
        <v>#DIV/0!</v>
      </c>
      <c r="O86" s="256">
        <f>SUM(O80:O85)</f>
        <v>0</v>
      </c>
      <c r="P86" s="194" t="e">
        <f t="shared" si="76"/>
        <v>#DIV/0!</v>
      </c>
      <c r="Q86" s="256">
        <f>SUM(Q80:Q85)</f>
        <v>0</v>
      </c>
      <c r="R86" s="194" t="e">
        <f t="shared" si="77"/>
        <v>#DIV/0!</v>
      </c>
      <c r="S86" s="256">
        <f>SUM(S80:S85)</f>
        <v>0</v>
      </c>
      <c r="T86" s="194" t="e">
        <f t="shared" si="78"/>
        <v>#DIV/0!</v>
      </c>
      <c r="U86" s="256">
        <f>SUM(U80:U85)</f>
        <v>0</v>
      </c>
      <c r="V86" s="194" t="e">
        <f t="shared" si="79"/>
        <v>#DIV/0!</v>
      </c>
      <c r="W86" s="256">
        <f>SUM(W80:W85)</f>
        <v>0</v>
      </c>
      <c r="X86" s="194" t="e">
        <f t="shared" si="80"/>
        <v>#DIV/0!</v>
      </c>
      <c r="Y86" s="256">
        <f>SUM(Y80:Y85)</f>
        <v>0</v>
      </c>
      <c r="Z86" s="194" t="e">
        <f t="shared" si="81"/>
        <v>#DIV/0!</v>
      </c>
      <c r="AA86" s="256">
        <f>SUM(AA80:AA85)</f>
        <v>0</v>
      </c>
      <c r="AB86" s="194" t="e">
        <f t="shared" si="82"/>
        <v>#DIV/0!</v>
      </c>
      <c r="AC86" s="256">
        <f>SUM(AC80:AC85)</f>
        <v>0</v>
      </c>
      <c r="AD86" s="230" t="e">
        <f t="shared" si="83"/>
        <v>#DIV/0!</v>
      </c>
    </row>
    <row r="87" spans="1:30" ht="13.15" x14ac:dyDescent="0.4">
      <c r="A87" s="327"/>
      <c r="B87" s="4"/>
      <c r="C87" s="243"/>
      <c r="D87" s="1"/>
      <c r="E87" s="248"/>
      <c r="F87" s="108"/>
      <c r="G87" s="248"/>
      <c r="H87" s="108"/>
      <c r="I87" s="248"/>
      <c r="J87" s="108"/>
      <c r="K87" s="248"/>
      <c r="L87" s="108"/>
      <c r="M87" s="248"/>
      <c r="N87" s="108"/>
      <c r="O87" s="248"/>
      <c r="P87" s="108"/>
      <c r="Q87" s="248"/>
      <c r="R87" s="108"/>
      <c r="S87" s="248"/>
      <c r="T87" s="108"/>
      <c r="U87" s="248"/>
      <c r="V87" s="108"/>
      <c r="W87" s="248"/>
      <c r="X87" s="108"/>
      <c r="Y87" s="248"/>
      <c r="Z87" s="108"/>
      <c r="AA87" s="248"/>
      <c r="AB87" s="108"/>
      <c r="AC87" s="248"/>
      <c r="AD87" s="319"/>
    </row>
    <row r="88" spans="1:30" ht="13.15" x14ac:dyDescent="0.4">
      <c r="A88" s="327"/>
      <c r="B88" s="410" t="s">
        <v>309</v>
      </c>
      <c r="C88" s="243"/>
      <c r="D88" s="1"/>
      <c r="E88" s="248"/>
      <c r="F88" s="108"/>
      <c r="G88" s="248"/>
      <c r="H88" s="108"/>
      <c r="I88" s="248"/>
      <c r="J88" s="108"/>
      <c r="K88" s="248"/>
      <c r="L88" s="108"/>
      <c r="M88" s="248"/>
      <c r="N88" s="108"/>
      <c r="O88" s="248"/>
      <c r="P88" s="108"/>
      <c r="Q88" s="248"/>
      <c r="R88" s="108"/>
      <c r="S88" s="248"/>
      <c r="T88" s="108"/>
      <c r="U88" s="248"/>
      <c r="V88" s="108"/>
      <c r="W88" s="248"/>
      <c r="X88" s="108"/>
      <c r="Y88" s="248"/>
      <c r="Z88" s="108"/>
      <c r="AA88" s="248"/>
      <c r="AB88" s="108"/>
      <c r="AC88" s="248"/>
      <c r="AD88" s="319"/>
    </row>
    <row r="89" spans="1:30" ht="13.15" x14ac:dyDescent="0.4">
      <c r="A89" s="327" t="s">
        <v>399</v>
      </c>
      <c r="B89" s="394" t="s">
        <v>310</v>
      </c>
      <c r="C89" s="243">
        <f t="shared" ref="C89:C111" si="84">+E89+G89+I89+K89+M89+O89+Q89+S89+U89+W89+Y89+AA89+AC89</f>
        <v>0</v>
      </c>
      <c r="D89" s="101">
        <f t="shared" ref="D89:D111" si="85">+C89/$C$7</f>
        <v>0</v>
      </c>
      <c r="E89" s="706">
        <f>'Next Years Budget - Set Goals'!E98/12</f>
        <v>0</v>
      </c>
      <c r="F89" s="108">
        <f t="shared" ref="F89:H104" si="86">+E89/E$7</f>
        <v>0</v>
      </c>
      <c r="G89" s="706">
        <f>'Next Years Budget - Set Goals'!G98/12</f>
        <v>0</v>
      </c>
      <c r="H89" s="108" t="e">
        <f t="shared" si="86"/>
        <v>#DIV/0!</v>
      </c>
      <c r="I89" s="706">
        <f>'Next Years Budget - Set Goals'!I98/12</f>
        <v>0</v>
      </c>
      <c r="J89" s="108" t="e">
        <f t="shared" ref="J89:J111" si="87">+I89/I$7</f>
        <v>#DIV/0!</v>
      </c>
      <c r="K89" s="706">
        <f>'Next Years Budget - Set Goals'!K98/12</f>
        <v>0</v>
      </c>
      <c r="L89" s="108" t="e">
        <f t="shared" ref="L89:L111" si="88">+K89/K$7</f>
        <v>#DIV/0!</v>
      </c>
      <c r="M89" s="706">
        <f>'Next Years Budget - Set Goals'!M98/12</f>
        <v>0</v>
      </c>
      <c r="N89" s="108" t="e">
        <f t="shared" ref="N89:N111" si="89">+M89/M$7</f>
        <v>#DIV/0!</v>
      </c>
      <c r="O89" s="706">
        <f>'Next Years Budget - Set Goals'!O98/12</f>
        <v>0</v>
      </c>
      <c r="P89" s="108" t="e">
        <f t="shared" ref="P89:P111" si="90">+O89/O$7</f>
        <v>#DIV/0!</v>
      </c>
      <c r="Q89" s="706">
        <f>'Next Years Budget - Set Goals'!Q98/12</f>
        <v>0</v>
      </c>
      <c r="R89" s="108" t="e">
        <f t="shared" ref="R89:R111" si="91">+Q89/Q$7</f>
        <v>#DIV/0!</v>
      </c>
      <c r="S89" s="706">
        <f>'Next Years Budget - Set Goals'!S98/12</f>
        <v>0</v>
      </c>
      <c r="T89" s="108" t="e">
        <f t="shared" ref="T89:T111" si="92">+S89/S$7</f>
        <v>#DIV/0!</v>
      </c>
      <c r="U89" s="706">
        <f>'Next Years Budget - Set Goals'!U98/12</f>
        <v>0</v>
      </c>
      <c r="V89" s="108" t="e">
        <f t="shared" ref="V89:V111" si="93">+U89/U$7</f>
        <v>#DIV/0!</v>
      </c>
      <c r="W89" s="706">
        <f>'Next Years Budget - Set Goals'!W98/12</f>
        <v>0</v>
      </c>
      <c r="X89" s="108" t="e">
        <f t="shared" ref="X89:X111" si="94">+W89/W$7</f>
        <v>#DIV/0!</v>
      </c>
      <c r="Y89" s="706">
        <f>'Next Years Budget - Set Goals'!Y98/12</f>
        <v>0</v>
      </c>
      <c r="Z89" s="108" t="e">
        <f t="shared" ref="Z89:Z111" si="95">+Y89/Y$7</f>
        <v>#DIV/0!</v>
      </c>
      <c r="AA89" s="706">
        <f>'Next Years Budget - Set Goals'!AA98/12</f>
        <v>0</v>
      </c>
      <c r="AB89" s="108" t="e">
        <f t="shared" ref="AB89:AB111" si="96">+AA89/AA$7</f>
        <v>#DIV/0!</v>
      </c>
      <c r="AC89" s="706">
        <f>'Next Years Budget - Set Goals'!AC98/12</f>
        <v>0</v>
      </c>
      <c r="AD89" s="319" t="e">
        <f t="shared" ref="AD89:AD111" si="97">+AC89/AC$7</f>
        <v>#DIV/0!</v>
      </c>
    </row>
    <row r="90" spans="1:30" ht="13.15" x14ac:dyDescent="0.4">
      <c r="A90" s="327" t="s">
        <v>399</v>
      </c>
      <c r="B90" s="394" t="s">
        <v>311</v>
      </c>
      <c r="C90" s="243">
        <f t="shared" si="84"/>
        <v>0</v>
      </c>
      <c r="D90" s="101">
        <f t="shared" si="85"/>
        <v>0</v>
      </c>
      <c r="E90" s="706">
        <f>'Next Years Budget - Set Goals'!E99/12</f>
        <v>0</v>
      </c>
      <c r="F90" s="108">
        <f t="shared" si="86"/>
        <v>0</v>
      </c>
      <c r="G90" s="706">
        <f>'Next Years Budget - Set Goals'!G99/12</f>
        <v>0</v>
      </c>
      <c r="H90" s="108" t="e">
        <f t="shared" si="86"/>
        <v>#DIV/0!</v>
      </c>
      <c r="I90" s="706">
        <f>'Next Years Budget - Set Goals'!I99/12</f>
        <v>0</v>
      </c>
      <c r="J90" s="108" t="e">
        <f t="shared" si="87"/>
        <v>#DIV/0!</v>
      </c>
      <c r="K90" s="706">
        <f>'Next Years Budget - Set Goals'!K99/12</f>
        <v>0</v>
      </c>
      <c r="L90" s="108" t="e">
        <f t="shared" si="88"/>
        <v>#DIV/0!</v>
      </c>
      <c r="M90" s="706">
        <f>'Next Years Budget - Set Goals'!M99/12</f>
        <v>0</v>
      </c>
      <c r="N90" s="108" t="e">
        <f t="shared" si="89"/>
        <v>#DIV/0!</v>
      </c>
      <c r="O90" s="706">
        <f>'Next Years Budget - Set Goals'!O99/12</f>
        <v>0</v>
      </c>
      <c r="P90" s="108" t="e">
        <f t="shared" si="90"/>
        <v>#DIV/0!</v>
      </c>
      <c r="Q90" s="706">
        <f>'Next Years Budget - Set Goals'!Q99/12</f>
        <v>0</v>
      </c>
      <c r="R90" s="108" t="e">
        <f t="shared" si="91"/>
        <v>#DIV/0!</v>
      </c>
      <c r="S90" s="706">
        <f>'Next Years Budget - Set Goals'!S99/12</f>
        <v>0</v>
      </c>
      <c r="T90" s="108" t="e">
        <f t="shared" si="92"/>
        <v>#DIV/0!</v>
      </c>
      <c r="U90" s="706">
        <f>'Next Years Budget - Set Goals'!U99/12</f>
        <v>0</v>
      </c>
      <c r="V90" s="108" t="e">
        <f t="shared" si="93"/>
        <v>#DIV/0!</v>
      </c>
      <c r="W90" s="706">
        <f>'Next Years Budget - Set Goals'!W99/12</f>
        <v>0</v>
      </c>
      <c r="X90" s="108" t="e">
        <f t="shared" si="94"/>
        <v>#DIV/0!</v>
      </c>
      <c r="Y90" s="706">
        <f>'Next Years Budget - Set Goals'!Y99/12</f>
        <v>0</v>
      </c>
      <c r="Z90" s="108" t="e">
        <f t="shared" si="95"/>
        <v>#DIV/0!</v>
      </c>
      <c r="AA90" s="706">
        <f>'Next Years Budget - Set Goals'!AA99/12</f>
        <v>0</v>
      </c>
      <c r="AB90" s="108" t="e">
        <f t="shared" si="96"/>
        <v>#DIV/0!</v>
      </c>
      <c r="AC90" s="706">
        <f>'Next Years Budget - Set Goals'!AC99/12</f>
        <v>0</v>
      </c>
      <c r="AD90" s="319" t="e">
        <f t="shared" si="97"/>
        <v>#DIV/0!</v>
      </c>
    </row>
    <row r="91" spans="1:30" ht="13.15" x14ac:dyDescent="0.4">
      <c r="A91" s="327" t="s">
        <v>398</v>
      </c>
      <c r="B91" s="394" t="s">
        <v>312</v>
      </c>
      <c r="C91" s="243">
        <f t="shared" si="84"/>
        <v>0</v>
      </c>
      <c r="D91" s="101">
        <f t="shared" si="85"/>
        <v>0</v>
      </c>
      <c r="E91" s="706">
        <f>'Next Years Budget - Set Goals'!E100/12</f>
        <v>0</v>
      </c>
      <c r="F91" s="108">
        <f t="shared" si="86"/>
        <v>0</v>
      </c>
      <c r="G91" s="706">
        <f>'Next Years Budget - Set Goals'!G100/12</f>
        <v>0</v>
      </c>
      <c r="H91" s="108" t="e">
        <f t="shared" si="86"/>
        <v>#DIV/0!</v>
      </c>
      <c r="I91" s="706">
        <f>'Next Years Budget - Set Goals'!I100/12</f>
        <v>0</v>
      </c>
      <c r="J91" s="108" t="e">
        <f t="shared" si="87"/>
        <v>#DIV/0!</v>
      </c>
      <c r="K91" s="706">
        <f>'Next Years Budget - Set Goals'!K100/12</f>
        <v>0</v>
      </c>
      <c r="L91" s="108" t="e">
        <f t="shared" si="88"/>
        <v>#DIV/0!</v>
      </c>
      <c r="M91" s="706">
        <f>'Next Years Budget - Set Goals'!M100/12</f>
        <v>0</v>
      </c>
      <c r="N91" s="108" t="e">
        <f t="shared" si="89"/>
        <v>#DIV/0!</v>
      </c>
      <c r="O91" s="706">
        <f>'Next Years Budget - Set Goals'!O100/12</f>
        <v>0</v>
      </c>
      <c r="P91" s="108" t="e">
        <f t="shared" si="90"/>
        <v>#DIV/0!</v>
      </c>
      <c r="Q91" s="706">
        <f>'Next Years Budget - Set Goals'!Q100/12</f>
        <v>0</v>
      </c>
      <c r="R91" s="108" t="e">
        <f t="shared" si="91"/>
        <v>#DIV/0!</v>
      </c>
      <c r="S91" s="706">
        <f>'Next Years Budget - Set Goals'!S100/12</f>
        <v>0</v>
      </c>
      <c r="T91" s="108" t="e">
        <f t="shared" si="92"/>
        <v>#DIV/0!</v>
      </c>
      <c r="U91" s="706">
        <f>'Next Years Budget - Set Goals'!U100/12</f>
        <v>0</v>
      </c>
      <c r="V91" s="108" t="e">
        <f t="shared" si="93"/>
        <v>#DIV/0!</v>
      </c>
      <c r="W91" s="706">
        <f>'Next Years Budget - Set Goals'!W100/12</f>
        <v>0</v>
      </c>
      <c r="X91" s="108" t="e">
        <f t="shared" si="94"/>
        <v>#DIV/0!</v>
      </c>
      <c r="Y91" s="706">
        <f>'Next Years Budget - Set Goals'!Y100/12</f>
        <v>0</v>
      </c>
      <c r="Z91" s="108" t="e">
        <f t="shared" si="95"/>
        <v>#DIV/0!</v>
      </c>
      <c r="AA91" s="706">
        <f>'Next Years Budget - Set Goals'!AA100/12</f>
        <v>0</v>
      </c>
      <c r="AB91" s="108" t="e">
        <f t="shared" si="96"/>
        <v>#DIV/0!</v>
      </c>
      <c r="AC91" s="706">
        <f>'Next Years Budget - Set Goals'!AC100/12</f>
        <v>0</v>
      </c>
      <c r="AD91" s="319" t="e">
        <f t="shared" si="97"/>
        <v>#DIV/0!</v>
      </c>
    </row>
    <row r="92" spans="1:30" ht="13.15" x14ac:dyDescent="0.4">
      <c r="A92" s="327" t="s">
        <v>399</v>
      </c>
      <c r="B92" s="394" t="s">
        <v>313</v>
      </c>
      <c r="C92" s="243">
        <f t="shared" si="84"/>
        <v>0</v>
      </c>
      <c r="D92" s="101">
        <f t="shared" si="85"/>
        <v>0</v>
      </c>
      <c r="E92" s="706">
        <f>'Next Years Budget - Set Goals'!E101/12</f>
        <v>0</v>
      </c>
      <c r="F92" s="108">
        <f t="shared" si="86"/>
        <v>0</v>
      </c>
      <c r="G92" s="706">
        <f>'Next Years Budget - Set Goals'!G101/12</f>
        <v>0</v>
      </c>
      <c r="H92" s="108" t="e">
        <f t="shared" si="86"/>
        <v>#DIV/0!</v>
      </c>
      <c r="I92" s="706">
        <f>'Next Years Budget - Set Goals'!I101/12</f>
        <v>0</v>
      </c>
      <c r="J92" s="108" t="e">
        <f t="shared" si="87"/>
        <v>#DIV/0!</v>
      </c>
      <c r="K92" s="706">
        <f>'Next Years Budget - Set Goals'!K101/12</f>
        <v>0</v>
      </c>
      <c r="L92" s="108" t="e">
        <f t="shared" si="88"/>
        <v>#DIV/0!</v>
      </c>
      <c r="M92" s="706">
        <f>'Next Years Budget - Set Goals'!M101/12</f>
        <v>0</v>
      </c>
      <c r="N92" s="108" t="e">
        <f t="shared" si="89"/>
        <v>#DIV/0!</v>
      </c>
      <c r="O92" s="706">
        <f>'Next Years Budget - Set Goals'!O101/12</f>
        <v>0</v>
      </c>
      <c r="P92" s="108" t="e">
        <f t="shared" si="90"/>
        <v>#DIV/0!</v>
      </c>
      <c r="Q92" s="706">
        <f>'Next Years Budget - Set Goals'!Q101/12</f>
        <v>0</v>
      </c>
      <c r="R92" s="108" t="e">
        <f t="shared" si="91"/>
        <v>#DIV/0!</v>
      </c>
      <c r="S92" s="706">
        <f>'Next Years Budget - Set Goals'!S101/12</f>
        <v>0</v>
      </c>
      <c r="T92" s="108" t="e">
        <f t="shared" si="92"/>
        <v>#DIV/0!</v>
      </c>
      <c r="U92" s="706">
        <f>'Next Years Budget - Set Goals'!U101/12</f>
        <v>0</v>
      </c>
      <c r="V92" s="108" t="e">
        <f t="shared" si="93"/>
        <v>#DIV/0!</v>
      </c>
      <c r="W92" s="706">
        <f>'Next Years Budget - Set Goals'!W101/12</f>
        <v>0</v>
      </c>
      <c r="X92" s="108" t="e">
        <f t="shared" si="94"/>
        <v>#DIV/0!</v>
      </c>
      <c r="Y92" s="706">
        <f>'Next Years Budget - Set Goals'!Y101/12</f>
        <v>0</v>
      </c>
      <c r="Z92" s="108" t="e">
        <f t="shared" si="95"/>
        <v>#DIV/0!</v>
      </c>
      <c r="AA92" s="706">
        <f>'Next Years Budget - Set Goals'!AA101/12</f>
        <v>0</v>
      </c>
      <c r="AB92" s="108" t="e">
        <f t="shared" si="96"/>
        <v>#DIV/0!</v>
      </c>
      <c r="AC92" s="706">
        <f>'Next Years Budget - Set Goals'!AC101/12</f>
        <v>0</v>
      </c>
      <c r="AD92" s="319" t="e">
        <f t="shared" si="97"/>
        <v>#DIV/0!</v>
      </c>
    </row>
    <row r="93" spans="1:30" ht="13.15" x14ac:dyDescent="0.4">
      <c r="A93" s="327" t="s">
        <v>398</v>
      </c>
      <c r="B93" s="394" t="s">
        <v>314</v>
      </c>
      <c r="C93" s="243">
        <f t="shared" si="84"/>
        <v>0</v>
      </c>
      <c r="D93" s="101">
        <f t="shared" si="85"/>
        <v>0</v>
      </c>
      <c r="E93" s="706">
        <f>'Next Years Budget - Set Goals'!E102/12</f>
        <v>0</v>
      </c>
      <c r="F93" s="108">
        <f t="shared" si="86"/>
        <v>0</v>
      </c>
      <c r="G93" s="706">
        <f>'Next Years Budget - Set Goals'!G102/12</f>
        <v>0</v>
      </c>
      <c r="H93" s="108" t="e">
        <f t="shared" si="86"/>
        <v>#DIV/0!</v>
      </c>
      <c r="I93" s="706">
        <f>'Next Years Budget - Set Goals'!I102/12</f>
        <v>0</v>
      </c>
      <c r="J93" s="108" t="e">
        <f t="shared" si="87"/>
        <v>#DIV/0!</v>
      </c>
      <c r="K93" s="706">
        <f>'Next Years Budget - Set Goals'!K102/12</f>
        <v>0</v>
      </c>
      <c r="L93" s="108" t="e">
        <f t="shared" si="88"/>
        <v>#DIV/0!</v>
      </c>
      <c r="M93" s="706">
        <f>'Next Years Budget - Set Goals'!M102/12</f>
        <v>0</v>
      </c>
      <c r="N93" s="108" t="e">
        <f t="shared" si="89"/>
        <v>#DIV/0!</v>
      </c>
      <c r="O93" s="706">
        <f>'Next Years Budget - Set Goals'!O102/12</f>
        <v>0</v>
      </c>
      <c r="P93" s="108" t="e">
        <f t="shared" si="90"/>
        <v>#DIV/0!</v>
      </c>
      <c r="Q93" s="706">
        <f>'Next Years Budget - Set Goals'!Q102/12</f>
        <v>0</v>
      </c>
      <c r="R93" s="108" t="e">
        <f t="shared" si="91"/>
        <v>#DIV/0!</v>
      </c>
      <c r="S93" s="706">
        <f>'Next Years Budget - Set Goals'!S102/12</f>
        <v>0</v>
      </c>
      <c r="T93" s="108" t="e">
        <f t="shared" si="92"/>
        <v>#DIV/0!</v>
      </c>
      <c r="U93" s="706">
        <f>'Next Years Budget - Set Goals'!U102/12</f>
        <v>0</v>
      </c>
      <c r="V93" s="108" t="e">
        <f t="shared" si="93"/>
        <v>#DIV/0!</v>
      </c>
      <c r="W93" s="706">
        <f>'Next Years Budget - Set Goals'!W102/12</f>
        <v>0</v>
      </c>
      <c r="X93" s="108" t="e">
        <f t="shared" si="94"/>
        <v>#DIV/0!</v>
      </c>
      <c r="Y93" s="706">
        <f>'Next Years Budget - Set Goals'!Y102/12</f>
        <v>0</v>
      </c>
      <c r="Z93" s="108" t="e">
        <f t="shared" si="95"/>
        <v>#DIV/0!</v>
      </c>
      <c r="AA93" s="706">
        <f>'Next Years Budget - Set Goals'!AA102/12</f>
        <v>0</v>
      </c>
      <c r="AB93" s="108" t="e">
        <f t="shared" si="96"/>
        <v>#DIV/0!</v>
      </c>
      <c r="AC93" s="706">
        <f>'Next Years Budget - Set Goals'!AC102/12</f>
        <v>0</v>
      </c>
      <c r="AD93" s="319" t="e">
        <f t="shared" si="97"/>
        <v>#DIV/0!</v>
      </c>
    </row>
    <row r="94" spans="1:30" ht="13.15" x14ac:dyDescent="0.4">
      <c r="A94" s="327" t="s">
        <v>399</v>
      </c>
      <c r="B94" s="394" t="s">
        <v>315</v>
      </c>
      <c r="C94" s="243">
        <f t="shared" si="84"/>
        <v>0</v>
      </c>
      <c r="D94" s="101">
        <f t="shared" si="85"/>
        <v>0</v>
      </c>
      <c r="E94" s="706">
        <f>'Next Years Budget - Set Goals'!E103/12</f>
        <v>0</v>
      </c>
      <c r="F94" s="108">
        <f t="shared" si="86"/>
        <v>0</v>
      </c>
      <c r="G94" s="706">
        <f>'Next Years Budget - Set Goals'!G103/12</f>
        <v>0</v>
      </c>
      <c r="H94" s="108" t="e">
        <f t="shared" si="86"/>
        <v>#DIV/0!</v>
      </c>
      <c r="I94" s="706">
        <f>'Next Years Budget - Set Goals'!I103/12</f>
        <v>0</v>
      </c>
      <c r="J94" s="108" t="e">
        <f t="shared" si="87"/>
        <v>#DIV/0!</v>
      </c>
      <c r="K94" s="706">
        <f>'Next Years Budget - Set Goals'!K103/12</f>
        <v>0</v>
      </c>
      <c r="L94" s="108" t="e">
        <f t="shared" si="88"/>
        <v>#DIV/0!</v>
      </c>
      <c r="M94" s="706">
        <f>'Next Years Budget - Set Goals'!M103/12</f>
        <v>0</v>
      </c>
      <c r="N94" s="108" t="e">
        <f t="shared" si="89"/>
        <v>#DIV/0!</v>
      </c>
      <c r="O94" s="706">
        <f>'Next Years Budget - Set Goals'!O103/12</f>
        <v>0</v>
      </c>
      <c r="P94" s="108" t="e">
        <f t="shared" si="90"/>
        <v>#DIV/0!</v>
      </c>
      <c r="Q94" s="706">
        <f>'Next Years Budget - Set Goals'!Q103/12</f>
        <v>0</v>
      </c>
      <c r="R94" s="108" t="e">
        <f t="shared" si="91"/>
        <v>#DIV/0!</v>
      </c>
      <c r="S94" s="706">
        <f>'Next Years Budget - Set Goals'!S103/12</f>
        <v>0</v>
      </c>
      <c r="T94" s="108" t="e">
        <f t="shared" si="92"/>
        <v>#DIV/0!</v>
      </c>
      <c r="U94" s="706">
        <f>'Next Years Budget - Set Goals'!U103/12</f>
        <v>0</v>
      </c>
      <c r="V94" s="108" t="e">
        <f t="shared" si="93"/>
        <v>#DIV/0!</v>
      </c>
      <c r="W94" s="706">
        <f>'Next Years Budget - Set Goals'!W103/12</f>
        <v>0</v>
      </c>
      <c r="X94" s="108" t="e">
        <f t="shared" si="94"/>
        <v>#DIV/0!</v>
      </c>
      <c r="Y94" s="706">
        <f>'Next Years Budget - Set Goals'!Y103/12</f>
        <v>0</v>
      </c>
      <c r="Z94" s="108" t="e">
        <f t="shared" si="95"/>
        <v>#DIV/0!</v>
      </c>
      <c r="AA94" s="706">
        <f>'Next Years Budget - Set Goals'!AA103/12</f>
        <v>0</v>
      </c>
      <c r="AB94" s="108" t="e">
        <f t="shared" si="96"/>
        <v>#DIV/0!</v>
      </c>
      <c r="AC94" s="706">
        <f>'Next Years Budget - Set Goals'!AC103/12</f>
        <v>0</v>
      </c>
      <c r="AD94" s="319" t="e">
        <f t="shared" si="97"/>
        <v>#DIV/0!</v>
      </c>
    </row>
    <row r="95" spans="1:30" ht="13.15" x14ac:dyDescent="0.4">
      <c r="A95" s="327" t="s">
        <v>399</v>
      </c>
      <c r="B95" s="394" t="s">
        <v>316</v>
      </c>
      <c r="C95" s="243">
        <f t="shared" si="84"/>
        <v>0</v>
      </c>
      <c r="D95" s="101">
        <f t="shared" si="85"/>
        <v>0</v>
      </c>
      <c r="E95" s="706">
        <f>'Next Years Budget - Set Goals'!E104/12</f>
        <v>0</v>
      </c>
      <c r="F95" s="108">
        <f t="shared" si="86"/>
        <v>0</v>
      </c>
      <c r="G95" s="706">
        <f>'Next Years Budget - Set Goals'!G104/12</f>
        <v>0</v>
      </c>
      <c r="H95" s="108" t="e">
        <f t="shared" si="86"/>
        <v>#DIV/0!</v>
      </c>
      <c r="I95" s="706">
        <f>'Next Years Budget - Set Goals'!I104/12</f>
        <v>0</v>
      </c>
      <c r="J95" s="108" t="e">
        <f t="shared" si="87"/>
        <v>#DIV/0!</v>
      </c>
      <c r="K95" s="706">
        <f>'Next Years Budget - Set Goals'!K104/12</f>
        <v>0</v>
      </c>
      <c r="L95" s="108" t="e">
        <f t="shared" si="88"/>
        <v>#DIV/0!</v>
      </c>
      <c r="M95" s="706">
        <f>'Next Years Budget - Set Goals'!M104/12</f>
        <v>0</v>
      </c>
      <c r="N95" s="108" t="e">
        <f t="shared" si="89"/>
        <v>#DIV/0!</v>
      </c>
      <c r="O95" s="706">
        <f>'Next Years Budget - Set Goals'!O104/12</f>
        <v>0</v>
      </c>
      <c r="P95" s="108" t="e">
        <f t="shared" si="90"/>
        <v>#DIV/0!</v>
      </c>
      <c r="Q95" s="706">
        <f>'Next Years Budget - Set Goals'!Q104/12</f>
        <v>0</v>
      </c>
      <c r="R95" s="108" t="e">
        <f t="shared" si="91"/>
        <v>#DIV/0!</v>
      </c>
      <c r="S95" s="706">
        <f>'Next Years Budget - Set Goals'!S104/12</f>
        <v>0</v>
      </c>
      <c r="T95" s="108" t="e">
        <f t="shared" si="92"/>
        <v>#DIV/0!</v>
      </c>
      <c r="U95" s="706">
        <f>'Next Years Budget - Set Goals'!U104/12</f>
        <v>0</v>
      </c>
      <c r="V95" s="108" t="e">
        <f t="shared" si="93"/>
        <v>#DIV/0!</v>
      </c>
      <c r="W95" s="706">
        <f>'Next Years Budget - Set Goals'!W104/12</f>
        <v>0</v>
      </c>
      <c r="X95" s="108" t="e">
        <f t="shared" si="94"/>
        <v>#DIV/0!</v>
      </c>
      <c r="Y95" s="706">
        <f>'Next Years Budget - Set Goals'!Y104/12</f>
        <v>0</v>
      </c>
      <c r="Z95" s="108" t="e">
        <f t="shared" si="95"/>
        <v>#DIV/0!</v>
      </c>
      <c r="AA95" s="706">
        <f>'Next Years Budget - Set Goals'!AA104/12</f>
        <v>0</v>
      </c>
      <c r="AB95" s="108" t="e">
        <f t="shared" si="96"/>
        <v>#DIV/0!</v>
      </c>
      <c r="AC95" s="706">
        <f>'Next Years Budget - Set Goals'!AC104/12</f>
        <v>0</v>
      </c>
      <c r="AD95" s="319" t="e">
        <f t="shared" si="97"/>
        <v>#DIV/0!</v>
      </c>
    </row>
    <row r="96" spans="1:30" ht="13.15" x14ac:dyDescent="0.4">
      <c r="A96" s="327" t="s">
        <v>399</v>
      </c>
      <c r="B96" s="394" t="s">
        <v>317</v>
      </c>
      <c r="C96" s="243">
        <f t="shared" si="84"/>
        <v>0</v>
      </c>
      <c r="D96" s="101">
        <f t="shared" si="85"/>
        <v>0</v>
      </c>
      <c r="E96" s="706">
        <f>'Next Years Budget - Set Goals'!E105/12</f>
        <v>0</v>
      </c>
      <c r="F96" s="108">
        <f t="shared" si="86"/>
        <v>0</v>
      </c>
      <c r="G96" s="706">
        <f>'Next Years Budget - Set Goals'!G105/12</f>
        <v>0</v>
      </c>
      <c r="H96" s="108" t="e">
        <f t="shared" si="86"/>
        <v>#DIV/0!</v>
      </c>
      <c r="I96" s="706">
        <f>'Next Years Budget - Set Goals'!I105/12</f>
        <v>0</v>
      </c>
      <c r="J96" s="108" t="e">
        <f t="shared" si="87"/>
        <v>#DIV/0!</v>
      </c>
      <c r="K96" s="706">
        <f>'Next Years Budget - Set Goals'!K105/12</f>
        <v>0</v>
      </c>
      <c r="L96" s="108" t="e">
        <f t="shared" si="88"/>
        <v>#DIV/0!</v>
      </c>
      <c r="M96" s="706">
        <f>'Next Years Budget - Set Goals'!M105/12</f>
        <v>0</v>
      </c>
      <c r="N96" s="108" t="e">
        <f t="shared" si="89"/>
        <v>#DIV/0!</v>
      </c>
      <c r="O96" s="706">
        <f>'Next Years Budget - Set Goals'!O105/12</f>
        <v>0</v>
      </c>
      <c r="P96" s="108" t="e">
        <f t="shared" si="90"/>
        <v>#DIV/0!</v>
      </c>
      <c r="Q96" s="706">
        <f>'Next Years Budget - Set Goals'!Q105/12</f>
        <v>0</v>
      </c>
      <c r="R96" s="108" t="e">
        <f t="shared" si="91"/>
        <v>#DIV/0!</v>
      </c>
      <c r="S96" s="706">
        <f>'Next Years Budget - Set Goals'!S105/12</f>
        <v>0</v>
      </c>
      <c r="T96" s="108" t="e">
        <f t="shared" si="92"/>
        <v>#DIV/0!</v>
      </c>
      <c r="U96" s="706">
        <f>'Next Years Budget - Set Goals'!U105/12</f>
        <v>0</v>
      </c>
      <c r="V96" s="108" t="e">
        <f t="shared" si="93"/>
        <v>#DIV/0!</v>
      </c>
      <c r="W96" s="706">
        <f>'Next Years Budget - Set Goals'!W105/12</f>
        <v>0</v>
      </c>
      <c r="X96" s="108" t="e">
        <f t="shared" si="94"/>
        <v>#DIV/0!</v>
      </c>
      <c r="Y96" s="706">
        <f>'Next Years Budget - Set Goals'!Y105/12</f>
        <v>0</v>
      </c>
      <c r="Z96" s="108" t="e">
        <f t="shared" si="95"/>
        <v>#DIV/0!</v>
      </c>
      <c r="AA96" s="706">
        <f>'Next Years Budget - Set Goals'!AA105/12</f>
        <v>0</v>
      </c>
      <c r="AB96" s="108" t="e">
        <f t="shared" si="96"/>
        <v>#DIV/0!</v>
      </c>
      <c r="AC96" s="706">
        <f>'Next Years Budget - Set Goals'!AC105/12</f>
        <v>0</v>
      </c>
      <c r="AD96" s="319" t="e">
        <f t="shared" si="97"/>
        <v>#DIV/0!</v>
      </c>
    </row>
    <row r="97" spans="1:30" ht="13.15" x14ac:dyDescent="0.4">
      <c r="A97" s="327" t="s">
        <v>399</v>
      </c>
      <c r="B97" s="394" t="s">
        <v>318</v>
      </c>
      <c r="C97" s="243">
        <f t="shared" si="84"/>
        <v>0</v>
      </c>
      <c r="D97" s="101">
        <f t="shared" si="85"/>
        <v>0</v>
      </c>
      <c r="E97" s="706">
        <f>'Next Years Budget - Set Goals'!E106/12</f>
        <v>0</v>
      </c>
      <c r="F97" s="108">
        <f t="shared" si="86"/>
        <v>0</v>
      </c>
      <c r="G97" s="706">
        <f>'Next Years Budget - Set Goals'!G106/12</f>
        <v>0</v>
      </c>
      <c r="H97" s="108" t="e">
        <f t="shared" si="86"/>
        <v>#DIV/0!</v>
      </c>
      <c r="I97" s="706">
        <f>'Next Years Budget - Set Goals'!I106/12</f>
        <v>0</v>
      </c>
      <c r="J97" s="108" t="e">
        <f t="shared" si="87"/>
        <v>#DIV/0!</v>
      </c>
      <c r="K97" s="706">
        <f>'Next Years Budget - Set Goals'!K106/12</f>
        <v>0</v>
      </c>
      <c r="L97" s="108" t="e">
        <f t="shared" si="88"/>
        <v>#DIV/0!</v>
      </c>
      <c r="M97" s="706">
        <f>'Next Years Budget - Set Goals'!M106/12</f>
        <v>0</v>
      </c>
      <c r="N97" s="108" t="e">
        <f t="shared" si="89"/>
        <v>#DIV/0!</v>
      </c>
      <c r="O97" s="706">
        <f>'Next Years Budget - Set Goals'!O106/12</f>
        <v>0</v>
      </c>
      <c r="P97" s="108" t="e">
        <f t="shared" si="90"/>
        <v>#DIV/0!</v>
      </c>
      <c r="Q97" s="706">
        <f>'Next Years Budget - Set Goals'!Q106/12</f>
        <v>0</v>
      </c>
      <c r="R97" s="108" t="e">
        <f t="shared" si="91"/>
        <v>#DIV/0!</v>
      </c>
      <c r="S97" s="706">
        <f>'Next Years Budget - Set Goals'!S106/12</f>
        <v>0</v>
      </c>
      <c r="T97" s="108" t="e">
        <f t="shared" si="92"/>
        <v>#DIV/0!</v>
      </c>
      <c r="U97" s="706">
        <f>'Next Years Budget - Set Goals'!U106/12</f>
        <v>0</v>
      </c>
      <c r="V97" s="108" t="e">
        <f t="shared" si="93"/>
        <v>#DIV/0!</v>
      </c>
      <c r="W97" s="706">
        <f>'Next Years Budget - Set Goals'!W106/12</f>
        <v>0</v>
      </c>
      <c r="X97" s="108" t="e">
        <f t="shared" si="94"/>
        <v>#DIV/0!</v>
      </c>
      <c r="Y97" s="706">
        <f>'Next Years Budget - Set Goals'!Y106/12</f>
        <v>0</v>
      </c>
      <c r="Z97" s="108" t="e">
        <f t="shared" si="95"/>
        <v>#DIV/0!</v>
      </c>
      <c r="AA97" s="706">
        <f>'Next Years Budget - Set Goals'!AA106/12</f>
        <v>0</v>
      </c>
      <c r="AB97" s="108" t="e">
        <f t="shared" si="96"/>
        <v>#DIV/0!</v>
      </c>
      <c r="AC97" s="706">
        <f>'Next Years Budget - Set Goals'!AC106/12</f>
        <v>0</v>
      </c>
      <c r="AD97" s="319" t="e">
        <f t="shared" si="97"/>
        <v>#DIV/0!</v>
      </c>
    </row>
    <row r="98" spans="1:30" ht="13.15" x14ac:dyDescent="0.4">
      <c r="A98" s="327" t="s">
        <v>398</v>
      </c>
      <c r="B98" s="394" t="s">
        <v>319</v>
      </c>
      <c r="C98" s="243">
        <f t="shared" si="84"/>
        <v>0</v>
      </c>
      <c r="D98" s="101">
        <f t="shared" si="85"/>
        <v>0</v>
      </c>
      <c r="E98" s="706">
        <f>'Next Years Budget - Set Goals'!E107/12</f>
        <v>0</v>
      </c>
      <c r="F98" s="108">
        <f t="shared" si="86"/>
        <v>0</v>
      </c>
      <c r="G98" s="706">
        <f>'Next Years Budget - Set Goals'!G107/12</f>
        <v>0</v>
      </c>
      <c r="H98" s="108" t="e">
        <f t="shared" si="86"/>
        <v>#DIV/0!</v>
      </c>
      <c r="I98" s="706">
        <f>'Next Years Budget - Set Goals'!I107/12</f>
        <v>0</v>
      </c>
      <c r="J98" s="108" t="e">
        <f t="shared" si="87"/>
        <v>#DIV/0!</v>
      </c>
      <c r="K98" s="706">
        <f>'Next Years Budget - Set Goals'!K107/12</f>
        <v>0</v>
      </c>
      <c r="L98" s="108" t="e">
        <f t="shared" si="88"/>
        <v>#DIV/0!</v>
      </c>
      <c r="M98" s="706">
        <f>'Next Years Budget - Set Goals'!M107/12</f>
        <v>0</v>
      </c>
      <c r="N98" s="108" t="e">
        <f t="shared" si="89"/>
        <v>#DIV/0!</v>
      </c>
      <c r="O98" s="706">
        <f>'Next Years Budget - Set Goals'!O107/12</f>
        <v>0</v>
      </c>
      <c r="P98" s="108" t="e">
        <f t="shared" si="90"/>
        <v>#DIV/0!</v>
      </c>
      <c r="Q98" s="706">
        <f>'Next Years Budget - Set Goals'!Q107/12</f>
        <v>0</v>
      </c>
      <c r="R98" s="108" t="e">
        <f t="shared" si="91"/>
        <v>#DIV/0!</v>
      </c>
      <c r="S98" s="706">
        <f>'Next Years Budget - Set Goals'!S107/12</f>
        <v>0</v>
      </c>
      <c r="T98" s="108" t="e">
        <f t="shared" si="92"/>
        <v>#DIV/0!</v>
      </c>
      <c r="U98" s="706">
        <f>'Next Years Budget - Set Goals'!U107/12</f>
        <v>0</v>
      </c>
      <c r="V98" s="108" t="e">
        <f t="shared" si="93"/>
        <v>#DIV/0!</v>
      </c>
      <c r="W98" s="706">
        <f>'Next Years Budget - Set Goals'!W107/12</f>
        <v>0</v>
      </c>
      <c r="X98" s="108" t="e">
        <f t="shared" si="94"/>
        <v>#DIV/0!</v>
      </c>
      <c r="Y98" s="706">
        <f>'Next Years Budget - Set Goals'!Y107/12</f>
        <v>0</v>
      </c>
      <c r="Z98" s="108" t="e">
        <f t="shared" si="95"/>
        <v>#DIV/0!</v>
      </c>
      <c r="AA98" s="706">
        <f>'Next Years Budget - Set Goals'!AA107/12</f>
        <v>0</v>
      </c>
      <c r="AB98" s="108" t="e">
        <f t="shared" si="96"/>
        <v>#DIV/0!</v>
      </c>
      <c r="AC98" s="706">
        <f>'Next Years Budget - Set Goals'!AC107/12</f>
        <v>0</v>
      </c>
      <c r="AD98" s="319" t="e">
        <f t="shared" si="97"/>
        <v>#DIV/0!</v>
      </c>
    </row>
    <row r="99" spans="1:30" ht="13.15" x14ac:dyDescent="0.4">
      <c r="A99" s="327" t="s">
        <v>398</v>
      </c>
      <c r="B99" s="394" t="s">
        <v>320</v>
      </c>
      <c r="C99" s="243">
        <f t="shared" si="84"/>
        <v>0</v>
      </c>
      <c r="D99" s="101">
        <f t="shared" si="85"/>
        <v>0</v>
      </c>
      <c r="E99" s="706">
        <f>'Next Years Budget - Set Goals'!E108/12</f>
        <v>0</v>
      </c>
      <c r="F99" s="108">
        <f t="shared" si="86"/>
        <v>0</v>
      </c>
      <c r="G99" s="706">
        <f>'Next Years Budget - Set Goals'!G108/12</f>
        <v>0</v>
      </c>
      <c r="H99" s="108" t="e">
        <f t="shared" si="86"/>
        <v>#DIV/0!</v>
      </c>
      <c r="I99" s="706">
        <f>'Next Years Budget - Set Goals'!I108/12</f>
        <v>0</v>
      </c>
      <c r="J99" s="108" t="e">
        <f t="shared" si="87"/>
        <v>#DIV/0!</v>
      </c>
      <c r="K99" s="706">
        <f>'Next Years Budget - Set Goals'!K108/12</f>
        <v>0</v>
      </c>
      <c r="L99" s="108" t="e">
        <f t="shared" si="88"/>
        <v>#DIV/0!</v>
      </c>
      <c r="M99" s="706">
        <f>'Next Years Budget - Set Goals'!M108/12</f>
        <v>0</v>
      </c>
      <c r="N99" s="108" t="e">
        <f t="shared" si="89"/>
        <v>#DIV/0!</v>
      </c>
      <c r="O99" s="706">
        <f>'Next Years Budget - Set Goals'!O108/12</f>
        <v>0</v>
      </c>
      <c r="P99" s="108" t="e">
        <f t="shared" si="90"/>
        <v>#DIV/0!</v>
      </c>
      <c r="Q99" s="706">
        <f>'Next Years Budget - Set Goals'!Q108/12</f>
        <v>0</v>
      </c>
      <c r="R99" s="108" t="e">
        <f t="shared" si="91"/>
        <v>#DIV/0!</v>
      </c>
      <c r="S99" s="706">
        <f>'Next Years Budget - Set Goals'!S108/12</f>
        <v>0</v>
      </c>
      <c r="T99" s="108" t="e">
        <f t="shared" si="92"/>
        <v>#DIV/0!</v>
      </c>
      <c r="U99" s="706">
        <f>'Next Years Budget - Set Goals'!U108/12</f>
        <v>0</v>
      </c>
      <c r="V99" s="108" t="e">
        <f t="shared" si="93"/>
        <v>#DIV/0!</v>
      </c>
      <c r="W99" s="706">
        <f>'Next Years Budget - Set Goals'!W108/12</f>
        <v>0</v>
      </c>
      <c r="X99" s="108" t="e">
        <f t="shared" si="94"/>
        <v>#DIV/0!</v>
      </c>
      <c r="Y99" s="706">
        <f>'Next Years Budget - Set Goals'!Y108/12</f>
        <v>0</v>
      </c>
      <c r="Z99" s="108" t="e">
        <f t="shared" si="95"/>
        <v>#DIV/0!</v>
      </c>
      <c r="AA99" s="706">
        <f>'Next Years Budget - Set Goals'!AA108/12</f>
        <v>0</v>
      </c>
      <c r="AB99" s="108" t="e">
        <f t="shared" si="96"/>
        <v>#DIV/0!</v>
      </c>
      <c r="AC99" s="706">
        <f>'Next Years Budget - Set Goals'!AC108/12</f>
        <v>0</v>
      </c>
      <c r="AD99" s="319" t="e">
        <f t="shared" si="97"/>
        <v>#DIV/0!</v>
      </c>
    </row>
    <row r="100" spans="1:30" ht="13.15" x14ac:dyDescent="0.4">
      <c r="A100" s="327" t="s">
        <v>399</v>
      </c>
      <c r="B100" s="394" t="s">
        <v>321</v>
      </c>
      <c r="C100" s="243">
        <f t="shared" si="84"/>
        <v>0</v>
      </c>
      <c r="D100" s="101">
        <f t="shared" si="85"/>
        <v>0</v>
      </c>
      <c r="E100" s="706">
        <f>'Next Years Budget - Set Goals'!E109/12</f>
        <v>0</v>
      </c>
      <c r="F100" s="108">
        <f t="shared" si="86"/>
        <v>0</v>
      </c>
      <c r="G100" s="706">
        <f>'Next Years Budget - Set Goals'!G109/12</f>
        <v>0</v>
      </c>
      <c r="H100" s="108" t="e">
        <f t="shared" si="86"/>
        <v>#DIV/0!</v>
      </c>
      <c r="I100" s="706">
        <f>'Next Years Budget - Set Goals'!I109/12</f>
        <v>0</v>
      </c>
      <c r="J100" s="108" t="e">
        <f t="shared" si="87"/>
        <v>#DIV/0!</v>
      </c>
      <c r="K100" s="706">
        <f>'Next Years Budget - Set Goals'!K109/12</f>
        <v>0</v>
      </c>
      <c r="L100" s="108" t="e">
        <f t="shared" si="88"/>
        <v>#DIV/0!</v>
      </c>
      <c r="M100" s="706">
        <f>'Next Years Budget - Set Goals'!M109/12</f>
        <v>0</v>
      </c>
      <c r="N100" s="108" t="e">
        <f t="shared" si="89"/>
        <v>#DIV/0!</v>
      </c>
      <c r="O100" s="706">
        <f>'Next Years Budget - Set Goals'!O109/12</f>
        <v>0</v>
      </c>
      <c r="P100" s="108" t="e">
        <f t="shared" si="90"/>
        <v>#DIV/0!</v>
      </c>
      <c r="Q100" s="706">
        <f>'Next Years Budget - Set Goals'!Q109/12</f>
        <v>0</v>
      </c>
      <c r="R100" s="108" t="e">
        <f t="shared" si="91"/>
        <v>#DIV/0!</v>
      </c>
      <c r="S100" s="706">
        <f>'Next Years Budget - Set Goals'!S109/12</f>
        <v>0</v>
      </c>
      <c r="T100" s="108" t="e">
        <f t="shared" si="92"/>
        <v>#DIV/0!</v>
      </c>
      <c r="U100" s="706">
        <f>'Next Years Budget - Set Goals'!U109/12</f>
        <v>0</v>
      </c>
      <c r="V100" s="108" t="e">
        <f t="shared" si="93"/>
        <v>#DIV/0!</v>
      </c>
      <c r="W100" s="706">
        <f>'Next Years Budget - Set Goals'!W109/12</f>
        <v>0</v>
      </c>
      <c r="X100" s="108" t="e">
        <f t="shared" si="94"/>
        <v>#DIV/0!</v>
      </c>
      <c r="Y100" s="706">
        <f>'Next Years Budget - Set Goals'!Y109/12</f>
        <v>0</v>
      </c>
      <c r="Z100" s="108" t="e">
        <f t="shared" si="95"/>
        <v>#DIV/0!</v>
      </c>
      <c r="AA100" s="706">
        <f>'Next Years Budget - Set Goals'!AA109/12</f>
        <v>0</v>
      </c>
      <c r="AB100" s="108" t="e">
        <f t="shared" si="96"/>
        <v>#DIV/0!</v>
      </c>
      <c r="AC100" s="706">
        <f>'Next Years Budget - Set Goals'!AC109/12</f>
        <v>0</v>
      </c>
      <c r="AD100" s="319" t="e">
        <f t="shared" si="97"/>
        <v>#DIV/0!</v>
      </c>
    </row>
    <row r="101" spans="1:30" ht="13.15" x14ac:dyDescent="0.4">
      <c r="A101" s="327" t="s">
        <v>399</v>
      </c>
      <c r="B101" s="394" t="s">
        <v>322</v>
      </c>
      <c r="C101" s="243">
        <f t="shared" si="84"/>
        <v>0</v>
      </c>
      <c r="D101" s="101">
        <f t="shared" si="85"/>
        <v>0</v>
      </c>
      <c r="E101" s="706">
        <f>'Next Years Budget - Set Goals'!E110/12</f>
        <v>0</v>
      </c>
      <c r="F101" s="108">
        <f t="shared" si="86"/>
        <v>0</v>
      </c>
      <c r="G101" s="706">
        <f>'Next Years Budget - Set Goals'!G110/12</f>
        <v>0</v>
      </c>
      <c r="H101" s="108" t="e">
        <f t="shared" si="86"/>
        <v>#DIV/0!</v>
      </c>
      <c r="I101" s="706">
        <f>'Next Years Budget - Set Goals'!I110/12</f>
        <v>0</v>
      </c>
      <c r="J101" s="108" t="e">
        <f t="shared" si="87"/>
        <v>#DIV/0!</v>
      </c>
      <c r="K101" s="706">
        <f>'Next Years Budget - Set Goals'!K110/12</f>
        <v>0</v>
      </c>
      <c r="L101" s="108" t="e">
        <f t="shared" si="88"/>
        <v>#DIV/0!</v>
      </c>
      <c r="M101" s="706">
        <f>'Next Years Budget - Set Goals'!M110/12</f>
        <v>0</v>
      </c>
      <c r="N101" s="108" t="e">
        <f t="shared" si="89"/>
        <v>#DIV/0!</v>
      </c>
      <c r="O101" s="706">
        <f>'Next Years Budget - Set Goals'!O110/12</f>
        <v>0</v>
      </c>
      <c r="P101" s="108" t="e">
        <f t="shared" si="90"/>
        <v>#DIV/0!</v>
      </c>
      <c r="Q101" s="706">
        <f>'Next Years Budget - Set Goals'!Q110/12</f>
        <v>0</v>
      </c>
      <c r="R101" s="108" t="e">
        <f t="shared" si="91"/>
        <v>#DIV/0!</v>
      </c>
      <c r="S101" s="706">
        <f>'Next Years Budget - Set Goals'!S110/12</f>
        <v>0</v>
      </c>
      <c r="T101" s="108" t="e">
        <f t="shared" si="92"/>
        <v>#DIV/0!</v>
      </c>
      <c r="U101" s="706">
        <f>'Next Years Budget - Set Goals'!U110/12</f>
        <v>0</v>
      </c>
      <c r="V101" s="108" t="e">
        <f t="shared" si="93"/>
        <v>#DIV/0!</v>
      </c>
      <c r="W101" s="706">
        <f>'Next Years Budget - Set Goals'!W110/12</f>
        <v>0</v>
      </c>
      <c r="X101" s="108" t="e">
        <f t="shared" si="94"/>
        <v>#DIV/0!</v>
      </c>
      <c r="Y101" s="706">
        <f>'Next Years Budget - Set Goals'!Y110/12</f>
        <v>0</v>
      </c>
      <c r="Z101" s="108" t="e">
        <f t="shared" si="95"/>
        <v>#DIV/0!</v>
      </c>
      <c r="AA101" s="706">
        <f>'Next Years Budget - Set Goals'!AA110/12</f>
        <v>0</v>
      </c>
      <c r="AB101" s="108" t="e">
        <f t="shared" si="96"/>
        <v>#DIV/0!</v>
      </c>
      <c r="AC101" s="706">
        <f>'Next Years Budget - Set Goals'!AC110/12</f>
        <v>0</v>
      </c>
      <c r="AD101" s="319" t="e">
        <f t="shared" si="97"/>
        <v>#DIV/0!</v>
      </c>
    </row>
    <row r="102" spans="1:30" ht="13.15" x14ac:dyDescent="0.4">
      <c r="A102" s="327" t="s">
        <v>399</v>
      </c>
      <c r="B102" s="394" t="s">
        <v>323</v>
      </c>
      <c r="C102" s="243">
        <f t="shared" si="84"/>
        <v>0</v>
      </c>
      <c r="D102" s="101">
        <f t="shared" si="85"/>
        <v>0</v>
      </c>
      <c r="E102" s="706">
        <f>'Next Years Budget - Set Goals'!E111/12</f>
        <v>0</v>
      </c>
      <c r="F102" s="108">
        <f t="shared" si="86"/>
        <v>0</v>
      </c>
      <c r="G102" s="706">
        <f>'Next Years Budget - Set Goals'!G111/12</f>
        <v>0</v>
      </c>
      <c r="H102" s="108" t="e">
        <f t="shared" si="86"/>
        <v>#DIV/0!</v>
      </c>
      <c r="I102" s="706">
        <f>'Next Years Budget - Set Goals'!I111/12</f>
        <v>0</v>
      </c>
      <c r="J102" s="108" t="e">
        <f t="shared" si="87"/>
        <v>#DIV/0!</v>
      </c>
      <c r="K102" s="706">
        <f>'Next Years Budget - Set Goals'!K111/12</f>
        <v>0</v>
      </c>
      <c r="L102" s="108" t="e">
        <f t="shared" si="88"/>
        <v>#DIV/0!</v>
      </c>
      <c r="M102" s="706">
        <f>'Next Years Budget - Set Goals'!M111/12</f>
        <v>0</v>
      </c>
      <c r="N102" s="108" t="e">
        <f t="shared" si="89"/>
        <v>#DIV/0!</v>
      </c>
      <c r="O102" s="706">
        <f>'Next Years Budget - Set Goals'!O111/12</f>
        <v>0</v>
      </c>
      <c r="P102" s="108" t="e">
        <f t="shared" si="90"/>
        <v>#DIV/0!</v>
      </c>
      <c r="Q102" s="706">
        <f>'Next Years Budget - Set Goals'!Q111/12</f>
        <v>0</v>
      </c>
      <c r="R102" s="108" t="e">
        <f t="shared" si="91"/>
        <v>#DIV/0!</v>
      </c>
      <c r="S102" s="706">
        <f>'Next Years Budget - Set Goals'!S111/12</f>
        <v>0</v>
      </c>
      <c r="T102" s="108" t="e">
        <f t="shared" si="92"/>
        <v>#DIV/0!</v>
      </c>
      <c r="U102" s="706">
        <f>'Next Years Budget - Set Goals'!U111/12</f>
        <v>0</v>
      </c>
      <c r="V102" s="108" t="e">
        <f t="shared" si="93"/>
        <v>#DIV/0!</v>
      </c>
      <c r="W102" s="706">
        <f>'Next Years Budget - Set Goals'!W111/12</f>
        <v>0</v>
      </c>
      <c r="X102" s="108" t="e">
        <f t="shared" si="94"/>
        <v>#DIV/0!</v>
      </c>
      <c r="Y102" s="706">
        <f>'Next Years Budget - Set Goals'!Y111/12</f>
        <v>0</v>
      </c>
      <c r="Z102" s="108" t="e">
        <f t="shared" si="95"/>
        <v>#DIV/0!</v>
      </c>
      <c r="AA102" s="706">
        <f>'Next Years Budget - Set Goals'!AA111/12</f>
        <v>0</v>
      </c>
      <c r="AB102" s="108" t="e">
        <f t="shared" si="96"/>
        <v>#DIV/0!</v>
      </c>
      <c r="AC102" s="706">
        <f>'Next Years Budget - Set Goals'!AC111/12</f>
        <v>0</v>
      </c>
      <c r="AD102" s="319" t="e">
        <f t="shared" si="97"/>
        <v>#DIV/0!</v>
      </c>
    </row>
    <row r="103" spans="1:30" ht="13.15" x14ac:dyDescent="0.4">
      <c r="A103" s="327" t="s">
        <v>399</v>
      </c>
      <c r="B103" s="394" t="s">
        <v>324</v>
      </c>
      <c r="C103" s="243">
        <f t="shared" si="84"/>
        <v>0</v>
      </c>
      <c r="D103" s="101">
        <f t="shared" si="85"/>
        <v>0</v>
      </c>
      <c r="E103" s="706">
        <f>'Next Years Budget - Set Goals'!E112/12</f>
        <v>0</v>
      </c>
      <c r="F103" s="108">
        <f t="shared" si="86"/>
        <v>0</v>
      </c>
      <c r="G103" s="706">
        <f>'Next Years Budget - Set Goals'!G112/12</f>
        <v>0</v>
      </c>
      <c r="H103" s="108" t="e">
        <f t="shared" si="86"/>
        <v>#DIV/0!</v>
      </c>
      <c r="I103" s="706">
        <f>'Next Years Budget - Set Goals'!I112/12</f>
        <v>0</v>
      </c>
      <c r="J103" s="108" t="e">
        <f t="shared" si="87"/>
        <v>#DIV/0!</v>
      </c>
      <c r="K103" s="706">
        <f>'Next Years Budget - Set Goals'!K112/12</f>
        <v>0</v>
      </c>
      <c r="L103" s="108" t="e">
        <f t="shared" si="88"/>
        <v>#DIV/0!</v>
      </c>
      <c r="M103" s="706">
        <f>'Next Years Budget - Set Goals'!M112/12</f>
        <v>0</v>
      </c>
      <c r="N103" s="108" t="e">
        <f t="shared" si="89"/>
        <v>#DIV/0!</v>
      </c>
      <c r="O103" s="706">
        <f>'Next Years Budget - Set Goals'!O112/12</f>
        <v>0</v>
      </c>
      <c r="P103" s="108" t="e">
        <f t="shared" si="90"/>
        <v>#DIV/0!</v>
      </c>
      <c r="Q103" s="706">
        <f>'Next Years Budget - Set Goals'!Q112/12</f>
        <v>0</v>
      </c>
      <c r="R103" s="108" t="e">
        <f t="shared" si="91"/>
        <v>#DIV/0!</v>
      </c>
      <c r="S103" s="706">
        <f>'Next Years Budget - Set Goals'!S112/12</f>
        <v>0</v>
      </c>
      <c r="T103" s="108" t="e">
        <f t="shared" si="92"/>
        <v>#DIV/0!</v>
      </c>
      <c r="U103" s="706">
        <f>'Next Years Budget - Set Goals'!U112/12</f>
        <v>0</v>
      </c>
      <c r="V103" s="108" t="e">
        <f t="shared" si="93"/>
        <v>#DIV/0!</v>
      </c>
      <c r="W103" s="706">
        <f>'Next Years Budget - Set Goals'!W112/12</f>
        <v>0</v>
      </c>
      <c r="X103" s="108" t="e">
        <f t="shared" si="94"/>
        <v>#DIV/0!</v>
      </c>
      <c r="Y103" s="706">
        <f>'Next Years Budget - Set Goals'!Y112/12</f>
        <v>0</v>
      </c>
      <c r="Z103" s="108" t="e">
        <f t="shared" si="95"/>
        <v>#DIV/0!</v>
      </c>
      <c r="AA103" s="706">
        <f>'Next Years Budget - Set Goals'!AA112/12</f>
        <v>0</v>
      </c>
      <c r="AB103" s="108" t="e">
        <f t="shared" si="96"/>
        <v>#DIV/0!</v>
      </c>
      <c r="AC103" s="706">
        <f>'Next Years Budget - Set Goals'!AC112/12</f>
        <v>0</v>
      </c>
      <c r="AD103" s="319" t="e">
        <f t="shared" si="97"/>
        <v>#DIV/0!</v>
      </c>
    </row>
    <row r="104" spans="1:30" ht="13.15" x14ac:dyDescent="0.4">
      <c r="A104" s="327" t="s">
        <v>398</v>
      </c>
      <c r="B104" s="394" t="s">
        <v>325</v>
      </c>
      <c r="C104" s="243">
        <f t="shared" si="84"/>
        <v>0</v>
      </c>
      <c r="D104" s="101">
        <f t="shared" si="85"/>
        <v>0</v>
      </c>
      <c r="E104" s="706">
        <f>'Next Years Budget - Set Goals'!E113/12</f>
        <v>0</v>
      </c>
      <c r="F104" s="108">
        <f t="shared" si="86"/>
        <v>0</v>
      </c>
      <c r="G104" s="706">
        <f>'Next Years Budget - Set Goals'!G113/12</f>
        <v>0</v>
      </c>
      <c r="H104" s="108" t="e">
        <f t="shared" si="86"/>
        <v>#DIV/0!</v>
      </c>
      <c r="I104" s="706">
        <f>'Next Years Budget - Set Goals'!I113/12</f>
        <v>0</v>
      </c>
      <c r="J104" s="108" t="e">
        <f t="shared" si="87"/>
        <v>#DIV/0!</v>
      </c>
      <c r="K104" s="706">
        <f>'Next Years Budget - Set Goals'!K113/12</f>
        <v>0</v>
      </c>
      <c r="L104" s="108" t="e">
        <f t="shared" si="88"/>
        <v>#DIV/0!</v>
      </c>
      <c r="M104" s="706">
        <f>'Next Years Budget - Set Goals'!M113/12</f>
        <v>0</v>
      </c>
      <c r="N104" s="108" t="e">
        <f t="shared" si="89"/>
        <v>#DIV/0!</v>
      </c>
      <c r="O104" s="706">
        <f>'Next Years Budget - Set Goals'!O113/12</f>
        <v>0</v>
      </c>
      <c r="P104" s="108" t="e">
        <f t="shared" si="90"/>
        <v>#DIV/0!</v>
      </c>
      <c r="Q104" s="706">
        <f>'Next Years Budget - Set Goals'!Q113/12</f>
        <v>0</v>
      </c>
      <c r="R104" s="108" t="e">
        <f t="shared" si="91"/>
        <v>#DIV/0!</v>
      </c>
      <c r="S104" s="706">
        <f>'Next Years Budget - Set Goals'!S113/12</f>
        <v>0</v>
      </c>
      <c r="T104" s="108" t="e">
        <f t="shared" si="92"/>
        <v>#DIV/0!</v>
      </c>
      <c r="U104" s="706">
        <f>'Next Years Budget - Set Goals'!U113/12</f>
        <v>0</v>
      </c>
      <c r="V104" s="108" t="e">
        <f t="shared" si="93"/>
        <v>#DIV/0!</v>
      </c>
      <c r="W104" s="706">
        <f>'Next Years Budget - Set Goals'!W113/12</f>
        <v>0</v>
      </c>
      <c r="X104" s="108" t="e">
        <f t="shared" si="94"/>
        <v>#DIV/0!</v>
      </c>
      <c r="Y104" s="706">
        <f>'Next Years Budget - Set Goals'!Y113/12</f>
        <v>0</v>
      </c>
      <c r="Z104" s="108" t="e">
        <f t="shared" si="95"/>
        <v>#DIV/0!</v>
      </c>
      <c r="AA104" s="706">
        <f>'Next Years Budget - Set Goals'!AA113/12</f>
        <v>0</v>
      </c>
      <c r="AB104" s="108" t="e">
        <f t="shared" si="96"/>
        <v>#DIV/0!</v>
      </c>
      <c r="AC104" s="706">
        <f>'Next Years Budget - Set Goals'!AC113/12</f>
        <v>0</v>
      </c>
      <c r="AD104" s="319" t="e">
        <f t="shared" si="97"/>
        <v>#DIV/0!</v>
      </c>
    </row>
    <row r="105" spans="1:30" ht="13.15" x14ac:dyDescent="0.4">
      <c r="A105" s="327" t="s">
        <v>398</v>
      </c>
      <c r="B105" s="394" t="s">
        <v>326</v>
      </c>
      <c r="C105" s="243">
        <f t="shared" si="84"/>
        <v>0</v>
      </c>
      <c r="D105" s="101">
        <f t="shared" si="85"/>
        <v>0</v>
      </c>
      <c r="E105" s="706">
        <f>'Next Years Budget - Set Goals'!E114/12</f>
        <v>0</v>
      </c>
      <c r="F105" s="108">
        <f t="shared" ref="F105:H111" si="98">+E105/E$7</f>
        <v>0</v>
      </c>
      <c r="G105" s="706">
        <f>'Next Years Budget - Set Goals'!G114/12</f>
        <v>0</v>
      </c>
      <c r="H105" s="108" t="e">
        <f t="shared" si="98"/>
        <v>#DIV/0!</v>
      </c>
      <c r="I105" s="706">
        <f>'Next Years Budget - Set Goals'!I114/12</f>
        <v>0</v>
      </c>
      <c r="J105" s="108" t="e">
        <f t="shared" si="87"/>
        <v>#DIV/0!</v>
      </c>
      <c r="K105" s="706">
        <f>'Next Years Budget - Set Goals'!K114/12</f>
        <v>0</v>
      </c>
      <c r="L105" s="108" t="e">
        <f t="shared" si="88"/>
        <v>#DIV/0!</v>
      </c>
      <c r="M105" s="706">
        <f>'Next Years Budget - Set Goals'!M114/12</f>
        <v>0</v>
      </c>
      <c r="N105" s="108" t="e">
        <f t="shared" si="89"/>
        <v>#DIV/0!</v>
      </c>
      <c r="O105" s="706">
        <f>'Next Years Budget - Set Goals'!O114/12</f>
        <v>0</v>
      </c>
      <c r="P105" s="108" t="e">
        <f t="shared" si="90"/>
        <v>#DIV/0!</v>
      </c>
      <c r="Q105" s="706">
        <f>'Next Years Budget - Set Goals'!Q114/12</f>
        <v>0</v>
      </c>
      <c r="R105" s="108" t="e">
        <f t="shared" si="91"/>
        <v>#DIV/0!</v>
      </c>
      <c r="S105" s="706">
        <f>'Next Years Budget - Set Goals'!S114/12</f>
        <v>0</v>
      </c>
      <c r="T105" s="108" t="e">
        <f t="shared" si="92"/>
        <v>#DIV/0!</v>
      </c>
      <c r="U105" s="706">
        <f>'Next Years Budget - Set Goals'!U114/12</f>
        <v>0</v>
      </c>
      <c r="V105" s="108" t="e">
        <f t="shared" si="93"/>
        <v>#DIV/0!</v>
      </c>
      <c r="W105" s="706">
        <f>'Next Years Budget - Set Goals'!W114/12</f>
        <v>0</v>
      </c>
      <c r="X105" s="108" t="e">
        <f t="shared" si="94"/>
        <v>#DIV/0!</v>
      </c>
      <c r="Y105" s="706">
        <f>'Next Years Budget - Set Goals'!Y114/12</f>
        <v>0</v>
      </c>
      <c r="Z105" s="108" t="e">
        <f t="shared" si="95"/>
        <v>#DIV/0!</v>
      </c>
      <c r="AA105" s="706">
        <f>'Next Years Budget - Set Goals'!AA114/12</f>
        <v>0</v>
      </c>
      <c r="AB105" s="108" t="e">
        <f t="shared" si="96"/>
        <v>#DIV/0!</v>
      </c>
      <c r="AC105" s="706">
        <f>'Next Years Budget - Set Goals'!AC114/12</f>
        <v>0</v>
      </c>
      <c r="AD105" s="319" t="e">
        <f t="shared" si="97"/>
        <v>#DIV/0!</v>
      </c>
    </row>
    <row r="106" spans="1:30" ht="13.15" x14ac:dyDescent="0.4">
      <c r="A106" s="327" t="s">
        <v>399</v>
      </c>
      <c r="B106" s="394" t="s">
        <v>327</v>
      </c>
      <c r="C106" s="243">
        <f t="shared" si="84"/>
        <v>0</v>
      </c>
      <c r="D106" s="101">
        <f t="shared" si="85"/>
        <v>0</v>
      </c>
      <c r="E106" s="706">
        <f>'Next Years Budget - Set Goals'!E115/12</f>
        <v>0</v>
      </c>
      <c r="F106" s="108">
        <f t="shared" si="98"/>
        <v>0</v>
      </c>
      <c r="G106" s="706">
        <f>'Next Years Budget - Set Goals'!G115/12</f>
        <v>0</v>
      </c>
      <c r="H106" s="108" t="e">
        <f t="shared" si="98"/>
        <v>#DIV/0!</v>
      </c>
      <c r="I106" s="706">
        <f>'Next Years Budget - Set Goals'!I115/12</f>
        <v>0</v>
      </c>
      <c r="J106" s="108" t="e">
        <f t="shared" si="87"/>
        <v>#DIV/0!</v>
      </c>
      <c r="K106" s="706">
        <f>'Next Years Budget - Set Goals'!K115/12</f>
        <v>0</v>
      </c>
      <c r="L106" s="108" t="e">
        <f t="shared" si="88"/>
        <v>#DIV/0!</v>
      </c>
      <c r="M106" s="706">
        <f>'Next Years Budget - Set Goals'!M115/12</f>
        <v>0</v>
      </c>
      <c r="N106" s="108" t="e">
        <f t="shared" si="89"/>
        <v>#DIV/0!</v>
      </c>
      <c r="O106" s="706">
        <f>'Next Years Budget - Set Goals'!O115/12</f>
        <v>0</v>
      </c>
      <c r="P106" s="108" t="e">
        <f t="shared" si="90"/>
        <v>#DIV/0!</v>
      </c>
      <c r="Q106" s="706">
        <f>'Next Years Budget - Set Goals'!Q115/12</f>
        <v>0</v>
      </c>
      <c r="R106" s="108" t="e">
        <f t="shared" si="91"/>
        <v>#DIV/0!</v>
      </c>
      <c r="S106" s="706">
        <f>'Next Years Budget - Set Goals'!S115/12</f>
        <v>0</v>
      </c>
      <c r="T106" s="108" t="e">
        <f t="shared" si="92"/>
        <v>#DIV/0!</v>
      </c>
      <c r="U106" s="706">
        <f>'Next Years Budget - Set Goals'!U115/12</f>
        <v>0</v>
      </c>
      <c r="V106" s="108" t="e">
        <f t="shared" si="93"/>
        <v>#DIV/0!</v>
      </c>
      <c r="W106" s="706">
        <f>'Next Years Budget - Set Goals'!W115/12</f>
        <v>0</v>
      </c>
      <c r="X106" s="108" t="e">
        <f t="shared" si="94"/>
        <v>#DIV/0!</v>
      </c>
      <c r="Y106" s="706">
        <f>'Next Years Budget - Set Goals'!Y115/12</f>
        <v>0</v>
      </c>
      <c r="Z106" s="108" t="e">
        <f t="shared" si="95"/>
        <v>#DIV/0!</v>
      </c>
      <c r="AA106" s="706">
        <f>'Next Years Budget - Set Goals'!AA115/12</f>
        <v>0</v>
      </c>
      <c r="AB106" s="108" t="e">
        <f t="shared" si="96"/>
        <v>#DIV/0!</v>
      </c>
      <c r="AC106" s="706">
        <f>'Next Years Budget - Set Goals'!AC115/12</f>
        <v>0</v>
      </c>
      <c r="AD106" s="319" t="e">
        <f t="shared" si="97"/>
        <v>#DIV/0!</v>
      </c>
    </row>
    <row r="107" spans="1:30" ht="13.15" x14ac:dyDescent="0.4">
      <c r="A107" s="327" t="s">
        <v>399</v>
      </c>
      <c r="B107" s="394" t="s">
        <v>328</v>
      </c>
      <c r="C107" s="243">
        <f t="shared" si="84"/>
        <v>0</v>
      </c>
      <c r="D107" s="101">
        <f t="shared" si="85"/>
        <v>0</v>
      </c>
      <c r="E107" s="706">
        <f>'Next Years Budget - Set Goals'!E116/12</f>
        <v>0</v>
      </c>
      <c r="F107" s="108">
        <f t="shared" si="98"/>
        <v>0</v>
      </c>
      <c r="G107" s="706">
        <f>'Next Years Budget - Set Goals'!G116/12</f>
        <v>0</v>
      </c>
      <c r="H107" s="108" t="e">
        <f t="shared" si="98"/>
        <v>#DIV/0!</v>
      </c>
      <c r="I107" s="706">
        <f>'Next Years Budget - Set Goals'!I116/12</f>
        <v>0</v>
      </c>
      <c r="J107" s="108" t="e">
        <f t="shared" si="87"/>
        <v>#DIV/0!</v>
      </c>
      <c r="K107" s="706">
        <f>'Next Years Budget - Set Goals'!K116/12</f>
        <v>0</v>
      </c>
      <c r="L107" s="108" t="e">
        <f t="shared" si="88"/>
        <v>#DIV/0!</v>
      </c>
      <c r="M107" s="706">
        <f>'Next Years Budget - Set Goals'!M116/12</f>
        <v>0</v>
      </c>
      <c r="N107" s="108" t="e">
        <f t="shared" si="89"/>
        <v>#DIV/0!</v>
      </c>
      <c r="O107" s="706">
        <f>'Next Years Budget - Set Goals'!O116/12</f>
        <v>0</v>
      </c>
      <c r="P107" s="108" t="e">
        <f t="shared" si="90"/>
        <v>#DIV/0!</v>
      </c>
      <c r="Q107" s="706">
        <f>'Next Years Budget - Set Goals'!Q116/12</f>
        <v>0</v>
      </c>
      <c r="R107" s="108" t="e">
        <f t="shared" si="91"/>
        <v>#DIV/0!</v>
      </c>
      <c r="S107" s="706">
        <f>'Next Years Budget - Set Goals'!S116/12</f>
        <v>0</v>
      </c>
      <c r="T107" s="108" t="e">
        <f t="shared" si="92"/>
        <v>#DIV/0!</v>
      </c>
      <c r="U107" s="706">
        <f>'Next Years Budget - Set Goals'!U116/12</f>
        <v>0</v>
      </c>
      <c r="V107" s="108" t="e">
        <f t="shared" si="93"/>
        <v>#DIV/0!</v>
      </c>
      <c r="W107" s="706">
        <f>'Next Years Budget - Set Goals'!W116/12</f>
        <v>0</v>
      </c>
      <c r="X107" s="108" t="e">
        <f t="shared" si="94"/>
        <v>#DIV/0!</v>
      </c>
      <c r="Y107" s="706">
        <f>'Next Years Budget - Set Goals'!Y116/12</f>
        <v>0</v>
      </c>
      <c r="Z107" s="108" t="e">
        <f t="shared" si="95"/>
        <v>#DIV/0!</v>
      </c>
      <c r="AA107" s="706">
        <f>'Next Years Budget - Set Goals'!AA116/12</f>
        <v>0</v>
      </c>
      <c r="AB107" s="108" t="e">
        <f t="shared" si="96"/>
        <v>#DIV/0!</v>
      </c>
      <c r="AC107" s="706">
        <f>'Next Years Budget - Set Goals'!AC116/12</f>
        <v>0</v>
      </c>
      <c r="AD107" s="319" t="e">
        <f t="shared" si="97"/>
        <v>#DIV/0!</v>
      </c>
    </row>
    <row r="108" spans="1:30" ht="13.15" x14ac:dyDescent="0.4">
      <c r="A108" s="327" t="s">
        <v>399</v>
      </c>
      <c r="B108" s="394" t="s">
        <v>329</v>
      </c>
      <c r="C108" s="243">
        <f t="shared" si="84"/>
        <v>0</v>
      </c>
      <c r="D108" s="101">
        <f t="shared" si="85"/>
        <v>0</v>
      </c>
      <c r="E108" s="706">
        <f>'Next Years Budget - Set Goals'!E117/12</f>
        <v>0</v>
      </c>
      <c r="F108" s="108">
        <f t="shared" si="98"/>
        <v>0</v>
      </c>
      <c r="G108" s="706">
        <f>'Next Years Budget - Set Goals'!G117/12</f>
        <v>0</v>
      </c>
      <c r="H108" s="108" t="e">
        <f t="shared" si="98"/>
        <v>#DIV/0!</v>
      </c>
      <c r="I108" s="706">
        <f>'Next Years Budget - Set Goals'!I117/12</f>
        <v>0</v>
      </c>
      <c r="J108" s="108" t="e">
        <f t="shared" si="87"/>
        <v>#DIV/0!</v>
      </c>
      <c r="K108" s="706">
        <f>'Next Years Budget - Set Goals'!K117/12</f>
        <v>0</v>
      </c>
      <c r="L108" s="108" t="e">
        <f t="shared" si="88"/>
        <v>#DIV/0!</v>
      </c>
      <c r="M108" s="706">
        <f>'Next Years Budget - Set Goals'!M117/12</f>
        <v>0</v>
      </c>
      <c r="N108" s="108" t="e">
        <f t="shared" si="89"/>
        <v>#DIV/0!</v>
      </c>
      <c r="O108" s="706">
        <f>'Next Years Budget - Set Goals'!O117/12</f>
        <v>0</v>
      </c>
      <c r="P108" s="108" t="e">
        <f t="shared" si="90"/>
        <v>#DIV/0!</v>
      </c>
      <c r="Q108" s="706">
        <f>'Next Years Budget - Set Goals'!Q117/12</f>
        <v>0</v>
      </c>
      <c r="R108" s="108" t="e">
        <f t="shared" si="91"/>
        <v>#DIV/0!</v>
      </c>
      <c r="S108" s="706">
        <f>'Next Years Budget - Set Goals'!S117/12</f>
        <v>0</v>
      </c>
      <c r="T108" s="108" t="e">
        <f t="shared" si="92"/>
        <v>#DIV/0!</v>
      </c>
      <c r="U108" s="706">
        <f>'Next Years Budget - Set Goals'!U117/12</f>
        <v>0</v>
      </c>
      <c r="V108" s="108" t="e">
        <f t="shared" si="93"/>
        <v>#DIV/0!</v>
      </c>
      <c r="W108" s="706">
        <f>'Next Years Budget - Set Goals'!W117/12</f>
        <v>0</v>
      </c>
      <c r="X108" s="108" t="e">
        <f t="shared" si="94"/>
        <v>#DIV/0!</v>
      </c>
      <c r="Y108" s="706">
        <f>'Next Years Budget - Set Goals'!Y117/12</f>
        <v>0</v>
      </c>
      <c r="Z108" s="108" t="e">
        <f t="shared" si="95"/>
        <v>#DIV/0!</v>
      </c>
      <c r="AA108" s="706">
        <f>'Next Years Budget - Set Goals'!AA117/12</f>
        <v>0</v>
      </c>
      <c r="AB108" s="108" t="e">
        <f t="shared" si="96"/>
        <v>#DIV/0!</v>
      </c>
      <c r="AC108" s="706">
        <f>'Next Years Budget - Set Goals'!AC117/12</f>
        <v>0</v>
      </c>
      <c r="AD108" s="319" t="e">
        <f t="shared" si="97"/>
        <v>#DIV/0!</v>
      </c>
    </row>
    <row r="109" spans="1:30" ht="13.15" x14ac:dyDescent="0.4">
      <c r="A109" s="327" t="s">
        <v>399</v>
      </c>
      <c r="B109" s="394" t="s">
        <v>330</v>
      </c>
      <c r="C109" s="243">
        <f t="shared" si="84"/>
        <v>0</v>
      </c>
      <c r="D109" s="101">
        <f t="shared" si="85"/>
        <v>0</v>
      </c>
      <c r="E109" s="706">
        <f>'Next Years Budget - Set Goals'!E118/12</f>
        <v>0</v>
      </c>
      <c r="F109" s="108">
        <f t="shared" si="98"/>
        <v>0</v>
      </c>
      <c r="G109" s="706">
        <f>'Next Years Budget - Set Goals'!G118/12</f>
        <v>0</v>
      </c>
      <c r="H109" s="108" t="e">
        <f t="shared" si="98"/>
        <v>#DIV/0!</v>
      </c>
      <c r="I109" s="706">
        <f>'Next Years Budget - Set Goals'!I118/12</f>
        <v>0</v>
      </c>
      <c r="J109" s="108" t="e">
        <f t="shared" si="87"/>
        <v>#DIV/0!</v>
      </c>
      <c r="K109" s="706">
        <f>'Next Years Budget - Set Goals'!K118/12</f>
        <v>0</v>
      </c>
      <c r="L109" s="108" t="e">
        <f t="shared" si="88"/>
        <v>#DIV/0!</v>
      </c>
      <c r="M109" s="706">
        <f>'Next Years Budget - Set Goals'!M118/12</f>
        <v>0</v>
      </c>
      <c r="N109" s="108" t="e">
        <f t="shared" si="89"/>
        <v>#DIV/0!</v>
      </c>
      <c r="O109" s="706">
        <f>'Next Years Budget - Set Goals'!O118/12</f>
        <v>0</v>
      </c>
      <c r="P109" s="108" t="e">
        <f t="shared" si="90"/>
        <v>#DIV/0!</v>
      </c>
      <c r="Q109" s="706">
        <f>'Next Years Budget - Set Goals'!Q118/12</f>
        <v>0</v>
      </c>
      <c r="R109" s="108" t="e">
        <f t="shared" si="91"/>
        <v>#DIV/0!</v>
      </c>
      <c r="S109" s="706">
        <f>'Next Years Budget - Set Goals'!S118/12</f>
        <v>0</v>
      </c>
      <c r="T109" s="108" t="e">
        <f t="shared" si="92"/>
        <v>#DIV/0!</v>
      </c>
      <c r="U109" s="706">
        <f>'Next Years Budget - Set Goals'!U118/12</f>
        <v>0</v>
      </c>
      <c r="V109" s="108" t="e">
        <f t="shared" si="93"/>
        <v>#DIV/0!</v>
      </c>
      <c r="W109" s="706">
        <f>'Next Years Budget - Set Goals'!W118/12</f>
        <v>0</v>
      </c>
      <c r="X109" s="108" t="e">
        <f t="shared" si="94"/>
        <v>#DIV/0!</v>
      </c>
      <c r="Y109" s="706">
        <f>'Next Years Budget - Set Goals'!Y118/12</f>
        <v>0</v>
      </c>
      <c r="Z109" s="108" t="e">
        <f t="shared" si="95"/>
        <v>#DIV/0!</v>
      </c>
      <c r="AA109" s="706">
        <f>'Next Years Budget - Set Goals'!AA118/12</f>
        <v>0</v>
      </c>
      <c r="AB109" s="108" t="e">
        <f t="shared" si="96"/>
        <v>#DIV/0!</v>
      </c>
      <c r="AC109" s="706">
        <f>'Next Years Budget - Set Goals'!AC118/12</f>
        <v>0</v>
      </c>
      <c r="AD109" s="319" t="e">
        <f t="shared" si="97"/>
        <v>#DIV/0!</v>
      </c>
    </row>
    <row r="110" spans="1:30" ht="13.15" x14ac:dyDescent="0.4">
      <c r="A110" s="327" t="s">
        <v>399</v>
      </c>
      <c r="B110" s="394" t="s">
        <v>331</v>
      </c>
      <c r="C110" s="243">
        <f t="shared" si="84"/>
        <v>0</v>
      </c>
      <c r="D110" s="101">
        <f t="shared" si="85"/>
        <v>0</v>
      </c>
      <c r="E110" s="706">
        <f>'Next Years Budget - Set Goals'!E119/12</f>
        <v>0</v>
      </c>
      <c r="F110" s="108">
        <f t="shared" si="98"/>
        <v>0</v>
      </c>
      <c r="G110" s="706">
        <f>'Next Years Budget - Set Goals'!G119/12</f>
        <v>0</v>
      </c>
      <c r="H110" s="108" t="e">
        <f t="shared" si="98"/>
        <v>#DIV/0!</v>
      </c>
      <c r="I110" s="706">
        <f>'Next Years Budget - Set Goals'!I119/12</f>
        <v>0</v>
      </c>
      <c r="J110" s="108" t="e">
        <f t="shared" si="87"/>
        <v>#DIV/0!</v>
      </c>
      <c r="K110" s="706">
        <f>'Next Years Budget - Set Goals'!K119/12</f>
        <v>0</v>
      </c>
      <c r="L110" s="108" t="e">
        <f t="shared" si="88"/>
        <v>#DIV/0!</v>
      </c>
      <c r="M110" s="706">
        <f>'Next Years Budget - Set Goals'!M119/12</f>
        <v>0</v>
      </c>
      <c r="N110" s="108" t="e">
        <f t="shared" si="89"/>
        <v>#DIV/0!</v>
      </c>
      <c r="O110" s="706">
        <f>'Next Years Budget - Set Goals'!O119/12</f>
        <v>0</v>
      </c>
      <c r="P110" s="108" t="e">
        <f t="shared" si="90"/>
        <v>#DIV/0!</v>
      </c>
      <c r="Q110" s="706">
        <f>'Next Years Budget - Set Goals'!Q119/12</f>
        <v>0</v>
      </c>
      <c r="R110" s="108" t="e">
        <f t="shared" si="91"/>
        <v>#DIV/0!</v>
      </c>
      <c r="S110" s="706">
        <f>'Next Years Budget - Set Goals'!S119/12</f>
        <v>0</v>
      </c>
      <c r="T110" s="108" t="e">
        <f t="shared" si="92"/>
        <v>#DIV/0!</v>
      </c>
      <c r="U110" s="706">
        <f>'Next Years Budget - Set Goals'!U119/12</f>
        <v>0</v>
      </c>
      <c r="V110" s="108" t="e">
        <f t="shared" si="93"/>
        <v>#DIV/0!</v>
      </c>
      <c r="W110" s="706">
        <f>'Next Years Budget - Set Goals'!W119/12</f>
        <v>0</v>
      </c>
      <c r="X110" s="108" t="e">
        <f t="shared" si="94"/>
        <v>#DIV/0!</v>
      </c>
      <c r="Y110" s="706">
        <f>'Next Years Budget - Set Goals'!Y119/12</f>
        <v>0</v>
      </c>
      <c r="Z110" s="108" t="e">
        <f t="shared" si="95"/>
        <v>#DIV/0!</v>
      </c>
      <c r="AA110" s="706">
        <f>'Next Years Budget - Set Goals'!AA119/12</f>
        <v>0</v>
      </c>
      <c r="AB110" s="108" t="e">
        <f t="shared" si="96"/>
        <v>#DIV/0!</v>
      </c>
      <c r="AC110" s="706">
        <f>'Next Years Budget - Set Goals'!AC119/12</f>
        <v>0</v>
      </c>
      <c r="AD110" s="319" t="e">
        <f t="shared" si="97"/>
        <v>#DIV/0!</v>
      </c>
    </row>
    <row r="111" spans="1:30" ht="13.15" x14ac:dyDescent="0.4">
      <c r="A111" s="327" t="s">
        <v>399</v>
      </c>
      <c r="B111" s="394" t="s">
        <v>332</v>
      </c>
      <c r="C111" s="243">
        <f t="shared" si="84"/>
        <v>0</v>
      </c>
      <c r="D111" s="101">
        <f t="shared" si="85"/>
        <v>0</v>
      </c>
      <c r="E111" s="706">
        <f>'Next Years Budget - Set Goals'!E120/12</f>
        <v>0</v>
      </c>
      <c r="F111" s="108">
        <f t="shared" si="98"/>
        <v>0</v>
      </c>
      <c r="G111" s="706">
        <f>'Next Years Budget - Set Goals'!G120/12</f>
        <v>0</v>
      </c>
      <c r="H111" s="108" t="e">
        <f t="shared" si="98"/>
        <v>#DIV/0!</v>
      </c>
      <c r="I111" s="706">
        <f>'Next Years Budget - Set Goals'!I120/12</f>
        <v>0</v>
      </c>
      <c r="J111" s="108" t="e">
        <f t="shared" si="87"/>
        <v>#DIV/0!</v>
      </c>
      <c r="K111" s="706">
        <f>'Next Years Budget - Set Goals'!K120/12</f>
        <v>0</v>
      </c>
      <c r="L111" s="108" t="e">
        <f t="shared" si="88"/>
        <v>#DIV/0!</v>
      </c>
      <c r="M111" s="706">
        <f>'Next Years Budget - Set Goals'!M120/12</f>
        <v>0</v>
      </c>
      <c r="N111" s="108" t="e">
        <f t="shared" si="89"/>
        <v>#DIV/0!</v>
      </c>
      <c r="O111" s="706">
        <f>'Next Years Budget - Set Goals'!O120/12</f>
        <v>0</v>
      </c>
      <c r="P111" s="108" t="e">
        <f t="shared" si="90"/>
        <v>#DIV/0!</v>
      </c>
      <c r="Q111" s="706">
        <f>'Next Years Budget - Set Goals'!Q120/12</f>
        <v>0</v>
      </c>
      <c r="R111" s="108" t="e">
        <f t="shared" si="91"/>
        <v>#DIV/0!</v>
      </c>
      <c r="S111" s="706">
        <f>'Next Years Budget - Set Goals'!S120/12</f>
        <v>0</v>
      </c>
      <c r="T111" s="108" t="e">
        <f t="shared" si="92"/>
        <v>#DIV/0!</v>
      </c>
      <c r="U111" s="706">
        <f>'Next Years Budget - Set Goals'!U120/12</f>
        <v>0</v>
      </c>
      <c r="V111" s="108" t="e">
        <f t="shared" si="93"/>
        <v>#DIV/0!</v>
      </c>
      <c r="W111" s="706">
        <f>'Next Years Budget - Set Goals'!W120/12</f>
        <v>0</v>
      </c>
      <c r="X111" s="108" t="e">
        <f t="shared" si="94"/>
        <v>#DIV/0!</v>
      </c>
      <c r="Y111" s="706">
        <f>'Next Years Budget - Set Goals'!Y120/12</f>
        <v>0</v>
      </c>
      <c r="Z111" s="108" t="e">
        <f t="shared" si="95"/>
        <v>#DIV/0!</v>
      </c>
      <c r="AA111" s="706">
        <f>'Next Years Budget - Set Goals'!AA120/12</f>
        <v>0</v>
      </c>
      <c r="AB111" s="108" t="e">
        <f t="shared" si="96"/>
        <v>#DIV/0!</v>
      </c>
      <c r="AC111" s="706">
        <f>'Next Years Budget - Set Goals'!AC120/12</f>
        <v>0</v>
      </c>
      <c r="AD111" s="319" t="e">
        <f t="shared" si="97"/>
        <v>#DIV/0!</v>
      </c>
    </row>
    <row r="112" spans="1:30" ht="13.15" x14ac:dyDescent="0.4">
      <c r="A112" s="327"/>
      <c r="B112" s="409" t="s">
        <v>333</v>
      </c>
      <c r="C112" s="265">
        <f>SUM(C89:C111)</f>
        <v>0</v>
      </c>
      <c r="D112" s="110">
        <f>+C112/$C$7</f>
        <v>0</v>
      </c>
      <c r="E112" s="256">
        <f>SUM(E89:E111)</f>
        <v>0</v>
      </c>
      <c r="F112" s="194">
        <f>+E112/E$7</f>
        <v>0</v>
      </c>
      <c r="G112" s="256">
        <f>SUM(G89:G111)</f>
        <v>0</v>
      </c>
      <c r="H112" s="194" t="e">
        <f>+G112/G$7</f>
        <v>#DIV/0!</v>
      </c>
      <c r="I112" s="256">
        <f>SUM(I89:I111)</f>
        <v>0</v>
      </c>
      <c r="J112" s="194" t="e">
        <f>+I112/I$7</f>
        <v>#DIV/0!</v>
      </c>
      <c r="K112" s="256">
        <f>SUM(K89:K111)</f>
        <v>0</v>
      </c>
      <c r="L112" s="194" t="e">
        <f>+K112/K$7</f>
        <v>#DIV/0!</v>
      </c>
      <c r="M112" s="256">
        <f>SUM(M89:M111)</f>
        <v>0</v>
      </c>
      <c r="N112" s="194" t="e">
        <f>+M112/M$7</f>
        <v>#DIV/0!</v>
      </c>
      <c r="O112" s="256">
        <f>SUM(O89:O111)</f>
        <v>0</v>
      </c>
      <c r="P112" s="194" t="e">
        <f>+O112/O$7</f>
        <v>#DIV/0!</v>
      </c>
      <c r="Q112" s="256">
        <f>SUM(Q89:Q111)</f>
        <v>0</v>
      </c>
      <c r="R112" s="194" t="e">
        <f>+Q112/Q$7</f>
        <v>#DIV/0!</v>
      </c>
      <c r="S112" s="256">
        <f>SUM(S89:S111)</f>
        <v>0</v>
      </c>
      <c r="T112" s="194" t="e">
        <f>+S112/S$7</f>
        <v>#DIV/0!</v>
      </c>
      <c r="U112" s="256">
        <f>SUM(U89:U111)</f>
        <v>0</v>
      </c>
      <c r="V112" s="194" t="e">
        <f>+U112/U$7</f>
        <v>#DIV/0!</v>
      </c>
      <c r="W112" s="256">
        <f>SUM(W89:W111)</f>
        <v>0</v>
      </c>
      <c r="X112" s="194" t="e">
        <f>+W112/W$7</f>
        <v>#DIV/0!</v>
      </c>
      <c r="Y112" s="256">
        <f>SUM(Y89:Y111)</f>
        <v>0</v>
      </c>
      <c r="Z112" s="194" t="e">
        <f>+Y112/Y$7</f>
        <v>#DIV/0!</v>
      </c>
      <c r="AA112" s="256">
        <f>SUM(AA89:AA111)</f>
        <v>0</v>
      </c>
      <c r="AB112" s="194" t="e">
        <f>+AA112/AA$7</f>
        <v>#DIV/0!</v>
      </c>
      <c r="AC112" s="256">
        <f>SUM(AC89:AC111)</f>
        <v>0</v>
      </c>
      <c r="AD112" s="230" t="e">
        <f>+AC112/AC$7</f>
        <v>#DIV/0!</v>
      </c>
    </row>
    <row r="113" spans="2:30" x14ac:dyDescent="0.35">
      <c r="B113" s="4"/>
      <c r="C113" s="243"/>
      <c r="D113" s="1"/>
      <c r="E113" s="248"/>
      <c r="F113" s="108"/>
      <c r="G113" s="248"/>
      <c r="H113" s="108"/>
      <c r="I113" s="248"/>
      <c r="J113" s="108"/>
      <c r="K113" s="248"/>
      <c r="L113" s="108"/>
      <c r="M113" s="248"/>
      <c r="N113" s="108"/>
      <c r="O113" s="248"/>
      <c r="P113" s="108"/>
      <c r="Q113" s="248"/>
      <c r="R113" s="108"/>
      <c r="S113" s="248"/>
      <c r="T113" s="108"/>
      <c r="U113" s="248"/>
      <c r="V113" s="108"/>
      <c r="W113" s="248"/>
      <c r="X113" s="108"/>
      <c r="Y113" s="248"/>
      <c r="Z113" s="108"/>
      <c r="AA113" s="248"/>
      <c r="AB113" s="108"/>
      <c r="AC113" s="248"/>
      <c r="AD113" s="319"/>
    </row>
    <row r="114" spans="2:30" ht="15" x14ac:dyDescent="0.4">
      <c r="B114" s="431" t="s">
        <v>334</v>
      </c>
      <c r="C114" s="243">
        <f>SUM(C38+C60+C77+C86+C112)</f>
        <v>0</v>
      </c>
      <c r="D114" s="101">
        <f>+C114/$C$7</f>
        <v>0</v>
      </c>
      <c r="E114" s="243">
        <f>SUM(E38+E60+E77+E86+E112)</f>
        <v>0</v>
      </c>
      <c r="F114" s="108">
        <f>+E114/E$7</f>
        <v>0</v>
      </c>
      <c r="G114" s="243">
        <f>SUM(G38+G60+G77+G86+G112)</f>
        <v>0</v>
      </c>
      <c r="H114" s="108" t="e">
        <f>+G114/G$7</f>
        <v>#DIV/0!</v>
      </c>
      <c r="I114" s="243">
        <f>SUM(I38+I60+I77+I86+I112)</f>
        <v>0</v>
      </c>
      <c r="J114" s="108" t="e">
        <f>+I114/I$7</f>
        <v>#DIV/0!</v>
      </c>
      <c r="K114" s="243">
        <f>SUM(K38+K60+K77+K86+K112)</f>
        <v>0</v>
      </c>
      <c r="L114" s="108" t="e">
        <f>+K114/K$7</f>
        <v>#DIV/0!</v>
      </c>
      <c r="M114" s="243">
        <f>SUM(M38+M60+M77+M86+M112)</f>
        <v>0</v>
      </c>
      <c r="N114" s="108" t="e">
        <f>+M114/M$7</f>
        <v>#DIV/0!</v>
      </c>
      <c r="O114" s="243">
        <f>SUM(O38+O60+O77+O86+O112)</f>
        <v>0</v>
      </c>
      <c r="P114" s="108" t="e">
        <f>+O114/O$7</f>
        <v>#DIV/0!</v>
      </c>
      <c r="Q114" s="243">
        <f>SUM(Q38+Q60+Q77+Q86+Q112)</f>
        <v>0</v>
      </c>
      <c r="R114" s="108" t="e">
        <f>+Q114/Q$7</f>
        <v>#DIV/0!</v>
      </c>
      <c r="S114" s="243">
        <f>SUM(S38+S60+S77+S86+S112)</f>
        <v>0</v>
      </c>
      <c r="T114" s="108" t="e">
        <f>+S114/S$7</f>
        <v>#DIV/0!</v>
      </c>
      <c r="U114" s="243">
        <f>SUM(U38+U60+U77+U86+U112)</f>
        <v>0</v>
      </c>
      <c r="V114" s="108" t="e">
        <f>+U114/U$7</f>
        <v>#DIV/0!</v>
      </c>
      <c r="W114" s="243">
        <f>SUM(W38+W60+W77+W86+W112)</f>
        <v>0</v>
      </c>
      <c r="X114" s="108" t="e">
        <f>+W114/W$7</f>
        <v>#DIV/0!</v>
      </c>
      <c r="Y114" s="243">
        <f>SUM(Y38+Y60+Y77+Y86+Y112)</f>
        <v>0</v>
      </c>
      <c r="Z114" s="108" t="e">
        <f>+Y114/Y$7</f>
        <v>#DIV/0!</v>
      </c>
      <c r="AA114" s="243">
        <f>SUM(AA38+AA60+AA77+AA86+AA112)</f>
        <v>0</v>
      </c>
      <c r="AB114" s="108" t="e">
        <f>+AA114/AA$7</f>
        <v>#DIV/0!</v>
      </c>
      <c r="AC114" s="243">
        <f>SUM(AC38+AC60+AC77+AC86+AC112)</f>
        <v>0</v>
      </c>
      <c r="AD114" s="319" t="e">
        <f>+AC114/AC$7</f>
        <v>#DIV/0!</v>
      </c>
    </row>
    <row r="115" spans="2:30" ht="13.15" thickBot="1" x14ac:dyDescent="0.4">
      <c r="B115" s="6"/>
      <c r="C115" s="257"/>
      <c r="D115" s="2"/>
      <c r="E115" s="257"/>
      <c r="F115" s="177"/>
      <c r="G115" s="260"/>
      <c r="H115" s="177"/>
      <c r="I115" s="202"/>
      <c r="J115" s="177"/>
      <c r="K115" s="200"/>
      <c r="L115" s="177"/>
      <c r="M115" s="200"/>
      <c r="N115" s="177"/>
      <c r="O115" s="200"/>
      <c r="P115" s="177"/>
      <c r="Q115" s="200"/>
      <c r="R115" s="190"/>
      <c r="S115" s="153"/>
      <c r="T115" s="195"/>
      <c r="U115" s="2"/>
      <c r="V115" s="190"/>
      <c r="W115" s="2"/>
      <c r="X115" s="190"/>
      <c r="Y115" s="2"/>
      <c r="Z115" s="190"/>
      <c r="AA115" s="2"/>
      <c r="AB115" s="190"/>
      <c r="AC115" s="2"/>
      <c r="AD115" s="321"/>
    </row>
    <row r="116" spans="2:30" x14ac:dyDescent="0.35">
      <c r="B116" s="4"/>
      <c r="C116" s="247"/>
      <c r="D116" s="1"/>
      <c r="E116" s="247"/>
      <c r="F116" s="113"/>
      <c r="G116" s="261"/>
      <c r="H116" s="113"/>
      <c r="I116" s="203"/>
      <c r="J116" s="113"/>
      <c r="K116" s="96"/>
      <c r="L116" s="113"/>
      <c r="M116" s="96"/>
      <c r="N116" s="113"/>
      <c r="O116" s="96"/>
      <c r="P116" s="113"/>
      <c r="Q116" s="96"/>
      <c r="R116" s="172"/>
      <c r="S116" s="154"/>
      <c r="T116" s="196"/>
      <c r="U116" s="193"/>
      <c r="V116" s="172"/>
      <c r="W116" s="193"/>
      <c r="X116" s="172"/>
      <c r="Y116" s="193"/>
      <c r="Z116" s="172"/>
      <c r="AA116" s="193"/>
      <c r="AB116" s="172"/>
      <c r="AC116" s="193"/>
      <c r="AD116" s="319"/>
    </row>
    <row r="117" spans="2:30" ht="15" x14ac:dyDescent="0.4">
      <c r="B117" s="28" t="s">
        <v>335</v>
      </c>
      <c r="C117" s="243">
        <f>+C24-C114</f>
        <v>350000</v>
      </c>
      <c r="D117" s="101">
        <f>+C117/$C$7</f>
        <v>1</v>
      </c>
      <c r="E117" s="243">
        <f>+E24-E114</f>
        <v>350000</v>
      </c>
      <c r="F117" s="108">
        <f>+E117/E$7</f>
        <v>1</v>
      </c>
      <c r="G117" s="259">
        <f>+G24-G114</f>
        <v>0</v>
      </c>
      <c r="H117" s="108" t="e">
        <f>+G117/$G$7</f>
        <v>#DIV/0!</v>
      </c>
      <c r="I117" s="184">
        <f>+I24-I114</f>
        <v>0</v>
      </c>
      <c r="J117" s="108" t="e">
        <f>+I117/$I$7</f>
        <v>#DIV/0!</v>
      </c>
      <c r="K117" s="94">
        <f>+K24-K114</f>
        <v>0</v>
      </c>
      <c r="L117" s="108" t="e">
        <f>+K117/$K$7</f>
        <v>#DIV/0!</v>
      </c>
      <c r="M117" s="94">
        <f>+M24-M114</f>
        <v>0</v>
      </c>
      <c r="N117" s="108" t="e">
        <f>+M117/$M$7</f>
        <v>#DIV/0!</v>
      </c>
      <c r="O117" s="94">
        <f>+O24-O114</f>
        <v>0</v>
      </c>
      <c r="P117" s="108" t="e">
        <f>+O117/$O$7</f>
        <v>#DIV/0!</v>
      </c>
      <c r="Q117" s="94">
        <f>+Q24-Q114</f>
        <v>0</v>
      </c>
      <c r="R117" s="172" t="e">
        <f>+Q117/$Q$7</f>
        <v>#DIV/0!</v>
      </c>
      <c r="S117" s="192">
        <f>+S24-S114</f>
        <v>0</v>
      </c>
      <c r="T117" s="172" t="e">
        <f>+S117/$S$7</f>
        <v>#DIV/0!</v>
      </c>
      <c r="U117" s="192">
        <f>+U24-U114</f>
        <v>0</v>
      </c>
      <c r="V117" s="172" t="e">
        <f>+U117/$U$7</f>
        <v>#DIV/0!</v>
      </c>
      <c r="W117" s="192">
        <f>+W24-W114</f>
        <v>0</v>
      </c>
      <c r="X117" s="172" t="e">
        <f>+W117/$W$7</f>
        <v>#DIV/0!</v>
      </c>
      <c r="Y117" s="192">
        <f>+Y24-Y114</f>
        <v>0</v>
      </c>
      <c r="Z117" s="172" t="e">
        <f>+Y117/$Y$7</f>
        <v>#DIV/0!</v>
      </c>
      <c r="AA117" s="192">
        <f>+AA24-AA114</f>
        <v>0</v>
      </c>
      <c r="AB117" s="172" t="e">
        <f>+AA117/$AA$7</f>
        <v>#DIV/0!</v>
      </c>
      <c r="AC117" s="192">
        <f>+AC24-AC114</f>
        <v>0</v>
      </c>
      <c r="AD117" s="319" t="e">
        <f>+AC117/$AC$7</f>
        <v>#DIV/0!</v>
      </c>
    </row>
    <row r="118" spans="2:30" ht="13.15" thickBot="1" x14ac:dyDescent="0.4">
      <c r="B118" s="6"/>
      <c r="C118" s="257"/>
      <c r="D118" s="2"/>
      <c r="E118" s="93"/>
      <c r="F118" s="113"/>
      <c r="G118" s="87"/>
      <c r="H118" s="113"/>
      <c r="I118" s="185"/>
      <c r="J118" s="113"/>
      <c r="K118" s="87"/>
      <c r="L118" s="113"/>
      <c r="M118" s="87"/>
      <c r="N118" s="113"/>
      <c r="O118" s="87"/>
      <c r="P118" s="113"/>
      <c r="Q118" s="87"/>
      <c r="R118" s="174"/>
      <c r="S118" s="155"/>
      <c r="T118" s="197"/>
      <c r="U118" s="192"/>
      <c r="V118" s="174"/>
      <c r="W118" s="192"/>
      <c r="X118" s="174"/>
      <c r="Y118" s="192"/>
      <c r="Z118" s="174"/>
      <c r="AA118" s="192"/>
      <c r="AB118" s="174"/>
      <c r="AC118" s="192"/>
      <c r="AD118" s="401"/>
    </row>
    <row r="119" spans="2:30" ht="13.15" thickTop="1" x14ac:dyDescent="0.35">
      <c r="B119" s="4"/>
      <c r="C119" s="247"/>
      <c r="D119" s="1"/>
      <c r="E119" s="126"/>
      <c r="F119" s="168"/>
      <c r="G119" s="57"/>
      <c r="H119" s="168"/>
      <c r="I119" s="187"/>
      <c r="J119" s="168"/>
      <c r="K119" s="57"/>
      <c r="L119" s="168"/>
      <c r="M119" s="57"/>
      <c r="N119" s="168"/>
      <c r="O119" s="57"/>
      <c r="P119" s="168"/>
      <c r="Q119" s="57"/>
      <c r="R119" s="168"/>
      <c r="S119" s="57"/>
      <c r="T119" s="168"/>
      <c r="U119" s="57"/>
      <c r="V119" s="168"/>
      <c r="W119" s="57"/>
      <c r="X119" s="168"/>
      <c r="Y119" s="57"/>
      <c r="Z119" s="168"/>
      <c r="AA119" s="57"/>
      <c r="AB119" s="168"/>
      <c r="AC119" s="57"/>
      <c r="AD119" s="413"/>
    </row>
    <row r="120" spans="2:30" ht="15" x14ac:dyDescent="0.4">
      <c r="B120" s="28" t="s">
        <v>341</v>
      </c>
      <c r="C120" s="243"/>
      <c r="D120" s="1"/>
      <c r="E120" s="79"/>
      <c r="F120" s="113"/>
      <c r="G120" s="1"/>
      <c r="H120" s="113"/>
      <c r="I120" s="312"/>
      <c r="J120" s="113"/>
      <c r="K120" s="1"/>
      <c r="L120" s="113"/>
      <c r="M120" s="1"/>
      <c r="N120" s="113"/>
      <c r="O120" s="1"/>
      <c r="P120" s="113"/>
      <c r="Q120" s="1"/>
      <c r="R120" s="113"/>
      <c r="S120" s="1"/>
      <c r="T120" s="113"/>
      <c r="U120" s="1"/>
      <c r="V120" s="113"/>
      <c r="W120" s="1"/>
      <c r="X120" s="113"/>
      <c r="Y120" s="1"/>
      <c r="Z120" s="113"/>
      <c r="AA120" s="1"/>
      <c r="AB120" s="113"/>
      <c r="AC120" s="1"/>
      <c r="AD120" s="322"/>
    </row>
    <row r="121" spans="2:30" x14ac:dyDescent="0.35">
      <c r="B121" s="394" t="s">
        <v>336</v>
      </c>
      <c r="C121" s="429">
        <v>0</v>
      </c>
      <c r="D121" s="108">
        <f t="shared" ref="D121:D126" si="99">+C121/$C$7</f>
        <v>0</v>
      </c>
      <c r="E121" s="79"/>
      <c r="F121" s="113"/>
      <c r="G121" s="1"/>
      <c r="H121" s="113"/>
      <c r="I121" s="312"/>
      <c r="J121" s="113"/>
      <c r="K121" s="1"/>
      <c r="L121" s="113"/>
      <c r="M121" s="1"/>
      <c r="N121" s="113"/>
      <c r="O121" s="1"/>
      <c r="P121" s="113"/>
      <c r="Q121" s="1"/>
      <c r="R121" s="113"/>
      <c r="S121" s="1"/>
      <c r="T121" s="113"/>
      <c r="U121" s="1"/>
      <c r="V121" s="113"/>
      <c r="W121" s="1"/>
      <c r="X121" s="113"/>
      <c r="Y121" s="1"/>
      <c r="Z121" s="113"/>
      <c r="AA121" s="1"/>
      <c r="AB121" s="113"/>
      <c r="AC121" s="1"/>
      <c r="AD121" s="322"/>
    </row>
    <row r="122" spans="2:30" x14ac:dyDescent="0.35">
      <c r="B122" s="394" t="s">
        <v>337</v>
      </c>
      <c r="C122" s="429">
        <v>0</v>
      </c>
      <c r="D122" s="108">
        <f t="shared" si="99"/>
        <v>0</v>
      </c>
      <c r="E122" s="79"/>
      <c r="F122" s="113"/>
      <c r="G122" s="1"/>
      <c r="H122" s="113"/>
      <c r="I122" s="312"/>
      <c r="J122" s="113"/>
      <c r="K122" s="1"/>
      <c r="L122" s="113"/>
      <c r="M122" s="1"/>
      <c r="N122" s="113"/>
      <c r="O122" s="1"/>
      <c r="P122" s="113"/>
      <c r="Q122" s="1"/>
      <c r="R122" s="113"/>
      <c r="S122" s="1"/>
      <c r="T122" s="113"/>
      <c r="U122" s="1"/>
      <c r="V122" s="113"/>
      <c r="W122" s="1"/>
      <c r="X122" s="113"/>
      <c r="Y122" s="1"/>
      <c r="Z122" s="113"/>
      <c r="AA122" s="1"/>
      <c r="AB122" s="113"/>
      <c r="AC122" s="1"/>
      <c r="AD122" s="322"/>
    </row>
    <row r="123" spans="2:30" x14ac:dyDescent="0.35">
      <c r="B123" s="394" t="s">
        <v>338</v>
      </c>
      <c r="C123" s="429">
        <v>0</v>
      </c>
      <c r="D123" s="108">
        <f t="shared" si="99"/>
        <v>0</v>
      </c>
      <c r="E123" s="79"/>
      <c r="F123" s="113"/>
      <c r="G123" s="1"/>
      <c r="H123" s="113"/>
      <c r="I123" s="312"/>
      <c r="J123" s="113"/>
      <c r="K123" s="1"/>
      <c r="L123" s="113"/>
      <c r="M123" s="1"/>
      <c r="N123" s="113"/>
      <c r="O123" s="1"/>
      <c r="P123" s="113"/>
      <c r="Q123" s="1"/>
      <c r="R123" s="113"/>
      <c r="S123" s="1"/>
      <c r="T123" s="113"/>
      <c r="U123" s="1"/>
      <c r="V123" s="113"/>
      <c r="W123" s="1"/>
      <c r="X123" s="113"/>
      <c r="Y123" s="1"/>
      <c r="Z123" s="113"/>
      <c r="AA123" s="1"/>
      <c r="AB123" s="113"/>
      <c r="AC123" s="1"/>
      <c r="AD123" s="322"/>
    </row>
    <row r="124" spans="2:30" x14ac:dyDescent="0.35">
      <c r="B124" s="394" t="s">
        <v>339</v>
      </c>
      <c r="C124" s="429">
        <v>0</v>
      </c>
      <c r="D124" s="108">
        <f t="shared" si="99"/>
        <v>0</v>
      </c>
      <c r="E124" s="79"/>
      <c r="F124" s="113"/>
      <c r="G124" s="1"/>
      <c r="H124" s="113"/>
      <c r="I124" s="312"/>
      <c r="J124" s="113"/>
      <c r="K124" s="1"/>
      <c r="L124" s="113"/>
      <c r="M124" s="1"/>
      <c r="N124" s="113"/>
      <c r="O124" s="1"/>
      <c r="P124" s="113"/>
      <c r="Q124" s="1"/>
      <c r="R124" s="113"/>
      <c r="S124" s="1"/>
      <c r="T124" s="113"/>
      <c r="U124" s="1"/>
      <c r="V124" s="113"/>
      <c r="W124" s="1"/>
      <c r="X124" s="113"/>
      <c r="Y124" s="1"/>
      <c r="Z124" s="113"/>
      <c r="AA124" s="1"/>
      <c r="AB124" s="113"/>
      <c r="AC124" s="1"/>
      <c r="AD124" s="322"/>
    </row>
    <row r="125" spans="2:30" ht="13.15" thickBot="1" x14ac:dyDescent="0.4">
      <c r="B125" s="394" t="s">
        <v>340</v>
      </c>
      <c r="C125" s="429">
        <v>0</v>
      </c>
      <c r="D125" s="108">
        <f t="shared" si="99"/>
        <v>0</v>
      </c>
      <c r="E125" s="79"/>
      <c r="F125" s="113"/>
      <c r="G125" s="1"/>
      <c r="H125" s="113"/>
      <c r="I125" s="312"/>
      <c r="J125" s="113"/>
      <c r="K125" s="1"/>
      <c r="L125" s="113"/>
      <c r="M125" s="1"/>
      <c r="N125" s="113"/>
      <c r="O125" s="1"/>
      <c r="P125" s="113"/>
      <c r="Q125" s="1"/>
      <c r="R125" s="113"/>
      <c r="S125" s="1"/>
      <c r="T125" s="113"/>
      <c r="U125" s="1"/>
      <c r="V125" s="113"/>
      <c r="W125" s="1"/>
      <c r="X125" s="113"/>
      <c r="Y125" s="1"/>
      <c r="Z125" s="113"/>
      <c r="AA125" s="1"/>
      <c r="AB125" s="113"/>
      <c r="AC125" s="1"/>
      <c r="AD125" s="322"/>
    </row>
    <row r="126" spans="2:30" ht="13.5" thickBot="1" x14ac:dyDescent="0.45">
      <c r="B126" s="414" t="s">
        <v>347</v>
      </c>
      <c r="C126" s="266">
        <f>SUM(C121:C125)</f>
        <v>0</v>
      </c>
      <c r="D126" s="204">
        <f t="shared" si="99"/>
        <v>0</v>
      </c>
      <c r="E126" s="79"/>
      <c r="F126" s="113"/>
      <c r="G126" s="1"/>
      <c r="H126" s="113"/>
      <c r="I126" s="312"/>
      <c r="J126" s="113"/>
      <c r="K126" s="1"/>
      <c r="L126" s="113"/>
      <c r="M126" s="1"/>
      <c r="N126" s="113"/>
      <c r="O126" s="1"/>
      <c r="P126" s="113"/>
      <c r="Q126" s="1"/>
      <c r="R126" s="113"/>
      <c r="S126" s="1"/>
      <c r="T126" s="113"/>
      <c r="U126" s="1"/>
      <c r="V126" s="113"/>
      <c r="W126" s="1"/>
      <c r="X126" s="113"/>
      <c r="Y126" s="1"/>
      <c r="Z126" s="113"/>
      <c r="AA126" s="1"/>
      <c r="AB126" s="113"/>
      <c r="AC126" s="1"/>
      <c r="AD126" s="322"/>
    </row>
    <row r="127" spans="2:30" x14ac:dyDescent="0.35">
      <c r="B127" s="4"/>
      <c r="C127" s="247"/>
      <c r="D127" s="113"/>
      <c r="E127" s="79"/>
      <c r="F127" s="113"/>
      <c r="G127" s="1"/>
      <c r="H127" s="113"/>
      <c r="I127" s="312"/>
      <c r="J127" s="113"/>
      <c r="K127" s="1"/>
      <c r="L127" s="113"/>
      <c r="M127" s="1"/>
      <c r="N127" s="113"/>
      <c r="O127" s="1"/>
      <c r="P127" s="113"/>
      <c r="Q127" s="1"/>
      <c r="R127" s="113"/>
      <c r="S127" s="1"/>
      <c r="T127" s="113"/>
      <c r="U127" s="1"/>
      <c r="V127" s="113"/>
      <c r="W127" s="1"/>
      <c r="X127" s="113"/>
      <c r="Y127" s="1"/>
      <c r="Z127" s="113"/>
      <c r="AA127" s="1"/>
      <c r="AB127" s="113"/>
      <c r="AC127" s="1"/>
      <c r="AD127" s="322"/>
    </row>
    <row r="128" spans="2:30" ht="15" x14ac:dyDescent="0.4">
      <c r="B128" s="412" t="s">
        <v>342</v>
      </c>
      <c r="C128" s="243"/>
      <c r="D128" s="1"/>
      <c r="E128" s="79"/>
      <c r="F128" s="113"/>
      <c r="G128" s="1"/>
      <c r="H128" s="113"/>
      <c r="I128" s="312"/>
      <c r="J128" s="113"/>
      <c r="K128" s="1"/>
      <c r="L128" s="113"/>
      <c r="M128" s="1"/>
      <c r="N128" s="113"/>
      <c r="O128" s="1"/>
      <c r="P128" s="113"/>
      <c r="Q128" s="1"/>
      <c r="R128" s="113"/>
      <c r="S128" s="1"/>
      <c r="T128" s="113"/>
      <c r="U128" s="1"/>
      <c r="V128" s="113"/>
      <c r="W128" s="1"/>
      <c r="X128" s="113"/>
      <c r="Y128" s="1"/>
      <c r="Z128" s="113"/>
      <c r="AA128" s="1"/>
      <c r="AB128" s="113"/>
      <c r="AC128" s="1"/>
      <c r="AD128" s="322"/>
    </row>
    <row r="129" spans="2:30" x14ac:dyDescent="0.35">
      <c r="B129" s="394" t="s">
        <v>343</v>
      </c>
      <c r="C129" s="429">
        <v>0</v>
      </c>
      <c r="D129" s="108">
        <f>+C129/$C$7</f>
        <v>0</v>
      </c>
      <c r="E129" s="79"/>
      <c r="F129" s="113"/>
      <c r="G129" s="1"/>
      <c r="H129" s="113"/>
      <c r="I129" s="312"/>
      <c r="J129" s="113"/>
      <c r="K129" s="1"/>
      <c r="L129" s="113"/>
      <c r="M129" s="1"/>
      <c r="N129" s="113"/>
      <c r="O129" s="1"/>
      <c r="P129" s="113"/>
      <c r="Q129" s="1"/>
      <c r="R129" s="113"/>
      <c r="S129" s="1"/>
      <c r="T129" s="113"/>
      <c r="U129" s="1"/>
      <c r="V129" s="113"/>
      <c r="W129" s="1"/>
      <c r="X129" s="113"/>
      <c r="Y129" s="1"/>
      <c r="Z129" s="113"/>
      <c r="AA129" s="1"/>
      <c r="AB129" s="113"/>
      <c r="AC129" s="1"/>
      <c r="AD129" s="322"/>
    </row>
    <row r="130" spans="2:30" ht="13.15" thickBot="1" x14ac:dyDescent="0.4">
      <c r="B130" s="394" t="s">
        <v>344</v>
      </c>
      <c r="C130" s="429">
        <v>0</v>
      </c>
      <c r="D130" s="108">
        <f>+C130/$C$7</f>
        <v>0</v>
      </c>
      <c r="E130" s="79"/>
      <c r="F130" s="113"/>
      <c r="G130" s="1"/>
      <c r="H130" s="113"/>
      <c r="I130" s="312"/>
      <c r="J130" s="113"/>
      <c r="K130" s="1"/>
      <c r="L130" s="113"/>
      <c r="M130" s="1"/>
      <c r="N130" s="113"/>
      <c r="O130" s="1"/>
      <c r="P130" s="113"/>
      <c r="Q130" s="1"/>
      <c r="R130" s="113"/>
      <c r="S130" s="1"/>
      <c r="T130" s="113"/>
      <c r="U130" s="1"/>
      <c r="V130" s="113"/>
      <c r="W130" s="1"/>
      <c r="X130" s="113"/>
      <c r="Y130" s="1"/>
      <c r="Z130" s="113"/>
      <c r="AA130" s="1"/>
      <c r="AB130" s="113"/>
      <c r="AC130" s="1"/>
      <c r="AD130" s="322"/>
    </row>
    <row r="131" spans="2:30" ht="13.5" thickBot="1" x14ac:dyDescent="0.45">
      <c r="B131" s="414" t="s">
        <v>346</v>
      </c>
      <c r="C131" s="267">
        <v>0</v>
      </c>
      <c r="D131" s="204">
        <f>+C131/$C$7</f>
        <v>0</v>
      </c>
      <c r="E131" s="79"/>
      <c r="F131" s="113"/>
      <c r="G131" s="1"/>
      <c r="H131" s="113"/>
      <c r="I131" s="312"/>
      <c r="J131" s="113"/>
      <c r="K131" s="1"/>
      <c r="L131" s="113"/>
      <c r="M131" s="1"/>
      <c r="N131" s="113"/>
      <c r="O131" s="1"/>
      <c r="P131" s="113"/>
      <c r="Q131" s="1"/>
      <c r="R131" s="113"/>
      <c r="S131" s="1"/>
      <c r="T131" s="113"/>
      <c r="U131" s="1"/>
      <c r="V131" s="113"/>
      <c r="W131" s="1"/>
      <c r="X131" s="113"/>
      <c r="Y131" s="1"/>
      <c r="Z131" s="113"/>
      <c r="AA131" s="1"/>
      <c r="AB131" s="113"/>
      <c r="AC131" s="1"/>
      <c r="AD131" s="322"/>
    </row>
    <row r="132" spans="2:30" x14ac:dyDescent="0.35">
      <c r="B132" s="4"/>
      <c r="C132" s="247"/>
      <c r="D132" s="1"/>
      <c r="E132" s="79"/>
      <c r="F132" s="113"/>
      <c r="G132" s="1"/>
      <c r="H132" s="113"/>
      <c r="I132" s="312"/>
      <c r="J132" s="113"/>
      <c r="K132" s="1"/>
      <c r="L132" s="113"/>
      <c r="M132" s="1"/>
      <c r="N132" s="113"/>
      <c r="O132" s="1"/>
      <c r="P132" s="113"/>
      <c r="Q132" s="1"/>
      <c r="R132" s="113"/>
      <c r="S132" s="1"/>
      <c r="T132" s="113"/>
      <c r="U132" s="1"/>
      <c r="V132" s="113"/>
      <c r="W132" s="1"/>
      <c r="X132" s="113"/>
      <c r="Y132" s="1"/>
      <c r="Z132" s="113"/>
      <c r="AA132" s="1"/>
      <c r="AB132" s="113"/>
      <c r="AC132" s="1"/>
      <c r="AD132" s="322"/>
    </row>
    <row r="133" spans="2:30" ht="15" x14ac:dyDescent="0.4">
      <c r="B133" s="412" t="s">
        <v>348</v>
      </c>
      <c r="C133" s="243">
        <f>+C117+C126-C131</f>
        <v>350000</v>
      </c>
      <c r="D133" s="108">
        <f>+C133/$C$7</f>
        <v>1</v>
      </c>
      <c r="E133" s="79"/>
      <c r="F133" s="113"/>
      <c r="G133" s="1"/>
      <c r="H133" s="113"/>
      <c r="I133" s="312"/>
      <c r="J133" s="113"/>
      <c r="K133" s="1"/>
      <c r="L133" s="113"/>
      <c r="M133" s="1"/>
      <c r="N133" s="113"/>
      <c r="O133" s="1"/>
      <c r="P133" s="113"/>
      <c r="Q133" s="1"/>
      <c r="R133" s="113"/>
      <c r="S133" s="1"/>
      <c r="T133" s="113"/>
      <c r="U133" s="1"/>
      <c r="V133" s="113"/>
      <c r="W133" s="1"/>
      <c r="X133" s="113"/>
      <c r="Y133" s="1"/>
      <c r="Z133" s="113"/>
      <c r="AA133" s="1"/>
      <c r="AB133" s="113"/>
      <c r="AC133" s="1"/>
      <c r="AD133" s="322"/>
    </row>
    <row r="134" spans="2:30" ht="13.15" thickBot="1" x14ac:dyDescent="0.4">
      <c r="B134" s="6"/>
      <c r="C134" s="415"/>
      <c r="D134" s="2"/>
      <c r="E134" s="416"/>
      <c r="F134" s="324"/>
      <c r="G134" s="2"/>
      <c r="H134" s="324"/>
      <c r="I134" s="417"/>
      <c r="J134" s="324"/>
      <c r="K134" s="2"/>
      <c r="L134" s="324"/>
      <c r="M134" s="2"/>
      <c r="N134" s="324"/>
      <c r="O134" s="2"/>
      <c r="P134" s="324"/>
      <c r="Q134" s="2"/>
      <c r="R134" s="324"/>
      <c r="S134" s="2"/>
      <c r="T134" s="324"/>
      <c r="U134" s="2"/>
      <c r="V134" s="324"/>
      <c r="W134" s="2"/>
      <c r="X134" s="324"/>
      <c r="Y134" s="2"/>
      <c r="Z134" s="324"/>
      <c r="AA134" s="2"/>
      <c r="AB134" s="324"/>
      <c r="AC134" s="2"/>
      <c r="AD134" s="418"/>
    </row>
    <row r="135" spans="2:30" x14ac:dyDescent="0.35">
      <c r="C135" s="178"/>
      <c r="F135" s="163"/>
      <c r="H135" s="163"/>
      <c r="I135" s="178"/>
      <c r="J135" s="163"/>
      <c r="L135" s="163"/>
      <c r="N135" s="163"/>
      <c r="P135" s="163"/>
      <c r="R135" s="163"/>
      <c r="T135" s="163"/>
      <c r="V135" s="163"/>
      <c r="X135" s="163"/>
      <c r="Z135" s="163"/>
      <c r="AB135" s="163"/>
      <c r="AD135" s="163"/>
    </row>
  </sheetData>
  <mergeCells count="14">
    <mergeCell ref="M5:N5"/>
    <mergeCell ref="C5:D5"/>
    <mergeCell ref="E5:F5"/>
    <mergeCell ref="G5:H5"/>
    <mergeCell ref="I5:J5"/>
    <mergeCell ref="K5:L5"/>
    <mergeCell ref="O5:P5"/>
    <mergeCell ref="Q5:R5"/>
    <mergeCell ref="AA5:AB5"/>
    <mergeCell ref="AC5:AD5"/>
    <mergeCell ref="S5:T5"/>
    <mergeCell ref="U5:V5"/>
    <mergeCell ref="W5:X5"/>
    <mergeCell ref="Y5:Z5"/>
  </mergeCells>
  <phoneticPr fontId="0" type="noConversion"/>
  <pageMargins left="0.75" right="0.75" top="1" bottom="1" header="0.5" footer="0.5"/>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2:BH135"/>
  <sheetViews>
    <sheetView topLeftCell="AF1" zoomScale="28" workbookViewId="0">
      <selection activeCell="BG33" sqref="BG33"/>
    </sheetView>
  </sheetViews>
  <sheetFormatPr defaultRowHeight="12.75" x14ac:dyDescent="0.35"/>
  <cols>
    <col min="2" max="2" width="50.59765625" customWidth="1"/>
    <col min="32" max="32" width="31.1328125" customWidth="1"/>
    <col min="33" max="33" width="14.86328125" customWidth="1"/>
    <col min="34" max="34" width="14.1328125" customWidth="1"/>
    <col min="35" max="35" width="14.265625" customWidth="1"/>
    <col min="36" max="36" width="15.59765625" customWidth="1"/>
    <col min="37" max="37" width="15.265625" customWidth="1"/>
    <col min="38" max="38" width="15.59765625" customWidth="1"/>
    <col min="39" max="39" width="14.59765625" customWidth="1"/>
    <col min="40" max="40" width="13.265625" customWidth="1"/>
    <col min="41" max="41" width="13.86328125" customWidth="1"/>
    <col min="42" max="42" width="15.86328125" customWidth="1"/>
    <col min="43" max="43" width="11.73046875" customWidth="1"/>
    <col min="44" max="44" width="12" customWidth="1"/>
    <col min="45" max="45" width="12.1328125" customWidth="1"/>
    <col min="46" max="46" width="12.265625" customWidth="1"/>
    <col min="51" max="51" width="52.73046875" customWidth="1"/>
    <col min="52" max="52" width="20.1328125" customWidth="1"/>
    <col min="53" max="53" width="9.265625" bestFit="1" customWidth="1"/>
    <col min="57" max="57" width="61.3984375" bestFit="1" customWidth="1"/>
    <col min="59" max="59" width="16.86328125" customWidth="1"/>
  </cols>
  <sheetData>
    <row r="2" spans="2:60" hidden="1" x14ac:dyDescent="0.35">
      <c r="C2" s="178"/>
      <c r="E2" s="241">
        <f>'Next Years Budget - Set Goals'!$E$15</f>
        <v>3500000</v>
      </c>
      <c r="F2" s="163"/>
      <c r="G2">
        <f>'Next Years Budget - Set Goals'!$G$15</f>
        <v>1200000</v>
      </c>
      <c r="H2" s="163"/>
      <c r="I2" s="178">
        <f>'Next Years Budget - Set Goals'!$I$15</f>
        <v>800000</v>
      </c>
      <c r="J2" s="163"/>
      <c r="K2">
        <f>'Next Years Budget - Set Goals'!$K$15</f>
        <v>0</v>
      </c>
      <c r="L2" s="163"/>
      <c r="M2">
        <f>'Next Years Budget - Set Goals'!$M$15</f>
        <v>2000000</v>
      </c>
      <c r="N2" s="163"/>
      <c r="O2">
        <f>'Next Years Budget - Set Goals'!$O$15</f>
        <v>400000</v>
      </c>
      <c r="P2" s="163"/>
      <c r="Q2">
        <f>'Next Years Budget - Set Goals'!$Q$15</f>
        <v>2500000</v>
      </c>
      <c r="R2" s="163"/>
      <c r="S2">
        <f>'Next Years Budget - Set Goals'!$S$15</f>
        <v>0</v>
      </c>
      <c r="T2" s="163"/>
      <c r="U2">
        <f>'Next Years Budget - Set Goals'!$U$15</f>
        <v>0</v>
      </c>
      <c r="V2" s="163"/>
      <c r="W2">
        <f>'Next Years Budget - Set Goals'!$W$15</f>
        <v>0</v>
      </c>
      <c r="X2" s="163"/>
      <c r="Y2">
        <f>'Next Years Budget - Set Goals'!$Y$15</f>
        <v>0</v>
      </c>
      <c r="Z2" s="163"/>
      <c r="AA2">
        <f>'Next Years Budget - Set Goals'!$AA$15</f>
        <v>0</v>
      </c>
      <c r="AB2" s="163"/>
      <c r="AC2">
        <f>'Next Years Budget - Set Goals'!$AC$15</f>
        <v>0</v>
      </c>
      <c r="AD2" s="163"/>
    </row>
    <row r="3" spans="2:60" hidden="1" x14ac:dyDescent="0.35">
      <c r="C3" s="178"/>
      <c r="E3" s="468">
        <f>'Set Seasonal Sales Curves'!$L$31</f>
        <v>0.09</v>
      </c>
      <c r="F3" s="163"/>
      <c r="G3" s="208">
        <f>'Set Seasonal Sales Curves'!$L$41</f>
        <v>0</v>
      </c>
      <c r="H3" s="163"/>
      <c r="I3" s="208">
        <f>'Set Seasonal Sales Curves'!$L$51</f>
        <v>0</v>
      </c>
      <c r="J3" s="163"/>
      <c r="K3" s="208">
        <f>'Set Seasonal Sales Curves'!$L$61</f>
        <v>0</v>
      </c>
      <c r="L3" s="163"/>
      <c r="M3" s="208">
        <f>'Set Seasonal Sales Curves'!$L$72</f>
        <v>0</v>
      </c>
      <c r="N3" s="163"/>
      <c r="O3" s="208">
        <f>'Set Seasonal Sales Curves'!$L$82</f>
        <v>0</v>
      </c>
      <c r="P3" s="163"/>
      <c r="Q3" s="208">
        <f>'Set Seasonal Sales Curves'!$L$92</f>
        <v>0</v>
      </c>
      <c r="R3" s="163"/>
      <c r="S3" s="208">
        <f>'Set Seasonal Sales Curves'!$L$102</f>
        <v>0</v>
      </c>
      <c r="T3" s="163"/>
      <c r="U3" s="208">
        <f>'Set Seasonal Sales Curves'!$L$112</f>
        <v>0</v>
      </c>
      <c r="V3" s="163"/>
      <c r="W3" s="208">
        <f>'Set Seasonal Sales Curves'!$L$122</f>
        <v>0</v>
      </c>
      <c r="X3" s="163"/>
      <c r="Y3" s="208">
        <f>'Set Seasonal Sales Curves'!$L$132</f>
        <v>0</v>
      </c>
      <c r="Z3" s="163"/>
      <c r="AA3" s="467">
        <f>'Set Seasonal Sales Curves'!$L$142</f>
        <v>0</v>
      </c>
      <c r="AB3" s="163"/>
      <c r="AC3" s="467">
        <f>'Set Seasonal Sales Curves'!$L$152</f>
        <v>0</v>
      </c>
      <c r="AD3" s="163"/>
    </row>
    <row r="4" spans="2:60" ht="30.4" thickBot="1" x14ac:dyDescent="0.85">
      <c r="B4" s="207" t="s">
        <v>412</v>
      </c>
      <c r="C4" s="178"/>
      <c r="F4" s="163"/>
      <c r="H4" s="163"/>
      <c r="I4" s="178"/>
      <c r="J4" s="163"/>
      <c r="L4" s="163"/>
      <c r="N4" s="163"/>
      <c r="P4" s="163"/>
      <c r="R4" s="163"/>
      <c r="T4" s="163"/>
      <c r="V4" s="163"/>
      <c r="X4" s="163"/>
      <c r="Z4" s="163"/>
      <c r="AB4" s="163"/>
      <c r="AD4" s="163"/>
      <c r="AF4" s="150" t="s">
        <v>369</v>
      </c>
    </row>
    <row r="5" spans="2:60" ht="42" customHeight="1" thickBot="1" x14ac:dyDescent="0.45">
      <c r="B5" s="26" t="s">
        <v>239</v>
      </c>
      <c r="C5" s="1442" t="s">
        <v>240</v>
      </c>
      <c r="D5" s="1443"/>
      <c r="E5" s="1442" t="s">
        <v>212</v>
      </c>
      <c r="F5" s="1439"/>
      <c r="G5" s="1438" t="s">
        <v>211</v>
      </c>
      <c r="H5" s="1441"/>
      <c r="I5" s="1438" t="s">
        <v>243</v>
      </c>
      <c r="J5" s="1441"/>
      <c r="K5" s="1438" t="s">
        <v>813</v>
      </c>
      <c r="L5" s="1441"/>
      <c r="M5" s="1438" t="s">
        <v>244</v>
      </c>
      <c r="N5" s="1439"/>
      <c r="O5" s="1438" t="s">
        <v>804</v>
      </c>
      <c r="P5" s="1439"/>
      <c r="Q5" s="1438" t="s">
        <v>246</v>
      </c>
      <c r="R5" s="1439"/>
      <c r="S5" s="1438" t="s">
        <v>350</v>
      </c>
      <c r="T5" s="1439"/>
      <c r="U5" s="1438" t="s">
        <v>247</v>
      </c>
      <c r="V5" s="1441"/>
      <c r="W5" s="1439" t="s">
        <v>815</v>
      </c>
      <c r="X5" s="1439"/>
      <c r="Y5" s="1438" t="s">
        <v>249</v>
      </c>
      <c r="Z5" s="1439"/>
      <c r="AA5" s="1438" t="s">
        <v>250</v>
      </c>
      <c r="AB5" s="1439"/>
      <c r="AC5" s="1438" t="s">
        <v>251</v>
      </c>
      <c r="AD5" s="1440"/>
      <c r="AF5" s="217" t="s">
        <v>213</v>
      </c>
      <c r="AG5" s="227" t="s">
        <v>212</v>
      </c>
      <c r="AH5" s="233" t="s">
        <v>211</v>
      </c>
      <c r="AI5" s="233" t="s">
        <v>243</v>
      </c>
      <c r="AJ5" s="233" t="s">
        <v>813</v>
      </c>
      <c r="AK5" s="233" t="s">
        <v>244</v>
      </c>
      <c r="AL5" s="233" t="s">
        <v>804</v>
      </c>
      <c r="AM5" s="233" t="s">
        <v>246</v>
      </c>
      <c r="AN5" s="233" t="s">
        <v>350</v>
      </c>
      <c r="AO5" s="228" t="s">
        <v>247</v>
      </c>
      <c r="AP5" s="228" t="s">
        <v>815</v>
      </c>
      <c r="AQ5" s="228" t="s">
        <v>1</v>
      </c>
      <c r="AR5" s="228" t="s">
        <v>1</v>
      </c>
      <c r="AS5" s="228" t="s">
        <v>1</v>
      </c>
      <c r="AT5" s="229" t="s">
        <v>208</v>
      </c>
      <c r="AV5" s="569"/>
      <c r="AW5" s="570"/>
      <c r="AX5" s="570"/>
      <c r="AY5" s="570"/>
      <c r="AZ5" s="570"/>
      <c r="BA5" s="570"/>
      <c r="BC5" s="569"/>
      <c r="BD5" s="570"/>
      <c r="BE5" s="570"/>
      <c r="BF5" s="570"/>
      <c r="BG5" s="570"/>
      <c r="BH5" s="570"/>
    </row>
    <row r="6" spans="2:60" ht="25.9" thickTop="1" thickBot="1" x14ac:dyDescent="0.75">
      <c r="B6" s="4"/>
      <c r="C6" s="205" t="s">
        <v>236</v>
      </c>
      <c r="D6" s="75" t="s">
        <v>237</v>
      </c>
      <c r="E6" s="70" t="s">
        <v>236</v>
      </c>
      <c r="F6" s="209" t="s">
        <v>237</v>
      </c>
      <c r="G6" s="78" t="s">
        <v>236</v>
      </c>
      <c r="H6" s="171" t="s">
        <v>237</v>
      </c>
      <c r="I6" s="179" t="s">
        <v>236</v>
      </c>
      <c r="J6" s="171" t="s">
        <v>237</v>
      </c>
      <c r="K6" s="78" t="s">
        <v>236</v>
      </c>
      <c r="L6" s="171" t="s">
        <v>237</v>
      </c>
      <c r="M6" s="78" t="s">
        <v>236</v>
      </c>
      <c r="N6" s="165" t="s">
        <v>237</v>
      </c>
      <c r="O6" s="78" t="s">
        <v>236</v>
      </c>
      <c r="P6" s="165" t="s">
        <v>237</v>
      </c>
      <c r="Q6" s="78" t="s">
        <v>236</v>
      </c>
      <c r="R6" s="209" t="s">
        <v>237</v>
      </c>
      <c r="S6" s="78" t="s">
        <v>236</v>
      </c>
      <c r="T6" s="209" t="s">
        <v>237</v>
      </c>
      <c r="U6" s="78" t="s">
        <v>236</v>
      </c>
      <c r="V6" s="171" t="s">
        <v>237</v>
      </c>
      <c r="W6" s="211" t="s">
        <v>236</v>
      </c>
      <c r="X6" s="165" t="s">
        <v>237</v>
      </c>
      <c r="Y6" s="78" t="s">
        <v>236</v>
      </c>
      <c r="Z6" s="165" t="s">
        <v>237</v>
      </c>
      <c r="AA6" s="78" t="s">
        <v>236</v>
      </c>
      <c r="AB6" s="209" t="s">
        <v>237</v>
      </c>
      <c r="AC6" s="78" t="s">
        <v>236</v>
      </c>
      <c r="AD6" s="391" t="s">
        <v>237</v>
      </c>
      <c r="AF6" s="218" t="s">
        <v>360</v>
      </c>
      <c r="AG6" s="239">
        <f>+(E7)</f>
        <v>315000</v>
      </c>
      <c r="AH6" s="370">
        <f>+(G7)</f>
        <v>0</v>
      </c>
      <c r="AI6" s="370">
        <f>+(I7)</f>
        <v>0</v>
      </c>
      <c r="AJ6" s="370">
        <f>+(K7)</f>
        <v>0</v>
      </c>
      <c r="AK6" s="370">
        <f>+(M7)</f>
        <v>0</v>
      </c>
      <c r="AL6" s="370">
        <f>+(O7)</f>
        <v>0</v>
      </c>
      <c r="AM6" s="370">
        <f>+(Q7)</f>
        <v>0</v>
      </c>
      <c r="AN6" s="370">
        <f>+(S7)</f>
        <v>0</v>
      </c>
      <c r="AO6" s="370">
        <f>+(U7)</f>
        <v>0</v>
      </c>
      <c r="AP6" s="370">
        <f>+(W7)</f>
        <v>0</v>
      </c>
      <c r="AQ6" s="370">
        <f>+(Y7)</f>
        <v>0</v>
      </c>
      <c r="AR6" s="370">
        <f>+(AA7)</f>
        <v>0</v>
      </c>
      <c r="AS6" s="371">
        <f>+(AC7)</f>
        <v>0</v>
      </c>
      <c r="AT6" s="372">
        <f>SUM(AG6:AS6)</f>
        <v>315000</v>
      </c>
      <c r="AV6" s="547" t="s">
        <v>461</v>
      </c>
      <c r="AW6" s="548"/>
      <c r="AX6" s="548"/>
      <c r="AY6" s="548"/>
      <c r="AZ6" s="548"/>
      <c r="BA6" s="548"/>
      <c r="BC6" s="547" t="s">
        <v>461</v>
      </c>
      <c r="BD6" s="548"/>
      <c r="BE6" s="548"/>
      <c r="BF6" s="548"/>
      <c r="BG6" s="548"/>
      <c r="BH6" s="548"/>
    </row>
    <row r="7" spans="2:60" ht="18.399999999999999" thickTop="1" thickBot="1" x14ac:dyDescent="0.55000000000000004">
      <c r="B7" s="392" t="s">
        <v>230</v>
      </c>
      <c r="C7" s="245">
        <f>+E7+G7+I7+K7+M7+O7+Q7+S7+U7+W7+Y7+AA7+AC7</f>
        <v>315000</v>
      </c>
      <c r="D7" s="101">
        <f>+C7/$C$7</f>
        <v>1</v>
      </c>
      <c r="E7" s="393">
        <f>+(E2*E3)</f>
        <v>315000</v>
      </c>
      <c r="F7" s="108">
        <f>+E7/$E$7</f>
        <v>1</v>
      </c>
      <c r="G7" s="242">
        <f>+(G2*G3)</f>
        <v>0</v>
      </c>
      <c r="H7" s="172" t="e">
        <f>+G7/$G$7</f>
        <v>#DIV/0!</v>
      </c>
      <c r="I7" s="242">
        <f>+(I2*I3)</f>
        <v>0</v>
      </c>
      <c r="J7" s="172" t="e">
        <f>+I7/$I$7</f>
        <v>#DIV/0!</v>
      </c>
      <c r="K7" s="242">
        <f>+(K2*K3)</f>
        <v>0</v>
      </c>
      <c r="L7" s="172" t="e">
        <f>+K7/$K$7</f>
        <v>#DIV/0!</v>
      </c>
      <c r="M7" s="242">
        <f>+(M2*M3)</f>
        <v>0</v>
      </c>
      <c r="N7" s="108" t="e">
        <f>+M7/$M$7</f>
        <v>#DIV/0!</v>
      </c>
      <c r="O7" s="242">
        <f>+(O2*O3)</f>
        <v>0</v>
      </c>
      <c r="P7" s="108" t="e">
        <f>+O7/$M$7</f>
        <v>#DIV/0!</v>
      </c>
      <c r="Q7" s="242">
        <f>+(Q2*Q3)</f>
        <v>0</v>
      </c>
      <c r="R7" s="108" t="e">
        <f>+Q7/$Q$7</f>
        <v>#DIV/0!</v>
      </c>
      <c r="S7" s="242">
        <f>+(S2*S3)</f>
        <v>0</v>
      </c>
      <c r="T7" s="108" t="e">
        <f>+S7/$S$7</f>
        <v>#DIV/0!</v>
      </c>
      <c r="U7" s="242">
        <f>+(U2*U3)</f>
        <v>0</v>
      </c>
      <c r="V7" s="172" t="e">
        <f>+U7/$U$7</f>
        <v>#DIV/0!</v>
      </c>
      <c r="W7" s="242">
        <f>+(W2*W3)</f>
        <v>0</v>
      </c>
      <c r="X7" s="108" t="e">
        <f>+W7/$W$7</f>
        <v>#DIV/0!</v>
      </c>
      <c r="Y7" s="242">
        <f>+(Y2*Y3)</f>
        <v>0</v>
      </c>
      <c r="Z7" s="108" t="e">
        <f>+Y7/$Y$7</f>
        <v>#DIV/0!</v>
      </c>
      <c r="AA7" s="242">
        <f>+(AA2*AA3)</f>
        <v>0</v>
      </c>
      <c r="AB7" s="108" t="e">
        <f>+AA7/$AA$7</f>
        <v>#DIV/0!</v>
      </c>
      <c r="AC7" s="242">
        <f>+(AC2*AC3)</f>
        <v>0</v>
      </c>
      <c r="AD7" s="319" t="e">
        <f>+AC7/$AC$7</f>
        <v>#DIV/0!</v>
      </c>
      <c r="AF7" s="376" t="s">
        <v>349</v>
      </c>
      <c r="AG7" s="374">
        <f>+(AG6/$AT$6)</f>
        <v>1</v>
      </c>
      <c r="AH7" s="421">
        <f t="shared" ref="AH7:AS7" si="0">+(AH6/$AT$6)</f>
        <v>0</v>
      </c>
      <c r="AI7" s="421">
        <f t="shared" si="0"/>
        <v>0</v>
      </c>
      <c r="AJ7" s="421">
        <f t="shared" si="0"/>
        <v>0</v>
      </c>
      <c r="AK7" s="421">
        <f t="shared" si="0"/>
        <v>0</v>
      </c>
      <c r="AL7" s="421">
        <f t="shared" si="0"/>
        <v>0</v>
      </c>
      <c r="AM7" s="421">
        <f t="shared" si="0"/>
        <v>0</v>
      </c>
      <c r="AN7" s="421">
        <f t="shared" si="0"/>
        <v>0</v>
      </c>
      <c r="AO7" s="421">
        <f t="shared" si="0"/>
        <v>0</v>
      </c>
      <c r="AP7" s="421">
        <f t="shared" si="0"/>
        <v>0</v>
      </c>
      <c r="AQ7" s="421">
        <f t="shared" si="0"/>
        <v>0</v>
      </c>
      <c r="AR7" s="421">
        <f t="shared" si="0"/>
        <v>0</v>
      </c>
      <c r="AS7" s="421">
        <f t="shared" si="0"/>
        <v>0</v>
      </c>
      <c r="AT7" s="230">
        <f>+AT6/$AT6</f>
        <v>1</v>
      </c>
      <c r="AV7" s="565" t="s">
        <v>486</v>
      </c>
      <c r="AW7" s="566"/>
      <c r="AX7" s="568" t="s">
        <v>487</v>
      </c>
      <c r="AY7" s="566"/>
      <c r="AZ7" s="566"/>
      <c r="BA7" s="567"/>
      <c r="BC7" s="565" t="s">
        <v>486</v>
      </c>
      <c r="BD7" s="566"/>
      <c r="BE7" s="568" t="s">
        <v>696</v>
      </c>
      <c r="BF7" s="566"/>
      <c r="BG7" s="566"/>
      <c r="BH7" s="567"/>
    </row>
    <row r="8" spans="2:60" ht="18.399999999999999" thickTop="1" thickBot="1" x14ac:dyDescent="0.55000000000000004">
      <c r="B8" s="4"/>
      <c r="C8" s="243"/>
      <c r="D8" s="76"/>
      <c r="E8" s="62"/>
      <c r="F8" s="108"/>
      <c r="G8" s="250"/>
      <c r="H8" s="172"/>
      <c r="I8" s="180"/>
      <c r="J8" s="172"/>
      <c r="K8" s="79"/>
      <c r="L8" s="172"/>
      <c r="M8" s="79"/>
      <c r="N8" s="89"/>
      <c r="O8" s="79"/>
      <c r="P8" s="108"/>
      <c r="Q8" s="94"/>
      <c r="R8" s="108"/>
      <c r="S8" s="94"/>
      <c r="T8" s="108"/>
      <c r="U8" s="94"/>
      <c r="V8" s="172"/>
      <c r="W8" s="1"/>
      <c r="X8" s="108"/>
      <c r="Y8" s="94"/>
      <c r="Z8" s="108"/>
      <c r="AA8" s="94"/>
      <c r="AB8" s="108"/>
      <c r="AC8" s="79"/>
      <c r="AD8" s="319"/>
      <c r="AF8" s="220" t="s">
        <v>361</v>
      </c>
      <c r="AG8" s="373">
        <f>+(F$24)</f>
        <v>1</v>
      </c>
      <c r="AH8" s="422" t="e">
        <f>+(H$24)</f>
        <v>#DIV/0!</v>
      </c>
      <c r="AI8" s="422" t="e">
        <f>+(J$24)</f>
        <v>#DIV/0!</v>
      </c>
      <c r="AJ8" s="422" t="e">
        <f>+(L$24)</f>
        <v>#DIV/0!</v>
      </c>
      <c r="AK8" s="422" t="e">
        <f>+(N$24)</f>
        <v>#DIV/0!</v>
      </c>
      <c r="AL8" s="422" t="e">
        <f>+(P$24)</f>
        <v>#DIV/0!</v>
      </c>
      <c r="AM8" s="422" t="e">
        <f>+(R$24)</f>
        <v>#DIV/0!</v>
      </c>
      <c r="AN8" s="422" t="e">
        <f>+(T$24)</f>
        <v>#DIV/0!</v>
      </c>
      <c r="AO8" s="422" t="e">
        <f>+(V$24)</f>
        <v>#DIV/0!</v>
      </c>
      <c r="AP8" s="422" t="e">
        <f>+(X$24)</f>
        <v>#DIV/0!</v>
      </c>
      <c r="AQ8" s="422" t="e">
        <f>+(Z$24)</f>
        <v>#DIV/0!</v>
      </c>
      <c r="AR8" s="422" t="e">
        <f>+(AB$24)</f>
        <v>#DIV/0!</v>
      </c>
      <c r="AS8" s="422" t="e">
        <f>+(AD$24)</f>
        <v>#DIV/0!</v>
      </c>
      <c r="AT8" s="231" t="e">
        <f>+AT9/AT6</f>
        <v>#DIV/0!</v>
      </c>
      <c r="AV8" s="4"/>
      <c r="AW8" s="549" t="s">
        <v>462</v>
      </c>
      <c r="AX8" s="550" t="s">
        <v>463</v>
      </c>
      <c r="AY8" s="1"/>
      <c r="AZ8" s="551">
        <f>+(E7)</f>
        <v>315000</v>
      </c>
      <c r="BA8" s="3"/>
      <c r="BC8" s="4"/>
      <c r="BD8" s="549" t="s">
        <v>462</v>
      </c>
      <c r="BE8" s="550" t="s">
        <v>696</v>
      </c>
      <c r="BF8" s="1"/>
      <c r="BG8" s="551">
        <f>+G7</f>
        <v>0</v>
      </c>
      <c r="BH8" s="3"/>
    </row>
    <row r="9" spans="2:60" ht="18" thickBot="1" x14ac:dyDescent="0.55000000000000004">
      <c r="B9" s="28" t="s">
        <v>232</v>
      </c>
      <c r="C9" s="243"/>
      <c r="D9" s="76"/>
      <c r="E9" s="62"/>
      <c r="F9" s="108"/>
      <c r="G9" s="250"/>
      <c r="H9" s="172"/>
      <c r="I9" s="180"/>
      <c r="J9" s="108"/>
      <c r="K9" s="79"/>
      <c r="L9" s="172"/>
      <c r="M9" s="79"/>
      <c r="N9" s="89"/>
      <c r="O9" s="79"/>
      <c r="P9" s="108"/>
      <c r="Q9" s="94"/>
      <c r="R9" s="108"/>
      <c r="S9" s="94"/>
      <c r="T9" s="108"/>
      <c r="U9" s="94"/>
      <c r="V9" s="172"/>
      <c r="W9" s="1"/>
      <c r="X9" s="108"/>
      <c r="Y9" s="94"/>
      <c r="Z9" s="108"/>
      <c r="AA9" s="94"/>
      <c r="AB9" s="108"/>
      <c r="AC9" s="79"/>
      <c r="AD9" s="319"/>
      <c r="AF9" s="219" t="s">
        <v>362</v>
      </c>
      <c r="AG9" s="290">
        <f t="shared" ref="AG9:AS9" si="1">+AG6*AG8</f>
        <v>315000</v>
      </c>
      <c r="AH9" s="291" t="e">
        <f t="shared" si="1"/>
        <v>#DIV/0!</v>
      </c>
      <c r="AI9" s="291" t="e">
        <f t="shared" si="1"/>
        <v>#DIV/0!</v>
      </c>
      <c r="AJ9" s="291" t="e">
        <f t="shared" si="1"/>
        <v>#DIV/0!</v>
      </c>
      <c r="AK9" s="291" t="e">
        <f t="shared" si="1"/>
        <v>#DIV/0!</v>
      </c>
      <c r="AL9" s="291" t="e">
        <f t="shared" si="1"/>
        <v>#DIV/0!</v>
      </c>
      <c r="AM9" s="291" t="e">
        <f t="shared" si="1"/>
        <v>#DIV/0!</v>
      </c>
      <c r="AN9" s="291" t="e">
        <f t="shared" si="1"/>
        <v>#DIV/0!</v>
      </c>
      <c r="AO9" s="291" t="e">
        <f t="shared" si="1"/>
        <v>#DIV/0!</v>
      </c>
      <c r="AP9" s="291" t="e">
        <f t="shared" si="1"/>
        <v>#DIV/0!</v>
      </c>
      <c r="AQ9" s="291" t="e">
        <f t="shared" si="1"/>
        <v>#DIV/0!</v>
      </c>
      <c r="AR9" s="291" t="e">
        <f t="shared" si="1"/>
        <v>#DIV/0!</v>
      </c>
      <c r="AS9" s="292" t="e">
        <f t="shared" si="1"/>
        <v>#DIV/0!</v>
      </c>
      <c r="AT9" s="293" t="e">
        <f>SUM(AG9:AS9)</f>
        <v>#DIV/0!</v>
      </c>
      <c r="AV9" s="552"/>
      <c r="AW9" s="549" t="s">
        <v>464</v>
      </c>
      <c r="AX9" s="550" t="s">
        <v>465</v>
      </c>
      <c r="AY9" s="1"/>
      <c r="AZ9" s="572">
        <v>8000</v>
      </c>
      <c r="BA9" s="3"/>
      <c r="BC9" s="552"/>
      <c r="BD9" s="549" t="s">
        <v>464</v>
      </c>
      <c r="BE9" s="550" t="s">
        <v>465</v>
      </c>
      <c r="BF9" s="1"/>
      <c r="BG9" s="572">
        <v>350</v>
      </c>
      <c r="BH9" s="3"/>
    </row>
    <row r="10" spans="2:60" ht="18" thickBot="1" x14ac:dyDescent="0.55000000000000004">
      <c r="B10" s="394" t="s">
        <v>220</v>
      </c>
      <c r="C10" s="243">
        <f t="shared" ref="C10:C21" si="2">+E10+G10+I10+K10+M10+O10+Q10+S10+U10+W10+Y10+AA10+AC10</f>
        <v>0</v>
      </c>
      <c r="D10" s="101">
        <f>+C10/$C$7</f>
        <v>0</v>
      </c>
      <c r="E10" s="249">
        <f>+F10*E$7</f>
        <v>0</v>
      </c>
      <c r="F10" s="237">
        <f>'Next Years Budget - Set Goals'!$F$18</f>
        <v>0</v>
      </c>
      <c r="G10" s="270">
        <f>+H10*$G$7</f>
        <v>0</v>
      </c>
      <c r="H10" s="236">
        <f>'Next Years Budget - Set Goals'!H18</f>
        <v>0</v>
      </c>
      <c r="I10" s="181">
        <f>+J10*$I$7</f>
        <v>0</v>
      </c>
      <c r="J10" s="237">
        <f>'Next Years Budget - Set Goals'!J18</f>
        <v>0</v>
      </c>
      <c r="K10" s="164">
        <f>+$K$7*L10</f>
        <v>0</v>
      </c>
      <c r="L10" s="236">
        <f>'Next Years Budget - Set Goals'!L18</f>
        <v>0</v>
      </c>
      <c r="M10" s="164">
        <f>+N10*$M$7</f>
        <v>0</v>
      </c>
      <c r="N10" s="238">
        <f>'Next Years Budget - Set Goals'!N18</f>
        <v>0</v>
      </c>
      <c r="O10" s="164">
        <f>+P10*$O$7</f>
        <v>0</v>
      </c>
      <c r="P10" s="237">
        <f>'Next Years Budget - Set Goals'!P18</f>
        <v>0</v>
      </c>
      <c r="Q10" s="170">
        <f>+R10*$Q$7</f>
        <v>0</v>
      </c>
      <c r="R10" s="237">
        <f>'Next Years Budget - Set Goals'!R18</f>
        <v>0</v>
      </c>
      <c r="S10" s="170">
        <f>+T10*$S$7</f>
        <v>0</v>
      </c>
      <c r="T10" s="237">
        <f>'Next Years Budget - Set Goals'!T18</f>
        <v>0</v>
      </c>
      <c r="U10" s="170">
        <f>+V10*$U$7</f>
        <v>0</v>
      </c>
      <c r="V10" s="236">
        <f>'Next Years Budget - Set Goals'!V18</f>
        <v>0</v>
      </c>
      <c r="W10" s="155">
        <f>+X10*$W$7</f>
        <v>0</v>
      </c>
      <c r="X10" s="237">
        <f>'Next Years Budget - Set Goals'!X18</f>
        <v>1E-4</v>
      </c>
      <c r="Y10" s="170">
        <f>+Z10*$Y$7</f>
        <v>0</v>
      </c>
      <c r="Z10" s="237">
        <f>'Next Years Budget - Set Goals'!Z18</f>
        <v>0</v>
      </c>
      <c r="AA10" s="170">
        <f>+AB10*$AA$7</f>
        <v>0</v>
      </c>
      <c r="AB10" s="237">
        <f>'Next Years Budget - Set Goals'!AB18</f>
        <v>0</v>
      </c>
      <c r="AC10" s="164">
        <f>+AD10*$AC$7</f>
        <v>0</v>
      </c>
      <c r="AD10" s="395">
        <f>'Next Years Budget - Set Goals'!AD18</f>
        <v>1E-4</v>
      </c>
      <c r="AF10" s="378" t="s">
        <v>363</v>
      </c>
      <c r="AG10" s="223">
        <f>+(AG11/AG6)</f>
        <v>0</v>
      </c>
      <c r="AH10" s="234" t="e">
        <f t="shared" ref="AH10:AS10" si="3">+(AH11/AH6)</f>
        <v>#DIV/0!</v>
      </c>
      <c r="AI10" s="234" t="e">
        <f t="shared" si="3"/>
        <v>#DIV/0!</v>
      </c>
      <c r="AJ10" s="234" t="e">
        <f t="shared" si="3"/>
        <v>#DIV/0!</v>
      </c>
      <c r="AK10" s="234" t="e">
        <f t="shared" si="3"/>
        <v>#DIV/0!</v>
      </c>
      <c r="AL10" s="234" t="e">
        <f t="shared" si="3"/>
        <v>#DIV/0!</v>
      </c>
      <c r="AM10" s="234" t="e">
        <f t="shared" si="3"/>
        <v>#DIV/0!</v>
      </c>
      <c r="AN10" s="234" t="e">
        <f t="shared" si="3"/>
        <v>#DIV/0!</v>
      </c>
      <c r="AO10" s="234" t="e">
        <f t="shared" si="3"/>
        <v>#DIV/0!</v>
      </c>
      <c r="AP10" s="234" t="e">
        <f t="shared" si="3"/>
        <v>#DIV/0!</v>
      </c>
      <c r="AQ10" s="234" t="e">
        <f t="shared" si="3"/>
        <v>#DIV/0!</v>
      </c>
      <c r="AR10" s="234" t="e">
        <f t="shared" si="3"/>
        <v>#DIV/0!</v>
      </c>
      <c r="AS10" s="234" t="e">
        <f t="shared" si="3"/>
        <v>#DIV/0!</v>
      </c>
      <c r="AT10" s="232">
        <f>+AT11/AT6</f>
        <v>0</v>
      </c>
      <c r="AV10" s="552"/>
      <c r="AW10" s="549" t="s">
        <v>466</v>
      </c>
      <c r="AX10" s="550" t="s">
        <v>467</v>
      </c>
      <c r="AY10" s="1"/>
      <c r="AZ10" s="553">
        <f>+(AZ8/AZ9)</f>
        <v>39.375</v>
      </c>
      <c r="BA10" s="3"/>
      <c r="BC10" s="552"/>
      <c r="BD10" s="549" t="s">
        <v>466</v>
      </c>
      <c r="BE10" s="550" t="s">
        <v>467</v>
      </c>
      <c r="BF10" s="1"/>
      <c r="BG10" s="553">
        <f>+(BG8/BG9)</f>
        <v>0</v>
      </c>
      <c r="BH10" s="3"/>
    </row>
    <row r="11" spans="2:60" ht="18.399999999999999" thickTop="1" thickBot="1" x14ac:dyDescent="0.55000000000000004">
      <c r="B11" s="394" t="s">
        <v>221</v>
      </c>
      <c r="C11" s="243">
        <f t="shared" si="2"/>
        <v>0</v>
      </c>
      <c r="D11" s="101">
        <f t="shared" ref="D11:D21" si="4">+C11/$C$7</f>
        <v>0</v>
      </c>
      <c r="E11" s="249">
        <f t="shared" ref="E11:E21" si="5">+F11*E$7</f>
        <v>0</v>
      </c>
      <c r="F11" s="237">
        <f>'Next Years Budget - Set Goals'!F19</f>
        <v>0</v>
      </c>
      <c r="G11" s="270">
        <f t="shared" ref="G11:G21" si="6">+H11*$G$7</f>
        <v>0</v>
      </c>
      <c r="H11" s="236">
        <f>'Next Years Budget - Set Goals'!H19</f>
        <v>0</v>
      </c>
      <c r="I11" s="181">
        <f t="shared" ref="I11:I21" si="7">+J11*$I$7</f>
        <v>0</v>
      </c>
      <c r="J11" s="237">
        <f>'Next Years Budget - Set Goals'!J19</f>
        <v>0</v>
      </c>
      <c r="K11" s="164">
        <f t="shared" ref="K11:K21" si="8">+L11*$K$7</f>
        <v>0</v>
      </c>
      <c r="L11" s="236">
        <f>'Next Years Budget - Set Goals'!L19</f>
        <v>0</v>
      </c>
      <c r="M11" s="170">
        <f t="shared" ref="M11:M21" si="9">+N11*$M$7</f>
        <v>0</v>
      </c>
      <c r="N11" s="238">
        <f>'Next Years Budget - Set Goals'!N19</f>
        <v>0</v>
      </c>
      <c r="O11" s="164">
        <f t="shared" ref="O11:O21" si="10">+P11*$O$7</f>
        <v>0</v>
      </c>
      <c r="P11" s="237">
        <f>'Next Years Budget - Set Goals'!P19</f>
        <v>0</v>
      </c>
      <c r="Q11" s="170">
        <f t="shared" ref="Q11:Q21" si="11">+R11*$Q$7</f>
        <v>0</v>
      </c>
      <c r="R11" s="237">
        <f>'Next Years Budget - Set Goals'!R19</f>
        <v>0</v>
      </c>
      <c r="S11" s="170">
        <f t="shared" ref="S11:S21" si="12">+T11*$S$7</f>
        <v>0</v>
      </c>
      <c r="T11" s="237">
        <f>'Next Years Budget - Set Goals'!T19</f>
        <v>0</v>
      </c>
      <c r="U11" s="170">
        <f t="shared" ref="U11:U21" si="13">+V11*$U$7</f>
        <v>0</v>
      </c>
      <c r="V11" s="236">
        <f>'Next Years Budget - Set Goals'!V19</f>
        <v>0</v>
      </c>
      <c r="W11" s="155">
        <f t="shared" ref="W11:W21" si="14">+X11*$W$7</f>
        <v>0</v>
      </c>
      <c r="X11" s="237">
        <f>'Next Years Budget - Set Goals'!X19</f>
        <v>0</v>
      </c>
      <c r="Y11" s="170">
        <f t="shared" ref="Y11:Y21" si="15">+Z11*$Y$7</f>
        <v>0</v>
      </c>
      <c r="Z11" s="237">
        <f>'Next Years Budget - Set Goals'!Z19</f>
        <v>0</v>
      </c>
      <c r="AA11" s="170">
        <f t="shared" ref="AA11:AA21" si="16">+AB11*$AA$7</f>
        <v>0</v>
      </c>
      <c r="AB11" s="237">
        <f>'Next Years Budget - Set Goals'!AB19</f>
        <v>0</v>
      </c>
      <c r="AC11" s="164">
        <f t="shared" ref="AC11:AC21" si="17">+AD11*$AC$7</f>
        <v>0</v>
      </c>
      <c r="AD11" s="395">
        <f>'Next Years Budget - Set Goals'!AD19</f>
        <v>0</v>
      </c>
      <c r="AF11" s="377" t="s">
        <v>364</v>
      </c>
      <c r="AG11" s="239">
        <f>+(E114)</f>
        <v>0</v>
      </c>
      <c r="AH11" s="379">
        <f>+(G114)</f>
        <v>0</v>
      </c>
      <c r="AI11" s="379">
        <f>+(I114)</f>
        <v>0</v>
      </c>
      <c r="AJ11" s="379">
        <f>+(K114)</f>
        <v>0</v>
      </c>
      <c r="AK11" s="379">
        <f>+(M114)</f>
        <v>0</v>
      </c>
      <c r="AL11" s="379">
        <f>+(O114)</f>
        <v>0</v>
      </c>
      <c r="AM11" s="379">
        <f>+(Q114)</f>
        <v>0</v>
      </c>
      <c r="AN11" s="379">
        <f>+(S114)</f>
        <v>0</v>
      </c>
      <c r="AO11" s="379">
        <f>+(U114)</f>
        <v>0</v>
      </c>
      <c r="AP11" s="379">
        <f>+(W114)</f>
        <v>0</v>
      </c>
      <c r="AQ11" s="379">
        <f>+(Y114)</f>
        <v>0</v>
      </c>
      <c r="AR11" s="379">
        <f>+(AA114)</f>
        <v>0</v>
      </c>
      <c r="AS11" s="380">
        <f>+(AC114)</f>
        <v>0</v>
      </c>
      <c r="AT11" s="381">
        <f>SUM(AG11:AS11)</f>
        <v>0</v>
      </c>
      <c r="AV11" s="552"/>
      <c r="AW11" s="549" t="s">
        <v>468</v>
      </c>
      <c r="AX11" s="550" t="s">
        <v>469</v>
      </c>
      <c r="AY11" s="1"/>
      <c r="AZ11" s="573">
        <v>0.05</v>
      </c>
      <c r="BA11" s="3"/>
      <c r="BC11" s="552"/>
      <c r="BD11" s="549" t="s">
        <v>468</v>
      </c>
      <c r="BE11" s="550" t="s">
        <v>469</v>
      </c>
      <c r="BF11" s="1"/>
      <c r="BG11" s="573">
        <v>0</v>
      </c>
      <c r="BH11" s="3"/>
    </row>
    <row r="12" spans="2:60" ht="18" thickBot="1" x14ac:dyDescent="0.55000000000000004">
      <c r="B12" s="394" t="s">
        <v>222</v>
      </c>
      <c r="C12" s="243">
        <f t="shared" si="2"/>
        <v>0</v>
      </c>
      <c r="D12" s="101">
        <f t="shared" si="4"/>
        <v>0</v>
      </c>
      <c r="E12" s="249">
        <f t="shared" si="5"/>
        <v>0</v>
      </c>
      <c r="F12" s="237">
        <f>'Next Years Budget - Set Goals'!F20</f>
        <v>0</v>
      </c>
      <c r="G12" s="270">
        <f t="shared" si="6"/>
        <v>0</v>
      </c>
      <c r="H12" s="236">
        <f>'Next Years Budget - Set Goals'!H20</f>
        <v>0</v>
      </c>
      <c r="I12" s="181">
        <f t="shared" si="7"/>
        <v>0</v>
      </c>
      <c r="J12" s="237">
        <f>'Next Years Budget - Set Goals'!J20</f>
        <v>0</v>
      </c>
      <c r="K12" s="164">
        <f t="shared" si="8"/>
        <v>0</v>
      </c>
      <c r="L12" s="236">
        <f>'Next Years Budget - Set Goals'!L20</f>
        <v>0</v>
      </c>
      <c r="M12" s="170">
        <f t="shared" si="9"/>
        <v>0</v>
      </c>
      <c r="N12" s="238">
        <f>'Next Years Budget - Set Goals'!N20</f>
        <v>0</v>
      </c>
      <c r="O12" s="164">
        <f t="shared" si="10"/>
        <v>0</v>
      </c>
      <c r="P12" s="237">
        <f>'Next Years Budget - Set Goals'!P20</f>
        <v>0</v>
      </c>
      <c r="Q12" s="170">
        <f t="shared" si="11"/>
        <v>0</v>
      </c>
      <c r="R12" s="237">
        <f>'Next Years Budget - Set Goals'!R20</f>
        <v>0</v>
      </c>
      <c r="S12" s="170">
        <f t="shared" si="12"/>
        <v>0</v>
      </c>
      <c r="T12" s="237">
        <f>'Next Years Budget - Set Goals'!T20</f>
        <v>0</v>
      </c>
      <c r="U12" s="170">
        <f t="shared" si="13"/>
        <v>0</v>
      </c>
      <c r="V12" s="236">
        <f>'Next Years Budget - Set Goals'!V20</f>
        <v>0</v>
      </c>
      <c r="W12" s="155">
        <f t="shared" si="14"/>
        <v>0</v>
      </c>
      <c r="X12" s="237">
        <f>'Next Years Budget - Set Goals'!X20</f>
        <v>0</v>
      </c>
      <c r="Y12" s="170">
        <f t="shared" si="15"/>
        <v>0</v>
      </c>
      <c r="Z12" s="237">
        <f>'Next Years Budget - Set Goals'!Z20</f>
        <v>0</v>
      </c>
      <c r="AA12" s="170">
        <f t="shared" si="16"/>
        <v>0</v>
      </c>
      <c r="AB12" s="237">
        <f>'Next Years Budget - Set Goals'!AB20</f>
        <v>0</v>
      </c>
      <c r="AC12" s="164">
        <f t="shared" si="17"/>
        <v>0</v>
      </c>
      <c r="AD12" s="395">
        <f>'Next Years Budget - Set Goals'!AD20</f>
        <v>0</v>
      </c>
      <c r="AF12" s="214" t="s">
        <v>370</v>
      </c>
      <c r="AG12" s="385">
        <f>+(E31+E32+E34+E35+E36+E41+E42+E46+E47+E54+E55+E56+E57+E59+E67+E68+E69+E73+E74+E81+E82+E83+E89+E90+E92+E94+E95+E96+E97+E100+E101+E102+E103+E106+E107+E108+E109+E110+E111)</f>
        <v>0</v>
      </c>
      <c r="AH12" s="386">
        <f>+(G31+G32+G34+G35+G36+G41+G42+G46+G47+G54+G55+G56+G57+G59+G67+G68+G69+G73+G74+G81+G82+G83+G89+G90+G92+G94+G95+G96+G97+G100+G101+G102+G103+G106+G107+G108+G109+G110+G111)</f>
        <v>0</v>
      </c>
      <c r="AI12" s="386">
        <f>+(I31+I32+I34+I35+I36+I41+I42+I46+I47+I54+I55+I56+I57+I59+I67+I68+I69+I73+I74+I81+I82+I83+I89+I90+I92+I94+I95+I96+I97+I100+I101+I102+I103+I106+I107+I108+I109+I110+I111)</f>
        <v>0</v>
      </c>
      <c r="AJ12" s="386">
        <f>+(K31+K32+K34+K35+K36+K41+K42+K46+K47+K54+K55+K56+K57+K59+K67+K68+K69+K73+K74+K81+K82+K83+K89+K90+K92+K94+K95+K96+K97+K100+K101+K102+K103+K106+K107+K108+K109+K110+K111)</f>
        <v>0</v>
      </c>
      <c r="AK12" s="386">
        <f>+(M31+M32+M34+M35+M36+M41+M42+M46+M47+M54+M55+M56+M57+M59+M67+M68+M69+M73+M74+M81+M82+M83+M89+M90+M92+M94+M95+M96+M97+M100+M101+M102+M103+M106+M107+M108+M109+M110+M111)</f>
        <v>0</v>
      </c>
      <c r="AL12" s="386">
        <f>+(O31+O32+O34+O35+O36+O41+O42+O46+O47+O54+O55+O56+O57+O59+O67+O68+O69+O73+O74+O81+O82+O83+O89+O90+O92+O94+O95+O96+O97+O100+O101+O102+O103+O106+O107+O108+O109+O110+O111)</f>
        <v>0</v>
      </c>
      <c r="AM12" s="386">
        <f>+(Q31+Q32+Q34+Q35+Q36+Q41+Q42+Q46+Q47+Q54+Q55+Q56+Q57+Q59+Q67+Q68+Q69+Q73+Q74+Q81+Q82+Q83+Q89+Q90+Q92+Q94+Q95+Q96+Q97+Q100+Q101+Q102+Q103+Q106+Q107+Q108+Q109+Q110+Q111)</f>
        <v>0</v>
      </c>
      <c r="AN12" s="386">
        <f>+(S31+S32+S34+S35+S36+S41+S42+S46+S47+S54+S55+S56+S57+S59+S67+S68+S69+S73+S74+S81+S82+S83+S89+S90+S92+S94+S95+S96+S97+S100+S101+S102+S103+S106+S107+S108+S109+S110+S111)</f>
        <v>0</v>
      </c>
      <c r="AO12" s="386">
        <f>+(U31+U32+U34+U35+U36+U41+U42+U46+U47+U54+U55+U56+U57+U59+U67+U68+U69+U73+U74+U81+U82+U83+U89+U90+U92+U94+U95+U96+U97+U100+U101+U102+U103+U106+U107+U108+U109+U110+U111)</f>
        <v>0</v>
      </c>
      <c r="AP12" s="386">
        <f>+(W31+W32+W34+W35+W36+W41+W42+W46+W47+W54+W55+W56+W57+W59+W67+W68+W69+W73+W74+W81+W82+W83+W89+W90+W92+W94+W95+W96+W97+W100+W101+W102+W103+W106+W107+W108+W109+W110+W111)</f>
        <v>0</v>
      </c>
      <c r="AQ12" s="386">
        <f>+(Y31+Y32+Y34+Y35+Y36+Y41+Y42+Y46+Y47+Y54+Y55+Y56+Y57+Y59+Y67+Y68+Y69+Y73+Y74+Y81+Y82+Y83+Y89+Y90+Y92+Y94+Y95+Y96+Y97+Y100+Y101+Y102+Y103+Y106+Y107+Y108+Y109+Y110+Y111)</f>
        <v>0</v>
      </c>
      <c r="AR12" s="386">
        <f>+(AA31+AA32+AA34+AA35+AA36+AA41+AA42+AA46+AA47+AA54+AA55+AA56+AA57+AA59+AA67+AA68+AA69+AA73+AA74+AA81+AA82+AA83+AA89+AA90+AA92+AA94+AA95+AA96+AA97+AA100+AA101+AA102+AA103+AA106+AA107+AA108+AA109+AA110+AA111)</f>
        <v>0</v>
      </c>
      <c r="AS12" s="386">
        <f>+(AC31+AC32+AC34+AC35+AC36+AC41+AC42+AC46+AC47+AC54+AC55+AC56+AC57+AC59+AC67+AC68+AC69+AC73+AC74+AC81+AC82+AC83+AC89+AC90+AC92+AC94+AC95+AC96+AC97+AC100+AC101+AC102+AC103+AC106+AC107+AC108+AC109+AC110+AC111)</f>
        <v>0</v>
      </c>
      <c r="AT12" s="387">
        <f>SUM(AG12:AS12)</f>
        <v>0</v>
      </c>
      <c r="AV12" s="554"/>
      <c r="AW12" s="555" t="s">
        <v>470</v>
      </c>
      <c r="AX12" s="556" t="s">
        <v>471</v>
      </c>
      <c r="AY12" s="2"/>
      <c r="AZ12" s="557">
        <f>+((AZ8/AZ9)/(1-AZ11))</f>
        <v>41.44736842105263</v>
      </c>
      <c r="BA12" s="7"/>
      <c r="BC12" s="554"/>
      <c r="BD12" s="555" t="s">
        <v>470</v>
      </c>
      <c r="BE12" s="556" t="s">
        <v>471</v>
      </c>
      <c r="BF12" s="2"/>
      <c r="BG12" s="557">
        <f>+((BG8/BG9)/(1-BG11))</f>
        <v>0</v>
      </c>
      <c r="BH12" s="7"/>
    </row>
    <row r="13" spans="2:60" ht="18" thickBot="1" x14ac:dyDescent="0.55000000000000004">
      <c r="B13" s="394" t="s">
        <v>233</v>
      </c>
      <c r="C13" s="243">
        <f t="shared" si="2"/>
        <v>0</v>
      </c>
      <c r="D13" s="101">
        <f t="shared" si="4"/>
        <v>0</v>
      </c>
      <c r="E13" s="249">
        <f t="shared" si="5"/>
        <v>0</v>
      </c>
      <c r="F13" s="237">
        <f>'Next Years Budget - Set Goals'!F21</f>
        <v>0</v>
      </c>
      <c r="G13" s="270">
        <f t="shared" si="6"/>
        <v>0</v>
      </c>
      <c r="H13" s="236">
        <f>'Next Years Budget - Set Goals'!H21</f>
        <v>0</v>
      </c>
      <c r="I13" s="181">
        <f t="shared" si="7"/>
        <v>0</v>
      </c>
      <c r="J13" s="237">
        <f>'Next Years Budget - Set Goals'!J21</f>
        <v>0</v>
      </c>
      <c r="K13" s="164">
        <f t="shared" si="8"/>
        <v>0</v>
      </c>
      <c r="L13" s="236">
        <f>'Next Years Budget - Set Goals'!L21</f>
        <v>0</v>
      </c>
      <c r="M13" s="170">
        <f t="shared" si="9"/>
        <v>0</v>
      </c>
      <c r="N13" s="238">
        <f>'Next Years Budget - Set Goals'!N21</f>
        <v>0</v>
      </c>
      <c r="O13" s="164">
        <f t="shared" si="10"/>
        <v>0</v>
      </c>
      <c r="P13" s="237">
        <f>'Next Years Budget - Set Goals'!P21</f>
        <v>0</v>
      </c>
      <c r="Q13" s="170">
        <f t="shared" si="11"/>
        <v>0</v>
      </c>
      <c r="R13" s="237">
        <f>'Next Years Budget - Set Goals'!R21</f>
        <v>0</v>
      </c>
      <c r="S13" s="170">
        <f t="shared" si="12"/>
        <v>0</v>
      </c>
      <c r="T13" s="237">
        <f>'Next Years Budget - Set Goals'!T21</f>
        <v>0</v>
      </c>
      <c r="U13" s="170">
        <f t="shared" si="13"/>
        <v>0</v>
      </c>
      <c r="V13" s="236">
        <f>'Next Years Budget - Set Goals'!V21</f>
        <v>0</v>
      </c>
      <c r="W13" s="155">
        <f t="shared" si="14"/>
        <v>0</v>
      </c>
      <c r="X13" s="237">
        <f>'Next Years Budget - Set Goals'!X21</f>
        <v>0</v>
      </c>
      <c r="Y13" s="170">
        <f t="shared" si="15"/>
        <v>0</v>
      </c>
      <c r="Z13" s="237">
        <f>'Next Years Budget - Set Goals'!Z21</f>
        <v>0</v>
      </c>
      <c r="AA13" s="170">
        <f t="shared" si="16"/>
        <v>0</v>
      </c>
      <c r="AB13" s="237">
        <f>'Next Years Budget - Set Goals'!AB21</f>
        <v>0</v>
      </c>
      <c r="AC13" s="164">
        <f t="shared" si="17"/>
        <v>0</v>
      </c>
      <c r="AD13" s="395">
        <f>'Next Years Budget - Set Goals'!AD21</f>
        <v>0</v>
      </c>
      <c r="AF13" s="215" t="s">
        <v>371</v>
      </c>
      <c r="AG13" s="375">
        <f>+(AG12/AG6)</f>
        <v>0</v>
      </c>
      <c r="AH13" s="427" t="e">
        <f t="shared" ref="AH13:AT13" si="18">+(AH12/AH6)</f>
        <v>#DIV/0!</v>
      </c>
      <c r="AI13" s="427" t="e">
        <f t="shared" si="18"/>
        <v>#DIV/0!</v>
      </c>
      <c r="AJ13" s="427" t="e">
        <f t="shared" si="18"/>
        <v>#DIV/0!</v>
      </c>
      <c r="AK13" s="427" t="e">
        <f t="shared" si="18"/>
        <v>#DIV/0!</v>
      </c>
      <c r="AL13" s="427" t="e">
        <f t="shared" si="18"/>
        <v>#DIV/0!</v>
      </c>
      <c r="AM13" s="427" t="e">
        <f t="shared" si="18"/>
        <v>#DIV/0!</v>
      </c>
      <c r="AN13" s="427" t="e">
        <f t="shared" si="18"/>
        <v>#DIV/0!</v>
      </c>
      <c r="AO13" s="427" t="e">
        <f t="shared" si="18"/>
        <v>#DIV/0!</v>
      </c>
      <c r="AP13" s="427" t="e">
        <f t="shared" si="18"/>
        <v>#DIV/0!</v>
      </c>
      <c r="AQ13" s="427" t="e">
        <f t="shared" si="18"/>
        <v>#DIV/0!</v>
      </c>
      <c r="AR13" s="427" t="e">
        <f t="shared" si="18"/>
        <v>#DIV/0!</v>
      </c>
      <c r="AS13" s="427" t="e">
        <f t="shared" si="18"/>
        <v>#DIV/0!</v>
      </c>
      <c r="AT13" s="388">
        <f t="shared" si="18"/>
        <v>0</v>
      </c>
      <c r="AV13" s="552"/>
      <c r="AW13" s="549" t="s">
        <v>472</v>
      </c>
      <c r="AX13" s="550" t="s">
        <v>473</v>
      </c>
      <c r="AY13" s="1"/>
      <c r="AZ13" s="574">
        <v>0.4</v>
      </c>
      <c r="BA13" s="3"/>
      <c r="BC13" s="552"/>
      <c r="BD13" s="549" t="s">
        <v>472</v>
      </c>
      <c r="BE13" s="550" t="s">
        <v>473</v>
      </c>
      <c r="BF13" s="1"/>
      <c r="BG13" s="574">
        <v>0.99</v>
      </c>
      <c r="BH13" s="3"/>
    </row>
    <row r="14" spans="2:60" ht="18" thickBot="1" x14ac:dyDescent="0.55000000000000004">
      <c r="B14" s="394" t="s">
        <v>223</v>
      </c>
      <c r="C14" s="243">
        <f t="shared" si="2"/>
        <v>0</v>
      </c>
      <c r="D14" s="101">
        <f t="shared" si="4"/>
        <v>0</v>
      </c>
      <c r="E14" s="249">
        <f t="shared" si="5"/>
        <v>0</v>
      </c>
      <c r="F14" s="237">
        <f>'Next Years Budget - Set Goals'!F22</f>
        <v>0</v>
      </c>
      <c r="G14" s="270">
        <f t="shared" si="6"/>
        <v>0</v>
      </c>
      <c r="H14" s="236">
        <f>'Next Years Budget - Set Goals'!H22</f>
        <v>0</v>
      </c>
      <c r="I14" s="181">
        <f t="shared" si="7"/>
        <v>0</v>
      </c>
      <c r="J14" s="237">
        <f>'Next Years Budget - Set Goals'!J22</f>
        <v>0</v>
      </c>
      <c r="K14" s="164">
        <f t="shared" si="8"/>
        <v>0</v>
      </c>
      <c r="L14" s="236">
        <f>'Next Years Budget - Set Goals'!L22</f>
        <v>0</v>
      </c>
      <c r="M14" s="170">
        <f t="shared" si="9"/>
        <v>0</v>
      </c>
      <c r="N14" s="238">
        <f>'Next Years Budget - Set Goals'!N22</f>
        <v>0</v>
      </c>
      <c r="O14" s="164">
        <f t="shared" si="10"/>
        <v>0</v>
      </c>
      <c r="P14" s="237">
        <f>'Next Years Budget - Set Goals'!P22</f>
        <v>0</v>
      </c>
      <c r="Q14" s="170">
        <f t="shared" si="11"/>
        <v>0</v>
      </c>
      <c r="R14" s="237">
        <f>'Next Years Budget - Set Goals'!R22</f>
        <v>0</v>
      </c>
      <c r="S14" s="170">
        <f t="shared" si="12"/>
        <v>0</v>
      </c>
      <c r="T14" s="237">
        <f>'Next Years Budget - Set Goals'!T22</f>
        <v>0</v>
      </c>
      <c r="U14" s="170">
        <f t="shared" si="13"/>
        <v>0</v>
      </c>
      <c r="V14" s="236">
        <f>'Next Years Budget - Set Goals'!V22</f>
        <v>0</v>
      </c>
      <c r="W14" s="155">
        <f t="shared" si="14"/>
        <v>0</v>
      </c>
      <c r="X14" s="237">
        <f>'Next Years Budget - Set Goals'!X22</f>
        <v>0</v>
      </c>
      <c r="Y14" s="170">
        <f t="shared" si="15"/>
        <v>0</v>
      </c>
      <c r="Z14" s="237">
        <f>'Next Years Budget - Set Goals'!Z22</f>
        <v>0</v>
      </c>
      <c r="AA14" s="170">
        <f t="shared" si="16"/>
        <v>0</v>
      </c>
      <c r="AB14" s="237">
        <f>'Next Years Budget - Set Goals'!AB22</f>
        <v>0</v>
      </c>
      <c r="AC14" s="164">
        <f t="shared" si="17"/>
        <v>0</v>
      </c>
      <c r="AD14" s="395">
        <f>'Next Years Budget - Set Goals'!AD22</f>
        <v>0</v>
      </c>
      <c r="AF14" s="215" t="s">
        <v>373</v>
      </c>
      <c r="AG14" s="290">
        <f>+(AG11-AG12)</f>
        <v>0</v>
      </c>
      <c r="AH14" s="291">
        <f t="shared" ref="AH14:AS14" si="19">+(AH11-AH12)</f>
        <v>0</v>
      </c>
      <c r="AI14" s="291">
        <f t="shared" si="19"/>
        <v>0</v>
      </c>
      <c r="AJ14" s="291">
        <f t="shared" si="19"/>
        <v>0</v>
      </c>
      <c r="AK14" s="291">
        <f t="shared" si="19"/>
        <v>0</v>
      </c>
      <c r="AL14" s="291">
        <f t="shared" si="19"/>
        <v>0</v>
      </c>
      <c r="AM14" s="291">
        <f t="shared" si="19"/>
        <v>0</v>
      </c>
      <c r="AN14" s="291">
        <f t="shared" si="19"/>
        <v>0</v>
      </c>
      <c r="AO14" s="291">
        <f t="shared" si="19"/>
        <v>0</v>
      </c>
      <c r="AP14" s="291">
        <f t="shared" si="19"/>
        <v>0</v>
      </c>
      <c r="AQ14" s="291">
        <f t="shared" si="19"/>
        <v>0</v>
      </c>
      <c r="AR14" s="291">
        <f t="shared" si="19"/>
        <v>0</v>
      </c>
      <c r="AS14" s="291">
        <f t="shared" si="19"/>
        <v>0</v>
      </c>
      <c r="AT14" s="293">
        <f>SUM(AG14:AS14)</f>
        <v>0</v>
      </c>
      <c r="AV14" s="552"/>
      <c r="AW14" s="549" t="s">
        <v>474</v>
      </c>
      <c r="AX14" s="550" t="s">
        <v>475</v>
      </c>
      <c r="AY14" s="1"/>
      <c r="AZ14" s="553">
        <f>SUM(AZ12/AZ13)</f>
        <v>103.61842105263158</v>
      </c>
      <c r="BA14" s="3"/>
      <c r="BC14" s="552"/>
      <c r="BD14" s="549" t="s">
        <v>474</v>
      </c>
      <c r="BE14" s="550" t="s">
        <v>475</v>
      </c>
      <c r="BF14" s="1"/>
      <c r="BG14" s="553">
        <f>SUM(BG12/BG13)</f>
        <v>0</v>
      </c>
      <c r="BH14" s="3"/>
    </row>
    <row r="15" spans="2:60" ht="18" thickBot="1" x14ac:dyDescent="0.55000000000000004">
      <c r="B15" s="394" t="s">
        <v>224</v>
      </c>
      <c r="C15" s="243">
        <f t="shared" si="2"/>
        <v>0</v>
      </c>
      <c r="D15" s="101">
        <f t="shared" si="4"/>
        <v>0</v>
      </c>
      <c r="E15" s="249">
        <f t="shared" si="5"/>
        <v>0</v>
      </c>
      <c r="F15" s="237">
        <f>'Next Years Budget - Set Goals'!F23</f>
        <v>0</v>
      </c>
      <c r="G15" s="270">
        <f t="shared" si="6"/>
        <v>0</v>
      </c>
      <c r="H15" s="236">
        <f>'Next Years Budget - Set Goals'!H23</f>
        <v>0</v>
      </c>
      <c r="I15" s="181">
        <f t="shared" si="7"/>
        <v>0</v>
      </c>
      <c r="J15" s="237">
        <f>'Next Years Budget - Set Goals'!J23</f>
        <v>0</v>
      </c>
      <c r="K15" s="164">
        <f t="shared" si="8"/>
        <v>0</v>
      </c>
      <c r="L15" s="236">
        <f>'Next Years Budget - Set Goals'!L23</f>
        <v>0</v>
      </c>
      <c r="M15" s="170">
        <f t="shared" si="9"/>
        <v>0</v>
      </c>
      <c r="N15" s="238">
        <f>'Next Years Budget - Set Goals'!N23</f>
        <v>0</v>
      </c>
      <c r="O15" s="164">
        <f t="shared" si="10"/>
        <v>0</v>
      </c>
      <c r="P15" s="237">
        <f>'Next Years Budget - Set Goals'!P23</f>
        <v>0</v>
      </c>
      <c r="Q15" s="170">
        <f t="shared" si="11"/>
        <v>0</v>
      </c>
      <c r="R15" s="237">
        <f>'Next Years Budget - Set Goals'!R23</f>
        <v>0</v>
      </c>
      <c r="S15" s="170">
        <f t="shared" si="12"/>
        <v>0</v>
      </c>
      <c r="T15" s="237">
        <f>'Next Years Budget - Set Goals'!T23</f>
        <v>0</v>
      </c>
      <c r="U15" s="170">
        <f t="shared" si="13"/>
        <v>0</v>
      </c>
      <c r="V15" s="236">
        <f>'Next Years Budget - Set Goals'!V23</f>
        <v>0</v>
      </c>
      <c r="W15" s="155">
        <f t="shared" si="14"/>
        <v>0</v>
      </c>
      <c r="X15" s="237">
        <f>'Next Years Budget - Set Goals'!X23</f>
        <v>0</v>
      </c>
      <c r="Y15" s="170">
        <f t="shared" si="15"/>
        <v>0</v>
      </c>
      <c r="Z15" s="237">
        <f>'Next Years Budget - Set Goals'!Z23</f>
        <v>3.0000000000000001E-3</v>
      </c>
      <c r="AA15" s="170">
        <f t="shared" si="16"/>
        <v>0</v>
      </c>
      <c r="AB15" s="237">
        <f>'Next Years Budget - Set Goals'!AB23</f>
        <v>0</v>
      </c>
      <c r="AC15" s="164">
        <f t="shared" si="17"/>
        <v>0</v>
      </c>
      <c r="AD15" s="395">
        <f>'Next Years Budget - Set Goals'!AD23</f>
        <v>0</v>
      </c>
      <c r="AF15" s="216" t="s">
        <v>372</v>
      </c>
      <c r="AG15" s="389">
        <f>+(AG14/AG6)</f>
        <v>0</v>
      </c>
      <c r="AH15" s="428" t="e">
        <f t="shared" ref="AH15:AT15" si="20">+(AH14/AH6)</f>
        <v>#DIV/0!</v>
      </c>
      <c r="AI15" s="428" t="e">
        <f t="shared" si="20"/>
        <v>#DIV/0!</v>
      </c>
      <c r="AJ15" s="428" t="e">
        <f t="shared" si="20"/>
        <v>#DIV/0!</v>
      </c>
      <c r="AK15" s="428" t="e">
        <f t="shared" si="20"/>
        <v>#DIV/0!</v>
      </c>
      <c r="AL15" s="453" t="e">
        <f t="shared" si="20"/>
        <v>#DIV/0!</v>
      </c>
      <c r="AM15" s="389" t="e">
        <f t="shared" si="20"/>
        <v>#DIV/0!</v>
      </c>
      <c r="AN15" s="428" t="e">
        <f t="shared" si="20"/>
        <v>#DIV/0!</v>
      </c>
      <c r="AO15" s="428" t="e">
        <f t="shared" si="20"/>
        <v>#DIV/0!</v>
      </c>
      <c r="AP15" s="428" t="e">
        <f t="shared" si="20"/>
        <v>#DIV/0!</v>
      </c>
      <c r="AQ15" s="428" t="e">
        <f t="shared" si="20"/>
        <v>#DIV/0!</v>
      </c>
      <c r="AR15" s="428" t="e">
        <f t="shared" si="20"/>
        <v>#DIV/0!</v>
      </c>
      <c r="AS15" s="428" t="e">
        <f t="shared" si="20"/>
        <v>#DIV/0!</v>
      </c>
      <c r="AT15" s="390">
        <f t="shared" si="20"/>
        <v>0</v>
      </c>
      <c r="AV15" s="552"/>
      <c r="AW15" s="549" t="s">
        <v>476</v>
      </c>
      <c r="AX15" s="550" t="s">
        <v>477</v>
      </c>
      <c r="AY15" s="1"/>
      <c r="AZ15" s="575">
        <v>21</v>
      </c>
      <c r="BA15" s="3"/>
      <c r="BC15" s="552"/>
      <c r="BD15" s="549" t="s">
        <v>476</v>
      </c>
      <c r="BE15" s="550" t="s">
        <v>477</v>
      </c>
      <c r="BF15" s="1"/>
      <c r="BG15" s="575">
        <v>21</v>
      </c>
      <c r="BH15" s="3"/>
    </row>
    <row r="16" spans="2:60" ht="18" thickBot="1" x14ac:dyDescent="0.55000000000000004">
      <c r="B16" s="394" t="s">
        <v>225</v>
      </c>
      <c r="C16" s="243">
        <f t="shared" si="2"/>
        <v>0</v>
      </c>
      <c r="D16" s="101">
        <f t="shared" si="4"/>
        <v>0</v>
      </c>
      <c r="E16" s="249">
        <f t="shared" si="5"/>
        <v>0</v>
      </c>
      <c r="F16" s="237">
        <f>'Next Years Budget - Set Goals'!F24</f>
        <v>0</v>
      </c>
      <c r="G16" s="270">
        <f t="shared" si="6"/>
        <v>0</v>
      </c>
      <c r="H16" s="236">
        <f>'Next Years Budget - Set Goals'!H24</f>
        <v>0</v>
      </c>
      <c r="I16" s="181">
        <f t="shared" si="7"/>
        <v>0</v>
      </c>
      <c r="J16" s="237">
        <f>'Next Years Budget - Set Goals'!J24</f>
        <v>0</v>
      </c>
      <c r="K16" s="164">
        <f t="shared" si="8"/>
        <v>0</v>
      </c>
      <c r="L16" s="236">
        <f>'Next Years Budget - Set Goals'!L24</f>
        <v>0</v>
      </c>
      <c r="M16" s="170">
        <f t="shared" si="9"/>
        <v>0</v>
      </c>
      <c r="N16" s="238">
        <f>'Next Years Budget - Set Goals'!N24</f>
        <v>0</v>
      </c>
      <c r="O16" s="164">
        <f t="shared" si="10"/>
        <v>0</v>
      </c>
      <c r="P16" s="237">
        <f>'Next Years Budget - Set Goals'!P24</f>
        <v>0</v>
      </c>
      <c r="Q16" s="170">
        <f t="shared" si="11"/>
        <v>0</v>
      </c>
      <c r="R16" s="237">
        <f>'Next Years Budget - Set Goals'!R24</f>
        <v>0</v>
      </c>
      <c r="S16" s="170">
        <f t="shared" si="12"/>
        <v>0</v>
      </c>
      <c r="T16" s="237">
        <f>'Next Years Budget - Set Goals'!T24</f>
        <v>0</v>
      </c>
      <c r="U16" s="170">
        <f t="shared" si="13"/>
        <v>0</v>
      </c>
      <c r="V16" s="236">
        <f>'Next Years Budget - Set Goals'!V24</f>
        <v>0</v>
      </c>
      <c r="W16" s="155">
        <f t="shared" si="14"/>
        <v>0</v>
      </c>
      <c r="X16" s="237">
        <f>'Next Years Budget - Set Goals'!X24</f>
        <v>0</v>
      </c>
      <c r="Y16" s="170">
        <f t="shared" si="15"/>
        <v>0</v>
      </c>
      <c r="Z16" s="237">
        <f>'Next Years Budget - Set Goals'!Z24</f>
        <v>0</v>
      </c>
      <c r="AA16" s="170">
        <f t="shared" si="16"/>
        <v>0</v>
      </c>
      <c r="AB16" s="237">
        <f>'Next Years Budget - Set Goals'!AB24</f>
        <v>0</v>
      </c>
      <c r="AC16" s="164">
        <f t="shared" si="17"/>
        <v>0</v>
      </c>
      <c r="AD16" s="395">
        <f>'Next Years Budget - Set Goals'!AD24</f>
        <v>0</v>
      </c>
      <c r="AF16" s="220" t="s">
        <v>354</v>
      </c>
      <c r="AG16" s="382">
        <f>+AG9-AG11</f>
        <v>315000</v>
      </c>
      <c r="AH16" s="458" t="e">
        <f t="shared" ref="AH16:AT16" si="21">+AH9-AH11</f>
        <v>#DIV/0!</v>
      </c>
      <c r="AI16" s="382" t="e">
        <f t="shared" si="21"/>
        <v>#DIV/0!</v>
      </c>
      <c r="AJ16" s="458" t="e">
        <f t="shared" si="21"/>
        <v>#DIV/0!</v>
      </c>
      <c r="AK16" s="382" t="e">
        <f t="shared" si="21"/>
        <v>#DIV/0!</v>
      </c>
      <c r="AL16" s="383" t="e">
        <f t="shared" si="21"/>
        <v>#DIV/0!</v>
      </c>
      <c r="AM16" s="382" t="e">
        <f t="shared" si="21"/>
        <v>#DIV/0!</v>
      </c>
      <c r="AN16" s="458" t="e">
        <f t="shared" si="21"/>
        <v>#DIV/0!</v>
      </c>
      <c r="AO16" s="382" t="e">
        <f t="shared" si="21"/>
        <v>#DIV/0!</v>
      </c>
      <c r="AP16" s="458" t="e">
        <f t="shared" si="21"/>
        <v>#DIV/0!</v>
      </c>
      <c r="AQ16" s="382" t="e">
        <f t="shared" si="21"/>
        <v>#DIV/0!</v>
      </c>
      <c r="AR16" s="458" t="e">
        <f t="shared" si="21"/>
        <v>#DIV/0!</v>
      </c>
      <c r="AS16" s="382" t="e">
        <f t="shared" si="21"/>
        <v>#DIV/0!</v>
      </c>
      <c r="AT16" s="459" t="e">
        <f t="shared" si="21"/>
        <v>#DIV/0!</v>
      </c>
      <c r="AV16" s="552"/>
      <c r="AW16" s="549" t="s">
        <v>478</v>
      </c>
      <c r="AX16" s="550" t="s">
        <v>479</v>
      </c>
      <c r="AY16" s="1"/>
      <c r="AZ16" s="571">
        <f>(AZ14/AZ15)</f>
        <v>4.9342105263157894</v>
      </c>
      <c r="BA16" s="558" t="s">
        <v>480</v>
      </c>
      <c r="BC16" s="552"/>
      <c r="BD16" s="549" t="s">
        <v>478</v>
      </c>
      <c r="BE16" s="550" t="s">
        <v>479</v>
      </c>
      <c r="BF16" s="1"/>
      <c r="BG16" s="571">
        <f>(BG14/BG15)</f>
        <v>0</v>
      </c>
      <c r="BH16" s="558" t="s">
        <v>480</v>
      </c>
    </row>
    <row r="17" spans="1:60" ht="18" thickBot="1" x14ac:dyDescent="0.55000000000000004">
      <c r="B17" s="394" t="s">
        <v>226</v>
      </c>
      <c r="C17" s="243">
        <f t="shared" si="2"/>
        <v>0</v>
      </c>
      <c r="D17" s="101">
        <f t="shared" si="4"/>
        <v>0</v>
      </c>
      <c r="E17" s="249">
        <f t="shared" si="5"/>
        <v>0</v>
      </c>
      <c r="F17" s="237">
        <f>'Next Years Budget - Set Goals'!F25</f>
        <v>0</v>
      </c>
      <c r="G17" s="270">
        <f t="shared" si="6"/>
        <v>0</v>
      </c>
      <c r="H17" s="236">
        <f>'Next Years Budget - Set Goals'!H25</f>
        <v>0</v>
      </c>
      <c r="I17" s="181">
        <f t="shared" si="7"/>
        <v>0</v>
      </c>
      <c r="J17" s="237">
        <f>'Next Years Budget - Set Goals'!J25</f>
        <v>0</v>
      </c>
      <c r="K17" s="164">
        <f t="shared" si="8"/>
        <v>0</v>
      </c>
      <c r="L17" s="236">
        <f>'Next Years Budget - Set Goals'!L25</f>
        <v>0</v>
      </c>
      <c r="M17" s="170">
        <f t="shared" si="9"/>
        <v>0</v>
      </c>
      <c r="N17" s="238">
        <f>'Next Years Budget - Set Goals'!N25</f>
        <v>0</v>
      </c>
      <c r="O17" s="164">
        <f t="shared" si="10"/>
        <v>0</v>
      </c>
      <c r="P17" s="237">
        <f>'Next Years Budget - Set Goals'!P25</f>
        <v>0</v>
      </c>
      <c r="Q17" s="170">
        <f t="shared" si="11"/>
        <v>0</v>
      </c>
      <c r="R17" s="237">
        <f>'Next Years Budget - Set Goals'!R25</f>
        <v>0</v>
      </c>
      <c r="S17" s="170">
        <f t="shared" si="12"/>
        <v>0</v>
      </c>
      <c r="T17" s="237">
        <f>'Next Years Budget - Set Goals'!T25</f>
        <v>0</v>
      </c>
      <c r="U17" s="170">
        <f t="shared" si="13"/>
        <v>0</v>
      </c>
      <c r="V17" s="236">
        <f>'Next Years Budget - Set Goals'!V25</f>
        <v>0</v>
      </c>
      <c r="W17" s="155">
        <f t="shared" si="14"/>
        <v>0</v>
      </c>
      <c r="X17" s="237">
        <f>'Next Years Budget - Set Goals'!X25</f>
        <v>0</v>
      </c>
      <c r="Y17" s="170">
        <f t="shared" si="15"/>
        <v>0</v>
      </c>
      <c r="Z17" s="237">
        <f>'Next Years Budget - Set Goals'!Z25</f>
        <v>0</v>
      </c>
      <c r="AA17" s="170">
        <f t="shared" si="16"/>
        <v>0</v>
      </c>
      <c r="AB17" s="237">
        <f>'Next Years Budget - Set Goals'!AB25</f>
        <v>0</v>
      </c>
      <c r="AC17" s="164">
        <f t="shared" si="17"/>
        <v>0</v>
      </c>
      <c r="AD17" s="395">
        <f>'Next Years Budget - Set Goals'!AD25</f>
        <v>0</v>
      </c>
      <c r="AF17" s="221" t="s">
        <v>355</v>
      </c>
      <c r="AG17" s="432">
        <f>+AG16/AG6</f>
        <v>1</v>
      </c>
      <c r="AH17" s="455" t="e">
        <f t="shared" ref="AH17:AT17" si="22">+AH16/AH6</f>
        <v>#DIV/0!</v>
      </c>
      <c r="AI17" s="432" t="e">
        <f t="shared" si="22"/>
        <v>#DIV/0!</v>
      </c>
      <c r="AJ17" s="455" t="e">
        <f t="shared" si="22"/>
        <v>#DIV/0!</v>
      </c>
      <c r="AK17" s="432" t="e">
        <f t="shared" si="22"/>
        <v>#DIV/0!</v>
      </c>
      <c r="AL17" s="455" t="e">
        <f t="shared" si="22"/>
        <v>#DIV/0!</v>
      </c>
      <c r="AM17" s="432" t="e">
        <f t="shared" si="22"/>
        <v>#DIV/0!</v>
      </c>
      <c r="AN17" s="455" t="e">
        <f t="shared" si="22"/>
        <v>#DIV/0!</v>
      </c>
      <c r="AO17" s="432" t="e">
        <f t="shared" si="22"/>
        <v>#DIV/0!</v>
      </c>
      <c r="AP17" s="455" t="e">
        <f t="shared" si="22"/>
        <v>#DIV/0!</v>
      </c>
      <c r="AQ17" s="432" t="e">
        <f t="shared" si="22"/>
        <v>#DIV/0!</v>
      </c>
      <c r="AR17" s="455" t="e">
        <f t="shared" si="22"/>
        <v>#DIV/0!</v>
      </c>
      <c r="AS17" s="432" t="e">
        <f t="shared" si="22"/>
        <v>#DIV/0!</v>
      </c>
      <c r="AT17" s="433" t="e">
        <f t="shared" si="22"/>
        <v>#DIV/0!</v>
      </c>
      <c r="AV17" s="6"/>
      <c r="AW17" s="555" t="s">
        <v>481</v>
      </c>
      <c r="AX17" s="556" t="s">
        <v>482</v>
      </c>
      <c r="AY17" s="2"/>
      <c r="AZ17" s="576">
        <f>+(AZ8/AZ15)</f>
        <v>15000</v>
      </c>
      <c r="BA17" s="559" t="s">
        <v>480</v>
      </c>
      <c r="BC17" s="6"/>
      <c r="BD17" s="555" t="s">
        <v>481</v>
      </c>
      <c r="BE17" s="556" t="s">
        <v>482</v>
      </c>
      <c r="BF17" s="2"/>
      <c r="BG17" s="576">
        <f>+(BG8/BG15)</f>
        <v>0</v>
      </c>
      <c r="BH17" s="559" t="s">
        <v>480</v>
      </c>
    </row>
    <row r="18" spans="1:60" x14ac:dyDescent="0.35">
      <c r="B18" s="394" t="s">
        <v>227</v>
      </c>
      <c r="C18" s="243">
        <f t="shared" si="2"/>
        <v>0</v>
      </c>
      <c r="D18" s="101">
        <f t="shared" si="4"/>
        <v>0</v>
      </c>
      <c r="E18" s="249">
        <f t="shared" si="5"/>
        <v>0</v>
      </c>
      <c r="F18" s="237">
        <f>'Next Years Budget - Set Goals'!F26</f>
        <v>0</v>
      </c>
      <c r="G18" s="270">
        <f t="shared" si="6"/>
        <v>0</v>
      </c>
      <c r="H18" s="236">
        <f>'Next Years Budget - Set Goals'!H26</f>
        <v>0</v>
      </c>
      <c r="I18" s="181">
        <f t="shared" si="7"/>
        <v>0</v>
      </c>
      <c r="J18" s="237">
        <f>'Next Years Budget - Set Goals'!J26</f>
        <v>0</v>
      </c>
      <c r="K18" s="164">
        <f t="shared" si="8"/>
        <v>0</v>
      </c>
      <c r="L18" s="236">
        <f>'Next Years Budget - Set Goals'!L26</f>
        <v>0</v>
      </c>
      <c r="M18" s="170">
        <f t="shared" si="9"/>
        <v>0</v>
      </c>
      <c r="N18" s="238">
        <f>'Next Years Budget - Set Goals'!N26</f>
        <v>0</v>
      </c>
      <c r="O18" s="164">
        <f t="shared" si="10"/>
        <v>0</v>
      </c>
      <c r="P18" s="237">
        <f>'Next Years Budget - Set Goals'!P26</f>
        <v>0</v>
      </c>
      <c r="Q18" s="170">
        <f t="shared" si="11"/>
        <v>0</v>
      </c>
      <c r="R18" s="237">
        <f>'Next Years Budget - Set Goals'!R26</f>
        <v>0</v>
      </c>
      <c r="S18" s="170">
        <f t="shared" si="12"/>
        <v>0</v>
      </c>
      <c r="T18" s="237">
        <f>'Next Years Budget - Set Goals'!T26</f>
        <v>0</v>
      </c>
      <c r="U18" s="170">
        <f t="shared" si="13"/>
        <v>0</v>
      </c>
      <c r="V18" s="236">
        <f>'Next Years Budget - Set Goals'!V26</f>
        <v>0</v>
      </c>
      <c r="W18" s="155">
        <f t="shared" si="14"/>
        <v>0</v>
      </c>
      <c r="X18" s="237">
        <f>'Next Years Budget - Set Goals'!X26</f>
        <v>0</v>
      </c>
      <c r="Y18" s="170">
        <f t="shared" si="15"/>
        <v>0</v>
      </c>
      <c r="Z18" s="237">
        <f>'Next Years Budget - Set Goals'!Z26</f>
        <v>0</v>
      </c>
      <c r="AA18" s="170">
        <f t="shared" si="16"/>
        <v>0</v>
      </c>
      <c r="AB18" s="237">
        <f>'Next Years Budget - Set Goals'!AB26</f>
        <v>0</v>
      </c>
      <c r="AC18" s="164">
        <f t="shared" si="17"/>
        <v>0</v>
      </c>
      <c r="AD18" s="395">
        <f>'Next Years Budget - Set Goals'!AD26</f>
        <v>0</v>
      </c>
      <c r="AF18" s="1"/>
      <c r="AG18" s="1"/>
      <c r="AH18" s="1"/>
      <c r="AI18" s="1"/>
      <c r="AJ18" s="1"/>
      <c r="AK18" s="1"/>
      <c r="AL18" s="1"/>
      <c r="AM18" s="1"/>
      <c r="AN18" s="1"/>
      <c r="AO18" s="1"/>
      <c r="AP18" s="1"/>
      <c r="AQ18" s="419"/>
      <c r="AR18" s="438"/>
      <c r="AS18" s="9"/>
      <c r="AT18" s="226"/>
      <c r="AV18" s="8"/>
      <c r="AW18" s="9"/>
      <c r="AX18" s="9"/>
      <c r="AY18" s="9"/>
      <c r="AZ18" s="352"/>
      <c r="BA18" s="10"/>
    </row>
    <row r="19" spans="1:60" ht="17.649999999999999" x14ac:dyDescent="0.5">
      <c r="B19" s="394" t="s">
        <v>228</v>
      </c>
      <c r="C19" s="243">
        <f t="shared" si="2"/>
        <v>0</v>
      </c>
      <c r="D19" s="101">
        <f t="shared" si="4"/>
        <v>0</v>
      </c>
      <c r="E19" s="249">
        <f t="shared" si="5"/>
        <v>0</v>
      </c>
      <c r="F19" s="237">
        <f>'Next Years Budget - Set Goals'!F27</f>
        <v>0</v>
      </c>
      <c r="G19" s="270">
        <f t="shared" si="6"/>
        <v>0</v>
      </c>
      <c r="H19" s="236">
        <f>'Next Years Budget - Set Goals'!H27</f>
        <v>0</v>
      </c>
      <c r="I19" s="181">
        <f t="shared" si="7"/>
        <v>0</v>
      </c>
      <c r="J19" s="238">
        <f>'Next Years Budget - Set Goals'!J27</f>
        <v>0</v>
      </c>
      <c r="K19" s="164">
        <f t="shared" si="8"/>
        <v>0</v>
      </c>
      <c r="L19" s="237">
        <f>'Next Years Budget - Set Goals'!L27</f>
        <v>0</v>
      </c>
      <c r="M19" s="170">
        <f t="shared" si="9"/>
        <v>0</v>
      </c>
      <c r="N19" s="238">
        <f>'Next Years Budget - Set Goals'!N27</f>
        <v>0</v>
      </c>
      <c r="O19" s="164">
        <f t="shared" si="10"/>
        <v>0</v>
      </c>
      <c r="P19" s="237">
        <f>'Next Years Budget - Set Goals'!P27</f>
        <v>0</v>
      </c>
      <c r="Q19" s="170">
        <f t="shared" si="11"/>
        <v>0</v>
      </c>
      <c r="R19" s="237">
        <f>'Next Years Budget - Set Goals'!R27</f>
        <v>0</v>
      </c>
      <c r="S19" s="170">
        <f t="shared" si="12"/>
        <v>0</v>
      </c>
      <c r="T19" s="237">
        <f>'Next Years Budget - Set Goals'!T27</f>
        <v>0</v>
      </c>
      <c r="U19" s="170">
        <f t="shared" si="13"/>
        <v>0</v>
      </c>
      <c r="V19" s="236">
        <f>'Next Years Budget - Set Goals'!V27</f>
        <v>0</v>
      </c>
      <c r="W19" s="155">
        <f t="shared" si="14"/>
        <v>0</v>
      </c>
      <c r="X19" s="237">
        <f>'Next Years Budget - Set Goals'!X27</f>
        <v>0</v>
      </c>
      <c r="Y19" s="170">
        <f t="shared" si="15"/>
        <v>0</v>
      </c>
      <c r="Z19" s="237">
        <f>'Next Years Budget - Set Goals'!Z27</f>
        <v>0</v>
      </c>
      <c r="AA19" s="170">
        <f t="shared" si="16"/>
        <v>0</v>
      </c>
      <c r="AB19" s="237">
        <f>'Next Years Budget - Set Goals'!AB27</f>
        <v>0</v>
      </c>
      <c r="AC19" s="164">
        <f t="shared" si="17"/>
        <v>0</v>
      </c>
      <c r="AD19" s="395">
        <f>'Next Years Budget - Set Goals'!AD27</f>
        <v>0</v>
      </c>
      <c r="AF19" s="13" t="s">
        <v>374</v>
      </c>
      <c r="AG19" s="222">
        <f>+(AG11/AG8)</f>
        <v>0</v>
      </c>
      <c r="AH19" s="222" t="e">
        <f t="shared" ref="AH19:AT19" si="23">+(AH11/AH8)</f>
        <v>#DIV/0!</v>
      </c>
      <c r="AI19" s="222" t="e">
        <f t="shared" si="23"/>
        <v>#DIV/0!</v>
      </c>
      <c r="AJ19" s="222" t="e">
        <f t="shared" si="23"/>
        <v>#DIV/0!</v>
      </c>
      <c r="AK19" s="222" t="e">
        <f t="shared" si="23"/>
        <v>#DIV/0!</v>
      </c>
      <c r="AL19" s="222" t="e">
        <f t="shared" si="23"/>
        <v>#DIV/0!</v>
      </c>
      <c r="AM19" s="222" t="e">
        <f t="shared" si="23"/>
        <v>#DIV/0!</v>
      </c>
      <c r="AN19" s="222" t="e">
        <f t="shared" si="23"/>
        <v>#DIV/0!</v>
      </c>
      <c r="AO19" s="222" t="e">
        <f t="shared" si="23"/>
        <v>#DIV/0!</v>
      </c>
      <c r="AP19" s="222" t="e">
        <f t="shared" si="23"/>
        <v>#DIV/0!</v>
      </c>
      <c r="AQ19" s="222" t="e">
        <f t="shared" si="23"/>
        <v>#DIV/0!</v>
      </c>
      <c r="AR19" s="439" t="e">
        <f t="shared" si="23"/>
        <v>#DIV/0!</v>
      </c>
      <c r="AS19" s="437" t="e">
        <f t="shared" si="23"/>
        <v>#DIV/0!</v>
      </c>
      <c r="AT19" s="436" t="e">
        <f t="shared" si="23"/>
        <v>#DIV/0!</v>
      </c>
      <c r="AV19" s="4"/>
      <c r="AW19" s="1"/>
      <c r="AX19" s="560" t="s">
        <v>488</v>
      </c>
      <c r="AY19" s="1"/>
      <c r="AZ19" s="838">
        <f>+((I7/139)/15)</f>
        <v>0</v>
      </c>
      <c r="BA19" s="3"/>
    </row>
    <row r="20" spans="1:60" ht="17.649999999999999" x14ac:dyDescent="0.5">
      <c r="B20" s="394" t="s">
        <v>234</v>
      </c>
      <c r="C20" s="243">
        <f t="shared" si="2"/>
        <v>0</v>
      </c>
      <c r="D20" s="101">
        <f t="shared" si="4"/>
        <v>0</v>
      </c>
      <c r="E20" s="249">
        <f t="shared" si="5"/>
        <v>0</v>
      </c>
      <c r="F20" s="237">
        <f>'Next Years Budget - Set Goals'!F28</f>
        <v>0</v>
      </c>
      <c r="G20" s="270">
        <f t="shared" si="6"/>
        <v>0</v>
      </c>
      <c r="H20" s="236">
        <f>'Next Years Budget - Set Goals'!H28</f>
        <v>0</v>
      </c>
      <c r="I20" s="181">
        <f t="shared" si="7"/>
        <v>0</v>
      </c>
      <c r="J20" s="238">
        <f>'Next Years Budget - Set Goals'!J28</f>
        <v>0</v>
      </c>
      <c r="K20" s="164">
        <f t="shared" si="8"/>
        <v>0</v>
      </c>
      <c r="L20" s="237">
        <f>'Next Years Budget - Set Goals'!L28</f>
        <v>0</v>
      </c>
      <c r="M20" s="170">
        <f t="shared" si="9"/>
        <v>0</v>
      </c>
      <c r="N20" s="238">
        <f>'Next Years Budget - Set Goals'!N28</f>
        <v>0</v>
      </c>
      <c r="O20" s="164">
        <f t="shared" si="10"/>
        <v>0</v>
      </c>
      <c r="P20" s="237">
        <f>'Next Years Budget - Set Goals'!P28</f>
        <v>0</v>
      </c>
      <c r="Q20" s="170">
        <f t="shared" si="11"/>
        <v>0</v>
      </c>
      <c r="R20" s="237">
        <f>'Next Years Budget - Set Goals'!R28</f>
        <v>0</v>
      </c>
      <c r="S20" s="170">
        <f t="shared" si="12"/>
        <v>0</v>
      </c>
      <c r="T20" s="237">
        <f>'Next Years Budget - Set Goals'!T28</f>
        <v>0</v>
      </c>
      <c r="U20" s="170">
        <f t="shared" si="13"/>
        <v>0</v>
      </c>
      <c r="V20" s="236">
        <f>'Next Years Budget - Set Goals'!V28</f>
        <v>0</v>
      </c>
      <c r="W20" s="155">
        <f t="shared" si="14"/>
        <v>0</v>
      </c>
      <c r="X20" s="237">
        <f>'Next Years Budget - Set Goals'!X28</f>
        <v>0</v>
      </c>
      <c r="Y20" s="170">
        <f t="shared" si="15"/>
        <v>0</v>
      </c>
      <c r="Z20" s="237">
        <f>'Next Years Budget - Set Goals'!Z28</f>
        <v>0</v>
      </c>
      <c r="AA20" s="170">
        <f t="shared" si="16"/>
        <v>0</v>
      </c>
      <c r="AB20" s="237">
        <f>'Next Years Budget - Set Goals'!AB28</f>
        <v>0</v>
      </c>
      <c r="AC20" s="170">
        <f t="shared" si="17"/>
        <v>0</v>
      </c>
      <c r="AD20" s="395">
        <f>'Next Years Budget - Set Goals'!AD28</f>
        <v>0</v>
      </c>
      <c r="AF20" s="13" t="s">
        <v>401</v>
      </c>
      <c r="AG20" s="235">
        <v>0</v>
      </c>
      <c r="AH20" s="235"/>
      <c r="AI20" s="235"/>
      <c r="AJ20" s="235"/>
      <c r="AK20" s="235"/>
      <c r="AL20" s="235"/>
      <c r="AM20" s="235"/>
      <c r="AN20" s="235"/>
      <c r="AO20" s="235"/>
      <c r="AP20" s="235"/>
      <c r="AQ20" s="434"/>
      <c r="AR20" s="440"/>
      <c r="AS20" s="235"/>
      <c r="AT20" s="442"/>
      <c r="AV20" s="4"/>
      <c r="AW20" s="1"/>
      <c r="AX20" s="560" t="s">
        <v>489</v>
      </c>
      <c r="AY20" s="1"/>
      <c r="AZ20" s="838">
        <f>+((G7/250)/20)</f>
        <v>0</v>
      </c>
      <c r="BA20" s="561"/>
    </row>
    <row r="21" spans="1:60" ht="17.649999999999999" x14ac:dyDescent="0.5">
      <c r="B21" s="394" t="s">
        <v>235</v>
      </c>
      <c r="C21" s="243">
        <f t="shared" si="2"/>
        <v>0</v>
      </c>
      <c r="D21" s="101">
        <f t="shared" si="4"/>
        <v>0</v>
      </c>
      <c r="E21" s="249">
        <f t="shared" si="5"/>
        <v>0</v>
      </c>
      <c r="F21" s="237">
        <f>'Next Years Budget - Set Goals'!F29</f>
        <v>0</v>
      </c>
      <c r="G21" s="270">
        <f t="shared" si="6"/>
        <v>0</v>
      </c>
      <c r="H21" s="236">
        <f>'Next Years Budget - Set Goals'!H29</f>
        <v>0</v>
      </c>
      <c r="I21" s="181">
        <f t="shared" si="7"/>
        <v>0</v>
      </c>
      <c r="J21" s="238">
        <f>'Next Years Budget - Set Goals'!J29</f>
        <v>0</v>
      </c>
      <c r="K21" s="164">
        <f t="shared" si="8"/>
        <v>0</v>
      </c>
      <c r="L21" s="237">
        <f>'Next Years Budget - Set Goals'!L29</f>
        <v>0</v>
      </c>
      <c r="M21" s="170">
        <f t="shared" si="9"/>
        <v>0</v>
      </c>
      <c r="N21" s="238">
        <f>'Next Years Budget - Set Goals'!N29</f>
        <v>0</v>
      </c>
      <c r="O21" s="164">
        <f t="shared" si="10"/>
        <v>0</v>
      </c>
      <c r="P21" s="237">
        <f>'Next Years Budget - Set Goals'!P29</f>
        <v>0</v>
      </c>
      <c r="Q21" s="170">
        <f t="shared" si="11"/>
        <v>0</v>
      </c>
      <c r="R21" s="237">
        <f>'Next Years Budget - Set Goals'!R29</f>
        <v>0</v>
      </c>
      <c r="S21" s="170">
        <f t="shared" si="12"/>
        <v>0</v>
      </c>
      <c r="T21" s="237">
        <f>'Next Years Budget - Set Goals'!T29</f>
        <v>0</v>
      </c>
      <c r="U21" s="170">
        <f t="shared" si="13"/>
        <v>0</v>
      </c>
      <c r="V21" s="236">
        <f>'Next Years Budget - Set Goals'!V29</f>
        <v>0</v>
      </c>
      <c r="W21" s="155">
        <f t="shared" si="14"/>
        <v>0</v>
      </c>
      <c r="X21" s="237">
        <f>'Next Years Budget - Set Goals'!X29</f>
        <v>0</v>
      </c>
      <c r="Y21" s="170">
        <f t="shared" si="15"/>
        <v>0</v>
      </c>
      <c r="Z21" s="237">
        <f>'Next Years Budget - Set Goals'!Z29</f>
        <v>0</v>
      </c>
      <c r="AA21" s="170">
        <f t="shared" si="16"/>
        <v>0</v>
      </c>
      <c r="AB21" s="237">
        <f>'Next Years Budget - Set Goals'!AB29</f>
        <v>0</v>
      </c>
      <c r="AC21" s="213">
        <f t="shared" si="17"/>
        <v>0</v>
      </c>
      <c r="AD21" s="396">
        <f>'Next Years Budget - Set Goals'!AD29</f>
        <v>0</v>
      </c>
      <c r="AF21" s="13" t="s">
        <v>389</v>
      </c>
      <c r="AG21" s="222" t="e">
        <f>+(AG9/AG20)</f>
        <v>#DIV/0!</v>
      </c>
      <c r="AH21" s="222" t="e">
        <f t="shared" ref="AH21:AS21" si="24">+(AH9/AH20)</f>
        <v>#DIV/0!</v>
      </c>
      <c r="AI21" s="222" t="e">
        <f t="shared" si="24"/>
        <v>#DIV/0!</v>
      </c>
      <c r="AJ21" s="222" t="e">
        <f t="shared" si="24"/>
        <v>#DIV/0!</v>
      </c>
      <c r="AK21" s="222" t="e">
        <f t="shared" si="24"/>
        <v>#DIV/0!</v>
      </c>
      <c r="AL21" s="222" t="e">
        <f t="shared" si="24"/>
        <v>#DIV/0!</v>
      </c>
      <c r="AM21" s="222" t="e">
        <f t="shared" si="24"/>
        <v>#DIV/0!</v>
      </c>
      <c r="AN21" s="222" t="e">
        <f t="shared" si="24"/>
        <v>#DIV/0!</v>
      </c>
      <c r="AO21" s="222" t="e">
        <f t="shared" si="24"/>
        <v>#DIV/0!</v>
      </c>
      <c r="AP21" s="222" t="e">
        <f t="shared" si="24"/>
        <v>#DIV/0!</v>
      </c>
      <c r="AQ21" s="222" t="e">
        <f t="shared" si="24"/>
        <v>#DIV/0!</v>
      </c>
      <c r="AR21" s="435" t="e">
        <f t="shared" si="24"/>
        <v>#DIV/0!</v>
      </c>
      <c r="AS21" s="460" t="e">
        <f t="shared" si="24"/>
        <v>#DIV/0!</v>
      </c>
      <c r="AT21" s="443"/>
      <c r="AV21" s="4"/>
      <c r="AW21" s="1"/>
      <c r="AX21" s="560" t="s">
        <v>483</v>
      </c>
      <c r="AY21" s="1"/>
      <c r="AZ21" s="562">
        <f>SUM(AZ14-(AZ19+AZ20))</f>
        <v>103.61842105263158</v>
      </c>
      <c r="BA21" s="3"/>
    </row>
    <row r="22" spans="1:60" ht="18" thickBot="1" x14ac:dyDescent="0.55000000000000004">
      <c r="B22" s="397" t="s">
        <v>229</v>
      </c>
      <c r="C22" s="246">
        <f>SUM(C10:C21)</f>
        <v>0</v>
      </c>
      <c r="D22" s="133">
        <f>+C22/$C$7</f>
        <v>0</v>
      </c>
      <c r="E22" s="246">
        <f t="shared" ref="E22:AD22" si="25">SUM(E10:E21)</f>
        <v>0</v>
      </c>
      <c r="F22" s="169">
        <f t="shared" si="25"/>
        <v>0</v>
      </c>
      <c r="G22" s="271">
        <f t="shared" si="25"/>
        <v>0</v>
      </c>
      <c r="H22" s="189">
        <f t="shared" si="25"/>
        <v>0</v>
      </c>
      <c r="I22" s="182">
        <f t="shared" si="25"/>
        <v>0</v>
      </c>
      <c r="J22" s="90">
        <f t="shared" si="25"/>
        <v>0</v>
      </c>
      <c r="K22" s="95">
        <f t="shared" si="25"/>
        <v>0</v>
      </c>
      <c r="L22" s="169">
        <f t="shared" si="25"/>
        <v>0</v>
      </c>
      <c r="M22" s="95">
        <f t="shared" si="25"/>
        <v>0</v>
      </c>
      <c r="N22" s="90">
        <f t="shared" si="25"/>
        <v>0</v>
      </c>
      <c r="O22" s="95">
        <f t="shared" si="25"/>
        <v>0</v>
      </c>
      <c r="P22" s="169">
        <f t="shared" si="25"/>
        <v>0</v>
      </c>
      <c r="Q22" s="95">
        <f t="shared" si="25"/>
        <v>0</v>
      </c>
      <c r="R22" s="169">
        <f t="shared" si="25"/>
        <v>0</v>
      </c>
      <c r="S22" s="95">
        <f t="shared" si="25"/>
        <v>0</v>
      </c>
      <c r="T22" s="169">
        <f t="shared" si="25"/>
        <v>0</v>
      </c>
      <c r="U22" s="95">
        <f t="shared" si="25"/>
        <v>0</v>
      </c>
      <c r="V22" s="189">
        <f t="shared" si="25"/>
        <v>0</v>
      </c>
      <c r="W22" s="212">
        <f t="shared" si="25"/>
        <v>0</v>
      </c>
      <c r="X22" s="169">
        <f t="shared" si="25"/>
        <v>1E-4</v>
      </c>
      <c r="Y22" s="95">
        <f t="shared" si="25"/>
        <v>0</v>
      </c>
      <c r="Z22" s="169">
        <f t="shared" si="25"/>
        <v>3.0000000000000001E-3</v>
      </c>
      <c r="AA22" s="95">
        <f t="shared" si="25"/>
        <v>0</v>
      </c>
      <c r="AB22" s="90">
        <f t="shared" si="25"/>
        <v>0</v>
      </c>
      <c r="AC22" s="95">
        <f t="shared" si="25"/>
        <v>0</v>
      </c>
      <c r="AD22" s="398">
        <f t="shared" si="25"/>
        <v>1E-4</v>
      </c>
      <c r="AE22" s="1"/>
      <c r="AF22" s="294" t="s">
        <v>390</v>
      </c>
      <c r="AG22" s="235"/>
      <c r="AH22" s="235"/>
      <c r="AI22" s="235"/>
      <c r="AJ22" s="235"/>
      <c r="AK22" s="235"/>
      <c r="AL22" s="235"/>
      <c r="AM22" s="235"/>
      <c r="AN22" s="235"/>
      <c r="AO22" s="235"/>
      <c r="AP22" s="235"/>
      <c r="AQ22" s="434"/>
      <c r="AR22" s="440"/>
      <c r="AS22" s="235"/>
      <c r="AT22" s="442"/>
      <c r="AV22" s="4"/>
      <c r="AW22" s="1"/>
      <c r="AX22" s="560" t="s">
        <v>484</v>
      </c>
      <c r="AY22" s="1"/>
      <c r="AZ22" s="563">
        <v>300</v>
      </c>
      <c r="BA22" s="3"/>
    </row>
    <row r="23" spans="1:60" ht="13.9" x14ac:dyDescent="0.4">
      <c r="B23" s="399"/>
      <c r="C23" s="247"/>
      <c r="D23" s="77"/>
      <c r="E23" s="247"/>
      <c r="F23" s="210"/>
      <c r="G23" s="272"/>
      <c r="H23" s="173"/>
      <c r="I23" s="183"/>
      <c r="J23" s="166"/>
      <c r="K23" s="96"/>
      <c r="L23" s="210"/>
      <c r="M23" s="96"/>
      <c r="N23" s="166"/>
      <c r="O23" s="96"/>
      <c r="P23" s="210"/>
      <c r="Q23" s="96"/>
      <c r="R23" s="210"/>
      <c r="S23" s="96"/>
      <c r="T23" s="166"/>
      <c r="U23" s="96"/>
      <c r="V23" s="166"/>
      <c r="W23" s="96"/>
      <c r="X23" s="210"/>
      <c r="Y23" s="96"/>
      <c r="Z23" s="210"/>
      <c r="AA23" s="96"/>
      <c r="AB23" s="166"/>
      <c r="AC23" s="96"/>
      <c r="AD23" s="318"/>
      <c r="AR23" s="224" t="s">
        <v>356</v>
      </c>
      <c r="AS23" s="463"/>
      <c r="AT23" s="466">
        <f>+C125</f>
        <v>0</v>
      </c>
      <c r="AV23" s="4"/>
      <c r="AW23" s="1"/>
      <c r="AX23" s="1"/>
      <c r="AY23" s="1"/>
      <c r="AZ23" s="344"/>
      <c r="BA23" s="3"/>
    </row>
    <row r="24" spans="1:60" ht="18" thickBot="1" x14ac:dyDescent="0.55000000000000004">
      <c r="B24" s="400" t="s">
        <v>242</v>
      </c>
      <c r="C24" s="243">
        <f>+C7-C22</f>
        <v>315000</v>
      </c>
      <c r="D24" s="101">
        <f>+C24/$C$7</f>
        <v>1</v>
      </c>
      <c r="E24" s="243">
        <f>+E7-E22</f>
        <v>315000</v>
      </c>
      <c r="F24" s="244">
        <f>+E24/E7</f>
        <v>1</v>
      </c>
      <c r="G24" s="250">
        <f t="shared" ref="G24:AD24" si="26">+G7-G22</f>
        <v>0</v>
      </c>
      <c r="H24" s="89" t="e">
        <f t="shared" si="26"/>
        <v>#DIV/0!</v>
      </c>
      <c r="I24" s="184">
        <f t="shared" si="26"/>
        <v>0</v>
      </c>
      <c r="J24" s="89" t="e">
        <f t="shared" si="26"/>
        <v>#DIV/0!</v>
      </c>
      <c r="K24" s="94">
        <f t="shared" si="26"/>
        <v>0</v>
      </c>
      <c r="L24" s="108" t="e">
        <f t="shared" si="26"/>
        <v>#DIV/0!</v>
      </c>
      <c r="M24" s="94">
        <f t="shared" si="26"/>
        <v>0</v>
      </c>
      <c r="N24" s="89" t="e">
        <f t="shared" si="26"/>
        <v>#DIV/0!</v>
      </c>
      <c r="O24" s="94">
        <f t="shared" si="26"/>
        <v>0</v>
      </c>
      <c r="P24" s="108" t="e">
        <f t="shared" si="26"/>
        <v>#DIV/0!</v>
      </c>
      <c r="Q24" s="94">
        <f t="shared" si="26"/>
        <v>0</v>
      </c>
      <c r="R24" s="108" t="e">
        <f t="shared" si="26"/>
        <v>#DIV/0!</v>
      </c>
      <c r="S24" s="94">
        <f t="shared" si="26"/>
        <v>0</v>
      </c>
      <c r="T24" s="89" t="e">
        <f t="shared" si="26"/>
        <v>#DIV/0!</v>
      </c>
      <c r="U24" s="94">
        <f t="shared" si="26"/>
        <v>0</v>
      </c>
      <c r="V24" s="89" t="e">
        <f t="shared" si="26"/>
        <v>#DIV/0!</v>
      </c>
      <c r="W24" s="94">
        <f t="shared" si="26"/>
        <v>0</v>
      </c>
      <c r="X24" s="108" t="e">
        <f t="shared" si="26"/>
        <v>#DIV/0!</v>
      </c>
      <c r="Y24" s="94">
        <f t="shared" si="26"/>
        <v>0</v>
      </c>
      <c r="Z24" s="108" t="e">
        <f t="shared" si="26"/>
        <v>#DIV/0!</v>
      </c>
      <c r="AA24" s="94">
        <f t="shared" si="26"/>
        <v>0</v>
      </c>
      <c r="AB24" s="89" t="e">
        <f t="shared" si="26"/>
        <v>#DIV/0!</v>
      </c>
      <c r="AC24" s="94">
        <f t="shared" si="26"/>
        <v>0</v>
      </c>
      <c r="AD24" s="319" t="e">
        <f t="shared" si="26"/>
        <v>#DIV/0!</v>
      </c>
      <c r="AE24" s="1"/>
      <c r="AR24" s="462" t="s">
        <v>357</v>
      </c>
      <c r="AS24" s="143"/>
      <c r="AT24" s="464">
        <f>+C131</f>
        <v>0</v>
      </c>
      <c r="AV24" s="6"/>
      <c r="AW24" s="2"/>
      <c r="AX24" s="556" t="s">
        <v>485</v>
      </c>
      <c r="AY24" s="2"/>
      <c r="AZ24" s="564">
        <f>+($AZ$21*$AZ$22)</f>
        <v>31085.526315789473</v>
      </c>
      <c r="BA24" s="7"/>
    </row>
    <row r="25" spans="1:60" ht="14.65" thickTop="1" thickBot="1" x14ac:dyDescent="0.45">
      <c r="B25" s="402"/>
      <c r="C25" s="206"/>
      <c r="D25" s="118"/>
      <c r="E25" s="269"/>
      <c r="F25" s="175"/>
      <c r="G25" s="258"/>
      <c r="H25" s="175"/>
      <c r="I25" s="201"/>
      <c r="J25" s="175"/>
      <c r="K25" s="199"/>
      <c r="L25" s="175"/>
      <c r="M25" s="199"/>
      <c r="N25" s="175"/>
      <c r="O25" s="199"/>
      <c r="P25" s="175"/>
      <c r="Q25" s="199"/>
      <c r="R25" s="188"/>
      <c r="S25" s="198"/>
      <c r="T25" s="188"/>
      <c r="U25" s="191"/>
      <c r="V25" s="188"/>
      <c r="W25" s="191"/>
      <c r="X25" s="188"/>
      <c r="Y25" s="191"/>
      <c r="Z25" s="188"/>
      <c r="AA25" s="191"/>
      <c r="AB25" s="188"/>
      <c r="AC25" s="191"/>
      <c r="AD25" s="403"/>
      <c r="AR25" s="225" t="s">
        <v>359</v>
      </c>
      <c r="AS25" s="192"/>
      <c r="AT25" s="446" t="e">
        <f>+#REF!/AT6</f>
        <v>#REF!</v>
      </c>
    </row>
    <row r="26" spans="1:60" ht="22.9" thickBot="1" x14ac:dyDescent="0.65">
      <c r="A26" s="326" t="s">
        <v>397</v>
      </c>
      <c r="B26" s="28" t="s">
        <v>241</v>
      </c>
      <c r="C26" s="186"/>
      <c r="D26" s="76"/>
      <c r="E26" s="248"/>
      <c r="F26" s="108"/>
      <c r="G26" s="259"/>
      <c r="H26" s="108"/>
      <c r="I26" s="184"/>
      <c r="J26" s="108"/>
      <c r="K26" s="94"/>
      <c r="L26" s="108"/>
      <c r="M26" s="94"/>
      <c r="N26" s="108"/>
      <c r="O26" s="94"/>
      <c r="P26" s="108"/>
      <c r="Q26" s="94"/>
      <c r="R26" s="172"/>
      <c r="S26" s="192"/>
      <c r="T26" s="172"/>
      <c r="U26" s="1"/>
      <c r="V26" s="172"/>
      <c r="W26" s="1"/>
      <c r="X26" s="172"/>
      <c r="Y26" s="1"/>
      <c r="Z26" s="172"/>
      <c r="AA26" s="1"/>
      <c r="AB26" s="172"/>
      <c r="AC26" s="1"/>
      <c r="AD26" s="319"/>
      <c r="AF26" s="584" t="s">
        <v>691</v>
      </c>
      <c r="AR26" s="9"/>
      <c r="AS26" s="9"/>
      <c r="AT26" s="9"/>
      <c r="BC26" s="569"/>
      <c r="BD26" s="570"/>
      <c r="BE26" s="570"/>
      <c r="BF26" s="570"/>
      <c r="BG26" s="570"/>
      <c r="BH26" s="570"/>
    </row>
    <row r="27" spans="1:60" ht="39.75" thickBot="1" x14ac:dyDescent="0.75">
      <c r="B27" s="28"/>
      <c r="C27" s="243"/>
      <c r="D27" s="76"/>
      <c r="E27" s="248"/>
      <c r="F27" s="108"/>
      <c r="G27" s="259"/>
      <c r="H27" s="108"/>
      <c r="I27" s="184"/>
      <c r="J27" s="108"/>
      <c r="K27" s="94"/>
      <c r="L27" s="108"/>
      <c r="M27" s="94"/>
      <c r="N27" s="108"/>
      <c r="O27" s="94"/>
      <c r="P27" s="108"/>
      <c r="Q27" s="94"/>
      <c r="R27" s="172"/>
      <c r="S27" s="192"/>
      <c r="T27" s="172"/>
      <c r="U27" s="1"/>
      <c r="V27" s="172"/>
      <c r="W27" s="1"/>
      <c r="X27" s="172"/>
      <c r="Y27" s="1"/>
      <c r="Z27" s="172"/>
      <c r="AA27" s="1"/>
      <c r="AB27" s="172"/>
      <c r="AC27" s="1"/>
      <c r="AD27" s="319"/>
      <c r="AF27" s="879" t="s">
        <v>213</v>
      </c>
      <c r="AG27" s="880" t="s">
        <v>212</v>
      </c>
      <c r="AH27" s="881" t="s">
        <v>211</v>
      </c>
      <c r="AI27" s="881" t="s">
        <v>243</v>
      </c>
      <c r="AJ27" s="881" t="s">
        <v>578</v>
      </c>
      <c r="AK27" s="881" t="s">
        <v>690</v>
      </c>
      <c r="AL27" s="881" t="s">
        <v>244</v>
      </c>
      <c r="AM27" s="881" t="s">
        <v>688</v>
      </c>
      <c r="AN27" s="881" t="s">
        <v>689</v>
      </c>
      <c r="AO27" s="882" t="s">
        <v>246</v>
      </c>
      <c r="AP27" s="882" t="s">
        <v>1</v>
      </c>
      <c r="AQ27" s="882" t="s">
        <v>1</v>
      </c>
      <c r="AR27" s="882" t="s">
        <v>1</v>
      </c>
      <c r="AS27" s="882" t="s">
        <v>1</v>
      </c>
      <c r="AT27" s="883" t="s">
        <v>208</v>
      </c>
      <c r="BC27" s="547" t="s">
        <v>461</v>
      </c>
      <c r="BD27" s="548"/>
      <c r="BE27" s="548"/>
      <c r="BF27" s="548"/>
      <c r="BG27" s="548"/>
      <c r="BH27" s="548"/>
    </row>
    <row r="28" spans="1:60" ht="18.399999999999999" thickTop="1" thickBot="1" x14ac:dyDescent="0.55000000000000004">
      <c r="B28" s="404" t="s">
        <v>261</v>
      </c>
      <c r="C28" s="243"/>
      <c r="D28" s="76"/>
      <c r="E28" s="248"/>
      <c r="F28" s="108"/>
      <c r="G28" s="259"/>
      <c r="H28" s="108"/>
      <c r="I28" s="184"/>
      <c r="J28" s="108"/>
      <c r="K28" s="94"/>
      <c r="L28" s="108"/>
      <c r="M28" s="94"/>
      <c r="N28" s="108"/>
      <c r="O28" s="94"/>
      <c r="P28" s="108"/>
      <c r="Q28" s="94"/>
      <c r="R28" s="172"/>
      <c r="S28" s="192"/>
      <c r="T28" s="172"/>
      <c r="U28" s="1"/>
      <c r="V28" s="172"/>
      <c r="W28" s="1"/>
      <c r="X28" s="172"/>
      <c r="Y28" s="1"/>
      <c r="Z28" s="172"/>
      <c r="AA28" s="1"/>
      <c r="AB28" s="172"/>
      <c r="AC28" s="1"/>
      <c r="AD28" s="319"/>
      <c r="AF28" s="912" t="s">
        <v>692</v>
      </c>
      <c r="AG28" s="910">
        <v>100000</v>
      </c>
      <c r="AH28" s="885"/>
      <c r="AI28" s="886"/>
      <c r="AJ28" s="886"/>
      <c r="AK28" s="886"/>
      <c r="AL28" s="886"/>
      <c r="AM28" s="886"/>
      <c r="AN28" s="886"/>
      <c r="AO28" s="886"/>
      <c r="AP28" s="886"/>
      <c r="AQ28" s="886"/>
      <c r="AR28" s="448"/>
      <c r="AS28" s="1"/>
      <c r="AT28" s="1"/>
      <c r="BC28" s="565" t="s">
        <v>486</v>
      </c>
      <c r="BD28" s="566"/>
      <c r="BE28" s="568" t="s">
        <v>940</v>
      </c>
      <c r="BF28" s="566"/>
      <c r="BG28" s="566"/>
      <c r="BH28" s="567"/>
    </row>
    <row r="29" spans="1:60" ht="18" thickBot="1" x14ac:dyDescent="0.55000000000000004">
      <c r="A29" s="327" t="s">
        <v>398</v>
      </c>
      <c r="B29" s="394" t="s">
        <v>253</v>
      </c>
      <c r="C29" s="243">
        <f t="shared" ref="C29:C37" si="27">+E29+G29+I29+K29+M29+O29+Q29+S29+U29+W29+Y29+AA29+AC29</f>
        <v>0</v>
      </c>
      <c r="D29" s="101">
        <f t="shared" ref="D29:D37" si="28">+C29/$C$7</f>
        <v>0</v>
      </c>
      <c r="E29" s="706">
        <f>'Next Years Budget - Set Goals'!E38/12</f>
        <v>0</v>
      </c>
      <c r="F29" s="108">
        <f>+E29/E$7</f>
        <v>0</v>
      </c>
      <c r="G29" s="706">
        <f>'Next Years Budget - Set Goals'!G38/12</f>
        <v>0</v>
      </c>
      <c r="H29" s="108" t="e">
        <f>+G29/G$7</f>
        <v>#DIV/0!</v>
      </c>
      <c r="I29" s="706">
        <f>'Next Years Budget - Set Goals'!I38/12</f>
        <v>0</v>
      </c>
      <c r="J29" s="108" t="e">
        <f t="shared" ref="J29:J38" si="29">+I29/I$7</f>
        <v>#DIV/0!</v>
      </c>
      <c r="K29" s="706">
        <f>'Next Years Budget - Set Goals'!K38/12</f>
        <v>0</v>
      </c>
      <c r="L29" s="108" t="e">
        <f t="shared" ref="L29:L38" si="30">+K29/K$7</f>
        <v>#DIV/0!</v>
      </c>
      <c r="M29" s="706">
        <f>'Next Years Budget - Set Goals'!M38/12</f>
        <v>0</v>
      </c>
      <c r="N29" s="108" t="e">
        <f t="shared" ref="N29:N38" si="31">+M29/M$7</f>
        <v>#DIV/0!</v>
      </c>
      <c r="O29" s="706">
        <f>'Next Years Budget - Set Goals'!O38/12</f>
        <v>0</v>
      </c>
      <c r="P29" s="108" t="e">
        <f t="shared" ref="P29:P38" si="32">+O29/O$7</f>
        <v>#DIV/0!</v>
      </c>
      <c r="Q29" s="706">
        <f>'Next Years Budget - Set Goals'!Q38/12</f>
        <v>0</v>
      </c>
      <c r="R29" s="108" t="e">
        <f t="shared" ref="R29:R38" si="33">+Q29/Q$7</f>
        <v>#DIV/0!</v>
      </c>
      <c r="S29" s="706">
        <f>'Next Years Budget - Set Goals'!S38/12</f>
        <v>0</v>
      </c>
      <c r="T29" s="108" t="e">
        <f t="shared" ref="T29:T38" si="34">+S29/S$7</f>
        <v>#DIV/0!</v>
      </c>
      <c r="U29" s="706">
        <f>'Next Years Budget - Set Goals'!U38/12</f>
        <v>0</v>
      </c>
      <c r="V29" s="108" t="e">
        <f t="shared" ref="V29:V38" si="35">+U29/U$7</f>
        <v>#DIV/0!</v>
      </c>
      <c r="W29" s="706">
        <f>'Next Years Budget - Set Goals'!W38/12</f>
        <v>0</v>
      </c>
      <c r="X29" s="108" t="e">
        <f t="shared" ref="X29:X38" si="36">+W29/W$7</f>
        <v>#DIV/0!</v>
      </c>
      <c r="Y29" s="706">
        <f>'Next Years Budget - Set Goals'!Y38/12</f>
        <v>0</v>
      </c>
      <c r="Z29" s="108" t="e">
        <f t="shared" ref="Z29:Z38" si="37">+Y29/Y$7</f>
        <v>#DIV/0!</v>
      </c>
      <c r="AA29" s="706">
        <f>'Next Years Budget - Set Goals'!AA38/12</f>
        <v>0</v>
      </c>
      <c r="AB29" s="108" t="e">
        <f t="shared" ref="AB29:AB38" si="38">+AA29/AA$7</f>
        <v>#DIV/0!</v>
      </c>
      <c r="AC29" s="706">
        <f>'Next Years Budget - Set Goals'!AC38/12</f>
        <v>0</v>
      </c>
      <c r="AD29" s="319" t="e">
        <f t="shared" ref="AD29:AD38" si="39">+AC29/AC$7</f>
        <v>#DIV/0!</v>
      </c>
      <c r="AF29" s="913" t="s">
        <v>693</v>
      </c>
      <c r="AG29" s="911">
        <v>2</v>
      </c>
      <c r="AH29" s="886"/>
      <c r="AI29" s="886"/>
      <c r="AJ29" s="886"/>
      <c r="AK29" s="886"/>
      <c r="AL29" s="886"/>
      <c r="AM29" s="886"/>
      <c r="AN29" s="886"/>
      <c r="AO29" s="886"/>
      <c r="AP29" s="886"/>
      <c r="AQ29" s="886"/>
      <c r="AR29" s="448"/>
      <c r="AS29" s="1"/>
      <c r="AT29" s="1"/>
      <c r="BC29" s="4"/>
      <c r="BD29" s="549" t="s">
        <v>462</v>
      </c>
      <c r="BE29" s="550" t="s">
        <v>941</v>
      </c>
      <c r="BF29" s="1"/>
      <c r="BG29" s="551">
        <f>+M7</f>
        <v>0</v>
      </c>
      <c r="BH29" s="3"/>
    </row>
    <row r="30" spans="1:60" ht="18" thickBot="1" x14ac:dyDescent="0.55000000000000004">
      <c r="A30" s="327" t="s">
        <v>398</v>
      </c>
      <c r="B30" s="394" t="s">
        <v>254</v>
      </c>
      <c r="C30" s="243">
        <f t="shared" si="27"/>
        <v>0</v>
      </c>
      <c r="D30" s="101">
        <f t="shared" si="28"/>
        <v>0</v>
      </c>
      <c r="E30" s="706">
        <f>'Next Years Budget - Set Goals'!E39/12</f>
        <v>0</v>
      </c>
      <c r="F30" s="108">
        <f t="shared" ref="F30:H37" si="40">+E30/E$7</f>
        <v>0</v>
      </c>
      <c r="G30" s="706">
        <f>'Next Years Budget - Set Goals'!G39/12</f>
        <v>0</v>
      </c>
      <c r="H30" s="108" t="e">
        <f t="shared" si="40"/>
        <v>#DIV/0!</v>
      </c>
      <c r="I30" s="706">
        <f>'Next Years Budget - Set Goals'!I39/12</f>
        <v>0</v>
      </c>
      <c r="J30" s="108" t="e">
        <f t="shared" si="29"/>
        <v>#DIV/0!</v>
      </c>
      <c r="K30" s="706">
        <f>'Next Years Budget - Set Goals'!K39/12</f>
        <v>0</v>
      </c>
      <c r="L30" s="108" t="e">
        <f t="shared" si="30"/>
        <v>#DIV/0!</v>
      </c>
      <c r="M30" s="706">
        <f>'Next Years Budget - Set Goals'!M39/12</f>
        <v>0</v>
      </c>
      <c r="N30" s="108" t="e">
        <f t="shared" si="31"/>
        <v>#DIV/0!</v>
      </c>
      <c r="O30" s="706">
        <f>'Next Years Budget - Set Goals'!O39/12</f>
        <v>0</v>
      </c>
      <c r="P30" s="108" t="e">
        <f t="shared" si="32"/>
        <v>#DIV/0!</v>
      </c>
      <c r="Q30" s="706">
        <f>'Next Years Budget - Set Goals'!Q39/12</f>
        <v>0</v>
      </c>
      <c r="R30" s="108" t="e">
        <f t="shared" si="33"/>
        <v>#DIV/0!</v>
      </c>
      <c r="S30" s="706">
        <f>'Next Years Budget - Set Goals'!S39/12</f>
        <v>0</v>
      </c>
      <c r="T30" s="108" t="e">
        <f t="shared" si="34"/>
        <v>#DIV/0!</v>
      </c>
      <c r="U30" s="706">
        <f>'Next Years Budget - Set Goals'!U39/12</f>
        <v>0</v>
      </c>
      <c r="V30" s="108" t="e">
        <f t="shared" si="35"/>
        <v>#DIV/0!</v>
      </c>
      <c r="W30" s="706">
        <f>'Next Years Budget - Set Goals'!W39/12</f>
        <v>0</v>
      </c>
      <c r="X30" s="108" t="e">
        <f t="shared" si="36"/>
        <v>#DIV/0!</v>
      </c>
      <c r="Y30" s="706">
        <f>'Next Years Budget - Set Goals'!Y39/12</f>
        <v>0</v>
      </c>
      <c r="Z30" s="108" t="e">
        <f t="shared" si="37"/>
        <v>#DIV/0!</v>
      </c>
      <c r="AA30" s="706">
        <f>'Next Years Budget - Set Goals'!AA39/12</f>
        <v>0</v>
      </c>
      <c r="AB30" s="108" t="e">
        <f t="shared" si="38"/>
        <v>#DIV/0!</v>
      </c>
      <c r="AC30" s="706">
        <f>'Next Years Budget - Set Goals'!AC39/12</f>
        <v>0</v>
      </c>
      <c r="AD30" s="319" t="e">
        <f t="shared" si="39"/>
        <v>#DIV/0!</v>
      </c>
      <c r="AF30" s="914" t="s">
        <v>694</v>
      </c>
      <c r="AG30" s="888">
        <v>21</v>
      </c>
      <c r="AH30" s="887"/>
      <c r="AI30" s="888"/>
      <c r="AJ30" s="888"/>
      <c r="AK30" s="888"/>
      <c r="AL30" s="888"/>
      <c r="AM30" s="888"/>
      <c r="AN30" s="888"/>
      <c r="AO30" s="887"/>
      <c r="AP30" s="887"/>
      <c r="AQ30" s="887"/>
      <c r="AR30" s="419"/>
      <c r="AS30" s="419"/>
      <c r="AT30" s="419"/>
      <c r="AU30" s="419"/>
      <c r="AV30" s="419"/>
      <c r="AW30" s="419"/>
      <c r="BC30" s="552"/>
      <c r="BD30" s="549" t="s">
        <v>464</v>
      </c>
      <c r="BE30" s="550" t="s">
        <v>465</v>
      </c>
      <c r="BF30" s="1"/>
      <c r="BG30" s="572">
        <v>850</v>
      </c>
      <c r="BH30" s="3"/>
    </row>
    <row r="31" spans="1:60" ht="18" thickBot="1" x14ac:dyDescent="0.55000000000000004">
      <c r="A31" s="327" t="s">
        <v>399</v>
      </c>
      <c r="B31" s="394" t="s">
        <v>255</v>
      </c>
      <c r="C31" s="243">
        <f t="shared" si="27"/>
        <v>0</v>
      </c>
      <c r="D31" s="101">
        <f t="shared" si="28"/>
        <v>0</v>
      </c>
      <c r="E31" s="706">
        <f>'Next Years Budget - Set Goals'!E40/12</f>
        <v>0</v>
      </c>
      <c r="F31" s="108">
        <f t="shared" si="40"/>
        <v>0</v>
      </c>
      <c r="G31" s="706">
        <f>'Next Years Budget - Set Goals'!G40/12</f>
        <v>0</v>
      </c>
      <c r="H31" s="108" t="e">
        <f t="shared" si="40"/>
        <v>#DIV/0!</v>
      </c>
      <c r="I31" s="706">
        <f>'Next Years Budget - Set Goals'!I40/12</f>
        <v>0</v>
      </c>
      <c r="J31" s="108" t="e">
        <f t="shared" si="29"/>
        <v>#DIV/0!</v>
      </c>
      <c r="K31" s="706">
        <f>'Next Years Budget - Set Goals'!K40/12</f>
        <v>0</v>
      </c>
      <c r="L31" s="108" t="e">
        <f t="shared" si="30"/>
        <v>#DIV/0!</v>
      </c>
      <c r="M31" s="706">
        <f>'Next Years Budget - Set Goals'!M40/12</f>
        <v>0</v>
      </c>
      <c r="N31" s="108" t="e">
        <f t="shared" si="31"/>
        <v>#DIV/0!</v>
      </c>
      <c r="O31" s="706">
        <f>'Next Years Budget - Set Goals'!O40/12</f>
        <v>0</v>
      </c>
      <c r="P31" s="108" t="e">
        <f t="shared" si="32"/>
        <v>#DIV/0!</v>
      </c>
      <c r="Q31" s="706">
        <f>'Next Years Budget - Set Goals'!Q40/12</f>
        <v>0</v>
      </c>
      <c r="R31" s="108" t="e">
        <f t="shared" si="33"/>
        <v>#DIV/0!</v>
      </c>
      <c r="S31" s="706">
        <f>'Next Years Budget - Set Goals'!S40/12</f>
        <v>0</v>
      </c>
      <c r="T31" s="108" t="e">
        <f t="shared" si="34"/>
        <v>#DIV/0!</v>
      </c>
      <c r="U31" s="706">
        <f>'Next Years Budget - Set Goals'!U40/12</f>
        <v>0</v>
      </c>
      <c r="V31" s="108" t="e">
        <f t="shared" si="35"/>
        <v>#DIV/0!</v>
      </c>
      <c r="W31" s="706">
        <f>'Next Years Budget - Set Goals'!W40/12</f>
        <v>0</v>
      </c>
      <c r="X31" s="108" t="e">
        <f t="shared" si="36"/>
        <v>#DIV/0!</v>
      </c>
      <c r="Y31" s="706">
        <f>'Next Years Budget - Set Goals'!Y40/12</f>
        <v>0</v>
      </c>
      <c r="Z31" s="108" t="e">
        <f t="shared" si="37"/>
        <v>#DIV/0!</v>
      </c>
      <c r="AA31" s="706">
        <f>'Next Years Budget - Set Goals'!AA40/12</f>
        <v>0</v>
      </c>
      <c r="AB31" s="108" t="e">
        <f t="shared" si="38"/>
        <v>#DIV/0!</v>
      </c>
      <c r="AC31" s="706">
        <f>'Next Years Budget - Set Goals'!AC40/12</f>
        <v>0</v>
      </c>
      <c r="AD31" s="319" t="e">
        <f t="shared" si="39"/>
        <v>#DIV/0!</v>
      </c>
      <c r="AF31" s="912"/>
      <c r="AG31" s="889"/>
      <c r="AH31" s="885"/>
      <c r="AI31" s="889"/>
      <c r="AJ31" s="890"/>
      <c r="AK31" s="890"/>
      <c r="AL31" s="890"/>
      <c r="AM31" s="890"/>
      <c r="AN31" s="890"/>
      <c r="AO31" s="890"/>
      <c r="AP31" s="890"/>
      <c r="AQ31" s="890"/>
      <c r="AR31" s="869"/>
      <c r="AS31" s="869"/>
      <c r="AT31" s="869"/>
      <c r="AU31" s="869"/>
      <c r="AV31" s="869"/>
      <c r="AW31" s="869"/>
      <c r="BC31" s="552"/>
      <c r="BD31" s="549" t="s">
        <v>466</v>
      </c>
      <c r="BE31" s="550" t="s">
        <v>467</v>
      </c>
      <c r="BF31" s="1"/>
      <c r="BG31" s="553">
        <f>+(BG29/BG30)</f>
        <v>0</v>
      </c>
      <c r="BH31" s="3"/>
    </row>
    <row r="32" spans="1:60" ht="18" thickBot="1" x14ac:dyDescent="0.55000000000000004">
      <c r="A32" s="327" t="s">
        <v>399</v>
      </c>
      <c r="B32" s="394" t="s">
        <v>256</v>
      </c>
      <c r="C32" s="243">
        <f t="shared" si="27"/>
        <v>0</v>
      </c>
      <c r="D32" s="101">
        <f t="shared" si="28"/>
        <v>0</v>
      </c>
      <c r="E32" s="706">
        <f>'Next Years Budget - Set Goals'!E41/12</f>
        <v>0</v>
      </c>
      <c r="F32" s="108">
        <f t="shared" si="40"/>
        <v>0</v>
      </c>
      <c r="G32" s="706">
        <f>'Next Years Budget - Set Goals'!G41/12</f>
        <v>0</v>
      </c>
      <c r="H32" s="108" t="e">
        <f t="shared" si="40"/>
        <v>#DIV/0!</v>
      </c>
      <c r="I32" s="706">
        <f>'Next Years Budget - Set Goals'!I41/12</f>
        <v>0</v>
      </c>
      <c r="J32" s="108" t="e">
        <f t="shared" si="29"/>
        <v>#DIV/0!</v>
      </c>
      <c r="K32" s="706">
        <f>'Next Years Budget - Set Goals'!K41/12</f>
        <v>0</v>
      </c>
      <c r="L32" s="108" t="e">
        <f t="shared" si="30"/>
        <v>#DIV/0!</v>
      </c>
      <c r="M32" s="706">
        <f>'Next Years Budget - Set Goals'!M41/12</f>
        <v>0</v>
      </c>
      <c r="N32" s="108" t="e">
        <f t="shared" si="31"/>
        <v>#DIV/0!</v>
      </c>
      <c r="O32" s="706">
        <f>'Next Years Budget - Set Goals'!O41/12</f>
        <v>0</v>
      </c>
      <c r="P32" s="108" t="e">
        <f t="shared" si="32"/>
        <v>#DIV/0!</v>
      </c>
      <c r="Q32" s="706">
        <f>'Next Years Budget - Set Goals'!Q41/12</f>
        <v>0</v>
      </c>
      <c r="R32" s="108" t="e">
        <f t="shared" si="33"/>
        <v>#DIV/0!</v>
      </c>
      <c r="S32" s="706">
        <f>'Next Years Budget - Set Goals'!S41/12</f>
        <v>0</v>
      </c>
      <c r="T32" s="108" t="e">
        <f t="shared" si="34"/>
        <v>#DIV/0!</v>
      </c>
      <c r="U32" s="706">
        <f>'Next Years Budget - Set Goals'!U41/12</f>
        <v>0</v>
      </c>
      <c r="V32" s="108" t="e">
        <f t="shared" si="35"/>
        <v>#DIV/0!</v>
      </c>
      <c r="W32" s="706">
        <f>'Next Years Budget - Set Goals'!W41/12</f>
        <v>0</v>
      </c>
      <c r="X32" s="108" t="e">
        <f t="shared" si="36"/>
        <v>#DIV/0!</v>
      </c>
      <c r="Y32" s="706">
        <f>'Next Years Budget - Set Goals'!Y41/12</f>
        <v>0</v>
      </c>
      <c r="Z32" s="108" t="e">
        <f t="shared" si="37"/>
        <v>#DIV/0!</v>
      </c>
      <c r="AA32" s="706">
        <f>'Next Years Budget - Set Goals'!AA41/12</f>
        <v>0</v>
      </c>
      <c r="AB32" s="108" t="e">
        <f t="shared" si="38"/>
        <v>#DIV/0!</v>
      </c>
      <c r="AC32" s="706">
        <f>'Next Years Budget - Set Goals'!AC41/12</f>
        <v>0</v>
      </c>
      <c r="AD32" s="319" t="e">
        <f t="shared" si="39"/>
        <v>#DIV/0!</v>
      </c>
      <c r="AF32" s="912"/>
      <c r="AG32" s="889"/>
      <c r="AH32" s="885"/>
      <c r="AI32" s="891"/>
      <c r="AJ32" s="885"/>
      <c r="AK32" s="885"/>
      <c r="AL32" s="885"/>
      <c r="AM32" s="885"/>
      <c r="AN32" s="885"/>
      <c r="AO32" s="885"/>
      <c r="AP32" s="885"/>
      <c r="AQ32" s="885"/>
      <c r="AR32" s="864"/>
      <c r="AS32" s="864"/>
      <c r="AT32" s="864"/>
      <c r="AU32" s="864"/>
      <c r="AV32" s="864"/>
      <c r="AW32" s="864"/>
      <c r="BC32" s="552"/>
      <c r="BD32" s="549" t="s">
        <v>468</v>
      </c>
      <c r="BE32" s="550" t="s">
        <v>469</v>
      </c>
      <c r="BF32" s="1"/>
      <c r="BG32" s="573">
        <v>0.05</v>
      </c>
      <c r="BH32" s="3"/>
    </row>
    <row r="33" spans="1:60" ht="18" thickBot="1" x14ac:dyDescent="0.55000000000000004">
      <c r="A33" s="327" t="s">
        <v>398</v>
      </c>
      <c r="B33" s="394" t="s">
        <v>257</v>
      </c>
      <c r="C33" s="243">
        <f t="shared" si="27"/>
        <v>0</v>
      </c>
      <c r="D33" s="101">
        <f t="shared" si="28"/>
        <v>0</v>
      </c>
      <c r="E33" s="706">
        <f>'Next Years Budget - Set Goals'!E42/12</f>
        <v>0</v>
      </c>
      <c r="F33" s="108">
        <f t="shared" si="40"/>
        <v>0</v>
      </c>
      <c r="G33" s="706">
        <f>'Next Years Budget - Set Goals'!G42/12</f>
        <v>0</v>
      </c>
      <c r="H33" s="108" t="e">
        <f t="shared" si="40"/>
        <v>#DIV/0!</v>
      </c>
      <c r="I33" s="706">
        <f>'Next Years Budget - Set Goals'!I42/12</f>
        <v>0</v>
      </c>
      <c r="J33" s="108" t="e">
        <f t="shared" si="29"/>
        <v>#DIV/0!</v>
      </c>
      <c r="K33" s="706">
        <f>'Next Years Budget - Set Goals'!K42/12</f>
        <v>0</v>
      </c>
      <c r="L33" s="108" t="e">
        <f t="shared" si="30"/>
        <v>#DIV/0!</v>
      </c>
      <c r="M33" s="706">
        <f>'Next Years Budget - Set Goals'!M42/12</f>
        <v>0</v>
      </c>
      <c r="N33" s="108" t="e">
        <f t="shared" si="31"/>
        <v>#DIV/0!</v>
      </c>
      <c r="O33" s="706">
        <f>'Next Years Budget - Set Goals'!O42/12</f>
        <v>0</v>
      </c>
      <c r="P33" s="108" t="e">
        <f t="shared" si="32"/>
        <v>#DIV/0!</v>
      </c>
      <c r="Q33" s="706">
        <f>'Next Years Budget - Set Goals'!Q42/12</f>
        <v>0</v>
      </c>
      <c r="R33" s="108" t="e">
        <f t="shared" si="33"/>
        <v>#DIV/0!</v>
      </c>
      <c r="S33" s="706">
        <f>'Next Years Budget - Set Goals'!S42/12</f>
        <v>0</v>
      </c>
      <c r="T33" s="108" t="e">
        <f t="shared" si="34"/>
        <v>#DIV/0!</v>
      </c>
      <c r="U33" s="706">
        <f>'Next Years Budget - Set Goals'!U42/12</f>
        <v>0</v>
      </c>
      <c r="V33" s="108" t="e">
        <f t="shared" si="35"/>
        <v>#DIV/0!</v>
      </c>
      <c r="W33" s="706">
        <f>'Next Years Budget - Set Goals'!W42/12</f>
        <v>0</v>
      </c>
      <c r="X33" s="108" t="e">
        <f t="shared" si="36"/>
        <v>#DIV/0!</v>
      </c>
      <c r="Y33" s="706">
        <f>'Next Years Budget - Set Goals'!Y42/12</f>
        <v>0</v>
      </c>
      <c r="Z33" s="108" t="e">
        <f t="shared" si="37"/>
        <v>#DIV/0!</v>
      </c>
      <c r="AA33" s="706">
        <f>'Next Years Budget - Set Goals'!AA42/12</f>
        <v>0</v>
      </c>
      <c r="AB33" s="108" t="e">
        <f t="shared" si="38"/>
        <v>#DIV/0!</v>
      </c>
      <c r="AC33" s="706">
        <f>'Next Years Budget - Set Goals'!AC42/12</f>
        <v>0</v>
      </c>
      <c r="AD33" s="319" t="e">
        <f t="shared" si="39"/>
        <v>#DIV/0!</v>
      </c>
      <c r="AF33" s="912"/>
      <c r="AG33" s="889"/>
      <c r="AH33" s="885"/>
      <c r="AI33" s="885"/>
      <c r="AJ33" s="892"/>
      <c r="AK33" s="892"/>
      <c r="AL33" s="892"/>
      <c r="AM33" s="892"/>
      <c r="AN33" s="892"/>
      <c r="AO33" s="892"/>
      <c r="AP33" s="892"/>
      <c r="AQ33" s="892"/>
      <c r="AR33" s="866"/>
      <c r="AS33" s="866"/>
      <c r="AT33" s="866"/>
      <c r="AU33" s="866"/>
      <c r="AV33" s="866"/>
      <c r="AW33" s="866"/>
      <c r="BC33" s="554"/>
      <c r="BD33" s="555" t="s">
        <v>470</v>
      </c>
      <c r="BE33" s="556" t="s">
        <v>471</v>
      </c>
      <c r="BF33" s="2"/>
      <c r="BG33" s="557">
        <f>+((BG29/BG30)/(1-BG32))</f>
        <v>0</v>
      </c>
      <c r="BH33" s="7"/>
    </row>
    <row r="34" spans="1:60" ht="18" thickBot="1" x14ac:dyDescent="0.55000000000000004">
      <c r="A34" s="327" t="s">
        <v>399</v>
      </c>
      <c r="B34" s="394" t="s">
        <v>258</v>
      </c>
      <c r="C34" s="243">
        <f t="shared" si="27"/>
        <v>0</v>
      </c>
      <c r="D34" s="101">
        <f t="shared" si="28"/>
        <v>0</v>
      </c>
      <c r="E34" s="706">
        <f>'Next Years Budget - Set Goals'!E43/12</f>
        <v>0</v>
      </c>
      <c r="F34" s="108">
        <f t="shared" si="40"/>
        <v>0</v>
      </c>
      <c r="G34" s="706">
        <f>'Next Years Budget - Set Goals'!G43/12</f>
        <v>0</v>
      </c>
      <c r="H34" s="108" t="e">
        <f t="shared" si="40"/>
        <v>#DIV/0!</v>
      </c>
      <c r="I34" s="706">
        <f>'Next Years Budget - Set Goals'!I43/12</f>
        <v>0</v>
      </c>
      <c r="J34" s="108" t="e">
        <f t="shared" si="29"/>
        <v>#DIV/0!</v>
      </c>
      <c r="K34" s="706">
        <f>'Next Years Budget - Set Goals'!K43/12</f>
        <v>0</v>
      </c>
      <c r="L34" s="108" t="e">
        <f t="shared" si="30"/>
        <v>#DIV/0!</v>
      </c>
      <c r="M34" s="706">
        <f>'Next Years Budget - Set Goals'!M43/12</f>
        <v>0</v>
      </c>
      <c r="N34" s="108" t="e">
        <f t="shared" si="31"/>
        <v>#DIV/0!</v>
      </c>
      <c r="O34" s="706">
        <f>'Next Years Budget - Set Goals'!O43/12</f>
        <v>0</v>
      </c>
      <c r="P34" s="108" t="e">
        <f t="shared" si="32"/>
        <v>#DIV/0!</v>
      </c>
      <c r="Q34" s="706">
        <f>'Next Years Budget - Set Goals'!Q43/12</f>
        <v>0</v>
      </c>
      <c r="R34" s="108" t="e">
        <f t="shared" si="33"/>
        <v>#DIV/0!</v>
      </c>
      <c r="S34" s="706">
        <f>'Next Years Budget - Set Goals'!S43/12</f>
        <v>0</v>
      </c>
      <c r="T34" s="108" t="e">
        <f t="shared" si="34"/>
        <v>#DIV/0!</v>
      </c>
      <c r="U34" s="706">
        <f>'Next Years Budget - Set Goals'!U43/12</f>
        <v>0</v>
      </c>
      <c r="V34" s="108" t="e">
        <f t="shared" si="35"/>
        <v>#DIV/0!</v>
      </c>
      <c r="W34" s="706">
        <f>'Next Years Budget - Set Goals'!W43/12</f>
        <v>0</v>
      </c>
      <c r="X34" s="108" t="e">
        <f t="shared" si="36"/>
        <v>#DIV/0!</v>
      </c>
      <c r="Y34" s="706">
        <f>'Next Years Budget - Set Goals'!Y43/12</f>
        <v>0</v>
      </c>
      <c r="Z34" s="108" t="e">
        <f t="shared" si="37"/>
        <v>#DIV/0!</v>
      </c>
      <c r="AA34" s="706">
        <f>'Next Years Budget - Set Goals'!AA43/12</f>
        <v>0</v>
      </c>
      <c r="AB34" s="108" t="e">
        <f t="shared" si="38"/>
        <v>#DIV/0!</v>
      </c>
      <c r="AC34" s="706">
        <f>'Next Years Budget - Set Goals'!AC43/12</f>
        <v>0</v>
      </c>
      <c r="AD34" s="319" t="e">
        <f t="shared" si="39"/>
        <v>#DIV/0!</v>
      </c>
      <c r="AF34" s="912"/>
      <c r="AG34" s="889"/>
      <c r="AH34" s="885"/>
      <c r="AI34" s="885"/>
      <c r="AJ34" s="893"/>
      <c r="AK34" s="893"/>
      <c r="AL34" s="893"/>
      <c r="AM34" s="893"/>
      <c r="AN34" s="893"/>
      <c r="AO34" s="893"/>
      <c r="AP34" s="893"/>
      <c r="AQ34" s="893"/>
      <c r="AR34" s="870"/>
      <c r="AS34" s="870"/>
      <c r="AT34" s="870"/>
      <c r="AU34" s="870"/>
      <c r="AV34" s="870"/>
      <c r="AW34" s="870"/>
      <c r="BC34" s="552"/>
      <c r="BD34" s="549" t="s">
        <v>472</v>
      </c>
      <c r="BE34" s="550" t="s">
        <v>473</v>
      </c>
      <c r="BF34" s="1"/>
      <c r="BG34" s="574">
        <v>0.95</v>
      </c>
      <c r="BH34" s="3"/>
    </row>
    <row r="35" spans="1:60" ht="18" thickBot="1" x14ac:dyDescent="0.55000000000000004">
      <c r="A35" s="327" t="s">
        <v>399</v>
      </c>
      <c r="B35" s="394" t="s">
        <v>259</v>
      </c>
      <c r="C35" s="243">
        <f t="shared" si="27"/>
        <v>0</v>
      </c>
      <c r="D35" s="101">
        <f t="shared" si="28"/>
        <v>0</v>
      </c>
      <c r="E35" s="706">
        <f>'Next Years Budget - Set Goals'!E44/12</f>
        <v>0</v>
      </c>
      <c r="F35" s="108">
        <f t="shared" si="40"/>
        <v>0</v>
      </c>
      <c r="G35" s="706">
        <f>'Next Years Budget - Set Goals'!G44/12</f>
        <v>0</v>
      </c>
      <c r="H35" s="108" t="e">
        <f t="shared" si="40"/>
        <v>#DIV/0!</v>
      </c>
      <c r="I35" s="706">
        <f>'Next Years Budget - Set Goals'!I44/12</f>
        <v>0</v>
      </c>
      <c r="J35" s="108" t="e">
        <f t="shared" si="29"/>
        <v>#DIV/0!</v>
      </c>
      <c r="K35" s="706">
        <f>'Next Years Budget - Set Goals'!K44/12</f>
        <v>0</v>
      </c>
      <c r="L35" s="108" t="e">
        <f t="shared" si="30"/>
        <v>#DIV/0!</v>
      </c>
      <c r="M35" s="706">
        <f>'Next Years Budget - Set Goals'!M44/12</f>
        <v>0</v>
      </c>
      <c r="N35" s="108" t="e">
        <f t="shared" si="31"/>
        <v>#DIV/0!</v>
      </c>
      <c r="O35" s="706">
        <f>'Next Years Budget - Set Goals'!O44/12</f>
        <v>0</v>
      </c>
      <c r="P35" s="108" t="e">
        <f t="shared" si="32"/>
        <v>#DIV/0!</v>
      </c>
      <c r="Q35" s="706">
        <f>'Next Years Budget - Set Goals'!Q44/12</f>
        <v>0</v>
      </c>
      <c r="R35" s="108" t="e">
        <f t="shared" si="33"/>
        <v>#DIV/0!</v>
      </c>
      <c r="S35" s="706">
        <f>'Next Years Budget - Set Goals'!S44/12</f>
        <v>0</v>
      </c>
      <c r="T35" s="108" t="e">
        <f t="shared" si="34"/>
        <v>#DIV/0!</v>
      </c>
      <c r="U35" s="706">
        <f>'Next Years Budget - Set Goals'!U44/12</f>
        <v>0</v>
      </c>
      <c r="V35" s="108" t="e">
        <f t="shared" si="35"/>
        <v>#DIV/0!</v>
      </c>
      <c r="W35" s="706">
        <f>'Next Years Budget - Set Goals'!W44/12</f>
        <v>0</v>
      </c>
      <c r="X35" s="108" t="e">
        <f t="shared" si="36"/>
        <v>#DIV/0!</v>
      </c>
      <c r="Y35" s="706">
        <f>'Next Years Budget - Set Goals'!Y44/12</f>
        <v>0</v>
      </c>
      <c r="Z35" s="108" t="e">
        <f t="shared" si="37"/>
        <v>#DIV/0!</v>
      </c>
      <c r="AA35" s="706">
        <f>'Next Years Budget - Set Goals'!AA44/12</f>
        <v>0</v>
      </c>
      <c r="AB35" s="108" t="e">
        <f t="shared" si="38"/>
        <v>#DIV/0!</v>
      </c>
      <c r="AC35" s="706">
        <f>'Next Years Budget - Set Goals'!AC44/12</f>
        <v>0</v>
      </c>
      <c r="AD35" s="319" t="e">
        <f t="shared" si="39"/>
        <v>#DIV/0!</v>
      </c>
      <c r="AF35" s="912"/>
      <c r="AG35" s="889"/>
      <c r="AH35" s="885"/>
      <c r="AI35" s="894"/>
      <c r="AJ35" s="894"/>
      <c r="AK35" s="894"/>
      <c r="AL35" s="894"/>
      <c r="AM35" s="894"/>
      <c r="AN35" s="894"/>
      <c r="AO35" s="894"/>
      <c r="AP35" s="894"/>
      <c r="AQ35" s="894"/>
      <c r="AR35" s="871"/>
      <c r="AS35" s="871"/>
      <c r="AT35" s="871"/>
      <c r="AU35" s="871"/>
      <c r="AV35" s="871"/>
      <c r="AW35" s="871"/>
      <c r="BC35" s="552"/>
      <c r="BD35" s="549" t="s">
        <v>474</v>
      </c>
      <c r="BE35" s="550" t="s">
        <v>475</v>
      </c>
      <c r="BF35" s="1"/>
      <c r="BG35" s="553">
        <f>SUM(BG33/BG34)</f>
        <v>0</v>
      </c>
      <c r="BH35" s="3"/>
    </row>
    <row r="36" spans="1:60" ht="18" thickBot="1" x14ac:dyDescent="0.55000000000000004">
      <c r="A36" s="327" t="s">
        <v>399</v>
      </c>
      <c r="B36" s="394" t="s">
        <v>260</v>
      </c>
      <c r="C36" s="243">
        <f t="shared" si="27"/>
        <v>0</v>
      </c>
      <c r="D36" s="101">
        <f t="shared" si="28"/>
        <v>0</v>
      </c>
      <c r="E36" s="706">
        <f>'Next Years Budget - Set Goals'!E45/12</f>
        <v>0</v>
      </c>
      <c r="F36" s="108">
        <f t="shared" si="40"/>
        <v>0</v>
      </c>
      <c r="G36" s="706">
        <f>'Next Years Budget - Set Goals'!G45/12</f>
        <v>0</v>
      </c>
      <c r="H36" s="108" t="e">
        <f t="shared" si="40"/>
        <v>#DIV/0!</v>
      </c>
      <c r="I36" s="706">
        <f>'Next Years Budget - Set Goals'!I45/12</f>
        <v>0</v>
      </c>
      <c r="J36" s="108" t="e">
        <f t="shared" si="29"/>
        <v>#DIV/0!</v>
      </c>
      <c r="K36" s="706">
        <f>'Next Years Budget - Set Goals'!K45/12</f>
        <v>0</v>
      </c>
      <c r="L36" s="108" t="e">
        <f t="shared" si="30"/>
        <v>#DIV/0!</v>
      </c>
      <c r="M36" s="706">
        <f>'Next Years Budget - Set Goals'!M45/12</f>
        <v>0</v>
      </c>
      <c r="N36" s="108" t="e">
        <f t="shared" si="31"/>
        <v>#DIV/0!</v>
      </c>
      <c r="O36" s="706">
        <f>'Next Years Budget - Set Goals'!O45/12</f>
        <v>0</v>
      </c>
      <c r="P36" s="108" t="e">
        <f t="shared" si="32"/>
        <v>#DIV/0!</v>
      </c>
      <c r="Q36" s="706">
        <f>'Next Years Budget - Set Goals'!Q45/12</f>
        <v>0</v>
      </c>
      <c r="R36" s="108" t="e">
        <f t="shared" si="33"/>
        <v>#DIV/0!</v>
      </c>
      <c r="S36" s="706">
        <f>'Next Years Budget - Set Goals'!S45/12</f>
        <v>0</v>
      </c>
      <c r="T36" s="108" t="e">
        <f t="shared" si="34"/>
        <v>#DIV/0!</v>
      </c>
      <c r="U36" s="706">
        <f>'Next Years Budget - Set Goals'!U45/12</f>
        <v>0</v>
      </c>
      <c r="V36" s="108" t="e">
        <f t="shared" si="35"/>
        <v>#DIV/0!</v>
      </c>
      <c r="W36" s="706">
        <f>'Next Years Budget - Set Goals'!W45/12</f>
        <v>0</v>
      </c>
      <c r="X36" s="108" t="e">
        <f t="shared" si="36"/>
        <v>#DIV/0!</v>
      </c>
      <c r="Y36" s="706">
        <f>'Next Years Budget - Set Goals'!Y45/12</f>
        <v>0</v>
      </c>
      <c r="Z36" s="108" t="e">
        <f t="shared" si="37"/>
        <v>#DIV/0!</v>
      </c>
      <c r="AA36" s="706">
        <f>'Next Years Budget - Set Goals'!AA45/12</f>
        <v>0</v>
      </c>
      <c r="AB36" s="108" t="e">
        <f t="shared" si="38"/>
        <v>#DIV/0!</v>
      </c>
      <c r="AC36" s="706">
        <f>'Next Years Budget - Set Goals'!AC45/12</f>
        <v>0</v>
      </c>
      <c r="AD36" s="319" t="e">
        <f t="shared" si="39"/>
        <v>#DIV/0!</v>
      </c>
      <c r="AF36" s="912"/>
      <c r="AG36" s="889"/>
      <c r="AH36" s="885"/>
      <c r="AI36" s="885"/>
      <c r="AJ36" s="885"/>
      <c r="AK36" s="885"/>
      <c r="AL36" s="885"/>
      <c r="AM36" s="885"/>
      <c r="AN36" s="885"/>
      <c r="AO36" s="885"/>
      <c r="AP36" s="885"/>
      <c r="AQ36" s="885"/>
      <c r="AR36" s="864"/>
      <c r="AS36" s="864"/>
      <c r="AT36" s="864"/>
      <c r="AU36" s="864"/>
      <c r="AV36" s="864"/>
      <c r="AW36" s="864"/>
      <c r="BC36" s="552"/>
      <c r="BD36" s="549" t="s">
        <v>476</v>
      </c>
      <c r="BE36" s="550" t="s">
        <v>477</v>
      </c>
      <c r="BF36" s="1"/>
      <c r="BG36" s="575">
        <v>21</v>
      </c>
      <c r="BH36" s="3"/>
    </row>
    <row r="37" spans="1:60" ht="27" thickBot="1" x14ac:dyDescent="0.55000000000000004">
      <c r="A37" s="327"/>
      <c r="B37" s="405" t="s">
        <v>262</v>
      </c>
      <c r="C37" s="243">
        <f t="shared" si="27"/>
        <v>0</v>
      </c>
      <c r="D37" s="101">
        <f t="shared" si="28"/>
        <v>0</v>
      </c>
      <c r="E37" s="706">
        <f>'Next Years Budget - Set Goals'!E46/12</f>
        <v>0</v>
      </c>
      <c r="F37" s="108">
        <f t="shared" si="40"/>
        <v>0</v>
      </c>
      <c r="G37" s="706">
        <f>'Next Years Budget - Set Goals'!G46/12</f>
        <v>0</v>
      </c>
      <c r="H37" s="108" t="e">
        <f t="shared" si="40"/>
        <v>#DIV/0!</v>
      </c>
      <c r="I37" s="706">
        <f>'Next Years Budget - Set Goals'!I46/12</f>
        <v>0</v>
      </c>
      <c r="J37" s="108" t="e">
        <f t="shared" si="29"/>
        <v>#DIV/0!</v>
      </c>
      <c r="K37" s="706">
        <f>'Next Years Budget - Set Goals'!K46/12</f>
        <v>0</v>
      </c>
      <c r="L37" s="108" t="e">
        <f t="shared" si="30"/>
        <v>#DIV/0!</v>
      </c>
      <c r="M37" s="706">
        <f>'Next Years Budget - Set Goals'!M46/12</f>
        <v>0</v>
      </c>
      <c r="N37" s="108" t="e">
        <f t="shared" si="31"/>
        <v>#DIV/0!</v>
      </c>
      <c r="O37" s="706">
        <f>'Next Years Budget - Set Goals'!O46/12</f>
        <v>0</v>
      </c>
      <c r="P37" s="108" t="e">
        <f t="shared" si="32"/>
        <v>#DIV/0!</v>
      </c>
      <c r="Q37" s="706">
        <f>'Next Years Budget - Set Goals'!Q46/12</f>
        <v>0</v>
      </c>
      <c r="R37" s="108" t="e">
        <f t="shared" si="33"/>
        <v>#DIV/0!</v>
      </c>
      <c r="S37" s="706">
        <f>'Next Years Budget - Set Goals'!S46/12</f>
        <v>0</v>
      </c>
      <c r="T37" s="108" t="e">
        <f t="shared" si="34"/>
        <v>#DIV/0!</v>
      </c>
      <c r="U37" s="706">
        <f>'Next Years Budget - Set Goals'!U46/12</f>
        <v>0</v>
      </c>
      <c r="V37" s="108" t="e">
        <f t="shared" si="35"/>
        <v>#DIV/0!</v>
      </c>
      <c r="W37" s="706">
        <f>'Next Years Budget - Set Goals'!W46/12</f>
        <v>0</v>
      </c>
      <c r="X37" s="108" t="e">
        <f t="shared" si="36"/>
        <v>#DIV/0!</v>
      </c>
      <c r="Y37" s="706">
        <f>'Next Years Budget - Set Goals'!Y46/12</f>
        <v>0</v>
      </c>
      <c r="Z37" s="108" t="e">
        <f t="shared" si="37"/>
        <v>#DIV/0!</v>
      </c>
      <c r="AA37" s="706">
        <f>'Next Years Budget - Set Goals'!AA46/12</f>
        <v>0</v>
      </c>
      <c r="AB37" s="108" t="e">
        <f t="shared" si="38"/>
        <v>#DIV/0!</v>
      </c>
      <c r="AC37" s="706">
        <f>'Next Years Budget - Set Goals'!AC46/12</f>
        <v>0</v>
      </c>
      <c r="AD37" s="319" t="e">
        <f t="shared" si="39"/>
        <v>#DIV/0!</v>
      </c>
      <c r="AF37" s="912"/>
      <c r="AG37" s="889"/>
      <c r="AH37" s="885"/>
      <c r="AI37" s="891"/>
      <c r="AJ37" s="885"/>
      <c r="AK37" s="885"/>
      <c r="AL37" s="885"/>
      <c r="AM37" s="885"/>
      <c r="AN37" s="885"/>
      <c r="AO37" s="885"/>
      <c r="AP37" s="885"/>
      <c r="AQ37" s="885"/>
      <c r="AR37" s="864"/>
      <c r="AS37" s="864"/>
      <c r="AT37" s="864"/>
      <c r="AU37" s="864"/>
      <c r="AV37" s="864"/>
      <c r="AW37" s="864"/>
      <c r="BC37" s="552"/>
      <c r="BD37" s="549" t="s">
        <v>478</v>
      </c>
      <c r="BE37" s="550" t="s">
        <v>479</v>
      </c>
      <c r="BF37" s="1"/>
      <c r="BG37" s="571">
        <f>(BG35/BG36)</f>
        <v>0</v>
      </c>
      <c r="BH37" s="558" t="s">
        <v>480</v>
      </c>
    </row>
    <row r="38" spans="1:60" ht="18" thickBot="1" x14ac:dyDescent="0.55000000000000004">
      <c r="A38" s="327"/>
      <c r="B38" s="406" t="s">
        <v>263</v>
      </c>
      <c r="C38" s="263">
        <f>SUM(C29:C37)</f>
        <v>0</v>
      </c>
      <c r="D38" s="167">
        <f>+C38/$C$7</f>
        <v>0</v>
      </c>
      <c r="E38" s="254">
        <f>SUM(E29:E37)</f>
        <v>0</v>
      </c>
      <c r="F38" s="176">
        <f>+E38/E$7</f>
        <v>0</v>
      </c>
      <c r="G38" s="254">
        <f>SUM(G29:G37)</f>
        <v>0</v>
      </c>
      <c r="H38" s="176" t="e">
        <f>+G38/G$7</f>
        <v>#DIV/0!</v>
      </c>
      <c r="I38" s="254">
        <f>SUM(I29:I37)</f>
        <v>0</v>
      </c>
      <c r="J38" s="176" t="e">
        <f t="shared" si="29"/>
        <v>#DIV/0!</v>
      </c>
      <c r="K38" s="254">
        <f>SUM(K29:K37)</f>
        <v>0</v>
      </c>
      <c r="L38" s="176" t="e">
        <f t="shared" si="30"/>
        <v>#DIV/0!</v>
      </c>
      <c r="M38" s="254">
        <f>SUM(M29:M37)</f>
        <v>0</v>
      </c>
      <c r="N38" s="176" t="e">
        <f t="shared" si="31"/>
        <v>#DIV/0!</v>
      </c>
      <c r="O38" s="254">
        <f>SUM(O29:O37)</f>
        <v>0</v>
      </c>
      <c r="P38" s="176" t="e">
        <f t="shared" si="32"/>
        <v>#DIV/0!</v>
      </c>
      <c r="Q38" s="254">
        <f>SUM(Q29:Q37)</f>
        <v>0</v>
      </c>
      <c r="R38" s="176" t="e">
        <f t="shared" si="33"/>
        <v>#DIV/0!</v>
      </c>
      <c r="S38" s="254">
        <f>SUM(S29:S37)</f>
        <v>0</v>
      </c>
      <c r="T38" s="176" t="e">
        <f t="shared" si="34"/>
        <v>#DIV/0!</v>
      </c>
      <c r="U38" s="254">
        <f>SUM(U29:U37)</f>
        <v>0</v>
      </c>
      <c r="V38" s="176" t="e">
        <f t="shared" si="35"/>
        <v>#DIV/0!</v>
      </c>
      <c r="W38" s="254">
        <f>SUM(W29:W37)</f>
        <v>0</v>
      </c>
      <c r="X38" s="176" t="e">
        <f t="shared" si="36"/>
        <v>#DIV/0!</v>
      </c>
      <c r="Y38" s="254">
        <f>SUM(Y29:Y37)</f>
        <v>0</v>
      </c>
      <c r="Z38" s="176" t="e">
        <f t="shared" si="37"/>
        <v>#DIV/0!</v>
      </c>
      <c r="AA38" s="254">
        <f>SUM(AA29:AA37)</f>
        <v>0</v>
      </c>
      <c r="AB38" s="176" t="e">
        <f t="shared" si="38"/>
        <v>#DIV/0!</v>
      </c>
      <c r="AC38" s="254">
        <f>SUM(AC29:AC37)</f>
        <v>0</v>
      </c>
      <c r="AD38" s="320" t="e">
        <f t="shared" si="39"/>
        <v>#DIV/0!</v>
      </c>
      <c r="AF38" s="912"/>
      <c r="AG38" s="889"/>
      <c r="AH38" s="885"/>
      <c r="AI38" s="885"/>
      <c r="AJ38" s="895"/>
      <c r="AK38" s="895"/>
      <c r="AL38" s="895"/>
      <c r="AM38" s="895"/>
      <c r="AN38" s="895"/>
      <c r="AO38" s="895"/>
      <c r="AP38" s="895"/>
      <c r="AQ38" s="895"/>
      <c r="AR38" s="872"/>
      <c r="AS38" s="872"/>
      <c r="AT38" s="872"/>
      <c r="AU38" s="872"/>
      <c r="AV38" s="872"/>
      <c r="AW38" s="872"/>
      <c r="BC38" s="6"/>
      <c r="BD38" s="555" t="s">
        <v>481</v>
      </c>
      <c r="BE38" s="556" t="s">
        <v>482</v>
      </c>
      <c r="BF38" s="2"/>
      <c r="BG38" s="576">
        <f>+(BG29/BG36)</f>
        <v>0</v>
      </c>
      <c r="BH38" s="559" t="s">
        <v>480</v>
      </c>
    </row>
    <row r="39" spans="1:60" ht="15" x14ac:dyDescent="0.4">
      <c r="A39" s="327"/>
      <c r="B39" s="407"/>
      <c r="C39" s="264"/>
      <c r="D39" s="107"/>
      <c r="E39" s="255"/>
      <c r="F39" s="176"/>
      <c r="G39" s="255"/>
      <c r="H39" s="176"/>
      <c r="I39" s="255"/>
      <c r="J39" s="176"/>
      <c r="K39" s="255"/>
      <c r="L39" s="176"/>
      <c r="M39" s="255"/>
      <c r="N39" s="176"/>
      <c r="O39" s="255"/>
      <c r="P39" s="176"/>
      <c r="Q39" s="255"/>
      <c r="R39" s="176"/>
      <c r="S39" s="255"/>
      <c r="T39" s="176"/>
      <c r="U39" s="255"/>
      <c r="V39" s="176"/>
      <c r="W39" s="255"/>
      <c r="X39" s="176"/>
      <c r="Y39" s="255"/>
      <c r="Z39" s="176"/>
      <c r="AA39" s="255"/>
      <c r="AB39" s="176"/>
      <c r="AC39" s="255"/>
      <c r="AD39" s="320"/>
      <c r="AF39" s="912"/>
      <c r="AG39" s="889"/>
      <c r="AH39" s="885"/>
      <c r="AI39" s="885"/>
      <c r="AJ39" s="896"/>
      <c r="AK39" s="896"/>
      <c r="AL39" s="896"/>
      <c r="AM39" s="896"/>
      <c r="AN39" s="896"/>
      <c r="AO39" s="896"/>
      <c r="AP39" s="896"/>
      <c r="AQ39" s="896"/>
      <c r="AR39" s="873"/>
      <c r="AS39" s="873"/>
      <c r="AT39" s="873"/>
      <c r="AU39" s="873"/>
      <c r="AV39" s="873"/>
      <c r="AW39" s="873"/>
      <c r="BC39" s="8"/>
      <c r="BD39" s="9"/>
      <c r="BE39" s="9"/>
      <c r="BF39" s="9"/>
      <c r="BG39" s="352"/>
      <c r="BH39" s="10"/>
    </row>
    <row r="40" spans="1:60" ht="17.649999999999999" x14ac:dyDescent="0.5">
      <c r="A40" s="327"/>
      <c r="B40" s="404" t="s">
        <v>283</v>
      </c>
      <c r="C40" s="243"/>
      <c r="D40" s="1"/>
      <c r="E40" s="248"/>
      <c r="F40" s="108"/>
      <c r="G40" s="248"/>
      <c r="H40" s="108"/>
      <c r="I40" s="248"/>
      <c r="J40" s="108"/>
      <c r="K40" s="248"/>
      <c r="L40" s="108"/>
      <c r="M40" s="248"/>
      <c r="N40" s="108"/>
      <c r="O40" s="248"/>
      <c r="P40" s="108"/>
      <c r="Q40" s="248"/>
      <c r="R40" s="108"/>
      <c r="S40" s="248"/>
      <c r="T40" s="108"/>
      <c r="U40" s="248"/>
      <c r="V40" s="108"/>
      <c r="W40" s="248"/>
      <c r="X40" s="108"/>
      <c r="Y40" s="248"/>
      <c r="Z40" s="108"/>
      <c r="AA40" s="248"/>
      <c r="AB40" s="108"/>
      <c r="AC40" s="248"/>
      <c r="AD40" s="319"/>
      <c r="AF40" s="912"/>
      <c r="AG40" s="889"/>
      <c r="AH40" s="885"/>
      <c r="AI40" s="897"/>
      <c r="AJ40" s="898"/>
      <c r="AK40" s="898"/>
      <c r="AL40" s="898"/>
      <c r="AM40" s="898"/>
      <c r="AN40" s="898"/>
      <c r="AO40" s="898"/>
      <c r="AP40" s="898"/>
      <c r="AQ40" s="898"/>
      <c r="AR40" s="874"/>
      <c r="AS40" s="874"/>
      <c r="AT40" s="874"/>
      <c r="AU40" s="874"/>
      <c r="AV40" s="874"/>
      <c r="AW40" s="874"/>
      <c r="BC40" s="4"/>
      <c r="BD40" s="1"/>
      <c r="BE40" s="560" t="s">
        <v>964</v>
      </c>
      <c r="BF40" s="1"/>
      <c r="BG40" s="838">
        <f>+((I7/139)/15)</f>
        <v>0</v>
      </c>
      <c r="BH40" s="3"/>
    </row>
    <row r="41" spans="1:60" ht="17.649999999999999" x14ac:dyDescent="0.5">
      <c r="A41" s="327" t="s">
        <v>399</v>
      </c>
      <c r="B41" s="394" t="s">
        <v>264</v>
      </c>
      <c r="C41" s="243">
        <f t="shared" ref="C41:C59" si="41">+E41+G41+I41+K41+M41+O41+Q41+S41+U41+W41+Y41+AA41+AC41</f>
        <v>0</v>
      </c>
      <c r="D41" s="101">
        <f t="shared" ref="D41:D59" si="42">+C41/$C$7</f>
        <v>0</v>
      </c>
      <c r="E41" s="706">
        <f>'Next Years Budget - Set Goals'!E50/12</f>
        <v>0</v>
      </c>
      <c r="F41" s="108">
        <f t="shared" ref="F41:H56" si="43">+E41/E$7</f>
        <v>0</v>
      </c>
      <c r="G41" s="706">
        <f>'Next Years Budget - Set Goals'!G50/12</f>
        <v>0</v>
      </c>
      <c r="H41" s="108" t="e">
        <f t="shared" si="43"/>
        <v>#DIV/0!</v>
      </c>
      <c r="I41" s="706">
        <f>'Next Years Budget - Set Goals'!I50/12</f>
        <v>0</v>
      </c>
      <c r="J41" s="108" t="e">
        <f t="shared" ref="J41:J60" si="44">+I41/I$7</f>
        <v>#DIV/0!</v>
      </c>
      <c r="K41" s="706">
        <f>'Next Years Budget - Set Goals'!K50/12</f>
        <v>0</v>
      </c>
      <c r="L41" s="108" t="e">
        <f t="shared" ref="L41:L60" si="45">+K41/K$7</f>
        <v>#DIV/0!</v>
      </c>
      <c r="M41" s="706">
        <f>'Next Years Budget - Set Goals'!M50/12</f>
        <v>0</v>
      </c>
      <c r="N41" s="108" t="e">
        <f t="shared" ref="N41:N60" si="46">+M41/M$7</f>
        <v>#DIV/0!</v>
      </c>
      <c r="O41" s="706">
        <f>'Next Years Budget - Set Goals'!O50/12</f>
        <v>0</v>
      </c>
      <c r="P41" s="108" t="e">
        <f t="shared" ref="P41:P60" si="47">+O41/O$7</f>
        <v>#DIV/0!</v>
      </c>
      <c r="Q41" s="706">
        <f>'Next Years Budget - Set Goals'!Q50/12</f>
        <v>0</v>
      </c>
      <c r="R41" s="108" t="e">
        <f t="shared" ref="R41:R60" si="48">+Q41/Q$7</f>
        <v>#DIV/0!</v>
      </c>
      <c r="S41" s="706">
        <f>'Next Years Budget - Set Goals'!S50/12</f>
        <v>0</v>
      </c>
      <c r="T41" s="108" t="e">
        <f t="shared" ref="T41:T60" si="49">+S41/S$7</f>
        <v>#DIV/0!</v>
      </c>
      <c r="U41" s="706">
        <f>'Next Years Budget - Set Goals'!U50/12</f>
        <v>0</v>
      </c>
      <c r="V41" s="108" t="e">
        <f t="shared" ref="V41:V60" si="50">+U41/U$7</f>
        <v>#DIV/0!</v>
      </c>
      <c r="W41" s="706">
        <f>'Next Years Budget - Set Goals'!W50/12</f>
        <v>0</v>
      </c>
      <c r="X41" s="108" t="e">
        <f t="shared" ref="X41:X60" si="51">+W41/W$7</f>
        <v>#DIV/0!</v>
      </c>
      <c r="Y41" s="706">
        <f>'Next Years Budget - Set Goals'!Y50/12</f>
        <v>0</v>
      </c>
      <c r="Z41" s="108" t="e">
        <f t="shared" ref="Z41:Z60" si="52">+Y41/Y$7</f>
        <v>#DIV/0!</v>
      </c>
      <c r="AA41" s="706">
        <f>'Next Years Budget - Set Goals'!AA50/12</f>
        <v>0</v>
      </c>
      <c r="AB41" s="108" t="e">
        <f t="shared" ref="AB41:AB60" si="53">+AA41/AA$7</f>
        <v>#DIV/0!</v>
      </c>
      <c r="AC41" s="706">
        <f>'Next Years Budget - Set Goals'!AC50/12</f>
        <v>0</v>
      </c>
      <c r="AD41" s="319" t="e">
        <f t="shared" ref="AD41:AD60" si="54">+AC41/AC$7</f>
        <v>#DIV/0!</v>
      </c>
      <c r="AF41" s="912"/>
      <c r="AG41" s="889"/>
      <c r="AH41" s="885"/>
      <c r="AI41" s="897"/>
      <c r="AJ41" s="899"/>
      <c r="AK41" s="899"/>
      <c r="AL41" s="899"/>
      <c r="AM41" s="899"/>
      <c r="AN41" s="899"/>
      <c r="AO41" s="899"/>
      <c r="AP41" s="899"/>
      <c r="AQ41" s="899"/>
      <c r="AR41" s="875"/>
      <c r="AS41" s="875"/>
      <c r="AT41" s="875"/>
      <c r="AU41" s="875"/>
      <c r="AV41" s="875"/>
      <c r="AW41" s="875"/>
      <c r="BC41" s="4"/>
      <c r="BD41" s="1"/>
      <c r="BE41" s="560" t="s">
        <v>963</v>
      </c>
      <c r="BF41" s="1"/>
      <c r="BG41" s="838">
        <f>+(($G7/350)/20)</f>
        <v>0</v>
      </c>
      <c r="BH41" s="561"/>
    </row>
    <row r="42" spans="1:60" ht="17.649999999999999" x14ac:dyDescent="0.5">
      <c r="A42" s="327" t="s">
        <v>399</v>
      </c>
      <c r="B42" s="394" t="s">
        <v>265</v>
      </c>
      <c r="C42" s="243">
        <f t="shared" si="41"/>
        <v>0</v>
      </c>
      <c r="D42" s="101">
        <f t="shared" si="42"/>
        <v>0</v>
      </c>
      <c r="E42" s="706">
        <f>'Next Years Budget - Set Goals'!E51/12</f>
        <v>0</v>
      </c>
      <c r="F42" s="108">
        <f t="shared" si="43"/>
        <v>0</v>
      </c>
      <c r="G42" s="706">
        <f>'Next Years Budget - Set Goals'!G51/12</f>
        <v>0</v>
      </c>
      <c r="H42" s="108" t="e">
        <f t="shared" si="43"/>
        <v>#DIV/0!</v>
      </c>
      <c r="I42" s="706">
        <f>'Next Years Budget - Set Goals'!I51/12</f>
        <v>0</v>
      </c>
      <c r="J42" s="108" t="e">
        <f t="shared" si="44"/>
        <v>#DIV/0!</v>
      </c>
      <c r="K42" s="706">
        <f>'Next Years Budget - Set Goals'!K51/12</f>
        <v>0</v>
      </c>
      <c r="L42" s="108" t="e">
        <f t="shared" si="45"/>
        <v>#DIV/0!</v>
      </c>
      <c r="M42" s="706">
        <f>'Next Years Budget - Set Goals'!M51/12</f>
        <v>0</v>
      </c>
      <c r="N42" s="108" t="e">
        <f t="shared" si="46"/>
        <v>#DIV/0!</v>
      </c>
      <c r="O42" s="706">
        <f>'Next Years Budget - Set Goals'!O51/12</f>
        <v>0</v>
      </c>
      <c r="P42" s="108" t="e">
        <f t="shared" si="47"/>
        <v>#DIV/0!</v>
      </c>
      <c r="Q42" s="706">
        <f>'Next Years Budget - Set Goals'!Q51/12</f>
        <v>0</v>
      </c>
      <c r="R42" s="108" t="e">
        <f t="shared" si="48"/>
        <v>#DIV/0!</v>
      </c>
      <c r="S42" s="706">
        <f>'Next Years Budget - Set Goals'!S51/12</f>
        <v>0</v>
      </c>
      <c r="T42" s="108" t="e">
        <f t="shared" si="49"/>
        <v>#DIV/0!</v>
      </c>
      <c r="U42" s="706">
        <f>'Next Years Budget - Set Goals'!U51/12</f>
        <v>0</v>
      </c>
      <c r="V42" s="108" t="e">
        <f t="shared" si="50"/>
        <v>#DIV/0!</v>
      </c>
      <c r="W42" s="706">
        <f>'Next Years Budget - Set Goals'!W51/12</f>
        <v>0</v>
      </c>
      <c r="X42" s="108" t="e">
        <f t="shared" si="51"/>
        <v>#DIV/0!</v>
      </c>
      <c r="Y42" s="706">
        <f>'Next Years Budget - Set Goals'!Y51/12</f>
        <v>0</v>
      </c>
      <c r="Z42" s="108" t="e">
        <f t="shared" si="52"/>
        <v>#DIV/0!</v>
      </c>
      <c r="AA42" s="706">
        <f>'Next Years Budget - Set Goals'!AA51/12</f>
        <v>0</v>
      </c>
      <c r="AB42" s="108" t="e">
        <f t="shared" si="53"/>
        <v>#DIV/0!</v>
      </c>
      <c r="AC42" s="706">
        <f>'Next Years Budget - Set Goals'!AC51/12</f>
        <v>0</v>
      </c>
      <c r="AD42" s="319" t="e">
        <f t="shared" si="54"/>
        <v>#DIV/0!</v>
      </c>
      <c r="AF42" s="912"/>
      <c r="AG42" s="889"/>
      <c r="AH42" s="885"/>
      <c r="AI42" s="897"/>
      <c r="AJ42" s="899"/>
      <c r="AK42" s="899"/>
      <c r="AL42" s="899"/>
      <c r="AM42" s="899"/>
      <c r="AN42" s="899"/>
      <c r="AO42" s="899"/>
      <c r="AP42" s="899"/>
      <c r="AQ42" s="899"/>
      <c r="AR42" s="875"/>
      <c r="AS42" s="875"/>
      <c r="AT42" s="875"/>
      <c r="AU42" s="875"/>
      <c r="AV42" s="875"/>
      <c r="AW42" s="875"/>
      <c r="BC42" s="4"/>
      <c r="BD42" s="1"/>
      <c r="BE42" s="560" t="s">
        <v>483</v>
      </c>
      <c r="BF42" s="1"/>
      <c r="BG42" s="562">
        <f>SUM(BG35-(BG40+BG41))</f>
        <v>0</v>
      </c>
      <c r="BH42" s="3"/>
    </row>
    <row r="43" spans="1:60" ht="17.649999999999999" x14ac:dyDescent="0.5">
      <c r="A43" s="327" t="s">
        <v>398</v>
      </c>
      <c r="B43" s="394" t="s">
        <v>266</v>
      </c>
      <c r="C43" s="243">
        <f t="shared" si="41"/>
        <v>0</v>
      </c>
      <c r="D43" s="101">
        <f t="shared" si="42"/>
        <v>0</v>
      </c>
      <c r="E43" s="706">
        <f>'Next Years Budget - Set Goals'!E52/12</f>
        <v>0</v>
      </c>
      <c r="F43" s="108">
        <f t="shared" si="43"/>
        <v>0</v>
      </c>
      <c r="G43" s="706">
        <f>'Next Years Budget - Set Goals'!G52/12</f>
        <v>0</v>
      </c>
      <c r="H43" s="108" t="e">
        <f t="shared" si="43"/>
        <v>#DIV/0!</v>
      </c>
      <c r="I43" s="706">
        <f>'Next Years Budget - Set Goals'!I52/12</f>
        <v>0</v>
      </c>
      <c r="J43" s="108" t="e">
        <f t="shared" si="44"/>
        <v>#DIV/0!</v>
      </c>
      <c r="K43" s="706">
        <f>'Next Years Budget - Set Goals'!K52/12</f>
        <v>0</v>
      </c>
      <c r="L43" s="108" t="e">
        <f t="shared" si="45"/>
        <v>#DIV/0!</v>
      </c>
      <c r="M43" s="706">
        <f>'Next Years Budget - Set Goals'!M52/12</f>
        <v>0</v>
      </c>
      <c r="N43" s="108" t="e">
        <f t="shared" si="46"/>
        <v>#DIV/0!</v>
      </c>
      <c r="O43" s="706">
        <f>'Next Years Budget - Set Goals'!O52/12</f>
        <v>0</v>
      </c>
      <c r="P43" s="108" t="e">
        <f t="shared" si="47"/>
        <v>#DIV/0!</v>
      </c>
      <c r="Q43" s="706">
        <f>'Next Years Budget - Set Goals'!Q52/12</f>
        <v>0</v>
      </c>
      <c r="R43" s="108" t="e">
        <f t="shared" si="48"/>
        <v>#DIV/0!</v>
      </c>
      <c r="S43" s="706">
        <f>'Next Years Budget - Set Goals'!S52/12</f>
        <v>0</v>
      </c>
      <c r="T43" s="108" t="e">
        <f t="shared" si="49"/>
        <v>#DIV/0!</v>
      </c>
      <c r="U43" s="706">
        <f>'Next Years Budget - Set Goals'!U52/12</f>
        <v>0</v>
      </c>
      <c r="V43" s="108" t="e">
        <f t="shared" si="50"/>
        <v>#DIV/0!</v>
      </c>
      <c r="W43" s="706">
        <f>'Next Years Budget - Set Goals'!W52/12</f>
        <v>0</v>
      </c>
      <c r="X43" s="108" t="e">
        <f t="shared" si="51"/>
        <v>#DIV/0!</v>
      </c>
      <c r="Y43" s="706">
        <f>'Next Years Budget - Set Goals'!Y52/12</f>
        <v>0</v>
      </c>
      <c r="Z43" s="108" t="e">
        <f t="shared" si="52"/>
        <v>#DIV/0!</v>
      </c>
      <c r="AA43" s="706">
        <f>'Next Years Budget - Set Goals'!AA52/12</f>
        <v>0</v>
      </c>
      <c r="AB43" s="108" t="e">
        <f t="shared" si="53"/>
        <v>#DIV/0!</v>
      </c>
      <c r="AC43" s="706">
        <f>'Next Years Budget - Set Goals'!AC52/12</f>
        <v>0</v>
      </c>
      <c r="AD43" s="319" t="e">
        <f t="shared" si="54"/>
        <v>#DIV/0!</v>
      </c>
      <c r="AF43" s="912"/>
      <c r="AG43" s="889"/>
      <c r="AH43" s="885"/>
      <c r="AI43" s="897"/>
      <c r="AJ43" s="899"/>
      <c r="AK43" s="899"/>
      <c r="AL43" s="899"/>
      <c r="AM43" s="899"/>
      <c r="AN43" s="899"/>
      <c r="AO43" s="899"/>
      <c r="AP43" s="899"/>
      <c r="AQ43" s="899"/>
      <c r="AR43" s="875"/>
      <c r="AS43" s="875"/>
      <c r="AT43" s="875"/>
      <c r="AU43" s="875"/>
      <c r="AV43" s="875"/>
      <c r="AW43" s="875"/>
      <c r="BC43" s="4"/>
      <c r="BD43" s="1"/>
      <c r="BE43" s="560" t="s">
        <v>484</v>
      </c>
      <c r="BF43" s="1"/>
      <c r="BG43" s="563">
        <v>80</v>
      </c>
      <c r="BH43" s="3"/>
    </row>
    <row r="44" spans="1:60" ht="15" x14ac:dyDescent="0.4">
      <c r="A44" s="327" t="s">
        <v>398</v>
      </c>
      <c r="B44" s="394" t="s">
        <v>267</v>
      </c>
      <c r="C44" s="243">
        <f t="shared" si="41"/>
        <v>0</v>
      </c>
      <c r="D44" s="101">
        <f t="shared" si="42"/>
        <v>0</v>
      </c>
      <c r="E44" s="706">
        <f>'Next Years Budget - Set Goals'!E53/12</f>
        <v>0</v>
      </c>
      <c r="F44" s="108">
        <f t="shared" si="43"/>
        <v>0</v>
      </c>
      <c r="G44" s="706">
        <f>'Next Years Budget - Set Goals'!G53/12</f>
        <v>0</v>
      </c>
      <c r="H44" s="108" t="e">
        <f t="shared" si="43"/>
        <v>#DIV/0!</v>
      </c>
      <c r="I44" s="706">
        <f>'Next Years Budget - Set Goals'!I53/12</f>
        <v>0</v>
      </c>
      <c r="J44" s="108" t="e">
        <f t="shared" si="44"/>
        <v>#DIV/0!</v>
      </c>
      <c r="K44" s="706">
        <f>'Next Years Budget - Set Goals'!K53/12</f>
        <v>0</v>
      </c>
      <c r="L44" s="108" t="e">
        <f t="shared" si="45"/>
        <v>#DIV/0!</v>
      </c>
      <c r="M44" s="706">
        <f>'Next Years Budget - Set Goals'!M53/12</f>
        <v>0</v>
      </c>
      <c r="N44" s="108" t="e">
        <f t="shared" si="46"/>
        <v>#DIV/0!</v>
      </c>
      <c r="O44" s="706">
        <f>'Next Years Budget - Set Goals'!O53/12</f>
        <v>0</v>
      </c>
      <c r="P44" s="108" t="e">
        <f t="shared" si="47"/>
        <v>#DIV/0!</v>
      </c>
      <c r="Q44" s="706">
        <f>'Next Years Budget - Set Goals'!Q53/12</f>
        <v>0</v>
      </c>
      <c r="R44" s="108" t="e">
        <f t="shared" si="48"/>
        <v>#DIV/0!</v>
      </c>
      <c r="S44" s="706">
        <f>'Next Years Budget - Set Goals'!S53/12</f>
        <v>0</v>
      </c>
      <c r="T44" s="108" t="e">
        <f t="shared" si="49"/>
        <v>#DIV/0!</v>
      </c>
      <c r="U44" s="706">
        <f>'Next Years Budget - Set Goals'!U53/12</f>
        <v>0</v>
      </c>
      <c r="V44" s="108" t="e">
        <f t="shared" si="50"/>
        <v>#DIV/0!</v>
      </c>
      <c r="W44" s="706">
        <f>'Next Years Budget - Set Goals'!W53/12</f>
        <v>0</v>
      </c>
      <c r="X44" s="108" t="e">
        <f t="shared" si="51"/>
        <v>#DIV/0!</v>
      </c>
      <c r="Y44" s="706">
        <f>'Next Years Budget - Set Goals'!Y53/12</f>
        <v>0</v>
      </c>
      <c r="Z44" s="108" t="e">
        <f t="shared" si="52"/>
        <v>#DIV/0!</v>
      </c>
      <c r="AA44" s="706">
        <f>'Next Years Budget - Set Goals'!AA53/12</f>
        <v>0</v>
      </c>
      <c r="AB44" s="108" t="e">
        <f t="shared" si="53"/>
        <v>#DIV/0!</v>
      </c>
      <c r="AC44" s="706">
        <f>'Next Years Budget - Set Goals'!AC53/12</f>
        <v>0</v>
      </c>
      <c r="AD44" s="319" t="e">
        <f t="shared" si="54"/>
        <v>#DIV/0!</v>
      </c>
      <c r="AF44" s="912"/>
      <c r="AG44" s="889"/>
      <c r="AH44" s="885"/>
      <c r="AI44" s="897"/>
      <c r="AJ44" s="900"/>
      <c r="AK44" s="900"/>
      <c r="AL44" s="900"/>
      <c r="AM44" s="900"/>
      <c r="AN44" s="900"/>
      <c r="AO44" s="900"/>
      <c r="AP44" s="900"/>
      <c r="AQ44" s="900"/>
      <c r="AR44" s="876"/>
      <c r="AS44" s="876"/>
      <c r="AT44" s="876"/>
      <c r="AU44" s="876"/>
      <c r="AV44" s="876"/>
      <c r="AW44" s="876"/>
      <c r="BC44" s="4"/>
      <c r="BD44" s="1"/>
      <c r="BE44" s="1"/>
      <c r="BF44" s="1"/>
      <c r="BG44" s="344"/>
      <c r="BH44" s="3"/>
    </row>
    <row r="45" spans="1:60" ht="18" thickBot="1" x14ac:dyDescent="0.55000000000000004">
      <c r="A45" s="327" t="s">
        <v>398</v>
      </c>
      <c r="B45" s="394" t="s">
        <v>268</v>
      </c>
      <c r="C45" s="243">
        <f t="shared" si="41"/>
        <v>0</v>
      </c>
      <c r="D45" s="101">
        <f t="shared" si="42"/>
        <v>0</v>
      </c>
      <c r="E45" s="706">
        <f>'Next Years Budget - Set Goals'!E54/12</f>
        <v>0</v>
      </c>
      <c r="F45" s="108">
        <f t="shared" si="43"/>
        <v>0</v>
      </c>
      <c r="G45" s="706">
        <f>'Next Years Budget - Set Goals'!G54/12</f>
        <v>0</v>
      </c>
      <c r="H45" s="108" t="e">
        <f t="shared" si="43"/>
        <v>#DIV/0!</v>
      </c>
      <c r="I45" s="706">
        <f>'Next Years Budget - Set Goals'!I54/12</f>
        <v>0</v>
      </c>
      <c r="J45" s="108" t="e">
        <f t="shared" si="44"/>
        <v>#DIV/0!</v>
      </c>
      <c r="K45" s="706">
        <f>'Next Years Budget - Set Goals'!K54/12</f>
        <v>0</v>
      </c>
      <c r="L45" s="108" t="e">
        <f t="shared" si="45"/>
        <v>#DIV/0!</v>
      </c>
      <c r="M45" s="706">
        <f>'Next Years Budget - Set Goals'!M54/12</f>
        <v>0</v>
      </c>
      <c r="N45" s="108" t="e">
        <f t="shared" si="46"/>
        <v>#DIV/0!</v>
      </c>
      <c r="O45" s="706">
        <f>'Next Years Budget - Set Goals'!O54/12</f>
        <v>0</v>
      </c>
      <c r="P45" s="108" t="e">
        <f t="shared" si="47"/>
        <v>#DIV/0!</v>
      </c>
      <c r="Q45" s="706">
        <f>'Next Years Budget - Set Goals'!Q54/12</f>
        <v>0</v>
      </c>
      <c r="R45" s="108" t="e">
        <f t="shared" si="48"/>
        <v>#DIV/0!</v>
      </c>
      <c r="S45" s="706">
        <f>'Next Years Budget - Set Goals'!S54/12</f>
        <v>0</v>
      </c>
      <c r="T45" s="108" t="e">
        <f t="shared" si="49"/>
        <v>#DIV/0!</v>
      </c>
      <c r="U45" s="706">
        <f>'Next Years Budget - Set Goals'!U54/12</f>
        <v>0</v>
      </c>
      <c r="V45" s="108" t="e">
        <f t="shared" si="50"/>
        <v>#DIV/0!</v>
      </c>
      <c r="W45" s="706">
        <f>'Next Years Budget - Set Goals'!W54/12</f>
        <v>0</v>
      </c>
      <c r="X45" s="108" t="e">
        <f t="shared" si="51"/>
        <v>#DIV/0!</v>
      </c>
      <c r="Y45" s="706">
        <f>'Next Years Budget - Set Goals'!Y54/12</f>
        <v>0</v>
      </c>
      <c r="Z45" s="108" t="e">
        <f t="shared" si="52"/>
        <v>#DIV/0!</v>
      </c>
      <c r="AA45" s="706">
        <f>'Next Years Budget - Set Goals'!AA54/12</f>
        <v>0</v>
      </c>
      <c r="AB45" s="108" t="e">
        <f t="shared" si="53"/>
        <v>#DIV/0!</v>
      </c>
      <c r="AC45" s="706">
        <f>'Next Years Budget - Set Goals'!AC54/12</f>
        <v>0</v>
      </c>
      <c r="AD45" s="319" t="e">
        <f t="shared" si="54"/>
        <v>#DIV/0!</v>
      </c>
      <c r="AF45" s="912"/>
      <c r="AG45" s="889"/>
      <c r="AH45" s="885"/>
      <c r="AI45" s="891"/>
      <c r="AJ45" s="885"/>
      <c r="AK45" s="885"/>
      <c r="AL45" s="885"/>
      <c r="AM45" s="885"/>
      <c r="AN45" s="885"/>
      <c r="AO45" s="885"/>
      <c r="AP45" s="885"/>
      <c r="AQ45" s="885"/>
      <c r="AR45" s="864"/>
      <c r="AS45" s="864"/>
      <c r="AT45" s="864"/>
      <c r="AU45" s="864"/>
      <c r="AV45" s="864"/>
      <c r="AW45" s="864"/>
      <c r="BC45" s="6"/>
      <c r="BD45" s="2"/>
      <c r="BE45" s="556" t="s">
        <v>485</v>
      </c>
      <c r="BF45" s="2"/>
      <c r="BG45" s="564">
        <f>+($BG$42*$BG$43)</f>
        <v>0</v>
      </c>
      <c r="BH45" s="7"/>
    </row>
    <row r="46" spans="1:60" ht="15" x14ac:dyDescent="0.4">
      <c r="A46" s="327" t="s">
        <v>399</v>
      </c>
      <c r="B46" s="394" t="s">
        <v>269</v>
      </c>
      <c r="C46" s="243">
        <f t="shared" si="41"/>
        <v>0</v>
      </c>
      <c r="D46" s="101">
        <f t="shared" si="42"/>
        <v>0</v>
      </c>
      <c r="E46" s="706">
        <f>'Next Years Budget - Set Goals'!E55/12</f>
        <v>0</v>
      </c>
      <c r="F46" s="108">
        <f t="shared" si="43"/>
        <v>0</v>
      </c>
      <c r="G46" s="706">
        <f>'Next Years Budget - Set Goals'!G55/12</f>
        <v>0</v>
      </c>
      <c r="H46" s="108" t="e">
        <f t="shared" si="43"/>
        <v>#DIV/0!</v>
      </c>
      <c r="I46" s="706">
        <f>'Next Years Budget - Set Goals'!I55/12</f>
        <v>0</v>
      </c>
      <c r="J46" s="108" t="e">
        <f t="shared" si="44"/>
        <v>#DIV/0!</v>
      </c>
      <c r="K46" s="706">
        <f>'Next Years Budget - Set Goals'!K55/12</f>
        <v>0</v>
      </c>
      <c r="L46" s="108" t="e">
        <f t="shared" si="45"/>
        <v>#DIV/0!</v>
      </c>
      <c r="M46" s="706">
        <f>'Next Years Budget - Set Goals'!M55/12</f>
        <v>0</v>
      </c>
      <c r="N46" s="108" t="e">
        <f t="shared" si="46"/>
        <v>#DIV/0!</v>
      </c>
      <c r="O46" s="706">
        <f>'Next Years Budget - Set Goals'!O55/12</f>
        <v>0</v>
      </c>
      <c r="P46" s="108" t="e">
        <f t="shared" si="47"/>
        <v>#DIV/0!</v>
      </c>
      <c r="Q46" s="706">
        <f>'Next Years Budget - Set Goals'!Q55/12</f>
        <v>0</v>
      </c>
      <c r="R46" s="108" t="e">
        <f t="shared" si="48"/>
        <v>#DIV/0!</v>
      </c>
      <c r="S46" s="706">
        <f>'Next Years Budget - Set Goals'!S55/12</f>
        <v>0</v>
      </c>
      <c r="T46" s="108" t="e">
        <f t="shared" si="49"/>
        <v>#DIV/0!</v>
      </c>
      <c r="U46" s="706">
        <f>'Next Years Budget - Set Goals'!U55/12</f>
        <v>0</v>
      </c>
      <c r="V46" s="108" t="e">
        <f t="shared" si="50"/>
        <v>#DIV/0!</v>
      </c>
      <c r="W46" s="706">
        <f>'Next Years Budget - Set Goals'!W55/12</f>
        <v>0</v>
      </c>
      <c r="X46" s="108" t="e">
        <f t="shared" si="51"/>
        <v>#DIV/0!</v>
      </c>
      <c r="Y46" s="706">
        <f>'Next Years Budget - Set Goals'!Y55/12</f>
        <v>0</v>
      </c>
      <c r="Z46" s="108" t="e">
        <f t="shared" si="52"/>
        <v>#DIV/0!</v>
      </c>
      <c r="AA46" s="706">
        <f>'Next Years Budget - Set Goals'!AA55/12</f>
        <v>0</v>
      </c>
      <c r="AB46" s="108" t="e">
        <f t="shared" si="53"/>
        <v>#DIV/0!</v>
      </c>
      <c r="AC46" s="706">
        <f>'Next Years Budget - Set Goals'!AC55/12</f>
        <v>0</v>
      </c>
      <c r="AD46" s="319" t="e">
        <f t="shared" si="54"/>
        <v>#DIV/0!</v>
      </c>
      <c r="AF46" s="912"/>
      <c r="AG46" s="889"/>
      <c r="AH46" s="885"/>
      <c r="AI46" s="891"/>
      <c r="AJ46" s="901"/>
      <c r="AK46" s="901"/>
      <c r="AL46" s="901"/>
      <c r="AM46" s="901"/>
      <c r="AN46" s="901"/>
      <c r="AO46" s="901"/>
      <c r="AP46" s="901"/>
      <c r="AQ46" s="901"/>
      <c r="AR46" s="877"/>
      <c r="AS46" s="877"/>
      <c r="AT46" s="877"/>
      <c r="AU46" s="877"/>
      <c r="AV46" s="877"/>
      <c r="AW46" s="877"/>
    </row>
    <row r="47" spans="1:60" ht="15" x14ac:dyDescent="0.4">
      <c r="A47" s="327" t="s">
        <v>399</v>
      </c>
      <c r="B47" s="408" t="s">
        <v>270</v>
      </c>
      <c r="C47" s="243">
        <f t="shared" si="41"/>
        <v>0</v>
      </c>
      <c r="D47" s="101">
        <f t="shared" si="42"/>
        <v>0</v>
      </c>
      <c r="E47" s="706">
        <f>'Next Years Budget - Set Goals'!E56/12</f>
        <v>0</v>
      </c>
      <c r="F47" s="108">
        <f t="shared" si="43"/>
        <v>0</v>
      </c>
      <c r="G47" s="706">
        <f>'Next Years Budget - Set Goals'!G56/12</f>
        <v>0</v>
      </c>
      <c r="H47" s="108" t="e">
        <f t="shared" si="43"/>
        <v>#DIV/0!</v>
      </c>
      <c r="I47" s="706">
        <f>'Next Years Budget - Set Goals'!I56/12</f>
        <v>0</v>
      </c>
      <c r="J47" s="108" t="e">
        <f t="shared" si="44"/>
        <v>#DIV/0!</v>
      </c>
      <c r="K47" s="706">
        <f>'Next Years Budget - Set Goals'!K56/12</f>
        <v>0</v>
      </c>
      <c r="L47" s="108" t="e">
        <f t="shared" si="45"/>
        <v>#DIV/0!</v>
      </c>
      <c r="M47" s="706">
        <f>'Next Years Budget - Set Goals'!M56/12</f>
        <v>0</v>
      </c>
      <c r="N47" s="108" t="e">
        <f t="shared" si="46"/>
        <v>#DIV/0!</v>
      </c>
      <c r="O47" s="706">
        <f>'Next Years Budget - Set Goals'!O56/12</f>
        <v>0</v>
      </c>
      <c r="P47" s="108" t="e">
        <f t="shared" si="47"/>
        <v>#DIV/0!</v>
      </c>
      <c r="Q47" s="706">
        <f>'Next Years Budget - Set Goals'!Q56/12</f>
        <v>0</v>
      </c>
      <c r="R47" s="108" t="e">
        <f t="shared" si="48"/>
        <v>#DIV/0!</v>
      </c>
      <c r="S47" s="706">
        <f>'Next Years Budget - Set Goals'!S56/12</f>
        <v>0</v>
      </c>
      <c r="T47" s="108" t="e">
        <f t="shared" si="49"/>
        <v>#DIV/0!</v>
      </c>
      <c r="U47" s="706">
        <f>'Next Years Budget - Set Goals'!U56/12</f>
        <v>0</v>
      </c>
      <c r="V47" s="108" t="e">
        <f t="shared" si="50"/>
        <v>#DIV/0!</v>
      </c>
      <c r="W47" s="706">
        <f>'Next Years Budget - Set Goals'!W56/12</f>
        <v>0</v>
      </c>
      <c r="X47" s="108" t="e">
        <f t="shared" si="51"/>
        <v>#DIV/0!</v>
      </c>
      <c r="Y47" s="706">
        <f>'Next Years Budget - Set Goals'!Y56/12</f>
        <v>0</v>
      </c>
      <c r="Z47" s="108" t="e">
        <f t="shared" si="52"/>
        <v>#DIV/0!</v>
      </c>
      <c r="AA47" s="706">
        <f>'Next Years Budget - Set Goals'!AA56/12</f>
        <v>0</v>
      </c>
      <c r="AB47" s="108" t="e">
        <f t="shared" si="53"/>
        <v>#DIV/0!</v>
      </c>
      <c r="AC47" s="706">
        <f>'Next Years Budget - Set Goals'!AC56/12</f>
        <v>0</v>
      </c>
      <c r="AD47" s="319" t="e">
        <f t="shared" si="54"/>
        <v>#DIV/0!</v>
      </c>
      <c r="AF47" s="912"/>
      <c r="AG47" s="889"/>
      <c r="AH47" s="885"/>
      <c r="AI47" s="891"/>
      <c r="AJ47" s="894"/>
      <c r="AK47" s="885"/>
      <c r="AL47" s="885"/>
      <c r="AM47" s="885"/>
      <c r="AN47" s="885"/>
      <c r="AO47" s="885"/>
      <c r="AP47" s="885"/>
      <c r="AQ47" s="885"/>
      <c r="AR47" s="864"/>
      <c r="AS47" s="864"/>
      <c r="AT47" s="864"/>
      <c r="AU47" s="864"/>
      <c r="AV47" s="864"/>
      <c r="AW47" s="864"/>
    </row>
    <row r="48" spans="1:60" ht="15" x14ac:dyDescent="0.4">
      <c r="A48" s="327" t="s">
        <v>398</v>
      </c>
      <c r="B48" s="394" t="s">
        <v>271</v>
      </c>
      <c r="C48" s="243">
        <f t="shared" si="41"/>
        <v>0</v>
      </c>
      <c r="D48" s="101">
        <f t="shared" si="42"/>
        <v>0</v>
      </c>
      <c r="E48" s="706">
        <f>'Next Years Budget - Set Goals'!E57/12</f>
        <v>0</v>
      </c>
      <c r="F48" s="108">
        <f t="shared" si="43"/>
        <v>0</v>
      </c>
      <c r="G48" s="706">
        <f>'Next Years Budget - Set Goals'!G57/12</f>
        <v>0</v>
      </c>
      <c r="H48" s="108" t="e">
        <f t="shared" si="43"/>
        <v>#DIV/0!</v>
      </c>
      <c r="I48" s="706">
        <f>'Next Years Budget - Set Goals'!I57/12</f>
        <v>0</v>
      </c>
      <c r="J48" s="108" t="e">
        <f t="shared" si="44"/>
        <v>#DIV/0!</v>
      </c>
      <c r="K48" s="706">
        <f>'Next Years Budget - Set Goals'!K57/12</f>
        <v>0</v>
      </c>
      <c r="L48" s="108" t="e">
        <f t="shared" si="45"/>
        <v>#DIV/0!</v>
      </c>
      <c r="M48" s="706">
        <f>'Next Years Budget - Set Goals'!M57/12</f>
        <v>0</v>
      </c>
      <c r="N48" s="108" t="e">
        <f t="shared" si="46"/>
        <v>#DIV/0!</v>
      </c>
      <c r="O48" s="706">
        <f>'Next Years Budget - Set Goals'!O57/12</f>
        <v>0</v>
      </c>
      <c r="P48" s="108" t="e">
        <f t="shared" si="47"/>
        <v>#DIV/0!</v>
      </c>
      <c r="Q48" s="706">
        <f>'Next Years Budget - Set Goals'!Q57/12</f>
        <v>0</v>
      </c>
      <c r="R48" s="108" t="e">
        <f t="shared" si="48"/>
        <v>#DIV/0!</v>
      </c>
      <c r="S48" s="706">
        <f>'Next Years Budget - Set Goals'!S57/12</f>
        <v>0</v>
      </c>
      <c r="T48" s="108" t="e">
        <f t="shared" si="49"/>
        <v>#DIV/0!</v>
      </c>
      <c r="U48" s="706">
        <f>'Next Years Budget - Set Goals'!U57/12</f>
        <v>0</v>
      </c>
      <c r="V48" s="108" t="e">
        <f t="shared" si="50"/>
        <v>#DIV/0!</v>
      </c>
      <c r="W48" s="706">
        <f>'Next Years Budget - Set Goals'!W57/12</f>
        <v>0</v>
      </c>
      <c r="X48" s="108" t="e">
        <f t="shared" si="51"/>
        <v>#DIV/0!</v>
      </c>
      <c r="Y48" s="706">
        <f>'Next Years Budget - Set Goals'!Y57/12</f>
        <v>0</v>
      </c>
      <c r="Z48" s="108" t="e">
        <f t="shared" si="52"/>
        <v>#DIV/0!</v>
      </c>
      <c r="AA48" s="706">
        <f>'Next Years Budget - Set Goals'!AA57/12</f>
        <v>0</v>
      </c>
      <c r="AB48" s="108" t="e">
        <f t="shared" si="53"/>
        <v>#DIV/0!</v>
      </c>
      <c r="AC48" s="706">
        <f>'Next Years Budget - Set Goals'!AC57/12</f>
        <v>0</v>
      </c>
      <c r="AD48" s="319" t="e">
        <f t="shared" si="54"/>
        <v>#DIV/0!</v>
      </c>
      <c r="AF48" s="912"/>
      <c r="AG48" s="889"/>
      <c r="AH48" s="885"/>
      <c r="AI48" s="891"/>
      <c r="AJ48" s="902"/>
      <c r="AK48" s="884"/>
      <c r="AL48" s="884"/>
      <c r="AM48" s="884"/>
      <c r="AN48" s="884"/>
      <c r="AO48" s="884"/>
      <c r="AP48" s="884"/>
      <c r="AQ48" s="884"/>
      <c r="AR48" s="863"/>
      <c r="AS48" s="863"/>
      <c r="AT48" s="863"/>
      <c r="AU48" s="863"/>
      <c r="AV48" s="863"/>
      <c r="AW48" s="863"/>
    </row>
    <row r="49" spans="1:49" ht="15" x14ac:dyDescent="0.4">
      <c r="A49" s="327" t="s">
        <v>398</v>
      </c>
      <c r="B49" s="394" t="s">
        <v>272</v>
      </c>
      <c r="C49" s="243">
        <f t="shared" si="41"/>
        <v>0</v>
      </c>
      <c r="D49" s="101">
        <f t="shared" si="42"/>
        <v>0</v>
      </c>
      <c r="E49" s="706">
        <f>'Next Years Budget - Set Goals'!E58/12</f>
        <v>0</v>
      </c>
      <c r="F49" s="108">
        <f t="shared" si="43"/>
        <v>0</v>
      </c>
      <c r="G49" s="706">
        <f>'Next Years Budget - Set Goals'!G58/12</f>
        <v>0</v>
      </c>
      <c r="H49" s="108" t="e">
        <f t="shared" si="43"/>
        <v>#DIV/0!</v>
      </c>
      <c r="I49" s="706">
        <f>'Next Years Budget - Set Goals'!I58/12</f>
        <v>0</v>
      </c>
      <c r="J49" s="108" t="e">
        <f t="shared" si="44"/>
        <v>#DIV/0!</v>
      </c>
      <c r="K49" s="706">
        <f>'Next Years Budget - Set Goals'!K58/12</f>
        <v>0</v>
      </c>
      <c r="L49" s="108" t="e">
        <f t="shared" si="45"/>
        <v>#DIV/0!</v>
      </c>
      <c r="M49" s="706">
        <f>'Next Years Budget - Set Goals'!M58/12</f>
        <v>0</v>
      </c>
      <c r="N49" s="108" t="e">
        <f t="shared" si="46"/>
        <v>#DIV/0!</v>
      </c>
      <c r="O49" s="706">
        <f>'Next Years Budget - Set Goals'!O58/12</f>
        <v>0</v>
      </c>
      <c r="P49" s="108" t="e">
        <f t="shared" si="47"/>
        <v>#DIV/0!</v>
      </c>
      <c r="Q49" s="706">
        <f>'Next Years Budget - Set Goals'!Q58/12</f>
        <v>0</v>
      </c>
      <c r="R49" s="108" t="e">
        <f t="shared" si="48"/>
        <v>#DIV/0!</v>
      </c>
      <c r="S49" s="706">
        <f>'Next Years Budget - Set Goals'!S58/12</f>
        <v>0</v>
      </c>
      <c r="T49" s="108" t="e">
        <f t="shared" si="49"/>
        <v>#DIV/0!</v>
      </c>
      <c r="U49" s="706">
        <f>'Next Years Budget - Set Goals'!U58/12</f>
        <v>0</v>
      </c>
      <c r="V49" s="108" t="e">
        <f t="shared" si="50"/>
        <v>#DIV/0!</v>
      </c>
      <c r="W49" s="706">
        <f>'Next Years Budget - Set Goals'!W58/12</f>
        <v>0</v>
      </c>
      <c r="X49" s="108" t="e">
        <f t="shared" si="51"/>
        <v>#DIV/0!</v>
      </c>
      <c r="Y49" s="706">
        <f>'Next Years Budget - Set Goals'!Y58/12</f>
        <v>0</v>
      </c>
      <c r="Z49" s="108" t="e">
        <f t="shared" si="52"/>
        <v>#DIV/0!</v>
      </c>
      <c r="AA49" s="706">
        <f>'Next Years Budget - Set Goals'!AA58/12</f>
        <v>0</v>
      </c>
      <c r="AB49" s="108" t="e">
        <f t="shared" si="53"/>
        <v>#DIV/0!</v>
      </c>
      <c r="AC49" s="706">
        <f>'Next Years Budget - Set Goals'!AC58/12</f>
        <v>0</v>
      </c>
      <c r="AD49" s="319" t="e">
        <f t="shared" si="54"/>
        <v>#DIV/0!</v>
      </c>
      <c r="AF49" s="912"/>
      <c r="AG49" s="889"/>
      <c r="AH49" s="885"/>
      <c r="AI49" s="897"/>
      <c r="AJ49" s="896"/>
      <c r="AK49" s="896"/>
      <c r="AL49" s="896"/>
      <c r="AM49" s="896"/>
      <c r="AN49" s="896"/>
      <c r="AO49" s="896"/>
      <c r="AP49" s="896"/>
      <c r="AQ49" s="896"/>
      <c r="AR49" s="873"/>
      <c r="AS49" s="873"/>
      <c r="AT49" s="873"/>
      <c r="AU49" s="873"/>
      <c r="AV49" s="873"/>
      <c r="AW49" s="873"/>
    </row>
    <row r="50" spans="1:49" ht="15" x14ac:dyDescent="0.4">
      <c r="A50" s="327" t="s">
        <v>398</v>
      </c>
      <c r="B50" s="394" t="s">
        <v>273</v>
      </c>
      <c r="C50" s="243">
        <f t="shared" si="41"/>
        <v>0</v>
      </c>
      <c r="D50" s="101">
        <f t="shared" si="42"/>
        <v>0</v>
      </c>
      <c r="E50" s="706">
        <f>'Next Years Budget - Set Goals'!E59/12</f>
        <v>0</v>
      </c>
      <c r="F50" s="108">
        <f t="shared" si="43"/>
        <v>0</v>
      </c>
      <c r="G50" s="706">
        <f>'Next Years Budget - Set Goals'!G59/12</f>
        <v>0</v>
      </c>
      <c r="H50" s="108" t="e">
        <f t="shared" si="43"/>
        <v>#DIV/0!</v>
      </c>
      <c r="I50" s="706">
        <f>'Next Years Budget - Set Goals'!I59/12</f>
        <v>0</v>
      </c>
      <c r="J50" s="108" t="e">
        <f t="shared" si="44"/>
        <v>#DIV/0!</v>
      </c>
      <c r="K50" s="706">
        <f>'Next Years Budget - Set Goals'!K59/12</f>
        <v>0</v>
      </c>
      <c r="L50" s="108" t="e">
        <f t="shared" si="45"/>
        <v>#DIV/0!</v>
      </c>
      <c r="M50" s="706">
        <f>'Next Years Budget - Set Goals'!M59/12</f>
        <v>0</v>
      </c>
      <c r="N50" s="108" t="e">
        <f t="shared" si="46"/>
        <v>#DIV/0!</v>
      </c>
      <c r="O50" s="706">
        <f>'Next Years Budget - Set Goals'!O59/12</f>
        <v>0</v>
      </c>
      <c r="P50" s="108" t="e">
        <f t="shared" si="47"/>
        <v>#DIV/0!</v>
      </c>
      <c r="Q50" s="706">
        <f>'Next Years Budget - Set Goals'!Q59/12</f>
        <v>0</v>
      </c>
      <c r="R50" s="108" t="e">
        <f t="shared" si="48"/>
        <v>#DIV/0!</v>
      </c>
      <c r="S50" s="706">
        <f>'Next Years Budget - Set Goals'!S59/12</f>
        <v>0</v>
      </c>
      <c r="T50" s="108" t="e">
        <f t="shared" si="49"/>
        <v>#DIV/0!</v>
      </c>
      <c r="U50" s="706">
        <f>'Next Years Budget - Set Goals'!U59/12</f>
        <v>0</v>
      </c>
      <c r="V50" s="108" t="e">
        <f t="shared" si="50"/>
        <v>#DIV/0!</v>
      </c>
      <c r="W50" s="706">
        <f>'Next Years Budget - Set Goals'!W59/12</f>
        <v>0</v>
      </c>
      <c r="X50" s="108" t="e">
        <f t="shared" si="51"/>
        <v>#DIV/0!</v>
      </c>
      <c r="Y50" s="706">
        <f>'Next Years Budget - Set Goals'!Y59/12</f>
        <v>0</v>
      </c>
      <c r="Z50" s="108" t="e">
        <f t="shared" si="52"/>
        <v>#DIV/0!</v>
      </c>
      <c r="AA50" s="706">
        <f>'Next Years Budget - Set Goals'!AA59/12</f>
        <v>0</v>
      </c>
      <c r="AB50" s="108" t="e">
        <f t="shared" si="53"/>
        <v>#DIV/0!</v>
      </c>
      <c r="AC50" s="706">
        <f>'Next Years Budget - Set Goals'!AC59/12</f>
        <v>0</v>
      </c>
      <c r="AD50" s="319" t="e">
        <f t="shared" si="54"/>
        <v>#DIV/0!</v>
      </c>
      <c r="AF50" s="912"/>
      <c r="AG50" s="889"/>
      <c r="AH50" s="885"/>
      <c r="AI50" s="891"/>
      <c r="AJ50" s="885"/>
      <c r="AK50" s="885"/>
      <c r="AL50" s="885"/>
      <c r="AM50" s="885"/>
      <c r="AN50" s="885"/>
      <c r="AO50" s="885"/>
      <c r="AP50" s="885"/>
      <c r="AQ50" s="885"/>
      <c r="AR50" s="864"/>
      <c r="AS50" s="864"/>
      <c r="AT50" s="864"/>
      <c r="AU50" s="864"/>
      <c r="AV50" s="864"/>
      <c r="AW50" s="864"/>
    </row>
    <row r="51" spans="1:49" ht="15" x14ac:dyDescent="0.4">
      <c r="A51" s="327" t="s">
        <v>398</v>
      </c>
      <c r="B51" s="394" t="s">
        <v>274</v>
      </c>
      <c r="C51" s="243">
        <f t="shared" si="41"/>
        <v>0</v>
      </c>
      <c r="D51" s="101">
        <f t="shared" si="42"/>
        <v>0</v>
      </c>
      <c r="E51" s="706">
        <f>'Next Years Budget - Set Goals'!E60/12</f>
        <v>0</v>
      </c>
      <c r="F51" s="108">
        <f t="shared" si="43"/>
        <v>0</v>
      </c>
      <c r="G51" s="706">
        <f>'Next Years Budget - Set Goals'!G60/12</f>
        <v>0</v>
      </c>
      <c r="H51" s="108" t="e">
        <f t="shared" si="43"/>
        <v>#DIV/0!</v>
      </c>
      <c r="I51" s="706">
        <f>'Next Years Budget - Set Goals'!I60/12</f>
        <v>0</v>
      </c>
      <c r="J51" s="108" t="e">
        <f t="shared" si="44"/>
        <v>#DIV/0!</v>
      </c>
      <c r="K51" s="706">
        <f>'Next Years Budget - Set Goals'!K60/12</f>
        <v>0</v>
      </c>
      <c r="L51" s="108" t="e">
        <f t="shared" si="45"/>
        <v>#DIV/0!</v>
      </c>
      <c r="M51" s="706">
        <f>'Next Years Budget - Set Goals'!M60/12</f>
        <v>0</v>
      </c>
      <c r="N51" s="108" t="e">
        <f t="shared" si="46"/>
        <v>#DIV/0!</v>
      </c>
      <c r="O51" s="706">
        <f>'Next Years Budget - Set Goals'!O60/12</f>
        <v>0</v>
      </c>
      <c r="P51" s="108" t="e">
        <f t="shared" si="47"/>
        <v>#DIV/0!</v>
      </c>
      <c r="Q51" s="706">
        <f>'Next Years Budget - Set Goals'!Q60/12</f>
        <v>0</v>
      </c>
      <c r="R51" s="108" t="e">
        <f t="shared" si="48"/>
        <v>#DIV/0!</v>
      </c>
      <c r="S51" s="706">
        <f>'Next Years Budget - Set Goals'!S60/12</f>
        <v>0</v>
      </c>
      <c r="T51" s="108" t="e">
        <f t="shared" si="49"/>
        <v>#DIV/0!</v>
      </c>
      <c r="U51" s="706">
        <f>'Next Years Budget - Set Goals'!U60/12</f>
        <v>0</v>
      </c>
      <c r="V51" s="108" t="e">
        <f t="shared" si="50"/>
        <v>#DIV/0!</v>
      </c>
      <c r="W51" s="706">
        <f>'Next Years Budget - Set Goals'!W60/12</f>
        <v>0</v>
      </c>
      <c r="X51" s="108" t="e">
        <f t="shared" si="51"/>
        <v>#DIV/0!</v>
      </c>
      <c r="Y51" s="706">
        <f>'Next Years Budget - Set Goals'!Y60/12</f>
        <v>0</v>
      </c>
      <c r="Z51" s="108" t="e">
        <f t="shared" si="52"/>
        <v>#DIV/0!</v>
      </c>
      <c r="AA51" s="706">
        <f>'Next Years Budget - Set Goals'!AA60/12</f>
        <v>0</v>
      </c>
      <c r="AB51" s="108" t="e">
        <f t="shared" si="53"/>
        <v>#DIV/0!</v>
      </c>
      <c r="AC51" s="706">
        <f>'Next Years Budget - Set Goals'!AC60/12</f>
        <v>0</v>
      </c>
      <c r="AD51" s="319" t="e">
        <f t="shared" si="54"/>
        <v>#DIV/0!</v>
      </c>
      <c r="AF51" s="912"/>
      <c r="AG51" s="889"/>
      <c r="AH51" s="885"/>
      <c r="AI51" s="891"/>
      <c r="AJ51" s="885"/>
      <c r="AK51" s="885"/>
      <c r="AL51" s="885"/>
      <c r="AM51" s="885"/>
      <c r="AN51" s="885"/>
      <c r="AO51" s="885"/>
      <c r="AP51" s="885"/>
      <c r="AQ51" s="885"/>
      <c r="AR51" s="864"/>
      <c r="AS51" s="864"/>
      <c r="AT51" s="864"/>
      <c r="AU51" s="864"/>
      <c r="AV51" s="864"/>
      <c r="AW51" s="864"/>
    </row>
    <row r="52" spans="1:49" ht="15" x14ac:dyDescent="0.4">
      <c r="A52" s="327" t="s">
        <v>398</v>
      </c>
      <c r="B52" s="394" t="s">
        <v>275</v>
      </c>
      <c r="C52" s="243">
        <f t="shared" si="41"/>
        <v>0</v>
      </c>
      <c r="D52" s="101">
        <f t="shared" si="42"/>
        <v>0</v>
      </c>
      <c r="E52" s="706">
        <f>'Next Years Budget - Set Goals'!E61/12</f>
        <v>0</v>
      </c>
      <c r="F52" s="108">
        <f t="shared" si="43"/>
        <v>0</v>
      </c>
      <c r="G52" s="706">
        <f>'Next Years Budget - Set Goals'!G61/12</f>
        <v>0</v>
      </c>
      <c r="H52" s="108" t="e">
        <f t="shared" si="43"/>
        <v>#DIV/0!</v>
      </c>
      <c r="I52" s="706">
        <f>'Next Years Budget - Set Goals'!I61/12</f>
        <v>0</v>
      </c>
      <c r="J52" s="108" t="e">
        <f t="shared" si="44"/>
        <v>#DIV/0!</v>
      </c>
      <c r="K52" s="706">
        <f>'Next Years Budget - Set Goals'!K61/12</f>
        <v>0</v>
      </c>
      <c r="L52" s="108" t="e">
        <f t="shared" si="45"/>
        <v>#DIV/0!</v>
      </c>
      <c r="M52" s="706">
        <f>'Next Years Budget - Set Goals'!M61/12</f>
        <v>0</v>
      </c>
      <c r="N52" s="108" t="e">
        <f t="shared" si="46"/>
        <v>#DIV/0!</v>
      </c>
      <c r="O52" s="706">
        <f>'Next Years Budget - Set Goals'!O61/12</f>
        <v>0</v>
      </c>
      <c r="P52" s="108" t="e">
        <f t="shared" si="47"/>
        <v>#DIV/0!</v>
      </c>
      <c r="Q52" s="706">
        <f>'Next Years Budget - Set Goals'!Q61/12</f>
        <v>0</v>
      </c>
      <c r="R52" s="108" t="e">
        <f t="shared" si="48"/>
        <v>#DIV/0!</v>
      </c>
      <c r="S52" s="706">
        <f>'Next Years Budget - Set Goals'!S61/12</f>
        <v>0</v>
      </c>
      <c r="T52" s="108" t="e">
        <f t="shared" si="49"/>
        <v>#DIV/0!</v>
      </c>
      <c r="U52" s="706">
        <f>'Next Years Budget - Set Goals'!U61/12</f>
        <v>0</v>
      </c>
      <c r="V52" s="108" t="e">
        <f t="shared" si="50"/>
        <v>#DIV/0!</v>
      </c>
      <c r="W52" s="706">
        <f>'Next Years Budget - Set Goals'!W61/12</f>
        <v>0</v>
      </c>
      <c r="X52" s="108" t="e">
        <f t="shared" si="51"/>
        <v>#DIV/0!</v>
      </c>
      <c r="Y52" s="706">
        <f>'Next Years Budget - Set Goals'!Y61/12</f>
        <v>0</v>
      </c>
      <c r="Z52" s="108" t="e">
        <f t="shared" si="52"/>
        <v>#DIV/0!</v>
      </c>
      <c r="AA52" s="706">
        <f>'Next Years Budget - Set Goals'!AA61/12</f>
        <v>0</v>
      </c>
      <c r="AB52" s="108" t="e">
        <f t="shared" si="53"/>
        <v>#DIV/0!</v>
      </c>
      <c r="AC52" s="706">
        <f>'Next Years Budget - Set Goals'!AC61/12</f>
        <v>0</v>
      </c>
      <c r="AD52" s="319" t="e">
        <f t="shared" si="54"/>
        <v>#DIV/0!</v>
      </c>
      <c r="AF52" s="912"/>
      <c r="AG52" s="889"/>
      <c r="AH52" s="885"/>
      <c r="AI52" s="891"/>
      <c r="AJ52" s="885"/>
      <c r="AK52" s="885"/>
      <c r="AL52" s="885"/>
      <c r="AM52" s="885"/>
      <c r="AN52" s="885"/>
      <c r="AO52" s="885"/>
      <c r="AP52" s="885"/>
      <c r="AQ52" s="885"/>
      <c r="AR52" s="864"/>
      <c r="AS52" s="864"/>
      <c r="AT52" s="864"/>
      <c r="AU52" s="864"/>
      <c r="AV52" s="864"/>
      <c r="AW52" s="864"/>
    </row>
    <row r="53" spans="1:49" ht="15" x14ac:dyDescent="0.4">
      <c r="A53" s="327" t="s">
        <v>398</v>
      </c>
      <c r="B53" s="394" t="s">
        <v>276</v>
      </c>
      <c r="C53" s="243">
        <f t="shared" si="41"/>
        <v>0</v>
      </c>
      <c r="D53" s="101">
        <f t="shared" si="42"/>
        <v>0</v>
      </c>
      <c r="E53" s="706">
        <f>'Next Years Budget - Set Goals'!E62/12</f>
        <v>0</v>
      </c>
      <c r="F53" s="108">
        <f t="shared" si="43"/>
        <v>0</v>
      </c>
      <c r="G53" s="706">
        <f>'Next Years Budget - Set Goals'!G62/12</f>
        <v>0</v>
      </c>
      <c r="H53" s="108" t="e">
        <f t="shared" si="43"/>
        <v>#DIV/0!</v>
      </c>
      <c r="I53" s="706">
        <f>'Next Years Budget - Set Goals'!I62/12</f>
        <v>0</v>
      </c>
      <c r="J53" s="108" t="e">
        <f t="shared" si="44"/>
        <v>#DIV/0!</v>
      </c>
      <c r="K53" s="706">
        <f>'Next Years Budget - Set Goals'!K62/12</f>
        <v>0</v>
      </c>
      <c r="L53" s="108" t="e">
        <f t="shared" si="45"/>
        <v>#DIV/0!</v>
      </c>
      <c r="M53" s="706">
        <f>'Next Years Budget - Set Goals'!M62/12</f>
        <v>0</v>
      </c>
      <c r="N53" s="108" t="e">
        <f t="shared" si="46"/>
        <v>#DIV/0!</v>
      </c>
      <c r="O53" s="706">
        <f>'Next Years Budget - Set Goals'!O62/12</f>
        <v>0</v>
      </c>
      <c r="P53" s="108" t="e">
        <f t="shared" si="47"/>
        <v>#DIV/0!</v>
      </c>
      <c r="Q53" s="706">
        <f>'Next Years Budget - Set Goals'!Q62/12</f>
        <v>0</v>
      </c>
      <c r="R53" s="108" t="e">
        <f t="shared" si="48"/>
        <v>#DIV/0!</v>
      </c>
      <c r="S53" s="706">
        <f>'Next Years Budget - Set Goals'!S62/12</f>
        <v>0</v>
      </c>
      <c r="T53" s="108" t="e">
        <f t="shared" si="49"/>
        <v>#DIV/0!</v>
      </c>
      <c r="U53" s="706">
        <f>'Next Years Budget - Set Goals'!U62/12</f>
        <v>0</v>
      </c>
      <c r="V53" s="108" t="e">
        <f t="shared" si="50"/>
        <v>#DIV/0!</v>
      </c>
      <c r="W53" s="706">
        <f>'Next Years Budget - Set Goals'!W62/12</f>
        <v>0</v>
      </c>
      <c r="X53" s="108" t="e">
        <f t="shared" si="51"/>
        <v>#DIV/0!</v>
      </c>
      <c r="Y53" s="706">
        <f>'Next Years Budget - Set Goals'!Y62/12</f>
        <v>0</v>
      </c>
      <c r="Z53" s="108" t="e">
        <f t="shared" si="52"/>
        <v>#DIV/0!</v>
      </c>
      <c r="AA53" s="706">
        <f>'Next Years Budget - Set Goals'!AA62/12</f>
        <v>0</v>
      </c>
      <c r="AB53" s="108" t="e">
        <f t="shared" si="53"/>
        <v>#DIV/0!</v>
      </c>
      <c r="AC53" s="706">
        <f>'Next Years Budget - Set Goals'!AC62/12</f>
        <v>0</v>
      </c>
      <c r="AD53" s="319" t="e">
        <f t="shared" si="54"/>
        <v>#DIV/0!</v>
      </c>
      <c r="AF53" s="912"/>
      <c r="AG53" s="889"/>
      <c r="AH53" s="885"/>
      <c r="AI53" s="891"/>
      <c r="AJ53" s="903"/>
      <c r="AK53" s="903"/>
      <c r="AL53" s="903"/>
      <c r="AM53" s="903"/>
      <c r="AN53" s="903"/>
      <c r="AO53" s="903"/>
      <c r="AP53" s="903"/>
      <c r="AQ53" s="903"/>
      <c r="AR53" s="865"/>
      <c r="AS53" s="865"/>
      <c r="AT53" s="865"/>
      <c r="AU53" s="865"/>
      <c r="AV53" s="865"/>
      <c r="AW53" s="865"/>
    </row>
    <row r="54" spans="1:49" ht="15" x14ac:dyDescent="0.4">
      <c r="A54" s="327" t="s">
        <v>399</v>
      </c>
      <c r="B54" s="394" t="s">
        <v>277</v>
      </c>
      <c r="C54" s="243">
        <f t="shared" si="41"/>
        <v>0</v>
      </c>
      <c r="D54" s="101">
        <f t="shared" si="42"/>
        <v>0</v>
      </c>
      <c r="E54" s="706">
        <f>'Next Years Budget - Set Goals'!E63/12</f>
        <v>0</v>
      </c>
      <c r="F54" s="108">
        <f t="shared" si="43"/>
        <v>0</v>
      </c>
      <c r="G54" s="706">
        <f>'Next Years Budget - Set Goals'!G63/12</f>
        <v>0</v>
      </c>
      <c r="H54" s="108" t="e">
        <f t="shared" si="43"/>
        <v>#DIV/0!</v>
      </c>
      <c r="I54" s="706">
        <f>'Next Years Budget - Set Goals'!I63/12</f>
        <v>0</v>
      </c>
      <c r="J54" s="108" t="e">
        <f t="shared" si="44"/>
        <v>#DIV/0!</v>
      </c>
      <c r="K54" s="706">
        <f>'Next Years Budget - Set Goals'!K63/12</f>
        <v>0</v>
      </c>
      <c r="L54" s="108" t="e">
        <f t="shared" si="45"/>
        <v>#DIV/0!</v>
      </c>
      <c r="M54" s="706">
        <f>'Next Years Budget - Set Goals'!M63/12</f>
        <v>0</v>
      </c>
      <c r="N54" s="108" t="e">
        <f t="shared" si="46"/>
        <v>#DIV/0!</v>
      </c>
      <c r="O54" s="706">
        <f>'Next Years Budget - Set Goals'!O63/12</f>
        <v>0</v>
      </c>
      <c r="P54" s="108" t="e">
        <f t="shared" si="47"/>
        <v>#DIV/0!</v>
      </c>
      <c r="Q54" s="706">
        <f>'Next Years Budget - Set Goals'!Q63/12</f>
        <v>0</v>
      </c>
      <c r="R54" s="108" t="e">
        <f t="shared" si="48"/>
        <v>#DIV/0!</v>
      </c>
      <c r="S54" s="706">
        <f>'Next Years Budget - Set Goals'!S63/12</f>
        <v>0</v>
      </c>
      <c r="T54" s="108" t="e">
        <f t="shared" si="49"/>
        <v>#DIV/0!</v>
      </c>
      <c r="U54" s="706">
        <f>'Next Years Budget - Set Goals'!U63/12</f>
        <v>0</v>
      </c>
      <c r="V54" s="108" t="e">
        <f t="shared" si="50"/>
        <v>#DIV/0!</v>
      </c>
      <c r="W54" s="706">
        <f>'Next Years Budget - Set Goals'!W63/12</f>
        <v>0</v>
      </c>
      <c r="X54" s="108" t="e">
        <f t="shared" si="51"/>
        <v>#DIV/0!</v>
      </c>
      <c r="Y54" s="706">
        <f>'Next Years Budget - Set Goals'!Y63/12</f>
        <v>0</v>
      </c>
      <c r="Z54" s="108" t="e">
        <f t="shared" si="52"/>
        <v>#DIV/0!</v>
      </c>
      <c r="AA54" s="706">
        <f>'Next Years Budget - Set Goals'!AA63/12</f>
        <v>0</v>
      </c>
      <c r="AB54" s="108" t="e">
        <f t="shared" si="53"/>
        <v>#DIV/0!</v>
      </c>
      <c r="AC54" s="706">
        <f>'Next Years Budget - Set Goals'!AC63/12</f>
        <v>0</v>
      </c>
      <c r="AD54" s="319" t="e">
        <f t="shared" si="54"/>
        <v>#DIV/0!</v>
      </c>
      <c r="AF54" s="912"/>
      <c r="AG54" s="889"/>
      <c r="AH54" s="885"/>
      <c r="AI54" s="891"/>
      <c r="AJ54" s="892"/>
      <c r="AK54" s="892"/>
      <c r="AL54" s="892"/>
      <c r="AM54" s="892"/>
      <c r="AN54" s="892"/>
      <c r="AO54" s="892"/>
      <c r="AP54" s="892"/>
      <c r="AQ54" s="892"/>
      <c r="AR54" s="866"/>
      <c r="AS54" s="866"/>
      <c r="AT54" s="866"/>
      <c r="AU54" s="866"/>
      <c r="AV54" s="866"/>
      <c r="AW54" s="866"/>
    </row>
    <row r="55" spans="1:49" ht="15" x14ac:dyDescent="0.4">
      <c r="A55" s="327" t="s">
        <v>399</v>
      </c>
      <c r="B55" s="394" t="s">
        <v>278</v>
      </c>
      <c r="C55" s="243">
        <f t="shared" si="41"/>
        <v>0</v>
      </c>
      <c r="D55" s="101">
        <f t="shared" si="42"/>
        <v>0</v>
      </c>
      <c r="E55" s="706">
        <f>'Next Years Budget - Set Goals'!E64/12</f>
        <v>0</v>
      </c>
      <c r="F55" s="108">
        <f t="shared" si="43"/>
        <v>0</v>
      </c>
      <c r="G55" s="706">
        <f>'Next Years Budget - Set Goals'!G64/12</f>
        <v>0</v>
      </c>
      <c r="H55" s="108" t="e">
        <f t="shared" si="43"/>
        <v>#DIV/0!</v>
      </c>
      <c r="I55" s="706">
        <f>'Next Years Budget - Set Goals'!I64/12</f>
        <v>0</v>
      </c>
      <c r="J55" s="108" t="e">
        <f t="shared" si="44"/>
        <v>#DIV/0!</v>
      </c>
      <c r="K55" s="706">
        <f>'Next Years Budget - Set Goals'!K64/12</f>
        <v>0</v>
      </c>
      <c r="L55" s="108" t="e">
        <f t="shared" si="45"/>
        <v>#DIV/0!</v>
      </c>
      <c r="M55" s="706">
        <f>'Next Years Budget - Set Goals'!M64/12</f>
        <v>0</v>
      </c>
      <c r="N55" s="108" t="e">
        <f t="shared" si="46"/>
        <v>#DIV/0!</v>
      </c>
      <c r="O55" s="706">
        <f>'Next Years Budget - Set Goals'!O64/12</f>
        <v>0</v>
      </c>
      <c r="P55" s="108" t="e">
        <f t="shared" si="47"/>
        <v>#DIV/0!</v>
      </c>
      <c r="Q55" s="706">
        <f>'Next Years Budget - Set Goals'!Q64/12</f>
        <v>0</v>
      </c>
      <c r="R55" s="108" t="e">
        <f t="shared" si="48"/>
        <v>#DIV/0!</v>
      </c>
      <c r="S55" s="706">
        <f>'Next Years Budget - Set Goals'!S64/12</f>
        <v>0</v>
      </c>
      <c r="T55" s="108" t="e">
        <f t="shared" si="49"/>
        <v>#DIV/0!</v>
      </c>
      <c r="U55" s="706">
        <f>'Next Years Budget - Set Goals'!U64/12</f>
        <v>0</v>
      </c>
      <c r="V55" s="108" t="e">
        <f t="shared" si="50"/>
        <v>#DIV/0!</v>
      </c>
      <c r="W55" s="706">
        <f>'Next Years Budget - Set Goals'!W64/12</f>
        <v>0</v>
      </c>
      <c r="X55" s="108" t="e">
        <f t="shared" si="51"/>
        <v>#DIV/0!</v>
      </c>
      <c r="Y55" s="706">
        <f>'Next Years Budget - Set Goals'!Y64/12</f>
        <v>0</v>
      </c>
      <c r="Z55" s="108" t="e">
        <f t="shared" si="52"/>
        <v>#DIV/0!</v>
      </c>
      <c r="AA55" s="706">
        <f>'Next Years Budget - Set Goals'!AA64/12</f>
        <v>0</v>
      </c>
      <c r="AB55" s="108" t="e">
        <f t="shared" si="53"/>
        <v>#DIV/0!</v>
      </c>
      <c r="AC55" s="706">
        <f>'Next Years Budget - Set Goals'!AC64/12</f>
        <v>0</v>
      </c>
      <c r="AD55" s="319" t="e">
        <f t="shared" si="54"/>
        <v>#DIV/0!</v>
      </c>
      <c r="AF55" s="912"/>
      <c r="AG55" s="885"/>
      <c r="AH55" s="885"/>
      <c r="AI55" s="892"/>
      <c r="AJ55" s="892"/>
      <c r="AK55" s="892"/>
      <c r="AL55" s="892"/>
      <c r="AM55" s="892"/>
      <c r="AN55" s="892"/>
      <c r="AO55" s="892"/>
      <c r="AP55" s="892"/>
      <c r="AQ55" s="892"/>
      <c r="AR55" s="866"/>
      <c r="AS55" s="866"/>
      <c r="AT55" s="866"/>
      <c r="AU55" s="866"/>
      <c r="AV55" s="866"/>
      <c r="AW55" s="866"/>
    </row>
    <row r="56" spans="1:49" ht="15" x14ac:dyDescent="0.4">
      <c r="A56" s="327" t="s">
        <v>399</v>
      </c>
      <c r="B56" s="394" t="s">
        <v>279</v>
      </c>
      <c r="C56" s="243">
        <f t="shared" si="41"/>
        <v>0</v>
      </c>
      <c r="D56" s="101">
        <f t="shared" si="42"/>
        <v>0</v>
      </c>
      <c r="E56" s="706">
        <f>'Next Years Budget - Set Goals'!E65/12</f>
        <v>0</v>
      </c>
      <c r="F56" s="108">
        <f t="shared" si="43"/>
        <v>0</v>
      </c>
      <c r="G56" s="706">
        <f>'Next Years Budget - Set Goals'!G65/12</f>
        <v>0</v>
      </c>
      <c r="H56" s="108" t="e">
        <f t="shared" si="43"/>
        <v>#DIV/0!</v>
      </c>
      <c r="I56" s="706">
        <f>'Next Years Budget - Set Goals'!I65/12</f>
        <v>0</v>
      </c>
      <c r="J56" s="108" t="e">
        <f t="shared" si="44"/>
        <v>#DIV/0!</v>
      </c>
      <c r="K56" s="706">
        <f>'Next Years Budget - Set Goals'!K65/12</f>
        <v>0</v>
      </c>
      <c r="L56" s="108" t="e">
        <f t="shared" si="45"/>
        <v>#DIV/0!</v>
      </c>
      <c r="M56" s="706">
        <f>'Next Years Budget - Set Goals'!M65/12</f>
        <v>0</v>
      </c>
      <c r="N56" s="108" t="e">
        <f t="shared" si="46"/>
        <v>#DIV/0!</v>
      </c>
      <c r="O56" s="706">
        <f>'Next Years Budget - Set Goals'!O65/12</f>
        <v>0</v>
      </c>
      <c r="P56" s="108" t="e">
        <f t="shared" si="47"/>
        <v>#DIV/0!</v>
      </c>
      <c r="Q56" s="706">
        <f>'Next Years Budget - Set Goals'!Q65/12</f>
        <v>0</v>
      </c>
      <c r="R56" s="108" t="e">
        <f t="shared" si="48"/>
        <v>#DIV/0!</v>
      </c>
      <c r="S56" s="706">
        <f>'Next Years Budget - Set Goals'!S65/12</f>
        <v>0</v>
      </c>
      <c r="T56" s="108" t="e">
        <f t="shared" si="49"/>
        <v>#DIV/0!</v>
      </c>
      <c r="U56" s="706">
        <f>'Next Years Budget - Set Goals'!U65/12</f>
        <v>0</v>
      </c>
      <c r="V56" s="108" t="e">
        <f t="shared" si="50"/>
        <v>#DIV/0!</v>
      </c>
      <c r="W56" s="706">
        <f>'Next Years Budget - Set Goals'!W65/12</f>
        <v>0</v>
      </c>
      <c r="X56" s="108" t="e">
        <f t="shared" si="51"/>
        <v>#DIV/0!</v>
      </c>
      <c r="Y56" s="706">
        <f>'Next Years Budget - Set Goals'!Y65/12</f>
        <v>0</v>
      </c>
      <c r="Z56" s="108" t="e">
        <f t="shared" si="52"/>
        <v>#DIV/0!</v>
      </c>
      <c r="AA56" s="706">
        <f>'Next Years Budget - Set Goals'!AA65/12</f>
        <v>0</v>
      </c>
      <c r="AB56" s="108" t="e">
        <f t="shared" si="53"/>
        <v>#DIV/0!</v>
      </c>
      <c r="AC56" s="706">
        <f>'Next Years Budget - Set Goals'!AC65/12</f>
        <v>0</v>
      </c>
      <c r="AD56" s="319" t="e">
        <f t="shared" si="54"/>
        <v>#DIV/0!</v>
      </c>
      <c r="AF56" s="912"/>
      <c r="AG56" s="885"/>
      <c r="AH56" s="885"/>
      <c r="AI56" s="894"/>
      <c r="AJ56" s="892"/>
      <c r="AK56" s="892"/>
      <c r="AL56" s="892"/>
      <c r="AM56" s="892"/>
      <c r="AN56" s="892"/>
      <c r="AO56" s="892"/>
      <c r="AP56" s="892"/>
      <c r="AQ56" s="892"/>
      <c r="AR56" s="866"/>
      <c r="AS56" s="866"/>
      <c r="AT56" s="866"/>
      <c r="AU56" s="866"/>
      <c r="AV56" s="866"/>
      <c r="AW56" s="866"/>
    </row>
    <row r="57" spans="1:49" ht="15" x14ac:dyDescent="0.4">
      <c r="A57" s="327" t="s">
        <v>399</v>
      </c>
      <c r="B57" s="394" t="s">
        <v>280</v>
      </c>
      <c r="C57" s="243">
        <f t="shared" si="41"/>
        <v>0</v>
      </c>
      <c r="D57" s="101">
        <f t="shared" si="42"/>
        <v>0</v>
      </c>
      <c r="E57" s="706">
        <f>'Next Years Budget - Set Goals'!E66/12</f>
        <v>0</v>
      </c>
      <c r="F57" s="108">
        <f t="shared" ref="F57:H60" si="55">+E57/E$7</f>
        <v>0</v>
      </c>
      <c r="G57" s="706">
        <f>'Next Years Budget - Set Goals'!G66/12</f>
        <v>0</v>
      </c>
      <c r="H57" s="108" t="e">
        <f t="shared" si="55"/>
        <v>#DIV/0!</v>
      </c>
      <c r="I57" s="706">
        <f>'Next Years Budget - Set Goals'!I66/12</f>
        <v>0</v>
      </c>
      <c r="J57" s="108" t="e">
        <f t="shared" si="44"/>
        <v>#DIV/0!</v>
      </c>
      <c r="K57" s="706">
        <f>'Next Years Budget - Set Goals'!K66/12</f>
        <v>0</v>
      </c>
      <c r="L57" s="108" t="e">
        <f t="shared" si="45"/>
        <v>#DIV/0!</v>
      </c>
      <c r="M57" s="706">
        <f>'Next Years Budget - Set Goals'!M66/12</f>
        <v>0</v>
      </c>
      <c r="N57" s="108" t="e">
        <f t="shared" si="46"/>
        <v>#DIV/0!</v>
      </c>
      <c r="O57" s="706">
        <f>'Next Years Budget - Set Goals'!O66/12</f>
        <v>0</v>
      </c>
      <c r="P57" s="108" t="e">
        <f t="shared" si="47"/>
        <v>#DIV/0!</v>
      </c>
      <c r="Q57" s="706">
        <f>'Next Years Budget - Set Goals'!Q66/12</f>
        <v>0</v>
      </c>
      <c r="R57" s="108" t="e">
        <f t="shared" si="48"/>
        <v>#DIV/0!</v>
      </c>
      <c r="S57" s="706">
        <f>'Next Years Budget - Set Goals'!S66/12</f>
        <v>0</v>
      </c>
      <c r="T57" s="108" t="e">
        <f t="shared" si="49"/>
        <v>#DIV/0!</v>
      </c>
      <c r="U57" s="706">
        <f>'Next Years Budget - Set Goals'!U66/12</f>
        <v>0</v>
      </c>
      <c r="V57" s="108" t="e">
        <f t="shared" si="50"/>
        <v>#DIV/0!</v>
      </c>
      <c r="W57" s="706">
        <f>'Next Years Budget - Set Goals'!W66/12</f>
        <v>0</v>
      </c>
      <c r="X57" s="108" t="e">
        <f t="shared" si="51"/>
        <v>#DIV/0!</v>
      </c>
      <c r="Y57" s="706">
        <f>'Next Years Budget - Set Goals'!Y66/12</f>
        <v>0</v>
      </c>
      <c r="Z57" s="108" t="e">
        <f t="shared" si="52"/>
        <v>#DIV/0!</v>
      </c>
      <c r="AA57" s="706">
        <f>'Next Years Budget - Set Goals'!AA66/12</f>
        <v>0</v>
      </c>
      <c r="AB57" s="108" t="e">
        <f t="shared" si="53"/>
        <v>#DIV/0!</v>
      </c>
      <c r="AC57" s="706">
        <f>'Next Years Budget - Set Goals'!AC66/12</f>
        <v>0</v>
      </c>
      <c r="AD57" s="319" t="e">
        <f t="shared" si="54"/>
        <v>#DIV/0!</v>
      </c>
      <c r="AF57" s="912"/>
      <c r="AG57" s="884"/>
      <c r="AH57" s="885"/>
      <c r="AI57" s="904"/>
      <c r="AJ57" s="904"/>
      <c r="AK57" s="904"/>
      <c r="AL57" s="904"/>
      <c r="AM57" s="904"/>
      <c r="AN57" s="904"/>
      <c r="AO57" s="904"/>
      <c r="AP57" s="904"/>
      <c r="AQ57" s="904"/>
      <c r="AR57" s="867"/>
      <c r="AS57" s="867"/>
      <c r="AT57" s="867"/>
      <c r="AU57" s="867"/>
      <c r="AV57" s="867"/>
      <c r="AW57" s="867"/>
    </row>
    <row r="58" spans="1:49" ht="15" x14ac:dyDescent="0.4">
      <c r="A58" s="327" t="s">
        <v>398</v>
      </c>
      <c r="B58" s="394" t="s">
        <v>281</v>
      </c>
      <c r="C58" s="243">
        <f t="shared" si="41"/>
        <v>0</v>
      </c>
      <c r="D58" s="101">
        <f t="shared" si="42"/>
        <v>0</v>
      </c>
      <c r="E58" s="706">
        <f>'Next Years Budget - Set Goals'!E67/12</f>
        <v>0</v>
      </c>
      <c r="F58" s="108">
        <f t="shared" si="55"/>
        <v>0</v>
      </c>
      <c r="G58" s="706">
        <f>'Next Years Budget - Set Goals'!G67/12</f>
        <v>0</v>
      </c>
      <c r="H58" s="108" t="e">
        <f t="shared" si="55"/>
        <v>#DIV/0!</v>
      </c>
      <c r="I58" s="706">
        <f>'Next Years Budget - Set Goals'!I67/12</f>
        <v>0</v>
      </c>
      <c r="J58" s="108" t="e">
        <f t="shared" si="44"/>
        <v>#DIV/0!</v>
      </c>
      <c r="K58" s="706">
        <f>'Next Years Budget - Set Goals'!K67/12</f>
        <v>0</v>
      </c>
      <c r="L58" s="108" t="e">
        <f t="shared" si="45"/>
        <v>#DIV/0!</v>
      </c>
      <c r="M58" s="706">
        <f>'Next Years Budget - Set Goals'!M67/12</f>
        <v>0</v>
      </c>
      <c r="N58" s="108" t="e">
        <f t="shared" si="46"/>
        <v>#DIV/0!</v>
      </c>
      <c r="O58" s="706">
        <f>'Next Years Budget - Set Goals'!O67/12</f>
        <v>0</v>
      </c>
      <c r="P58" s="108" t="e">
        <f t="shared" si="47"/>
        <v>#DIV/0!</v>
      </c>
      <c r="Q58" s="706">
        <f>'Next Years Budget - Set Goals'!Q67/12</f>
        <v>0</v>
      </c>
      <c r="R58" s="108" t="e">
        <f t="shared" si="48"/>
        <v>#DIV/0!</v>
      </c>
      <c r="S58" s="706">
        <f>'Next Years Budget - Set Goals'!S67/12</f>
        <v>0</v>
      </c>
      <c r="T58" s="108" t="e">
        <f t="shared" si="49"/>
        <v>#DIV/0!</v>
      </c>
      <c r="U58" s="706">
        <f>'Next Years Budget - Set Goals'!U67/12</f>
        <v>0</v>
      </c>
      <c r="V58" s="108" t="e">
        <f t="shared" si="50"/>
        <v>#DIV/0!</v>
      </c>
      <c r="W58" s="706">
        <f>'Next Years Budget - Set Goals'!W67/12</f>
        <v>0</v>
      </c>
      <c r="X58" s="108" t="e">
        <f t="shared" si="51"/>
        <v>#DIV/0!</v>
      </c>
      <c r="Y58" s="706">
        <f>'Next Years Budget - Set Goals'!Y67/12</f>
        <v>0</v>
      </c>
      <c r="Z58" s="108" t="e">
        <f t="shared" si="52"/>
        <v>#DIV/0!</v>
      </c>
      <c r="AA58" s="706">
        <f>'Next Years Budget - Set Goals'!AA67/12</f>
        <v>0</v>
      </c>
      <c r="AB58" s="108" t="e">
        <f t="shared" si="53"/>
        <v>#DIV/0!</v>
      </c>
      <c r="AC58" s="706">
        <f>'Next Years Budget - Set Goals'!AC67/12</f>
        <v>0</v>
      </c>
      <c r="AD58" s="319" t="e">
        <f t="shared" si="54"/>
        <v>#DIV/0!</v>
      </c>
      <c r="AF58" s="912"/>
      <c r="AG58" s="884"/>
      <c r="AH58" s="885"/>
      <c r="AI58" s="894"/>
      <c r="AJ58" s="894"/>
      <c r="AK58" s="894"/>
      <c r="AL58" s="894"/>
      <c r="AM58" s="894"/>
      <c r="AN58" s="894"/>
      <c r="AO58" s="894"/>
      <c r="AP58" s="894"/>
      <c r="AQ58" s="894"/>
      <c r="AR58" s="871"/>
      <c r="AS58" s="871"/>
      <c r="AT58" s="871"/>
      <c r="AU58" s="871"/>
      <c r="AV58" s="871"/>
      <c r="AW58" s="871"/>
    </row>
    <row r="59" spans="1:49" ht="15" x14ac:dyDescent="0.4">
      <c r="A59" s="327" t="s">
        <v>399</v>
      </c>
      <c r="B59" s="394" t="s">
        <v>282</v>
      </c>
      <c r="C59" s="243">
        <f t="shared" si="41"/>
        <v>0</v>
      </c>
      <c r="D59" s="101">
        <f t="shared" si="42"/>
        <v>0</v>
      </c>
      <c r="E59" s="706">
        <f>'Next Years Budget - Set Goals'!E68/12</f>
        <v>0</v>
      </c>
      <c r="F59" s="108">
        <f t="shared" si="55"/>
        <v>0</v>
      </c>
      <c r="G59" s="706">
        <f>'Next Years Budget - Set Goals'!G68/12</f>
        <v>0</v>
      </c>
      <c r="H59" s="108" t="e">
        <f t="shared" si="55"/>
        <v>#DIV/0!</v>
      </c>
      <c r="I59" s="706">
        <f>'Next Years Budget - Set Goals'!I68/12</f>
        <v>0</v>
      </c>
      <c r="J59" s="108" t="e">
        <f t="shared" si="44"/>
        <v>#DIV/0!</v>
      </c>
      <c r="K59" s="706">
        <f>'Next Years Budget - Set Goals'!K68/12</f>
        <v>0</v>
      </c>
      <c r="L59" s="108" t="e">
        <f t="shared" si="45"/>
        <v>#DIV/0!</v>
      </c>
      <c r="M59" s="706">
        <f>'Next Years Budget - Set Goals'!M68/12</f>
        <v>0</v>
      </c>
      <c r="N59" s="108" t="e">
        <f t="shared" si="46"/>
        <v>#DIV/0!</v>
      </c>
      <c r="O59" s="706">
        <f>'Next Years Budget - Set Goals'!O68/12</f>
        <v>0</v>
      </c>
      <c r="P59" s="108" t="e">
        <f t="shared" si="47"/>
        <v>#DIV/0!</v>
      </c>
      <c r="Q59" s="706">
        <f>'Next Years Budget - Set Goals'!Q68/12</f>
        <v>0</v>
      </c>
      <c r="R59" s="108" t="e">
        <f t="shared" si="48"/>
        <v>#DIV/0!</v>
      </c>
      <c r="S59" s="706">
        <f>'Next Years Budget - Set Goals'!S68/12</f>
        <v>0</v>
      </c>
      <c r="T59" s="108" t="e">
        <f t="shared" si="49"/>
        <v>#DIV/0!</v>
      </c>
      <c r="U59" s="706">
        <f>'Next Years Budget - Set Goals'!U68/12</f>
        <v>0</v>
      </c>
      <c r="V59" s="108" t="e">
        <f t="shared" si="50"/>
        <v>#DIV/0!</v>
      </c>
      <c r="W59" s="706">
        <f>'Next Years Budget - Set Goals'!W68/12</f>
        <v>0</v>
      </c>
      <c r="X59" s="108" t="e">
        <f t="shared" si="51"/>
        <v>#DIV/0!</v>
      </c>
      <c r="Y59" s="706">
        <f>'Next Years Budget - Set Goals'!Y68/12</f>
        <v>0</v>
      </c>
      <c r="Z59" s="108" t="e">
        <f t="shared" si="52"/>
        <v>#DIV/0!</v>
      </c>
      <c r="AA59" s="706">
        <f>'Next Years Budget - Set Goals'!AA68/12</f>
        <v>0</v>
      </c>
      <c r="AB59" s="108" t="e">
        <f t="shared" si="53"/>
        <v>#DIV/0!</v>
      </c>
      <c r="AC59" s="706">
        <f>'Next Years Budget - Set Goals'!AC68/12</f>
        <v>0</v>
      </c>
      <c r="AD59" s="319" t="e">
        <f t="shared" si="54"/>
        <v>#DIV/0!</v>
      </c>
      <c r="AF59" s="912"/>
      <c r="AG59" s="884"/>
      <c r="AH59" s="885"/>
      <c r="AI59" s="905"/>
      <c r="AJ59" s="906"/>
      <c r="AK59" s="906"/>
      <c r="AL59" s="906"/>
      <c r="AM59" s="906"/>
      <c r="AN59" s="906"/>
      <c r="AO59" s="906"/>
      <c r="AP59" s="906"/>
      <c r="AQ59" s="906"/>
      <c r="AR59" s="868"/>
      <c r="AS59" s="868"/>
      <c r="AT59" s="868"/>
      <c r="AU59" s="868"/>
      <c r="AV59" s="868"/>
      <c r="AW59" s="868"/>
    </row>
    <row r="60" spans="1:49" ht="15" x14ac:dyDescent="0.4">
      <c r="A60" s="327"/>
      <c r="B60" s="409" t="s">
        <v>284</v>
      </c>
      <c r="C60" s="265">
        <f>SUM(C41:C59)</f>
        <v>0</v>
      </c>
      <c r="D60" s="110">
        <f>+C60/$C$7</f>
        <v>0</v>
      </c>
      <c r="E60" s="256">
        <f>SUM(E41:E59)</f>
        <v>0</v>
      </c>
      <c r="F60" s="194">
        <f t="shared" si="55"/>
        <v>0</v>
      </c>
      <c r="G60" s="256">
        <f>SUM(G41:G59)</f>
        <v>0</v>
      </c>
      <c r="H60" s="194" t="e">
        <f t="shared" si="55"/>
        <v>#DIV/0!</v>
      </c>
      <c r="I60" s="256">
        <f>SUM(I41:I59)</f>
        <v>0</v>
      </c>
      <c r="J60" s="194" t="e">
        <f t="shared" si="44"/>
        <v>#DIV/0!</v>
      </c>
      <c r="K60" s="256">
        <f>SUM(K41:K59)</f>
        <v>0</v>
      </c>
      <c r="L60" s="194" t="e">
        <f t="shared" si="45"/>
        <v>#DIV/0!</v>
      </c>
      <c r="M60" s="256">
        <f>SUM(M41:M59)</f>
        <v>0</v>
      </c>
      <c r="N60" s="194" t="e">
        <f t="shared" si="46"/>
        <v>#DIV/0!</v>
      </c>
      <c r="O60" s="256">
        <f>SUM(O41:O59)</f>
        <v>0</v>
      </c>
      <c r="P60" s="194" t="e">
        <f t="shared" si="47"/>
        <v>#DIV/0!</v>
      </c>
      <c r="Q60" s="256">
        <f>SUM(Q41:Q59)</f>
        <v>0</v>
      </c>
      <c r="R60" s="194" t="e">
        <f t="shared" si="48"/>
        <v>#DIV/0!</v>
      </c>
      <c r="S60" s="256">
        <f>SUM(S41:S59)</f>
        <v>0</v>
      </c>
      <c r="T60" s="194" t="e">
        <f t="shared" si="49"/>
        <v>#DIV/0!</v>
      </c>
      <c r="U60" s="256">
        <f>SUM(U41:U59)</f>
        <v>0</v>
      </c>
      <c r="V60" s="194" t="e">
        <f t="shared" si="50"/>
        <v>#DIV/0!</v>
      </c>
      <c r="W60" s="256">
        <f>SUM(W41:W59)</f>
        <v>0</v>
      </c>
      <c r="X60" s="194" t="e">
        <f t="shared" si="51"/>
        <v>#DIV/0!</v>
      </c>
      <c r="Y60" s="256">
        <f>SUM(Y41:Y59)</f>
        <v>0</v>
      </c>
      <c r="Z60" s="194" t="e">
        <f t="shared" si="52"/>
        <v>#DIV/0!</v>
      </c>
      <c r="AA60" s="256">
        <f>SUM(AA41:AA59)</f>
        <v>0</v>
      </c>
      <c r="AB60" s="194" t="e">
        <f t="shared" si="53"/>
        <v>#DIV/0!</v>
      </c>
      <c r="AC60" s="256">
        <f>SUM(AC41:AC59)</f>
        <v>0</v>
      </c>
      <c r="AD60" s="230" t="e">
        <f t="shared" si="54"/>
        <v>#DIV/0!</v>
      </c>
      <c r="AF60" s="912"/>
      <c r="AG60" s="884"/>
      <c r="AH60" s="894"/>
      <c r="AI60" s="906"/>
      <c r="AJ60" s="907"/>
      <c r="AK60" s="907"/>
      <c r="AL60" s="907"/>
      <c r="AM60" s="907"/>
      <c r="AN60" s="907"/>
      <c r="AO60" s="907"/>
      <c r="AP60" s="907"/>
      <c r="AQ60" s="907"/>
      <c r="AR60" s="878"/>
      <c r="AS60" s="878"/>
      <c r="AT60" s="878"/>
      <c r="AU60" s="878"/>
      <c r="AV60" s="878"/>
      <c r="AW60" s="878"/>
    </row>
    <row r="61" spans="1:49" ht="15" x14ac:dyDescent="0.4">
      <c r="A61" s="327"/>
      <c r="B61" s="4"/>
      <c r="C61" s="243"/>
      <c r="D61" s="1"/>
      <c r="E61" s="248"/>
      <c r="F61" s="108"/>
      <c r="G61" s="248"/>
      <c r="H61" s="108"/>
      <c r="I61" s="248"/>
      <c r="J61" s="108"/>
      <c r="K61" s="248"/>
      <c r="L61" s="108"/>
      <c r="M61" s="248"/>
      <c r="N61" s="108"/>
      <c r="O61" s="248"/>
      <c r="P61" s="108"/>
      <c r="Q61" s="248"/>
      <c r="R61" s="108"/>
      <c r="S61" s="248"/>
      <c r="T61" s="108"/>
      <c r="U61" s="248"/>
      <c r="V61" s="108"/>
      <c r="W61" s="248"/>
      <c r="X61" s="108"/>
      <c r="Y61" s="248"/>
      <c r="Z61" s="108"/>
      <c r="AA61" s="248"/>
      <c r="AB61" s="108"/>
      <c r="AC61" s="248"/>
      <c r="AD61" s="319"/>
      <c r="AF61" s="884"/>
      <c r="AG61" s="908"/>
      <c r="AH61" s="885"/>
      <c r="AI61" s="909"/>
      <c r="AJ61" s="885"/>
      <c r="AK61" s="885"/>
      <c r="AL61" s="885"/>
      <c r="AM61" s="885"/>
      <c r="AN61" s="885"/>
      <c r="AO61" s="885"/>
      <c r="AP61" s="885"/>
      <c r="AQ61" s="885"/>
      <c r="AR61" s="864"/>
      <c r="AS61" s="864"/>
      <c r="AT61" s="864"/>
      <c r="AU61" s="864"/>
      <c r="AV61" s="864"/>
      <c r="AW61" s="864"/>
    </row>
    <row r="62" spans="1:49" ht="13.15" x14ac:dyDescent="0.4">
      <c r="A62" s="327"/>
      <c r="B62" s="410" t="s">
        <v>299</v>
      </c>
      <c r="C62" s="243"/>
      <c r="D62" s="1"/>
      <c r="E62" s="248"/>
      <c r="F62" s="108"/>
      <c r="G62" s="248"/>
      <c r="H62" s="108"/>
      <c r="I62" s="248"/>
      <c r="J62" s="108"/>
      <c r="K62" s="248"/>
      <c r="L62" s="108"/>
      <c r="M62" s="248"/>
      <c r="N62" s="108"/>
      <c r="O62" s="248"/>
      <c r="P62" s="108"/>
      <c r="Q62" s="248"/>
      <c r="R62" s="108"/>
      <c r="S62" s="248"/>
      <c r="T62" s="108"/>
      <c r="U62" s="248"/>
      <c r="V62" s="108"/>
      <c r="W62" s="248"/>
      <c r="X62" s="108"/>
      <c r="Y62" s="248"/>
      <c r="Z62" s="108"/>
      <c r="AA62" s="248"/>
      <c r="AB62" s="108"/>
      <c r="AC62" s="248"/>
      <c r="AD62" s="319"/>
      <c r="AF62" s="885"/>
      <c r="AG62" s="885"/>
      <c r="AH62" s="885"/>
      <c r="AI62" s="885"/>
      <c r="AJ62" s="885"/>
      <c r="AK62" s="885"/>
      <c r="AL62" s="885"/>
      <c r="AM62" s="885"/>
      <c r="AN62" s="885"/>
      <c r="AO62" s="885"/>
      <c r="AP62" s="885"/>
      <c r="AQ62" s="885"/>
      <c r="AR62" s="864"/>
      <c r="AS62" s="864"/>
      <c r="AT62" s="864"/>
      <c r="AU62" s="864"/>
      <c r="AV62" s="864"/>
      <c r="AW62" s="864"/>
    </row>
    <row r="63" spans="1:49" ht="13.15" x14ac:dyDescent="0.4">
      <c r="A63" s="327" t="s">
        <v>398</v>
      </c>
      <c r="B63" s="394" t="s">
        <v>285</v>
      </c>
      <c r="C63" s="243">
        <f t="shared" ref="C63:C76" si="56">+E63+G63+I63+K63+M63+O63+Q63+S63+U63+W63+Y63+AA63+AC63</f>
        <v>0</v>
      </c>
      <c r="D63" s="101">
        <f t="shared" ref="D63:D76" si="57">+C63/$C$7</f>
        <v>0</v>
      </c>
      <c r="E63" s="706">
        <f>'Next Years Budget - Set Goals'!E72/12</f>
        <v>0</v>
      </c>
      <c r="F63" s="108">
        <f t="shared" ref="F63:H77" si="58">+E63/E$7</f>
        <v>0</v>
      </c>
      <c r="G63" s="706">
        <f>'Next Years Budget - Set Goals'!G72/12</f>
        <v>0</v>
      </c>
      <c r="H63" s="108" t="e">
        <f t="shared" si="58"/>
        <v>#DIV/0!</v>
      </c>
      <c r="I63" s="706">
        <f>'Next Years Budget - Set Goals'!I72/12</f>
        <v>0</v>
      </c>
      <c r="J63" s="108" t="e">
        <f t="shared" ref="J63:J77" si="59">+I63/I$7</f>
        <v>#DIV/0!</v>
      </c>
      <c r="K63" s="706">
        <f>'Next Years Budget - Set Goals'!K72/12</f>
        <v>0</v>
      </c>
      <c r="L63" s="108" t="e">
        <f t="shared" ref="L63:L77" si="60">+K63/K$7</f>
        <v>#DIV/0!</v>
      </c>
      <c r="M63" s="706">
        <f>'Next Years Budget - Set Goals'!M72/12</f>
        <v>0</v>
      </c>
      <c r="N63" s="108" t="e">
        <f t="shared" ref="N63:N77" si="61">+M63/M$7</f>
        <v>#DIV/0!</v>
      </c>
      <c r="O63" s="706">
        <f>'Next Years Budget - Set Goals'!O72/12</f>
        <v>0</v>
      </c>
      <c r="P63" s="108" t="e">
        <f t="shared" ref="P63:P77" si="62">+O63/O$7</f>
        <v>#DIV/0!</v>
      </c>
      <c r="Q63" s="706">
        <f>'Next Years Budget - Set Goals'!Q72/12</f>
        <v>0</v>
      </c>
      <c r="R63" s="108" t="e">
        <f t="shared" ref="R63:R77" si="63">+Q63/Q$7</f>
        <v>#DIV/0!</v>
      </c>
      <c r="S63" s="706">
        <f>'Next Years Budget - Set Goals'!S72/12</f>
        <v>0</v>
      </c>
      <c r="T63" s="108" t="e">
        <f t="shared" ref="T63:T77" si="64">+S63/S$7</f>
        <v>#DIV/0!</v>
      </c>
      <c r="U63" s="706">
        <f>'Next Years Budget - Set Goals'!U72/12</f>
        <v>0</v>
      </c>
      <c r="V63" s="108" t="e">
        <f t="shared" ref="V63:V77" si="65">+U63/U$7</f>
        <v>#DIV/0!</v>
      </c>
      <c r="W63" s="706">
        <f>'Next Years Budget - Set Goals'!W72/12</f>
        <v>0</v>
      </c>
      <c r="X63" s="108" t="e">
        <f t="shared" ref="X63:X77" si="66">+W63/W$7</f>
        <v>#DIV/0!</v>
      </c>
      <c r="Y63" s="706">
        <f>'Next Years Budget - Set Goals'!Y72/12</f>
        <v>0</v>
      </c>
      <c r="Z63" s="108" t="e">
        <f t="shared" ref="Z63:Z77" si="67">+Y63/Y$7</f>
        <v>#DIV/0!</v>
      </c>
      <c r="AA63" s="706">
        <f>'Next Years Budget - Set Goals'!AA72/12</f>
        <v>0</v>
      </c>
      <c r="AB63" s="108" t="e">
        <f t="shared" ref="AB63:AB77" si="68">+AA63/AA$7</f>
        <v>#DIV/0!</v>
      </c>
      <c r="AC63" s="706">
        <f>'Next Years Budget - Set Goals'!AC72/12</f>
        <v>0</v>
      </c>
      <c r="AD63" s="319" t="e">
        <f t="shared" ref="AD63:AD77" si="69">+AC63/AC$7</f>
        <v>#DIV/0!</v>
      </c>
      <c r="AF63" s="885"/>
      <c r="AG63" s="885"/>
      <c r="AH63" s="885"/>
      <c r="AI63" s="885"/>
      <c r="AJ63" s="885"/>
      <c r="AK63" s="885"/>
      <c r="AL63" s="885"/>
      <c r="AM63" s="885"/>
      <c r="AN63" s="885"/>
      <c r="AO63" s="885"/>
      <c r="AP63" s="885"/>
      <c r="AQ63" s="885"/>
      <c r="AR63" s="864"/>
      <c r="AS63" s="864"/>
      <c r="AT63" s="864"/>
      <c r="AU63" s="864"/>
      <c r="AV63" s="864"/>
      <c r="AW63" s="864"/>
    </row>
    <row r="64" spans="1:49" ht="15" x14ac:dyDescent="0.4">
      <c r="A64" s="327" t="s">
        <v>398</v>
      </c>
      <c r="B64" s="394" t="s">
        <v>286</v>
      </c>
      <c r="C64" s="243">
        <f t="shared" si="56"/>
        <v>0</v>
      </c>
      <c r="D64" s="101">
        <f t="shared" si="57"/>
        <v>0</v>
      </c>
      <c r="E64" s="706">
        <f>'Next Years Budget - Set Goals'!E73/12</f>
        <v>0</v>
      </c>
      <c r="F64" s="108">
        <f t="shared" si="58"/>
        <v>0</v>
      </c>
      <c r="G64" s="706">
        <f>'Next Years Budget - Set Goals'!G73/12</f>
        <v>0</v>
      </c>
      <c r="H64" s="108" t="e">
        <f t="shared" si="58"/>
        <v>#DIV/0!</v>
      </c>
      <c r="I64" s="706">
        <f>'Next Years Budget - Set Goals'!I73/12</f>
        <v>0</v>
      </c>
      <c r="J64" s="108" t="e">
        <f t="shared" si="59"/>
        <v>#DIV/0!</v>
      </c>
      <c r="K64" s="706">
        <f>'Next Years Budget - Set Goals'!K73/12</f>
        <v>0</v>
      </c>
      <c r="L64" s="108" t="e">
        <f t="shared" si="60"/>
        <v>#DIV/0!</v>
      </c>
      <c r="M64" s="706">
        <f>'Next Years Budget - Set Goals'!M73/12</f>
        <v>0</v>
      </c>
      <c r="N64" s="108" t="e">
        <f t="shared" si="61"/>
        <v>#DIV/0!</v>
      </c>
      <c r="O64" s="706">
        <f>'Next Years Budget - Set Goals'!O73/12</f>
        <v>0</v>
      </c>
      <c r="P64" s="108" t="e">
        <f t="shared" si="62"/>
        <v>#DIV/0!</v>
      </c>
      <c r="Q64" s="706">
        <f>'Next Years Budget - Set Goals'!Q73/12</f>
        <v>0</v>
      </c>
      <c r="R64" s="108" t="e">
        <f t="shared" si="63"/>
        <v>#DIV/0!</v>
      </c>
      <c r="S64" s="706">
        <f>'Next Years Budget - Set Goals'!S73/12</f>
        <v>0</v>
      </c>
      <c r="T64" s="108" t="e">
        <f t="shared" si="64"/>
        <v>#DIV/0!</v>
      </c>
      <c r="U64" s="706">
        <f>'Next Years Budget - Set Goals'!U73/12</f>
        <v>0</v>
      </c>
      <c r="V64" s="108" t="e">
        <f t="shared" si="65"/>
        <v>#DIV/0!</v>
      </c>
      <c r="W64" s="706">
        <f>'Next Years Budget - Set Goals'!W73/12</f>
        <v>0</v>
      </c>
      <c r="X64" s="108" t="e">
        <f t="shared" si="66"/>
        <v>#DIV/0!</v>
      </c>
      <c r="Y64" s="706">
        <f>'Next Years Budget - Set Goals'!Y73/12</f>
        <v>0</v>
      </c>
      <c r="Z64" s="108" t="e">
        <f t="shared" si="67"/>
        <v>#DIV/0!</v>
      </c>
      <c r="AA64" s="706">
        <f>'Next Years Budget - Set Goals'!AA73/12</f>
        <v>0</v>
      </c>
      <c r="AB64" s="108" t="e">
        <f t="shared" si="68"/>
        <v>#DIV/0!</v>
      </c>
      <c r="AC64" s="706">
        <f>'Next Years Budget - Set Goals'!AC73/12</f>
        <v>0</v>
      </c>
      <c r="AD64" s="319" t="e">
        <f t="shared" si="69"/>
        <v>#DIV/0!</v>
      </c>
      <c r="AF64" s="884"/>
      <c r="AG64" s="885"/>
      <c r="AH64" s="885"/>
      <c r="AI64" s="885"/>
      <c r="AJ64" s="885"/>
      <c r="AK64" s="885"/>
      <c r="AL64" s="885"/>
      <c r="AM64" s="885"/>
      <c r="AN64" s="885"/>
      <c r="AO64" s="885"/>
      <c r="AP64" s="885"/>
      <c r="AQ64" s="885"/>
      <c r="AR64" s="864"/>
      <c r="AS64" s="864"/>
      <c r="AT64" s="864"/>
      <c r="AU64" s="864"/>
      <c r="AV64" s="864"/>
      <c r="AW64" s="864"/>
    </row>
    <row r="65" spans="1:49" ht="15" x14ac:dyDescent="0.4">
      <c r="A65" s="327" t="s">
        <v>398</v>
      </c>
      <c r="B65" s="394" t="s">
        <v>287</v>
      </c>
      <c r="C65" s="243">
        <f t="shared" si="56"/>
        <v>0</v>
      </c>
      <c r="D65" s="101">
        <f t="shared" si="57"/>
        <v>0</v>
      </c>
      <c r="E65" s="706">
        <f>'Next Years Budget - Set Goals'!E74/12</f>
        <v>0</v>
      </c>
      <c r="F65" s="108">
        <f t="shared" si="58"/>
        <v>0</v>
      </c>
      <c r="G65" s="706">
        <f>'Next Years Budget - Set Goals'!G74/12</f>
        <v>0</v>
      </c>
      <c r="H65" s="108" t="e">
        <f t="shared" si="58"/>
        <v>#DIV/0!</v>
      </c>
      <c r="I65" s="706">
        <f>'Next Years Budget - Set Goals'!I74/12</f>
        <v>0</v>
      </c>
      <c r="J65" s="108" t="e">
        <f t="shared" si="59"/>
        <v>#DIV/0!</v>
      </c>
      <c r="K65" s="706">
        <f>'Next Years Budget - Set Goals'!K74/12</f>
        <v>0</v>
      </c>
      <c r="L65" s="108" t="e">
        <f t="shared" si="60"/>
        <v>#DIV/0!</v>
      </c>
      <c r="M65" s="706">
        <f>'Next Years Budget - Set Goals'!M74/12</f>
        <v>0</v>
      </c>
      <c r="N65" s="108" t="e">
        <f t="shared" si="61"/>
        <v>#DIV/0!</v>
      </c>
      <c r="O65" s="706">
        <f>'Next Years Budget - Set Goals'!O74/12</f>
        <v>0</v>
      </c>
      <c r="P65" s="108" t="e">
        <f t="shared" si="62"/>
        <v>#DIV/0!</v>
      </c>
      <c r="Q65" s="706">
        <f>'Next Years Budget - Set Goals'!Q74/12</f>
        <v>0</v>
      </c>
      <c r="R65" s="108" t="e">
        <f t="shared" si="63"/>
        <v>#DIV/0!</v>
      </c>
      <c r="S65" s="706">
        <f>'Next Years Budget - Set Goals'!S74/12</f>
        <v>0</v>
      </c>
      <c r="T65" s="108" t="e">
        <f t="shared" si="64"/>
        <v>#DIV/0!</v>
      </c>
      <c r="U65" s="706">
        <f>'Next Years Budget - Set Goals'!U74/12</f>
        <v>0</v>
      </c>
      <c r="V65" s="108" t="e">
        <f t="shared" si="65"/>
        <v>#DIV/0!</v>
      </c>
      <c r="W65" s="706">
        <f>'Next Years Budget - Set Goals'!W74/12</f>
        <v>0</v>
      </c>
      <c r="X65" s="108" t="e">
        <f t="shared" si="66"/>
        <v>#DIV/0!</v>
      </c>
      <c r="Y65" s="706">
        <f>'Next Years Budget - Set Goals'!Y74/12</f>
        <v>0</v>
      </c>
      <c r="Z65" s="108" t="e">
        <f t="shared" si="67"/>
        <v>#DIV/0!</v>
      </c>
      <c r="AA65" s="706">
        <f>'Next Years Budget - Set Goals'!AA74/12</f>
        <v>0</v>
      </c>
      <c r="AB65" s="108" t="e">
        <f t="shared" si="68"/>
        <v>#DIV/0!</v>
      </c>
      <c r="AC65" s="706">
        <f>'Next Years Budget - Set Goals'!AC74/12</f>
        <v>0</v>
      </c>
      <c r="AD65" s="319" t="e">
        <f t="shared" si="69"/>
        <v>#DIV/0!</v>
      </c>
      <c r="AF65" s="884"/>
      <c r="AG65" s="885"/>
      <c r="AH65" s="885"/>
      <c r="AI65" s="885"/>
      <c r="AJ65" s="885"/>
      <c r="AK65" s="885"/>
      <c r="AL65" s="885"/>
      <c r="AM65" s="885"/>
      <c r="AN65" s="885"/>
      <c r="AO65" s="885"/>
      <c r="AP65" s="885"/>
      <c r="AQ65" s="885"/>
      <c r="AR65" s="864"/>
      <c r="AS65" s="864"/>
      <c r="AT65" s="864"/>
      <c r="AU65" s="864"/>
      <c r="AV65" s="864"/>
      <c r="AW65" s="864"/>
    </row>
    <row r="66" spans="1:49" ht="13.15" x14ac:dyDescent="0.4">
      <c r="A66" s="327" t="s">
        <v>398</v>
      </c>
      <c r="B66" s="394" t="s">
        <v>288</v>
      </c>
      <c r="C66" s="243">
        <f t="shared" si="56"/>
        <v>0</v>
      </c>
      <c r="D66" s="101">
        <f t="shared" si="57"/>
        <v>0</v>
      </c>
      <c r="E66" s="706">
        <f>'Next Years Budget - Set Goals'!E75/12</f>
        <v>0</v>
      </c>
      <c r="F66" s="108">
        <f t="shared" si="58"/>
        <v>0</v>
      </c>
      <c r="G66" s="706">
        <f>'Next Years Budget - Set Goals'!G75/12</f>
        <v>0</v>
      </c>
      <c r="H66" s="108" t="e">
        <f t="shared" si="58"/>
        <v>#DIV/0!</v>
      </c>
      <c r="I66" s="706">
        <f>'Next Years Budget - Set Goals'!I75/12</f>
        <v>0</v>
      </c>
      <c r="J66" s="108" t="e">
        <f t="shared" si="59"/>
        <v>#DIV/0!</v>
      </c>
      <c r="K66" s="706">
        <f>'Next Years Budget - Set Goals'!K75/12</f>
        <v>0</v>
      </c>
      <c r="L66" s="108" t="e">
        <f t="shared" si="60"/>
        <v>#DIV/0!</v>
      </c>
      <c r="M66" s="706">
        <f>'Next Years Budget - Set Goals'!M75/12</f>
        <v>0</v>
      </c>
      <c r="N66" s="108" t="e">
        <f t="shared" si="61"/>
        <v>#DIV/0!</v>
      </c>
      <c r="O66" s="706">
        <f>'Next Years Budget - Set Goals'!O75/12</f>
        <v>0</v>
      </c>
      <c r="P66" s="108" t="e">
        <f t="shared" si="62"/>
        <v>#DIV/0!</v>
      </c>
      <c r="Q66" s="706">
        <f>'Next Years Budget - Set Goals'!Q75/12</f>
        <v>0</v>
      </c>
      <c r="R66" s="108" t="e">
        <f t="shared" si="63"/>
        <v>#DIV/0!</v>
      </c>
      <c r="S66" s="706">
        <f>'Next Years Budget - Set Goals'!S75/12</f>
        <v>0</v>
      </c>
      <c r="T66" s="108" t="e">
        <f t="shared" si="64"/>
        <v>#DIV/0!</v>
      </c>
      <c r="U66" s="706">
        <f>'Next Years Budget - Set Goals'!U75/12</f>
        <v>0</v>
      </c>
      <c r="V66" s="108" t="e">
        <f t="shared" si="65"/>
        <v>#DIV/0!</v>
      </c>
      <c r="W66" s="706">
        <f>'Next Years Budget - Set Goals'!W75/12</f>
        <v>0</v>
      </c>
      <c r="X66" s="108" t="e">
        <f t="shared" si="66"/>
        <v>#DIV/0!</v>
      </c>
      <c r="Y66" s="706">
        <f>'Next Years Budget - Set Goals'!Y75/12</f>
        <v>0</v>
      </c>
      <c r="Z66" s="108" t="e">
        <f t="shared" si="67"/>
        <v>#DIV/0!</v>
      </c>
      <c r="AA66" s="706">
        <f>'Next Years Budget - Set Goals'!AA75/12</f>
        <v>0</v>
      </c>
      <c r="AB66" s="108" t="e">
        <f t="shared" si="68"/>
        <v>#DIV/0!</v>
      </c>
      <c r="AC66" s="706">
        <f>'Next Years Budget - Set Goals'!AC75/12</f>
        <v>0</v>
      </c>
      <c r="AD66" s="319" t="e">
        <f t="shared" si="69"/>
        <v>#DIV/0!</v>
      </c>
      <c r="AF66" s="886"/>
      <c r="AG66" s="886"/>
      <c r="AH66" s="886"/>
      <c r="AI66" s="886"/>
      <c r="AJ66" s="886"/>
      <c r="AK66" s="886"/>
      <c r="AL66" s="886"/>
      <c r="AM66" s="886"/>
      <c r="AN66" s="886"/>
      <c r="AO66" s="886"/>
      <c r="AP66" s="886"/>
      <c r="AQ66" s="886"/>
    </row>
    <row r="67" spans="1:49" ht="13.15" x14ac:dyDescent="0.4">
      <c r="A67" s="327" t="s">
        <v>399</v>
      </c>
      <c r="B67" s="394" t="s">
        <v>289</v>
      </c>
      <c r="C67" s="243">
        <f t="shared" si="56"/>
        <v>0</v>
      </c>
      <c r="D67" s="101">
        <f t="shared" si="57"/>
        <v>0</v>
      </c>
      <c r="E67" s="706">
        <f>'Next Years Budget - Set Goals'!E76/12</f>
        <v>0</v>
      </c>
      <c r="F67" s="108">
        <f t="shared" si="58"/>
        <v>0</v>
      </c>
      <c r="G67" s="706">
        <f>'Next Years Budget - Set Goals'!G76/12</f>
        <v>0</v>
      </c>
      <c r="H67" s="108" t="e">
        <f t="shared" si="58"/>
        <v>#DIV/0!</v>
      </c>
      <c r="I67" s="706">
        <f>'Next Years Budget - Set Goals'!I76/12</f>
        <v>0</v>
      </c>
      <c r="J67" s="108" t="e">
        <f t="shared" si="59"/>
        <v>#DIV/0!</v>
      </c>
      <c r="K67" s="706">
        <f>'Next Years Budget - Set Goals'!K76/12</f>
        <v>0</v>
      </c>
      <c r="L67" s="108" t="e">
        <f t="shared" si="60"/>
        <v>#DIV/0!</v>
      </c>
      <c r="M67" s="706">
        <f>'Next Years Budget - Set Goals'!M76/12</f>
        <v>0</v>
      </c>
      <c r="N67" s="108" t="e">
        <f t="shared" si="61"/>
        <v>#DIV/0!</v>
      </c>
      <c r="O67" s="706">
        <f>'Next Years Budget - Set Goals'!O76/12</f>
        <v>0</v>
      </c>
      <c r="P67" s="108" t="e">
        <f t="shared" si="62"/>
        <v>#DIV/0!</v>
      </c>
      <c r="Q67" s="706">
        <f>'Next Years Budget - Set Goals'!Q76/12</f>
        <v>0</v>
      </c>
      <c r="R67" s="108" t="e">
        <f t="shared" si="63"/>
        <v>#DIV/0!</v>
      </c>
      <c r="S67" s="706">
        <f>'Next Years Budget - Set Goals'!S76/12</f>
        <v>0</v>
      </c>
      <c r="T67" s="108" t="e">
        <f t="shared" si="64"/>
        <v>#DIV/0!</v>
      </c>
      <c r="U67" s="706">
        <f>'Next Years Budget - Set Goals'!U76/12</f>
        <v>0</v>
      </c>
      <c r="V67" s="108" t="e">
        <f t="shared" si="65"/>
        <v>#DIV/0!</v>
      </c>
      <c r="W67" s="706">
        <f>'Next Years Budget - Set Goals'!W76/12</f>
        <v>0</v>
      </c>
      <c r="X67" s="108" t="e">
        <f t="shared" si="66"/>
        <v>#DIV/0!</v>
      </c>
      <c r="Y67" s="706">
        <f>'Next Years Budget - Set Goals'!Y76/12</f>
        <v>0</v>
      </c>
      <c r="Z67" s="108" t="e">
        <f t="shared" si="67"/>
        <v>#DIV/0!</v>
      </c>
      <c r="AA67" s="706">
        <f>'Next Years Budget - Set Goals'!AA76/12</f>
        <v>0</v>
      </c>
      <c r="AB67" s="108" t="e">
        <f t="shared" si="68"/>
        <v>#DIV/0!</v>
      </c>
      <c r="AC67" s="706">
        <f>'Next Years Budget - Set Goals'!AC76/12</f>
        <v>0</v>
      </c>
      <c r="AD67" s="319" t="e">
        <f t="shared" si="69"/>
        <v>#DIV/0!</v>
      </c>
      <c r="AF67" s="886"/>
      <c r="AG67" s="886"/>
      <c r="AH67" s="886"/>
      <c r="AI67" s="886"/>
      <c r="AJ67" s="886"/>
      <c r="AK67" s="886"/>
      <c r="AL67" s="886"/>
      <c r="AM67" s="886"/>
      <c r="AN67" s="886"/>
      <c r="AO67" s="886"/>
      <c r="AP67" s="886"/>
      <c r="AQ67" s="886"/>
    </row>
    <row r="68" spans="1:49" ht="13.15" x14ac:dyDescent="0.4">
      <c r="A68" s="327" t="s">
        <v>399</v>
      </c>
      <c r="B68" s="394" t="s">
        <v>290</v>
      </c>
      <c r="C68" s="243">
        <f t="shared" si="56"/>
        <v>0</v>
      </c>
      <c r="D68" s="101">
        <f t="shared" si="57"/>
        <v>0</v>
      </c>
      <c r="E68" s="706">
        <f>'Next Years Budget - Set Goals'!E77/12</f>
        <v>0</v>
      </c>
      <c r="F68" s="108">
        <f t="shared" si="58"/>
        <v>0</v>
      </c>
      <c r="G68" s="706">
        <f>'Next Years Budget - Set Goals'!G77/12</f>
        <v>0</v>
      </c>
      <c r="H68" s="108" t="e">
        <f t="shared" si="58"/>
        <v>#DIV/0!</v>
      </c>
      <c r="I68" s="706">
        <f>'Next Years Budget - Set Goals'!I77/12</f>
        <v>0</v>
      </c>
      <c r="J68" s="108" t="e">
        <f t="shared" si="59"/>
        <v>#DIV/0!</v>
      </c>
      <c r="K68" s="706">
        <f>'Next Years Budget - Set Goals'!K77/12</f>
        <v>0</v>
      </c>
      <c r="L68" s="108" t="e">
        <f t="shared" si="60"/>
        <v>#DIV/0!</v>
      </c>
      <c r="M68" s="706">
        <f>'Next Years Budget - Set Goals'!M77/12</f>
        <v>0</v>
      </c>
      <c r="N68" s="108" t="e">
        <f t="shared" si="61"/>
        <v>#DIV/0!</v>
      </c>
      <c r="O68" s="706">
        <f>'Next Years Budget - Set Goals'!O77/12</f>
        <v>0</v>
      </c>
      <c r="P68" s="108" t="e">
        <f t="shared" si="62"/>
        <v>#DIV/0!</v>
      </c>
      <c r="Q68" s="706">
        <f>'Next Years Budget - Set Goals'!Q77/12</f>
        <v>0</v>
      </c>
      <c r="R68" s="108" t="e">
        <f t="shared" si="63"/>
        <v>#DIV/0!</v>
      </c>
      <c r="S68" s="706">
        <f>'Next Years Budget - Set Goals'!S77/12</f>
        <v>0</v>
      </c>
      <c r="T68" s="108" t="e">
        <f t="shared" si="64"/>
        <v>#DIV/0!</v>
      </c>
      <c r="U68" s="706">
        <f>'Next Years Budget - Set Goals'!U77/12</f>
        <v>0</v>
      </c>
      <c r="V68" s="108" t="e">
        <f t="shared" si="65"/>
        <v>#DIV/0!</v>
      </c>
      <c r="W68" s="706">
        <f>'Next Years Budget - Set Goals'!W77/12</f>
        <v>0</v>
      </c>
      <c r="X68" s="108" t="e">
        <f t="shared" si="66"/>
        <v>#DIV/0!</v>
      </c>
      <c r="Y68" s="706">
        <f>'Next Years Budget - Set Goals'!Y77/12</f>
        <v>0</v>
      </c>
      <c r="Z68" s="108" t="e">
        <f t="shared" si="67"/>
        <v>#DIV/0!</v>
      </c>
      <c r="AA68" s="706">
        <f>'Next Years Budget - Set Goals'!AA77/12</f>
        <v>0</v>
      </c>
      <c r="AB68" s="108" t="e">
        <f t="shared" si="68"/>
        <v>#DIV/0!</v>
      </c>
      <c r="AC68" s="706">
        <f>'Next Years Budget - Set Goals'!AC77/12</f>
        <v>0</v>
      </c>
      <c r="AD68" s="319" t="e">
        <f t="shared" si="69"/>
        <v>#DIV/0!</v>
      </c>
      <c r="AF68" s="886"/>
      <c r="AG68" s="886"/>
      <c r="AH68" s="886"/>
      <c r="AI68" s="886"/>
      <c r="AJ68" s="886"/>
      <c r="AK68" s="886"/>
      <c r="AL68" s="886"/>
      <c r="AM68" s="886"/>
      <c r="AN68" s="886"/>
      <c r="AO68" s="886"/>
      <c r="AP68" s="886"/>
      <c r="AQ68" s="886"/>
    </row>
    <row r="69" spans="1:49" ht="13.15" x14ac:dyDescent="0.4">
      <c r="A69" s="327" t="s">
        <v>399</v>
      </c>
      <c r="B69" s="394" t="s">
        <v>291</v>
      </c>
      <c r="C69" s="243">
        <f t="shared" si="56"/>
        <v>0</v>
      </c>
      <c r="D69" s="101">
        <f t="shared" si="57"/>
        <v>0</v>
      </c>
      <c r="E69" s="706">
        <f>'Next Years Budget - Set Goals'!E78/12</f>
        <v>0</v>
      </c>
      <c r="F69" s="108">
        <f t="shared" si="58"/>
        <v>0</v>
      </c>
      <c r="G69" s="706">
        <f>'Next Years Budget - Set Goals'!G78/12</f>
        <v>0</v>
      </c>
      <c r="H69" s="108" t="e">
        <f t="shared" si="58"/>
        <v>#DIV/0!</v>
      </c>
      <c r="I69" s="706">
        <f>'Next Years Budget - Set Goals'!I78/12</f>
        <v>0</v>
      </c>
      <c r="J69" s="108" t="e">
        <f t="shared" si="59"/>
        <v>#DIV/0!</v>
      </c>
      <c r="K69" s="706">
        <f>'Next Years Budget - Set Goals'!K78/12</f>
        <v>0</v>
      </c>
      <c r="L69" s="108" t="e">
        <f t="shared" si="60"/>
        <v>#DIV/0!</v>
      </c>
      <c r="M69" s="706">
        <f>'Next Years Budget - Set Goals'!M78/12</f>
        <v>0</v>
      </c>
      <c r="N69" s="108" t="e">
        <f t="shared" si="61"/>
        <v>#DIV/0!</v>
      </c>
      <c r="O69" s="706">
        <f>'Next Years Budget - Set Goals'!O78/12</f>
        <v>0</v>
      </c>
      <c r="P69" s="108" t="e">
        <f t="shared" si="62"/>
        <v>#DIV/0!</v>
      </c>
      <c r="Q69" s="706">
        <f>'Next Years Budget - Set Goals'!Q78/12</f>
        <v>0</v>
      </c>
      <c r="R69" s="108" t="e">
        <f t="shared" si="63"/>
        <v>#DIV/0!</v>
      </c>
      <c r="S69" s="706">
        <f>'Next Years Budget - Set Goals'!S78/12</f>
        <v>0</v>
      </c>
      <c r="T69" s="108" t="e">
        <f t="shared" si="64"/>
        <v>#DIV/0!</v>
      </c>
      <c r="U69" s="706">
        <f>'Next Years Budget - Set Goals'!U78/12</f>
        <v>0</v>
      </c>
      <c r="V69" s="108" t="e">
        <f t="shared" si="65"/>
        <v>#DIV/0!</v>
      </c>
      <c r="W69" s="706">
        <f>'Next Years Budget - Set Goals'!W78/12</f>
        <v>0</v>
      </c>
      <c r="X69" s="108" t="e">
        <f t="shared" si="66"/>
        <v>#DIV/0!</v>
      </c>
      <c r="Y69" s="706">
        <f>'Next Years Budget - Set Goals'!Y78/12</f>
        <v>0</v>
      </c>
      <c r="Z69" s="108" t="e">
        <f t="shared" si="67"/>
        <v>#DIV/0!</v>
      </c>
      <c r="AA69" s="706">
        <f>'Next Years Budget - Set Goals'!AA78/12</f>
        <v>0</v>
      </c>
      <c r="AB69" s="108" t="e">
        <f t="shared" si="68"/>
        <v>#DIV/0!</v>
      </c>
      <c r="AC69" s="706">
        <f>'Next Years Budget - Set Goals'!AC78/12</f>
        <v>0</v>
      </c>
      <c r="AD69" s="319" t="e">
        <f t="shared" si="69"/>
        <v>#DIV/0!</v>
      </c>
      <c r="AF69" s="886"/>
      <c r="AG69" s="886"/>
      <c r="AH69" s="886"/>
      <c r="AI69" s="886"/>
      <c r="AJ69" s="886"/>
      <c r="AK69" s="886"/>
      <c r="AL69" s="886"/>
      <c r="AM69" s="886"/>
      <c r="AN69" s="886"/>
      <c r="AO69" s="886"/>
      <c r="AP69" s="886"/>
      <c r="AQ69" s="886"/>
    </row>
    <row r="70" spans="1:49" ht="13.15" x14ac:dyDescent="0.4">
      <c r="A70" s="327" t="s">
        <v>398</v>
      </c>
      <c r="B70" s="394" t="s">
        <v>292</v>
      </c>
      <c r="C70" s="243">
        <f t="shared" si="56"/>
        <v>0</v>
      </c>
      <c r="D70" s="101">
        <f t="shared" si="57"/>
        <v>0</v>
      </c>
      <c r="E70" s="706">
        <f>'Next Years Budget - Set Goals'!E79/12</f>
        <v>0</v>
      </c>
      <c r="F70" s="108">
        <f t="shared" si="58"/>
        <v>0</v>
      </c>
      <c r="G70" s="706">
        <f>'Next Years Budget - Set Goals'!G79/12</f>
        <v>0</v>
      </c>
      <c r="H70" s="108" t="e">
        <f t="shared" si="58"/>
        <v>#DIV/0!</v>
      </c>
      <c r="I70" s="706">
        <f>'Next Years Budget - Set Goals'!I79/12</f>
        <v>0</v>
      </c>
      <c r="J70" s="108" t="e">
        <f t="shared" si="59"/>
        <v>#DIV/0!</v>
      </c>
      <c r="K70" s="706">
        <f>'Next Years Budget - Set Goals'!K79/12</f>
        <v>0</v>
      </c>
      <c r="L70" s="108" t="e">
        <f t="shared" si="60"/>
        <v>#DIV/0!</v>
      </c>
      <c r="M70" s="706">
        <f>'Next Years Budget - Set Goals'!M79/12</f>
        <v>0</v>
      </c>
      <c r="N70" s="108" t="e">
        <f t="shared" si="61"/>
        <v>#DIV/0!</v>
      </c>
      <c r="O70" s="706">
        <f>'Next Years Budget - Set Goals'!O79/12</f>
        <v>0</v>
      </c>
      <c r="P70" s="108" t="e">
        <f t="shared" si="62"/>
        <v>#DIV/0!</v>
      </c>
      <c r="Q70" s="706">
        <f>'Next Years Budget - Set Goals'!Q79/12</f>
        <v>0</v>
      </c>
      <c r="R70" s="108" t="e">
        <f t="shared" si="63"/>
        <v>#DIV/0!</v>
      </c>
      <c r="S70" s="706">
        <f>'Next Years Budget - Set Goals'!S79/12</f>
        <v>0</v>
      </c>
      <c r="T70" s="108" t="e">
        <f t="shared" si="64"/>
        <v>#DIV/0!</v>
      </c>
      <c r="U70" s="706">
        <f>'Next Years Budget - Set Goals'!U79/12</f>
        <v>0</v>
      </c>
      <c r="V70" s="108" t="e">
        <f t="shared" si="65"/>
        <v>#DIV/0!</v>
      </c>
      <c r="W70" s="706">
        <f>'Next Years Budget - Set Goals'!W79/12</f>
        <v>0</v>
      </c>
      <c r="X70" s="108" t="e">
        <f t="shared" si="66"/>
        <v>#DIV/0!</v>
      </c>
      <c r="Y70" s="706">
        <f>'Next Years Budget - Set Goals'!Y79/12</f>
        <v>0</v>
      </c>
      <c r="Z70" s="108" t="e">
        <f t="shared" si="67"/>
        <v>#DIV/0!</v>
      </c>
      <c r="AA70" s="706">
        <f>'Next Years Budget - Set Goals'!AA79/12</f>
        <v>0</v>
      </c>
      <c r="AB70" s="108" t="e">
        <f t="shared" si="68"/>
        <v>#DIV/0!</v>
      </c>
      <c r="AC70" s="706">
        <f>'Next Years Budget - Set Goals'!AC79/12</f>
        <v>0</v>
      </c>
      <c r="AD70" s="319" t="e">
        <f t="shared" si="69"/>
        <v>#DIV/0!</v>
      </c>
      <c r="AF70" s="886"/>
      <c r="AG70" s="886"/>
      <c r="AH70" s="886"/>
      <c r="AI70" s="886"/>
      <c r="AJ70" s="886"/>
      <c r="AK70" s="886"/>
      <c r="AL70" s="886"/>
      <c r="AM70" s="886"/>
      <c r="AN70" s="886"/>
      <c r="AO70" s="886"/>
      <c r="AP70" s="886"/>
      <c r="AQ70" s="886"/>
    </row>
    <row r="71" spans="1:49" ht="13.15" x14ac:dyDescent="0.4">
      <c r="A71" s="327" t="s">
        <v>398</v>
      </c>
      <c r="B71" s="394" t="s">
        <v>293</v>
      </c>
      <c r="C71" s="243">
        <f t="shared" si="56"/>
        <v>0</v>
      </c>
      <c r="D71" s="101">
        <f t="shared" si="57"/>
        <v>0</v>
      </c>
      <c r="E71" s="706">
        <f>'Next Years Budget - Set Goals'!E80/12</f>
        <v>0</v>
      </c>
      <c r="F71" s="108">
        <f t="shared" si="58"/>
        <v>0</v>
      </c>
      <c r="G71" s="706">
        <f>'Next Years Budget - Set Goals'!G80/12</f>
        <v>0</v>
      </c>
      <c r="H71" s="108" t="e">
        <f t="shared" si="58"/>
        <v>#DIV/0!</v>
      </c>
      <c r="I71" s="706">
        <f>'Next Years Budget - Set Goals'!I80/12</f>
        <v>0</v>
      </c>
      <c r="J71" s="108" t="e">
        <f t="shared" si="59"/>
        <v>#DIV/0!</v>
      </c>
      <c r="K71" s="706">
        <f>'Next Years Budget - Set Goals'!K80/12</f>
        <v>0</v>
      </c>
      <c r="L71" s="108" t="e">
        <f t="shared" si="60"/>
        <v>#DIV/0!</v>
      </c>
      <c r="M71" s="706">
        <f>'Next Years Budget - Set Goals'!M80/12</f>
        <v>0</v>
      </c>
      <c r="N71" s="108" t="e">
        <f t="shared" si="61"/>
        <v>#DIV/0!</v>
      </c>
      <c r="O71" s="706">
        <f>'Next Years Budget - Set Goals'!O80/12</f>
        <v>0</v>
      </c>
      <c r="P71" s="108" t="e">
        <f t="shared" si="62"/>
        <v>#DIV/0!</v>
      </c>
      <c r="Q71" s="706">
        <f>'Next Years Budget - Set Goals'!Q80/12</f>
        <v>0</v>
      </c>
      <c r="R71" s="108" t="e">
        <f t="shared" si="63"/>
        <v>#DIV/0!</v>
      </c>
      <c r="S71" s="706">
        <f>'Next Years Budget - Set Goals'!S80/12</f>
        <v>0</v>
      </c>
      <c r="T71" s="108" t="e">
        <f t="shared" si="64"/>
        <v>#DIV/0!</v>
      </c>
      <c r="U71" s="706">
        <f>'Next Years Budget - Set Goals'!U80/12</f>
        <v>0</v>
      </c>
      <c r="V71" s="108" t="e">
        <f t="shared" si="65"/>
        <v>#DIV/0!</v>
      </c>
      <c r="W71" s="706">
        <f>'Next Years Budget - Set Goals'!W80/12</f>
        <v>0</v>
      </c>
      <c r="X71" s="108" t="e">
        <f t="shared" si="66"/>
        <v>#DIV/0!</v>
      </c>
      <c r="Y71" s="706">
        <f>'Next Years Budget - Set Goals'!Y80/12</f>
        <v>0</v>
      </c>
      <c r="Z71" s="108" t="e">
        <f t="shared" si="67"/>
        <v>#DIV/0!</v>
      </c>
      <c r="AA71" s="706">
        <f>'Next Years Budget - Set Goals'!AA80/12</f>
        <v>0</v>
      </c>
      <c r="AB71" s="108" t="e">
        <f t="shared" si="68"/>
        <v>#DIV/0!</v>
      </c>
      <c r="AC71" s="706">
        <f>'Next Years Budget - Set Goals'!AC80/12</f>
        <v>0</v>
      </c>
      <c r="AD71" s="319" t="e">
        <f t="shared" si="69"/>
        <v>#DIV/0!</v>
      </c>
      <c r="AF71" s="886"/>
      <c r="AG71" s="886"/>
      <c r="AH71" s="886"/>
      <c r="AI71" s="886"/>
      <c r="AJ71" s="886"/>
      <c r="AK71" s="886"/>
      <c r="AL71" s="886"/>
      <c r="AM71" s="886"/>
      <c r="AN71" s="886"/>
      <c r="AO71" s="886"/>
      <c r="AP71" s="886"/>
      <c r="AQ71" s="886"/>
    </row>
    <row r="72" spans="1:49" ht="13.15" x14ac:dyDescent="0.4">
      <c r="A72" s="327" t="s">
        <v>398</v>
      </c>
      <c r="B72" s="394" t="s">
        <v>294</v>
      </c>
      <c r="C72" s="243">
        <f t="shared" si="56"/>
        <v>0</v>
      </c>
      <c r="D72" s="101">
        <f t="shared" si="57"/>
        <v>0</v>
      </c>
      <c r="E72" s="706">
        <f>'Next Years Budget - Set Goals'!E81/12</f>
        <v>0</v>
      </c>
      <c r="F72" s="108">
        <f t="shared" si="58"/>
        <v>0</v>
      </c>
      <c r="G72" s="706">
        <f>'Next Years Budget - Set Goals'!G81/12</f>
        <v>0</v>
      </c>
      <c r="H72" s="108" t="e">
        <f t="shared" si="58"/>
        <v>#DIV/0!</v>
      </c>
      <c r="I72" s="706">
        <f>'Next Years Budget - Set Goals'!I81/12</f>
        <v>0</v>
      </c>
      <c r="J72" s="108" t="e">
        <f t="shared" si="59"/>
        <v>#DIV/0!</v>
      </c>
      <c r="K72" s="706">
        <f>'Next Years Budget - Set Goals'!K81/12</f>
        <v>0</v>
      </c>
      <c r="L72" s="108" t="e">
        <f t="shared" si="60"/>
        <v>#DIV/0!</v>
      </c>
      <c r="M72" s="706">
        <f>'Next Years Budget - Set Goals'!M81/12</f>
        <v>0</v>
      </c>
      <c r="N72" s="108" t="e">
        <f t="shared" si="61"/>
        <v>#DIV/0!</v>
      </c>
      <c r="O72" s="706">
        <f>'Next Years Budget - Set Goals'!O81/12</f>
        <v>0</v>
      </c>
      <c r="P72" s="108" t="e">
        <f t="shared" si="62"/>
        <v>#DIV/0!</v>
      </c>
      <c r="Q72" s="706">
        <f>'Next Years Budget - Set Goals'!Q81/12</f>
        <v>0</v>
      </c>
      <c r="R72" s="108" t="e">
        <f t="shared" si="63"/>
        <v>#DIV/0!</v>
      </c>
      <c r="S72" s="706">
        <f>'Next Years Budget - Set Goals'!S81/12</f>
        <v>0</v>
      </c>
      <c r="T72" s="108" t="e">
        <f t="shared" si="64"/>
        <v>#DIV/0!</v>
      </c>
      <c r="U72" s="706">
        <f>'Next Years Budget - Set Goals'!U81/12</f>
        <v>0</v>
      </c>
      <c r="V72" s="108" t="e">
        <f t="shared" si="65"/>
        <v>#DIV/0!</v>
      </c>
      <c r="W72" s="706">
        <f>'Next Years Budget - Set Goals'!W81/12</f>
        <v>0</v>
      </c>
      <c r="X72" s="108" t="e">
        <f t="shared" si="66"/>
        <v>#DIV/0!</v>
      </c>
      <c r="Y72" s="706">
        <f>'Next Years Budget - Set Goals'!Y81/12</f>
        <v>0</v>
      </c>
      <c r="Z72" s="108" t="e">
        <f t="shared" si="67"/>
        <v>#DIV/0!</v>
      </c>
      <c r="AA72" s="706">
        <f>'Next Years Budget - Set Goals'!AA81/12</f>
        <v>0</v>
      </c>
      <c r="AB72" s="108" t="e">
        <f t="shared" si="68"/>
        <v>#DIV/0!</v>
      </c>
      <c r="AC72" s="706">
        <f>'Next Years Budget - Set Goals'!AC81/12</f>
        <v>0</v>
      </c>
      <c r="AD72" s="319" t="e">
        <f t="shared" si="69"/>
        <v>#DIV/0!</v>
      </c>
      <c r="AF72" s="886"/>
      <c r="AG72" s="886"/>
      <c r="AH72" s="886"/>
      <c r="AI72" s="886"/>
      <c r="AJ72" s="886"/>
      <c r="AK72" s="886"/>
      <c r="AL72" s="886"/>
      <c r="AM72" s="886"/>
      <c r="AN72" s="886"/>
      <c r="AO72" s="886"/>
      <c r="AP72" s="886"/>
      <c r="AQ72" s="886"/>
    </row>
    <row r="73" spans="1:49" ht="13.15" x14ac:dyDescent="0.4">
      <c r="A73" s="327" t="s">
        <v>399</v>
      </c>
      <c r="B73" s="394" t="s">
        <v>295</v>
      </c>
      <c r="C73" s="243">
        <f t="shared" si="56"/>
        <v>0</v>
      </c>
      <c r="D73" s="101">
        <f t="shared" si="57"/>
        <v>0</v>
      </c>
      <c r="E73" s="706">
        <f>'Next Years Budget - Set Goals'!E82/12</f>
        <v>0</v>
      </c>
      <c r="F73" s="108">
        <f t="shared" si="58"/>
        <v>0</v>
      </c>
      <c r="G73" s="706">
        <f>'Next Years Budget - Set Goals'!G82/12</f>
        <v>0</v>
      </c>
      <c r="H73" s="108" t="e">
        <f t="shared" si="58"/>
        <v>#DIV/0!</v>
      </c>
      <c r="I73" s="706">
        <f>'Next Years Budget - Set Goals'!I82/12</f>
        <v>0</v>
      </c>
      <c r="J73" s="108" t="e">
        <f t="shared" si="59"/>
        <v>#DIV/0!</v>
      </c>
      <c r="K73" s="706">
        <f>'Next Years Budget - Set Goals'!K82/12</f>
        <v>0</v>
      </c>
      <c r="L73" s="108" t="e">
        <f t="shared" si="60"/>
        <v>#DIV/0!</v>
      </c>
      <c r="M73" s="706">
        <f>'Next Years Budget - Set Goals'!M82/12</f>
        <v>0</v>
      </c>
      <c r="N73" s="108" t="e">
        <f t="shared" si="61"/>
        <v>#DIV/0!</v>
      </c>
      <c r="O73" s="706">
        <f>'Next Years Budget - Set Goals'!O82/12</f>
        <v>0</v>
      </c>
      <c r="P73" s="108" t="e">
        <f t="shared" si="62"/>
        <v>#DIV/0!</v>
      </c>
      <c r="Q73" s="706">
        <f>'Next Years Budget - Set Goals'!Q82/12</f>
        <v>0</v>
      </c>
      <c r="R73" s="108" t="e">
        <f t="shared" si="63"/>
        <v>#DIV/0!</v>
      </c>
      <c r="S73" s="706">
        <f>'Next Years Budget - Set Goals'!S82/12</f>
        <v>0</v>
      </c>
      <c r="T73" s="108" t="e">
        <f t="shared" si="64"/>
        <v>#DIV/0!</v>
      </c>
      <c r="U73" s="706">
        <f>'Next Years Budget - Set Goals'!U82/12</f>
        <v>0</v>
      </c>
      <c r="V73" s="108" t="e">
        <f t="shared" si="65"/>
        <v>#DIV/0!</v>
      </c>
      <c r="W73" s="706">
        <f>'Next Years Budget - Set Goals'!W82/12</f>
        <v>0</v>
      </c>
      <c r="X73" s="108" t="e">
        <f t="shared" si="66"/>
        <v>#DIV/0!</v>
      </c>
      <c r="Y73" s="706">
        <f>'Next Years Budget - Set Goals'!Y82/12</f>
        <v>0</v>
      </c>
      <c r="Z73" s="108" t="e">
        <f t="shared" si="67"/>
        <v>#DIV/0!</v>
      </c>
      <c r="AA73" s="706">
        <f>'Next Years Budget - Set Goals'!AA82/12</f>
        <v>0</v>
      </c>
      <c r="AB73" s="108" t="e">
        <f t="shared" si="68"/>
        <v>#DIV/0!</v>
      </c>
      <c r="AC73" s="706">
        <f>'Next Years Budget - Set Goals'!AC82/12</f>
        <v>0</v>
      </c>
      <c r="AD73" s="319" t="e">
        <f t="shared" si="69"/>
        <v>#DIV/0!</v>
      </c>
      <c r="AF73" s="886"/>
      <c r="AG73" s="886"/>
      <c r="AH73" s="886"/>
      <c r="AI73" s="886"/>
      <c r="AJ73" s="886"/>
      <c r="AK73" s="886"/>
      <c r="AL73" s="886"/>
      <c r="AM73" s="886"/>
      <c r="AN73" s="886"/>
      <c r="AO73" s="886"/>
      <c r="AP73" s="886"/>
      <c r="AQ73" s="886"/>
    </row>
    <row r="74" spans="1:49" ht="13.15" x14ac:dyDescent="0.4">
      <c r="A74" s="327" t="s">
        <v>399</v>
      </c>
      <c r="B74" s="394" t="s">
        <v>296</v>
      </c>
      <c r="C74" s="243">
        <f t="shared" si="56"/>
        <v>0</v>
      </c>
      <c r="D74" s="101">
        <f t="shared" si="57"/>
        <v>0</v>
      </c>
      <c r="E74" s="706">
        <f>'Next Years Budget - Set Goals'!E83/12</f>
        <v>0</v>
      </c>
      <c r="F74" s="108">
        <f t="shared" si="58"/>
        <v>0</v>
      </c>
      <c r="G74" s="706">
        <f>'Next Years Budget - Set Goals'!G83/12</f>
        <v>0</v>
      </c>
      <c r="H74" s="108" t="e">
        <f t="shared" si="58"/>
        <v>#DIV/0!</v>
      </c>
      <c r="I74" s="706">
        <f>'Next Years Budget - Set Goals'!I83/12</f>
        <v>0</v>
      </c>
      <c r="J74" s="108" t="e">
        <f t="shared" si="59"/>
        <v>#DIV/0!</v>
      </c>
      <c r="K74" s="706">
        <f>'Next Years Budget - Set Goals'!K83/12</f>
        <v>0</v>
      </c>
      <c r="L74" s="108" t="e">
        <f t="shared" si="60"/>
        <v>#DIV/0!</v>
      </c>
      <c r="M74" s="706">
        <f>'Next Years Budget - Set Goals'!M83/12</f>
        <v>0</v>
      </c>
      <c r="N74" s="108" t="e">
        <f t="shared" si="61"/>
        <v>#DIV/0!</v>
      </c>
      <c r="O74" s="706">
        <f>'Next Years Budget - Set Goals'!O83/12</f>
        <v>0</v>
      </c>
      <c r="P74" s="108" t="e">
        <f t="shared" si="62"/>
        <v>#DIV/0!</v>
      </c>
      <c r="Q74" s="706">
        <f>'Next Years Budget - Set Goals'!Q83/12</f>
        <v>0</v>
      </c>
      <c r="R74" s="108" t="e">
        <f t="shared" si="63"/>
        <v>#DIV/0!</v>
      </c>
      <c r="S74" s="706">
        <f>'Next Years Budget - Set Goals'!S83/12</f>
        <v>0</v>
      </c>
      <c r="T74" s="108" t="e">
        <f t="shared" si="64"/>
        <v>#DIV/0!</v>
      </c>
      <c r="U74" s="706">
        <f>'Next Years Budget - Set Goals'!U83/12</f>
        <v>0</v>
      </c>
      <c r="V74" s="108" t="e">
        <f t="shared" si="65"/>
        <v>#DIV/0!</v>
      </c>
      <c r="W74" s="706">
        <f>'Next Years Budget - Set Goals'!W83/12</f>
        <v>0</v>
      </c>
      <c r="X74" s="108" t="e">
        <f t="shared" si="66"/>
        <v>#DIV/0!</v>
      </c>
      <c r="Y74" s="706">
        <f>'Next Years Budget - Set Goals'!Y83/12</f>
        <v>0</v>
      </c>
      <c r="Z74" s="108" t="e">
        <f t="shared" si="67"/>
        <v>#DIV/0!</v>
      </c>
      <c r="AA74" s="706">
        <f>'Next Years Budget - Set Goals'!AA83/12</f>
        <v>0</v>
      </c>
      <c r="AB74" s="108" t="e">
        <f t="shared" si="68"/>
        <v>#DIV/0!</v>
      </c>
      <c r="AC74" s="706">
        <f>'Next Years Budget - Set Goals'!AC83/12</f>
        <v>0</v>
      </c>
      <c r="AD74" s="319" t="e">
        <f t="shared" si="69"/>
        <v>#DIV/0!</v>
      </c>
      <c r="AF74" s="886"/>
      <c r="AG74" s="886"/>
      <c r="AH74" s="886"/>
      <c r="AI74" s="886"/>
      <c r="AJ74" s="886"/>
      <c r="AK74" s="886"/>
      <c r="AL74" s="886"/>
      <c r="AM74" s="886"/>
      <c r="AN74" s="886"/>
      <c r="AO74" s="886"/>
      <c r="AP74" s="886"/>
      <c r="AQ74" s="886"/>
    </row>
    <row r="75" spans="1:49" ht="13.15" x14ac:dyDescent="0.4">
      <c r="A75" s="327" t="s">
        <v>398</v>
      </c>
      <c r="B75" s="394" t="s">
        <v>297</v>
      </c>
      <c r="C75" s="243">
        <f t="shared" si="56"/>
        <v>0</v>
      </c>
      <c r="D75" s="101">
        <f t="shared" si="57"/>
        <v>0</v>
      </c>
      <c r="E75" s="706">
        <f>'Next Years Budget - Set Goals'!E84/12</f>
        <v>0</v>
      </c>
      <c r="F75" s="108">
        <f t="shared" si="58"/>
        <v>0</v>
      </c>
      <c r="G75" s="706">
        <f>'Next Years Budget - Set Goals'!G84/12</f>
        <v>0</v>
      </c>
      <c r="H75" s="108" t="e">
        <f t="shared" si="58"/>
        <v>#DIV/0!</v>
      </c>
      <c r="I75" s="706">
        <f>'Next Years Budget - Set Goals'!I84/12</f>
        <v>0</v>
      </c>
      <c r="J75" s="108" t="e">
        <f t="shared" si="59"/>
        <v>#DIV/0!</v>
      </c>
      <c r="K75" s="706">
        <f>'Next Years Budget - Set Goals'!K84/12</f>
        <v>0</v>
      </c>
      <c r="L75" s="108" t="e">
        <f t="shared" si="60"/>
        <v>#DIV/0!</v>
      </c>
      <c r="M75" s="706">
        <f>'Next Years Budget - Set Goals'!M84/12</f>
        <v>0</v>
      </c>
      <c r="N75" s="108" t="e">
        <f t="shared" si="61"/>
        <v>#DIV/0!</v>
      </c>
      <c r="O75" s="706">
        <f>'Next Years Budget - Set Goals'!O84/12</f>
        <v>0</v>
      </c>
      <c r="P75" s="108" t="e">
        <f t="shared" si="62"/>
        <v>#DIV/0!</v>
      </c>
      <c r="Q75" s="706">
        <f>'Next Years Budget - Set Goals'!Q84/12</f>
        <v>0</v>
      </c>
      <c r="R75" s="108" t="e">
        <f t="shared" si="63"/>
        <v>#DIV/0!</v>
      </c>
      <c r="S75" s="706">
        <f>'Next Years Budget - Set Goals'!S84/12</f>
        <v>0</v>
      </c>
      <c r="T75" s="108" t="e">
        <f t="shared" si="64"/>
        <v>#DIV/0!</v>
      </c>
      <c r="U75" s="706">
        <f>'Next Years Budget - Set Goals'!U84/12</f>
        <v>0</v>
      </c>
      <c r="V75" s="108" t="e">
        <f t="shared" si="65"/>
        <v>#DIV/0!</v>
      </c>
      <c r="W75" s="706">
        <f>'Next Years Budget - Set Goals'!W84/12</f>
        <v>0</v>
      </c>
      <c r="X75" s="108" t="e">
        <f t="shared" si="66"/>
        <v>#DIV/0!</v>
      </c>
      <c r="Y75" s="706">
        <f>'Next Years Budget - Set Goals'!Y84/12</f>
        <v>0</v>
      </c>
      <c r="Z75" s="108" t="e">
        <f t="shared" si="67"/>
        <v>#DIV/0!</v>
      </c>
      <c r="AA75" s="706">
        <f>'Next Years Budget - Set Goals'!AA84/12</f>
        <v>0</v>
      </c>
      <c r="AB75" s="108" t="e">
        <f t="shared" si="68"/>
        <v>#DIV/0!</v>
      </c>
      <c r="AC75" s="706">
        <f>'Next Years Budget - Set Goals'!AC84/12</f>
        <v>0</v>
      </c>
      <c r="AD75" s="319" t="e">
        <f t="shared" si="69"/>
        <v>#DIV/0!</v>
      </c>
      <c r="AF75" s="886"/>
      <c r="AG75" s="886"/>
      <c r="AH75" s="886"/>
      <c r="AI75" s="886"/>
      <c r="AJ75" s="886"/>
      <c r="AK75" s="886"/>
      <c r="AL75" s="886"/>
      <c r="AM75" s="886"/>
      <c r="AN75" s="886"/>
      <c r="AO75" s="886"/>
      <c r="AP75" s="886"/>
      <c r="AQ75" s="886"/>
    </row>
    <row r="76" spans="1:49" ht="13.15" x14ac:dyDescent="0.4">
      <c r="A76" s="327" t="s">
        <v>398</v>
      </c>
      <c r="B76" s="394" t="s">
        <v>298</v>
      </c>
      <c r="C76" s="243">
        <f t="shared" si="56"/>
        <v>0</v>
      </c>
      <c r="D76" s="101">
        <f t="shared" si="57"/>
        <v>0</v>
      </c>
      <c r="E76" s="706">
        <f>'Next Years Budget - Set Goals'!E85/12</f>
        <v>0</v>
      </c>
      <c r="F76" s="108">
        <f t="shared" si="58"/>
        <v>0</v>
      </c>
      <c r="G76" s="706">
        <f>'Next Years Budget - Set Goals'!G85/12</f>
        <v>0</v>
      </c>
      <c r="H76" s="108" t="e">
        <f t="shared" si="58"/>
        <v>#DIV/0!</v>
      </c>
      <c r="I76" s="706">
        <f>'Next Years Budget - Set Goals'!I85/12</f>
        <v>0</v>
      </c>
      <c r="J76" s="108" t="e">
        <f t="shared" si="59"/>
        <v>#DIV/0!</v>
      </c>
      <c r="K76" s="706">
        <f>'Next Years Budget - Set Goals'!K85/12</f>
        <v>0</v>
      </c>
      <c r="L76" s="108" t="e">
        <f t="shared" si="60"/>
        <v>#DIV/0!</v>
      </c>
      <c r="M76" s="706">
        <f>'Next Years Budget - Set Goals'!M85/12</f>
        <v>0</v>
      </c>
      <c r="N76" s="108" t="e">
        <f t="shared" si="61"/>
        <v>#DIV/0!</v>
      </c>
      <c r="O76" s="706">
        <f>'Next Years Budget - Set Goals'!O85/12</f>
        <v>0</v>
      </c>
      <c r="P76" s="108" t="e">
        <f t="shared" si="62"/>
        <v>#DIV/0!</v>
      </c>
      <c r="Q76" s="706">
        <f>'Next Years Budget - Set Goals'!Q85/12</f>
        <v>0</v>
      </c>
      <c r="R76" s="108" t="e">
        <f t="shared" si="63"/>
        <v>#DIV/0!</v>
      </c>
      <c r="S76" s="706">
        <f>'Next Years Budget - Set Goals'!S85/12</f>
        <v>0</v>
      </c>
      <c r="T76" s="108" t="e">
        <f t="shared" si="64"/>
        <v>#DIV/0!</v>
      </c>
      <c r="U76" s="706">
        <f>'Next Years Budget - Set Goals'!U85/12</f>
        <v>0</v>
      </c>
      <c r="V76" s="108" t="e">
        <f t="shared" si="65"/>
        <v>#DIV/0!</v>
      </c>
      <c r="W76" s="706">
        <f>'Next Years Budget - Set Goals'!W85/12</f>
        <v>0</v>
      </c>
      <c r="X76" s="108" t="e">
        <f t="shared" si="66"/>
        <v>#DIV/0!</v>
      </c>
      <c r="Y76" s="706">
        <f>'Next Years Budget - Set Goals'!Y85/12</f>
        <v>0</v>
      </c>
      <c r="Z76" s="108" t="e">
        <f t="shared" si="67"/>
        <v>#DIV/0!</v>
      </c>
      <c r="AA76" s="706">
        <f>'Next Years Budget - Set Goals'!AA85/12</f>
        <v>0</v>
      </c>
      <c r="AB76" s="108" t="e">
        <f t="shared" si="68"/>
        <v>#DIV/0!</v>
      </c>
      <c r="AC76" s="706">
        <f>'Next Years Budget - Set Goals'!AC85/12</f>
        <v>0</v>
      </c>
      <c r="AD76" s="319" t="e">
        <f t="shared" si="69"/>
        <v>#DIV/0!</v>
      </c>
      <c r="AF76" s="886"/>
      <c r="AG76" s="886"/>
      <c r="AH76" s="886"/>
      <c r="AI76" s="886"/>
      <c r="AJ76" s="886"/>
      <c r="AK76" s="886"/>
      <c r="AL76" s="886"/>
      <c r="AM76" s="886"/>
      <c r="AN76" s="886"/>
      <c r="AO76" s="886"/>
      <c r="AP76" s="886"/>
      <c r="AQ76" s="886"/>
    </row>
    <row r="77" spans="1:49" ht="13.15" x14ac:dyDescent="0.4">
      <c r="A77" s="327"/>
      <c r="B77" s="409" t="s">
        <v>300</v>
      </c>
      <c r="C77" s="265">
        <f>SUM(C63:C76)</f>
        <v>0</v>
      </c>
      <c r="D77" s="110">
        <f>+C77/$C$7</f>
        <v>0</v>
      </c>
      <c r="E77" s="256">
        <f>SUM(E63:E76)</f>
        <v>0</v>
      </c>
      <c r="F77" s="194">
        <f t="shared" si="58"/>
        <v>0</v>
      </c>
      <c r="G77" s="256">
        <f>SUM(G63:G76)</f>
        <v>0</v>
      </c>
      <c r="H77" s="194" t="e">
        <f t="shared" si="58"/>
        <v>#DIV/0!</v>
      </c>
      <c r="I77" s="256">
        <f>SUM(I63:I76)</f>
        <v>0</v>
      </c>
      <c r="J77" s="194" t="e">
        <f t="shared" si="59"/>
        <v>#DIV/0!</v>
      </c>
      <c r="K77" s="256">
        <f>SUM(K63:K76)</f>
        <v>0</v>
      </c>
      <c r="L77" s="194" t="e">
        <f t="shared" si="60"/>
        <v>#DIV/0!</v>
      </c>
      <c r="M77" s="256">
        <f>SUM(M63:M76)</f>
        <v>0</v>
      </c>
      <c r="N77" s="194" t="e">
        <f t="shared" si="61"/>
        <v>#DIV/0!</v>
      </c>
      <c r="O77" s="256">
        <f>SUM(O63:O76)</f>
        <v>0</v>
      </c>
      <c r="P77" s="194" t="e">
        <f t="shared" si="62"/>
        <v>#DIV/0!</v>
      </c>
      <c r="Q77" s="256">
        <f>SUM(Q63:Q76)</f>
        <v>0</v>
      </c>
      <c r="R77" s="194" t="e">
        <f t="shared" si="63"/>
        <v>#DIV/0!</v>
      </c>
      <c r="S77" s="256">
        <f>SUM(S63:S76)</f>
        <v>0</v>
      </c>
      <c r="T77" s="194" t="e">
        <f t="shared" si="64"/>
        <v>#DIV/0!</v>
      </c>
      <c r="U77" s="256">
        <f>SUM(U63:U76)</f>
        <v>0</v>
      </c>
      <c r="V77" s="194" t="e">
        <f t="shared" si="65"/>
        <v>#DIV/0!</v>
      </c>
      <c r="W77" s="256">
        <f>SUM(W63:W76)</f>
        <v>0</v>
      </c>
      <c r="X77" s="194" t="e">
        <f t="shared" si="66"/>
        <v>#DIV/0!</v>
      </c>
      <c r="Y77" s="256">
        <f>SUM(Y63:Y76)</f>
        <v>0</v>
      </c>
      <c r="Z77" s="194" t="e">
        <f t="shared" si="67"/>
        <v>#DIV/0!</v>
      </c>
      <c r="AA77" s="256">
        <f>SUM(AA63:AA76)</f>
        <v>0</v>
      </c>
      <c r="AB77" s="194" t="e">
        <f t="shared" si="68"/>
        <v>#DIV/0!</v>
      </c>
      <c r="AC77" s="256">
        <f>SUM(AC63:AC76)</f>
        <v>0</v>
      </c>
      <c r="AD77" s="230" t="e">
        <f t="shared" si="69"/>
        <v>#DIV/0!</v>
      </c>
      <c r="AF77" s="886"/>
      <c r="AG77" s="886"/>
      <c r="AH77" s="886"/>
      <c r="AI77" s="886"/>
      <c r="AJ77" s="886"/>
      <c r="AK77" s="886"/>
      <c r="AL77" s="886"/>
      <c r="AM77" s="886"/>
      <c r="AN77" s="886"/>
      <c r="AO77" s="886"/>
      <c r="AP77" s="886"/>
      <c r="AQ77" s="886"/>
    </row>
    <row r="78" spans="1:49" ht="13.15" x14ac:dyDescent="0.4">
      <c r="A78" s="327"/>
      <c r="B78" s="4"/>
      <c r="C78" s="243"/>
      <c r="D78" s="1"/>
      <c r="E78" s="248"/>
      <c r="F78" s="108"/>
      <c r="G78" s="248"/>
      <c r="H78" s="108"/>
      <c r="I78" s="248"/>
      <c r="J78" s="108"/>
      <c r="K78" s="248"/>
      <c r="L78" s="108"/>
      <c r="M78" s="248"/>
      <c r="N78" s="108"/>
      <c r="O78" s="248"/>
      <c r="P78" s="108"/>
      <c r="Q78" s="248"/>
      <c r="R78" s="108"/>
      <c r="S78" s="248"/>
      <c r="T78" s="108"/>
      <c r="U78" s="248"/>
      <c r="V78" s="108"/>
      <c r="W78" s="248"/>
      <c r="X78" s="108"/>
      <c r="Y78" s="248"/>
      <c r="Z78" s="108"/>
      <c r="AA78" s="248"/>
      <c r="AB78" s="108"/>
      <c r="AC78" s="248"/>
      <c r="AD78" s="319"/>
      <c r="AF78" s="886"/>
      <c r="AG78" s="886"/>
      <c r="AH78" s="886"/>
      <c r="AI78" s="886"/>
      <c r="AJ78" s="886"/>
      <c r="AK78" s="886"/>
      <c r="AL78" s="886"/>
      <c r="AM78" s="886"/>
      <c r="AN78" s="886"/>
      <c r="AO78" s="886"/>
      <c r="AP78" s="886"/>
      <c r="AQ78" s="886"/>
    </row>
    <row r="79" spans="1:49" ht="13.15" x14ac:dyDescent="0.4">
      <c r="A79" s="327"/>
      <c r="B79" s="410" t="s">
        <v>307</v>
      </c>
      <c r="C79" s="243"/>
      <c r="D79" s="1"/>
      <c r="E79" s="248"/>
      <c r="F79" s="108"/>
      <c r="G79" s="248"/>
      <c r="H79" s="108"/>
      <c r="I79" s="248"/>
      <c r="J79" s="108"/>
      <c r="K79" s="248"/>
      <c r="L79" s="108"/>
      <c r="M79" s="248"/>
      <c r="N79" s="108"/>
      <c r="O79" s="248"/>
      <c r="P79" s="108"/>
      <c r="Q79" s="248"/>
      <c r="R79" s="108"/>
      <c r="S79" s="248"/>
      <c r="T79" s="108"/>
      <c r="U79" s="248"/>
      <c r="V79" s="108"/>
      <c r="W79" s="248"/>
      <c r="X79" s="108"/>
      <c r="Y79" s="248"/>
      <c r="Z79" s="108"/>
      <c r="AA79" s="248"/>
      <c r="AB79" s="108"/>
      <c r="AC79" s="248"/>
      <c r="AD79" s="319"/>
      <c r="AF79" s="886"/>
      <c r="AG79" s="886"/>
      <c r="AH79" s="886"/>
      <c r="AI79" s="886"/>
      <c r="AJ79" s="886"/>
      <c r="AK79" s="886"/>
      <c r="AL79" s="886"/>
      <c r="AM79" s="886"/>
      <c r="AN79" s="886"/>
      <c r="AO79" s="886"/>
      <c r="AP79" s="886"/>
      <c r="AQ79" s="886"/>
    </row>
    <row r="80" spans="1:49" ht="13.15" x14ac:dyDescent="0.4">
      <c r="A80" s="327" t="s">
        <v>398</v>
      </c>
      <c r="B80" s="411" t="s">
        <v>301</v>
      </c>
      <c r="C80" s="243">
        <f t="shared" ref="C80:C85" si="70">+E80+G80+I80+K80+M80+O80+Q80+S80+U80+W80+Y80+AA80+AC80</f>
        <v>0</v>
      </c>
      <c r="D80" s="101">
        <f t="shared" ref="D80:D85" si="71">+C80/$C$7</f>
        <v>0</v>
      </c>
      <c r="E80" s="706">
        <f>'Next Years Budget - Set Goals'!E89/12</f>
        <v>0</v>
      </c>
      <c r="F80" s="108">
        <f t="shared" ref="F80:H86" si="72">+E80/E$7</f>
        <v>0</v>
      </c>
      <c r="G80" s="706">
        <f>'Next Years Budget - Set Goals'!G89/12</f>
        <v>0</v>
      </c>
      <c r="H80" s="108" t="e">
        <f t="shared" si="72"/>
        <v>#DIV/0!</v>
      </c>
      <c r="I80" s="706">
        <f>'Next Years Budget - Set Goals'!I89/12</f>
        <v>0</v>
      </c>
      <c r="J80" s="108" t="e">
        <f t="shared" ref="J80:J86" si="73">+I80/I$7</f>
        <v>#DIV/0!</v>
      </c>
      <c r="K80" s="706">
        <f>'Next Years Budget - Set Goals'!K89/12</f>
        <v>0</v>
      </c>
      <c r="L80" s="108" t="e">
        <f t="shared" ref="L80:L86" si="74">+K80/K$7</f>
        <v>#DIV/0!</v>
      </c>
      <c r="M80" s="706">
        <f>'Next Years Budget - Set Goals'!M89/12</f>
        <v>0</v>
      </c>
      <c r="N80" s="108" t="e">
        <f t="shared" ref="N80:N86" si="75">+M80/M$7</f>
        <v>#DIV/0!</v>
      </c>
      <c r="O80" s="706">
        <f>'Next Years Budget - Set Goals'!O89/12</f>
        <v>0</v>
      </c>
      <c r="P80" s="108" t="e">
        <f t="shared" ref="P80:P86" si="76">+O80/O$7</f>
        <v>#DIV/0!</v>
      </c>
      <c r="Q80" s="706">
        <f>'Next Years Budget - Set Goals'!Q89/12</f>
        <v>0</v>
      </c>
      <c r="R80" s="108" t="e">
        <f t="shared" ref="R80:R86" si="77">+Q80/Q$7</f>
        <v>#DIV/0!</v>
      </c>
      <c r="S80" s="706">
        <f>'Next Years Budget - Set Goals'!S89/12</f>
        <v>0</v>
      </c>
      <c r="T80" s="108" t="e">
        <f t="shared" ref="T80:T86" si="78">+S80/S$7</f>
        <v>#DIV/0!</v>
      </c>
      <c r="U80" s="706">
        <f>'Next Years Budget - Set Goals'!U89/12</f>
        <v>0</v>
      </c>
      <c r="V80" s="108" t="e">
        <f t="shared" ref="V80:V86" si="79">+U80/U$7</f>
        <v>#DIV/0!</v>
      </c>
      <c r="W80" s="706">
        <f>'Next Years Budget - Set Goals'!W89/12</f>
        <v>0</v>
      </c>
      <c r="X80" s="108" t="e">
        <f t="shared" ref="X80:X86" si="80">+W80/W$7</f>
        <v>#DIV/0!</v>
      </c>
      <c r="Y80" s="706">
        <f>'Next Years Budget - Set Goals'!Y89/12</f>
        <v>0</v>
      </c>
      <c r="Z80" s="108" t="e">
        <f t="shared" ref="Z80:Z86" si="81">+Y80/Y$7</f>
        <v>#DIV/0!</v>
      </c>
      <c r="AA80" s="706">
        <f>'Next Years Budget - Set Goals'!AA89/12</f>
        <v>0</v>
      </c>
      <c r="AB80" s="108" t="e">
        <f t="shared" ref="AB80:AB86" si="82">+AA80/AA$7</f>
        <v>#DIV/0!</v>
      </c>
      <c r="AC80" s="706">
        <f>'Next Years Budget - Set Goals'!AC89/12</f>
        <v>0</v>
      </c>
      <c r="AD80" s="319" t="e">
        <f t="shared" ref="AD80:AD86" si="83">+AC80/AC$7</f>
        <v>#DIV/0!</v>
      </c>
      <c r="AF80" s="886"/>
      <c r="AG80" s="886"/>
      <c r="AH80" s="886"/>
      <c r="AI80" s="886"/>
      <c r="AJ80" s="886"/>
      <c r="AK80" s="886"/>
      <c r="AL80" s="886"/>
      <c r="AM80" s="886"/>
      <c r="AN80" s="886"/>
      <c r="AO80" s="886"/>
      <c r="AP80" s="886"/>
      <c r="AQ80" s="886"/>
    </row>
    <row r="81" spans="1:43" ht="13.15" x14ac:dyDescent="0.4">
      <c r="A81" s="327" t="s">
        <v>399</v>
      </c>
      <c r="B81" s="394" t="s">
        <v>302</v>
      </c>
      <c r="C81" s="243">
        <f t="shared" si="70"/>
        <v>0</v>
      </c>
      <c r="D81" s="101">
        <f t="shared" si="71"/>
        <v>0</v>
      </c>
      <c r="E81" s="706">
        <f>'Next Years Budget - Set Goals'!E90/12</f>
        <v>0</v>
      </c>
      <c r="F81" s="108">
        <f t="shared" si="72"/>
        <v>0</v>
      </c>
      <c r="G81" s="706">
        <f>'Next Years Budget - Set Goals'!G90/12</f>
        <v>0</v>
      </c>
      <c r="H81" s="108" t="e">
        <f t="shared" si="72"/>
        <v>#DIV/0!</v>
      </c>
      <c r="I81" s="706">
        <f>'Next Years Budget - Set Goals'!I90/12</f>
        <v>0</v>
      </c>
      <c r="J81" s="108" t="e">
        <f t="shared" si="73"/>
        <v>#DIV/0!</v>
      </c>
      <c r="K81" s="706">
        <f>'Next Years Budget - Set Goals'!K90/12</f>
        <v>0</v>
      </c>
      <c r="L81" s="108" t="e">
        <f t="shared" si="74"/>
        <v>#DIV/0!</v>
      </c>
      <c r="M81" s="706">
        <f>'Next Years Budget - Set Goals'!M90/12</f>
        <v>0</v>
      </c>
      <c r="N81" s="108" t="e">
        <f t="shared" si="75"/>
        <v>#DIV/0!</v>
      </c>
      <c r="O81" s="706">
        <f>'Next Years Budget - Set Goals'!O90/12</f>
        <v>0</v>
      </c>
      <c r="P81" s="108" t="e">
        <f t="shared" si="76"/>
        <v>#DIV/0!</v>
      </c>
      <c r="Q81" s="706">
        <f>'Next Years Budget - Set Goals'!Q90/12</f>
        <v>0</v>
      </c>
      <c r="R81" s="108" t="e">
        <f t="shared" si="77"/>
        <v>#DIV/0!</v>
      </c>
      <c r="S81" s="706">
        <f>'Next Years Budget - Set Goals'!S90/12</f>
        <v>0</v>
      </c>
      <c r="T81" s="108" t="e">
        <f t="shared" si="78"/>
        <v>#DIV/0!</v>
      </c>
      <c r="U81" s="706">
        <f>'Next Years Budget - Set Goals'!U90/12</f>
        <v>0</v>
      </c>
      <c r="V81" s="108" t="e">
        <f t="shared" si="79"/>
        <v>#DIV/0!</v>
      </c>
      <c r="W81" s="706">
        <f>'Next Years Budget - Set Goals'!W90/12</f>
        <v>0</v>
      </c>
      <c r="X81" s="108" t="e">
        <f t="shared" si="80"/>
        <v>#DIV/0!</v>
      </c>
      <c r="Y81" s="706">
        <f>'Next Years Budget - Set Goals'!Y90/12</f>
        <v>0</v>
      </c>
      <c r="Z81" s="108" t="e">
        <f t="shared" si="81"/>
        <v>#DIV/0!</v>
      </c>
      <c r="AA81" s="706">
        <f>'Next Years Budget - Set Goals'!AA90/12</f>
        <v>0</v>
      </c>
      <c r="AB81" s="108" t="e">
        <f t="shared" si="82"/>
        <v>#DIV/0!</v>
      </c>
      <c r="AC81" s="706">
        <f>'Next Years Budget - Set Goals'!AC90/12</f>
        <v>0</v>
      </c>
      <c r="AD81" s="319" t="e">
        <f t="shared" si="83"/>
        <v>#DIV/0!</v>
      </c>
      <c r="AF81" s="886"/>
      <c r="AG81" s="886"/>
      <c r="AH81" s="886"/>
      <c r="AI81" s="886"/>
      <c r="AJ81" s="886"/>
      <c r="AK81" s="886"/>
      <c r="AL81" s="886"/>
      <c r="AM81" s="886"/>
      <c r="AN81" s="886"/>
      <c r="AO81" s="886"/>
      <c r="AP81" s="886"/>
      <c r="AQ81" s="886"/>
    </row>
    <row r="82" spans="1:43" ht="13.15" x14ac:dyDescent="0.4">
      <c r="A82" s="327" t="s">
        <v>399</v>
      </c>
      <c r="B82" s="394" t="s">
        <v>303</v>
      </c>
      <c r="C82" s="243">
        <f t="shared" si="70"/>
        <v>0</v>
      </c>
      <c r="D82" s="101">
        <f t="shared" si="71"/>
        <v>0</v>
      </c>
      <c r="E82" s="706">
        <f>'Next Years Budget - Set Goals'!E91/12</f>
        <v>0</v>
      </c>
      <c r="F82" s="108">
        <f t="shared" si="72"/>
        <v>0</v>
      </c>
      <c r="G82" s="706">
        <f>'Next Years Budget - Set Goals'!G91/12</f>
        <v>0</v>
      </c>
      <c r="H82" s="108" t="e">
        <f t="shared" si="72"/>
        <v>#DIV/0!</v>
      </c>
      <c r="I82" s="706">
        <f>'Next Years Budget - Set Goals'!I91/12</f>
        <v>0</v>
      </c>
      <c r="J82" s="108" t="e">
        <f t="shared" si="73"/>
        <v>#DIV/0!</v>
      </c>
      <c r="K82" s="706">
        <f>'Next Years Budget - Set Goals'!K91/12</f>
        <v>0</v>
      </c>
      <c r="L82" s="108" t="e">
        <f t="shared" si="74"/>
        <v>#DIV/0!</v>
      </c>
      <c r="M82" s="706">
        <f>'Next Years Budget - Set Goals'!M91/12</f>
        <v>0</v>
      </c>
      <c r="N82" s="108" t="e">
        <f t="shared" si="75"/>
        <v>#DIV/0!</v>
      </c>
      <c r="O82" s="706">
        <f>'Next Years Budget - Set Goals'!O91/12</f>
        <v>0</v>
      </c>
      <c r="P82" s="108" t="e">
        <f t="shared" si="76"/>
        <v>#DIV/0!</v>
      </c>
      <c r="Q82" s="706">
        <f>'Next Years Budget - Set Goals'!Q91/12</f>
        <v>0</v>
      </c>
      <c r="R82" s="108" t="e">
        <f t="shared" si="77"/>
        <v>#DIV/0!</v>
      </c>
      <c r="S82" s="706">
        <f>'Next Years Budget - Set Goals'!S91/12</f>
        <v>0</v>
      </c>
      <c r="T82" s="108" t="e">
        <f t="shared" si="78"/>
        <v>#DIV/0!</v>
      </c>
      <c r="U82" s="706">
        <f>'Next Years Budget - Set Goals'!U91/12</f>
        <v>0</v>
      </c>
      <c r="V82" s="108" t="e">
        <f t="shared" si="79"/>
        <v>#DIV/0!</v>
      </c>
      <c r="W82" s="706">
        <f>'Next Years Budget - Set Goals'!W91/12</f>
        <v>0</v>
      </c>
      <c r="X82" s="108" t="e">
        <f t="shared" si="80"/>
        <v>#DIV/0!</v>
      </c>
      <c r="Y82" s="706">
        <f>'Next Years Budget - Set Goals'!Y91/12</f>
        <v>0</v>
      </c>
      <c r="Z82" s="108" t="e">
        <f t="shared" si="81"/>
        <v>#DIV/0!</v>
      </c>
      <c r="AA82" s="706">
        <f>'Next Years Budget - Set Goals'!AA91/12</f>
        <v>0</v>
      </c>
      <c r="AB82" s="108" t="e">
        <f t="shared" si="82"/>
        <v>#DIV/0!</v>
      </c>
      <c r="AC82" s="706">
        <f>'Next Years Budget - Set Goals'!AC91/12</f>
        <v>0</v>
      </c>
      <c r="AD82" s="319" t="e">
        <f t="shared" si="83"/>
        <v>#DIV/0!</v>
      </c>
      <c r="AF82" s="886"/>
      <c r="AG82" s="886"/>
      <c r="AH82" s="886"/>
      <c r="AI82" s="886"/>
      <c r="AJ82" s="886"/>
      <c r="AK82" s="886"/>
      <c r="AL82" s="886"/>
      <c r="AM82" s="886"/>
      <c r="AN82" s="886"/>
      <c r="AO82" s="886"/>
      <c r="AP82" s="886"/>
      <c r="AQ82" s="886"/>
    </row>
    <row r="83" spans="1:43" ht="13.15" x14ac:dyDescent="0.4">
      <c r="A83" s="327" t="s">
        <v>399</v>
      </c>
      <c r="B83" s="394" t="s">
        <v>304</v>
      </c>
      <c r="C83" s="243">
        <f t="shared" si="70"/>
        <v>0</v>
      </c>
      <c r="D83" s="101">
        <f t="shared" si="71"/>
        <v>0</v>
      </c>
      <c r="E83" s="706">
        <f>'Next Years Budget - Set Goals'!E92/12</f>
        <v>0</v>
      </c>
      <c r="F83" s="108">
        <f t="shared" si="72"/>
        <v>0</v>
      </c>
      <c r="G83" s="706">
        <f>'Next Years Budget - Set Goals'!G92/12</f>
        <v>0</v>
      </c>
      <c r="H83" s="108" t="e">
        <f t="shared" si="72"/>
        <v>#DIV/0!</v>
      </c>
      <c r="I83" s="706">
        <f>'Next Years Budget - Set Goals'!I92/12</f>
        <v>0</v>
      </c>
      <c r="J83" s="108" t="e">
        <f t="shared" si="73"/>
        <v>#DIV/0!</v>
      </c>
      <c r="K83" s="706">
        <f>'Next Years Budget - Set Goals'!K92/12</f>
        <v>0</v>
      </c>
      <c r="L83" s="108" t="e">
        <f t="shared" si="74"/>
        <v>#DIV/0!</v>
      </c>
      <c r="M83" s="706">
        <f>'Next Years Budget - Set Goals'!M92/12</f>
        <v>0</v>
      </c>
      <c r="N83" s="108" t="e">
        <f t="shared" si="75"/>
        <v>#DIV/0!</v>
      </c>
      <c r="O83" s="706">
        <f>'Next Years Budget - Set Goals'!O92/12</f>
        <v>0</v>
      </c>
      <c r="P83" s="108" t="e">
        <f t="shared" si="76"/>
        <v>#DIV/0!</v>
      </c>
      <c r="Q83" s="706">
        <f>'Next Years Budget - Set Goals'!Q92/12</f>
        <v>0</v>
      </c>
      <c r="R83" s="108" t="e">
        <f t="shared" si="77"/>
        <v>#DIV/0!</v>
      </c>
      <c r="S83" s="706">
        <f>'Next Years Budget - Set Goals'!S92/12</f>
        <v>0</v>
      </c>
      <c r="T83" s="108" t="e">
        <f t="shared" si="78"/>
        <v>#DIV/0!</v>
      </c>
      <c r="U83" s="706">
        <f>'Next Years Budget - Set Goals'!U92/12</f>
        <v>0</v>
      </c>
      <c r="V83" s="108" t="e">
        <f t="shared" si="79"/>
        <v>#DIV/0!</v>
      </c>
      <c r="W83" s="706">
        <f>'Next Years Budget - Set Goals'!W92/12</f>
        <v>0</v>
      </c>
      <c r="X83" s="108" t="e">
        <f t="shared" si="80"/>
        <v>#DIV/0!</v>
      </c>
      <c r="Y83" s="706">
        <f>'Next Years Budget - Set Goals'!Y92/12</f>
        <v>0</v>
      </c>
      <c r="Z83" s="108" t="e">
        <f t="shared" si="81"/>
        <v>#DIV/0!</v>
      </c>
      <c r="AA83" s="706">
        <f>'Next Years Budget - Set Goals'!AA92/12</f>
        <v>0</v>
      </c>
      <c r="AB83" s="108" t="e">
        <f t="shared" si="82"/>
        <v>#DIV/0!</v>
      </c>
      <c r="AC83" s="706">
        <f>'Next Years Budget - Set Goals'!AC92/12</f>
        <v>0</v>
      </c>
      <c r="AD83" s="319" t="e">
        <f t="shared" si="83"/>
        <v>#DIV/0!</v>
      </c>
      <c r="AF83" s="886"/>
      <c r="AG83" s="886"/>
      <c r="AH83" s="886"/>
      <c r="AI83" s="886"/>
      <c r="AJ83" s="886"/>
      <c r="AK83" s="886"/>
      <c r="AL83" s="886"/>
      <c r="AM83" s="886"/>
      <c r="AN83" s="886"/>
      <c r="AO83" s="886"/>
      <c r="AP83" s="886"/>
      <c r="AQ83" s="886"/>
    </row>
    <row r="84" spans="1:43" ht="13.15" x14ac:dyDescent="0.4">
      <c r="A84" s="327" t="s">
        <v>398</v>
      </c>
      <c r="B84" s="394" t="s">
        <v>305</v>
      </c>
      <c r="C84" s="243">
        <f t="shared" si="70"/>
        <v>0</v>
      </c>
      <c r="D84" s="101">
        <f t="shared" si="71"/>
        <v>0</v>
      </c>
      <c r="E84" s="706">
        <f>'Next Years Budget - Set Goals'!E93/12</f>
        <v>0</v>
      </c>
      <c r="F84" s="108">
        <f t="shared" si="72"/>
        <v>0</v>
      </c>
      <c r="G84" s="706">
        <f>'Next Years Budget - Set Goals'!G93/12</f>
        <v>0</v>
      </c>
      <c r="H84" s="108" t="e">
        <f t="shared" si="72"/>
        <v>#DIV/0!</v>
      </c>
      <c r="I84" s="706">
        <f>'Next Years Budget - Set Goals'!I93/12</f>
        <v>0</v>
      </c>
      <c r="J84" s="108" t="e">
        <f t="shared" si="73"/>
        <v>#DIV/0!</v>
      </c>
      <c r="K84" s="706">
        <f>'Next Years Budget - Set Goals'!K93/12</f>
        <v>0</v>
      </c>
      <c r="L84" s="108" t="e">
        <f t="shared" si="74"/>
        <v>#DIV/0!</v>
      </c>
      <c r="M84" s="706">
        <f>'Next Years Budget - Set Goals'!M93/12</f>
        <v>0</v>
      </c>
      <c r="N84" s="108" t="e">
        <f t="shared" si="75"/>
        <v>#DIV/0!</v>
      </c>
      <c r="O84" s="706">
        <f>'Next Years Budget - Set Goals'!O93/12</f>
        <v>0</v>
      </c>
      <c r="P84" s="108" t="e">
        <f t="shared" si="76"/>
        <v>#DIV/0!</v>
      </c>
      <c r="Q84" s="706">
        <f>'Next Years Budget - Set Goals'!Q93/12</f>
        <v>0</v>
      </c>
      <c r="R84" s="108" t="e">
        <f t="shared" si="77"/>
        <v>#DIV/0!</v>
      </c>
      <c r="S84" s="706">
        <f>'Next Years Budget - Set Goals'!S93/12</f>
        <v>0</v>
      </c>
      <c r="T84" s="108" t="e">
        <f t="shared" si="78"/>
        <v>#DIV/0!</v>
      </c>
      <c r="U84" s="706">
        <f>'Next Years Budget - Set Goals'!U93/12</f>
        <v>0</v>
      </c>
      <c r="V84" s="108" t="e">
        <f t="shared" si="79"/>
        <v>#DIV/0!</v>
      </c>
      <c r="W84" s="706">
        <f>'Next Years Budget - Set Goals'!W93/12</f>
        <v>0</v>
      </c>
      <c r="X84" s="108" t="e">
        <f t="shared" si="80"/>
        <v>#DIV/0!</v>
      </c>
      <c r="Y84" s="706">
        <f>'Next Years Budget - Set Goals'!Y93/12</f>
        <v>0</v>
      </c>
      <c r="Z84" s="108" t="e">
        <f t="shared" si="81"/>
        <v>#DIV/0!</v>
      </c>
      <c r="AA84" s="706">
        <f>'Next Years Budget - Set Goals'!AA93/12</f>
        <v>0</v>
      </c>
      <c r="AB84" s="108" t="e">
        <f t="shared" si="82"/>
        <v>#DIV/0!</v>
      </c>
      <c r="AC84" s="706">
        <f>'Next Years Budget - Set Goals'!AC93/12</f>
        <v>0</v>
      </c>
      <c r="AD84" s="319" t="e">
        <f t="shared" si="83"/>
        <v>#DIV/0!</v>
      </c>
      <c r="AF84" s="886"/>
      <c r="AG84" s="886"/>
      <c r="AH84" s="886"/>
      <c r="AI84" s="886"/>
      <c r="AJ84" s="886"/>
      <c r="AK84" s="886"/>
      <c r="AL84" s="886"/>
      <c r="AM84" s="886"/>
      <c r="AN84" s="886"/>
      <c r="AO84" s="886"/>
      <c r="AP84" s="886"/>
      <c r="AQ84" s="886"/>
    </row>
    <row r="85" spans="1:43" ht="13.15" x14ac:dyDescent="0.4">
      <c r="A85" s="327" t="s">
        <v>398</v>
      </c>
      <c r="B85" s="394" t="s">
        <v>306</v>
      </c>
      <c r="C85" s="243">
        <f t="shared" si="70"/>
        <v>0</v>
      </c>
      <c r="D85" s="101">
        <f t="shared" si="71"/>
        <v>0</v>
      </c>
      <c r="E85" s="706">
        <f>'Next Years Budget - Set Goals'!E94/12</f>
        <v>0</v>
      </c>
      <c r="F85" s="108">
        <f t="shared" si="72"/>
        <v>0</v>
      </c>
      <c r="G85" s="706">
        <f>'Next Years Budget - Set Goals'!G94/12</f>
        <v>0</v>
      </c>
      <c r="H85" s="108" t="e">
        <f t="shared" si="72"/>
        <v>#DIV/0!</v>
      </c>
      <c r="I85" s="706">
        <f>'Next Years Budget - Set Goals'!I94/12</f>
        <v>0</v>
      </c>
      <c r="J85" s="108" t="e">
        <f t="shared" si="73"/>
        <v>#DIV/0!</v>
      </c>
      <c r="K85" s="706">
        <f>'Next Years Budget - Set Goals'!K94/12</f>
        <v>0</v>
      </c>
      <c r="L85" s="108" t="e">
        <f t="shared" si="74"/>
        <v>#DIV/0!</v>
      </c>
      <c r="M85" s="706">
        <f>'Next Years Budget - Set Goals'!M94/12</f>
        <v>0</v>
      </c>
      <c r="N85" s="108" t="e">
        <f t="shared" si="75"/>
        <v>#DIV/0!</v>
      </c>
      <c r="O85" s="706">
        <f>'Next Years Budget - Set Goals'!O94/12</f>
        <v>0</v>
      </c>
      <c r="P85" s="108" t="e">
        <f t="shared" si="76"/>
        <v>#DIV/0!</v>
      </c>
      <c r="Q85" s="706">
        <f>'Next Years Budget - Set Goals'!Q94/12</f>
        <v>0</v>
      </c>
      <c r="R85" s="108" t="e">
        <f t="shared" si="77"/>
        <v>#DIV/0!</v>
      </c>
      <c r="S85" s="706">
        <f>'Next Years Budget - Set Goals'!S94/12</f>
        <v>0</v>
      </c>
      <c r="T85" s="108" t="e">
        <f t="shared" si="78"/>
        <v>#DIV/0!</v>
      </c>
      <c r="U85" s="706">
        <f>'Next Years Budget - Set Goals'!U94/12</f>
        <v>0</v>
      </c>
      <c r="V85" s="108" t="e">
        <f t="shared" si="79"/>
        <v>#DIV/0!</v>
      </c>
      <c r="W85" s="706">
        <f>'Next Years Budget - Set Goals'!W94/12</f>
        <v>0</v>
      </c>
      <c r="X85" s="108" t="e">
        <f t="shared" si="80"/>
        <v>#DIV/0!</v>
      </c>
      <c r="Y85" s="706">
        <f>'Next Years Budget - Set Goals'!Y94/12</f>
        <v>0</v>
      </c>
      <c r="Z85" s="108" t="e">
        <f t="shared" si="81"/>
        <v>#DIV/0!</v>
      </c>
      <c r="AA85" s="706">
        <f>'Next Years Budget - Set Goals'!AA94/12</f>
        <v>0</v>
      </c>
      <c r="AB85" s="108" t="e">
        <f t="shared" si="82"/>
        <v>#DIV/0!</v>
      </c>
      <c r="AC85" s="706">
        <f>'Next Years Budget - Set Goals'!AC94/12</f>
        <v>0</v>
      </c>
      <c r="AD85" s="319" t="e">
        <f t="shared" si="83"/>
        <v>#DIV/0!</v>
      </c>
      <c r="AF85" s="886"/>
      <c r="AG85" s="886"/>
      <c r="AH85" s="886"/>
      <c r="AI85" s="886"/>
      <c r="AJ85" s="886"/>
      <c r="AK85" s="886"/>
      <c r="AL85" s="886"/>
      <c r="AM85" s="886"/>
      <c r="AN85" s="886"/>
      <c r="AO85" s="886"/>
      <c r="AP85" s="886"/>
      <c r="AQ85" s="886"/>
    </row>
    <row r="86" spans="1:43" ht="13.15" x14ac:dyDescent="0.4">
      <c r="A86" s="327"/>
      <c r="B86" s="409" t="s">
        <v>308</v>
      </c>
      <c r="C86" s="265">
        <f>SUM(C80:C85)</f>
        <v>0</v>
      </c>
      <c r="D86" s="110">
        <f>+C86/$C$7</f>
        <v>0</v>
      </c>
      <c r="E86" s="256">
        <f>SUM(E80:E85)</f>
        <v>0</v>
      </c>
      <c r="F86" s="194">
        <f t="shared" si="72"/>
        <v>0</v>
      </c>
      <c r="G86" s="256">
        <f>SUM(G80:G85)</f>
        <v>0</v>
      </c>
      <c r="H86" s="194" t="e">
        <f t="shared" si="72"/>
        <v>#DIV/0!</v>
      </c>
      <c r="I86" s="256">
        <f>SUM(I80:I85)</f>
        <v>0</v>
      </c>
      <c r="J86" s="194" t="e">
        <f t="shared" si="73"/>
        <v>#DIV/0!</v>
      </c>
      <c r="K86" s="256">
        <f>SUM(K80:K85)</f>
        <v>0</v>
      </c>
      <c r="L86" s="194" t="e">
        <f t="shared" si="74"/>
        <v>#DIV/0!</v>
      </c>
      <c r="M86" s="256">
        <f>SUM(M80:M85)</f>
        <v>0</v>
      </c>
      <c r="N86" s="194" t="e">
        <f t="shared" si="75"/>
        <v>#DIV/0!</v>
      </c>
      <c r="O86" s="256">
        <f>SUM(O80:O85)</f>
        <v>0</v>
      </c>
      <c r="P86" s="194" t="e">
        <f t="shared" si="76"/>
        <v>#DIV/0!</v>
      </c>
      <c r="Q86" s="256">
        <f>SUM(Q80:Q85)</f>
        <v>0</v>
      </c>
      <c r="R86" s="194" t="e">
        <f t="shared" si="77"/>
        <v>#DIV/0!</v>
      </c>
      <c r="S86" s="256">
        <f>SUM(S80:S85)</f>
        <v>0</v>
      </c>
      <c r="T86" s="194" t="e">
        <f t="shared" si="78"/>
        <v>#DIV/0!</v>
      </c>
      <c r="U86" s="256">
        <f>SUM(U80:U85)</f>
        <v>0</v>
      </c>
      <c r="V86" s="194" t="e">
        <f t="shared" si="79"/>
        <v>#DIV/0!</v>
      </c>
      <c r="W86" s="256">
        <f>SUM(W80:W85)</f>
        <v>0</v>
      </c>
      <c r="X86" s="194" t="e">
        <f t="shared" si="80"/>
        <v>#DIV/0!</v>
      </c>
      <c r="Y86" s="256">
        <f>SUM(Y80:Y85)</f>
        <v>0</v>
      </c>
      <c r="Z86" s="194" t="e">
        <f t="shared" si="81"/>
        <v>#DIV/0!</v>
      </c>
      <c r="AA86" s="256">
        <f>SUM(AA80:AA85)</f>
        <v>0</v>
      </c>
      <c r="AB86" s="194" t="e">
        <f t="shared" si="82"/>
        <v>#DIV/0!</v>
      </c>
      <c r="AC86" s="256">
        <f>SUM(AC80:AC85)</f>
        <v>0</v>
      </c>
      <c r="AD86" s="230" t="e">
        <f t="shared" si="83"/>
        <v>#DIV/0!</v>
      </c>
      <c r="AF86" s="886"/>
      <c r="AG86" s="886"/>
      <c r="AH86" s="886"/>
      <c r="AI86" s="886"/>
      <c r="AJ86" s="886"/>
      <c r="AK86" s="886"/>
      <c r="AL86" s="886"/>
      <c r="AM86" s="886"/>
      <c r="AN86" s="886"/>
      <c r="AO86" s="886"/>
      <c r="AP86" s="886"/>
      <c r="AQ86" s="886"/>
    </row>
    <row r="87" spans="1:43" ht="13.15" x14ac:dyDescent="0.4">
      <c r="A87" s="327"/>
      <c r="B87" s="4"/>
      <c r="C87" s="243"/>
      <c r="D87" s="1"/>
      <c r="E87" s="248"/>
      <c r="F87" s="108"/>
      <c r="G87" s="248"/>
      <c r="H87" s="108"/>
      <c r="I87" s="248"/>
      <c r="J87" s="108"/>
      <c r="K87" s="248"/>
      <c r="L87" s="108"/>
      <c r="M87" s="248"/>
      <c r="N87" s="108"/>
      <c r="O87" s="248"/>
      <c r="P87" s="108"/>
      <c r="Q87" s="248"/>
      <c r="R87" s="108"/>
      <c r="S87" s="248"/>
      <c r="T87" s="108"/>
      <c r="U87" s="248"/>
      <c r="V87" s="108"/>
      <c r="W87" s="248"/>
      <c r="X87" s="108"/>
      <c r="Y87" s="248"/>
      <c r="Z87" s="108"/>
      <c r="AA87" s="248"/>
      <c r="AB87" s="108"/>
      <c r="AC87" s="248"/>
      <c r="AD87" s="319"/>
    </row>
    <row r="88" spans="1:43" ht="13.15" x14ac:dyDescent="0.4">
      <c r="A88" s="327"/>
      <c r="B88" s="410" t="s">
        <v>309</v>
      </c>
      <c r="C88" s="243"/>
      <c r="D88" s="1"/>
      <c r="E88" s="248"/>
      <c r="F88" s="108"/>
      <c r="G88" s="248"/>
      <c r="H88" s="108"/>
      <c r="I88" s="248"/>
      <c r="J88" s="108"/>
      <c r="K88" s="248"/>
      <c r="L88" s="108"/>
      <c r="M88" s="248"/>
      <c r="N88" s="108"/>
      <c r="O88" s="248"/>
      <c r="P88" s="108"/>
      <c r="Q88" s="248"/>
      <c r="R88" s="108"/>
      <c r="S88" s="248"/>
      <c r="T88" s="108"/>
      <c r="U88" s="248"/>
      <c r="V88" s="108"/>
      <c r="W88" s="248"/>
      <c r="X88" s="108"/>
      <c r="Y88" s="248"/>
      <c r="Z88" s="108"/>
      <c r="AA88" s="248"/>
      <c r="AB88" s="108"/>
      <c r="AC88" s="248"/>
      <c r="AD88" s="319"/>
    </row>
    <row r="89" spans="1:43" ht="13.15" x14ac:dyDescent="0.4">
      <c r="A89" s="327" t="s">
        <v>399</v>
      </c>
      <c r="B89" s="394" t="s">
        <v>310</v>
      </c>
      <c r="C89" s="243">
        <f t="shared" ref="C89:C111" si="84">+E89+G89+I89+K89+M89+O89+Q89+S89+U89+W89+Y89+AA89+AC89</f>
        <v>0</v>
      </c>
      <c r="D89" s="101">
        <f t="shared" ref="D89:D111" si="85">+C89/$C$7</f>
        <v>0</v>
      </c>
      <c r="E89" s="706">
        <f>'Next Years Budget - Set Goals'!E98/12</f>
        <v>0</v>
      </c>
      <c r="F89" s="108">
        <f t="shared" ref="F89:H104" si="86">+E89/E$7</f>
        <v>0</v>
      </c>
      <c r="G89" s="706">
        <f>'Next Years Budget - Set Goals'!G98/12</f>
        <v>0</v>
      </c>
      <c r="H89" s="108" t="e">
        <f t="shared" si="86"/>
        <v>#DIV/0!</v>
      </c>
      <c r="I89" s="706">
        <f>'Next Years Budget - Set Goals'!I98/12</f>
        <v>0</v>
      </c>
      <c r="J89" s="108" t="e">
        <f t="shared" ref="J89:J111" si="87">+I89/I$7</f>
        <v>#DIV/0!</v>
      </c>
      <c r="K89" s="706">
        <f>'Next Years Budget - Set Goals'!K98/12</f>
        <v>0</v>
      </c>
      <c r="L89" s="108" t="e">
        <f t="shared" ref="L89:L111" si="88">+K89/K$7</f>
        <v>#DIV/0!</v>
      </c>
      <c r="M89" s="706">
        <f>'Next Years Budget - Set Goals'!M98/12</f>
        <v>0</v>
      </c>
      <c r="N89" s="108" t="e">
        <f t="shared" ref="N89:N111" si="89">+M89/M$7</f>
        <v>#DIV/0!</v>
      </c>
      <c r="O89" s="706">
        <f>'Next Years Budget - Set Goals'!O98/12</f>
        <v>0</v>
      </c>
      <c r="P89" s="108" t="e">
        <f t="shared" ref="P89:P111" si="90">+O89/O$7</f>
        <v>#DIV/0!</v>
      </c>
      <c r="Q89" s="706">
        <f>'Next Years Budget - Set Goals'!Q98/12</f>
        <v>0</v>
      </c>
      <c r="R89" s="108" t="e">
        <f t="shared" ref="R89:R111" si="91">+Q89/Q$7</f>
        <v>#DIV/0!</v>
      </c>
      <c r="S89" s="706">
        <f>'Next Years Budget - Set Goals'!S98/12</f>
        <v>0</v>
      </c>
      <c r="T89" s="108" t="e">
        <f t="shared" ref="T89:T111" si="92">+S89/S$7</f>
        <v>#DIV/0!</v>
      </c>
      <c r="U89" s="706">
        <f>'Next Years Budget - Set Goals'!U98/12</f>
        <v>0</v>
      </c>
      <c r="V89" s="108" t="e">
        <f t="shared" ref="V89:V111" si="93">+U89/U$7</f>
        <v>#DIV/0!</v>
      </c>
      <c r="W89" s="706">
        <f>'Next Years Budget - Set Goals'!W98/12</f>
        <v>0</v>
      </c>
      <c r="X89" s="108" t="e">
        <f t="shared" ref="X89:X111" si="94">+W89/W$7</f>
        <v>#DIV/0!</v>
      </c>
      <c r="Y89" s="706">
        <f>'Next Years Budget - Set Goals'!Y98/12</f>
        <v>0</v>
      </c>
      <c r="Z89" s="108" t="e">
        <f t="shared" ref="Z89:Z111" si="95">+Y89/Y$7</f>
        <v>#DIV/0!</v>
      </c>
      <c r="AA89" s="706">
        <f>'Next Years Budget - Set Goals'!AA98/12</f>
        <v>0</v>
      </c>
      <c r="AB89" s="108" t="e">
        <f t="shared" ref="AB89:AB111" si="96">+AA89/AA$7</f>
        <v>#DIV/0!</v>
      </c>
      <c r="AC89" s="706">
        <f>'Next Years Budget - Set Goals'!AC98/12</f>
        <v>0</v>
      </c>
      <c r="AD89" s="319" t="e">
        <f t="shared" ref="AD89:AD111" si="97">+AC89/AC$7</f>
        <v>#DIV/0!</v>
      </c>
    </row>
    <row r="90" spans="1:43" ht="13.15" x14ac:dyDescent="0.4">
      <c r="A90" s="327" t="s">
        <v>399</v>
      </c>
      <c r="B90" s="394" t="s">
        <v>311</v>
      </c>
      <c r="C90" s="243">
        <f t="shared" si="84"/>
        <v>0</v>
      </c>
      <c r="D90" s="101">
        <f t="shared" si="85"/>
        <v>0</v>
      </c>
      <c r="E90" s="706">
        <f>'Next Years Budget - Set Goals'!E99/12</f>
        <v>0</v>
      </c>
      <c r="F90" s="108">
        <f t="shared" si="86"/>
        <v>0</v>
      </c>
      <c r="G90" s="706">
        <f>'Next Years Budget - Set Goals'!G99/12</f>
        <v>0</v>
      </c>
      <c r="H90" s="108" t="e">
        <f t="shared" si="86"/>
        <v>#DIV/0!</v>
      </c>
      <c r="I90" s="706">
        <f>'Next Years Budget - Set Goals'!I99/12</f>
        <v>0</v>
      </c>
      <c r="J90" s="108" t="e">
        <f t="shared" si="87"/>
        <v>#DIV/0!</v>
      </c>
      <c r="K90" s="706">
        <f>'Next Years Budget - Set Goals'!K99/12</f>
        <v>0</v>
      </c>
      <c r="L90" s="108" t="e">
        <f t="shared" si="88"/>
        <v>#DIV/0!</v>
      </c>
      <c r="M90" s="706">
        <f>'Next Years Budget - Set Goals'!M99/12</f>
        <v>0</v>
      </c>
      <c r="N90" s="108" t="e">
        <f t="shared" si="89"/>
        <v>#DIV/0!</v>
      </c>
      <c r="O90" s="706">
        <f>'Next Years Budget - Set Goals'!O99/12</f>
        <v>0</v>
      </c>
      <c r="P90" s="108" t="e">
        <f t="shared" si="90"/>
        <v>#DIV/0!</v>
      </c>
      <c r="Q90" s="706">
        <f>'Next Years Budget - Set Goals'!Q99/12</f>
        <v>0</v>
      </c>
      <c r="R90" s="108" t="e">
        <f t="shared" si="91"/>
        <v>#DIV/0!</v>
      </c>
      <c r="S90" s="706">
        <f>'Next Years Budget - Set Goals'!S99/12</f>
        <v>0</v>
      </c>
      <c r="T90" s="108" t="e">
        <f t="shared" si="92"/>
        <v>#DIV/0!</v>
      </c>
      <c r="U90" s="706">
        <f>'Next Years Budget - Set Goals'!U99/12</f>
        <v>0</v>
      </c>
      <c r="V90" s="108" t="e">
        <f t="shared" si="93"/>
        <v>#DIV/0!</v>
      </c>
      <c r="W90" s="706">
        <f>'Next Years Budget - Set Goals'!W99/12</f>
        <v>0</v>
      </c>
      <c r="X90" s="108" t="e">
        <f t="shared" si="94"/>
        <v>#DIV/0!</v>
      </c>
      <c r="Y90" s="706">
        <f>'Next Years Budget - Set Goals'!Y99/12</f>
        <v>0</v>
      </c>
      <c r="Z90" s="108" t="e">
        <f t="shared" si="95"/>
        <v>#DIV/0!</v>
      </c>
      <c r="AA90" s="706">
        <f>'Next Years Budget - Set Goals'!AA99/12</f>
        <v>0</v>
      </c>
      <c r="AB90" s="108" t="e">
        <f t="shared" si="96"/>
        <v>#DIV/0!</v>
      </c>
      <c r="AC90" s="706">
        <f>'Next Years Budget - Set Goals'!AC99/12</f>
        <v>0</v>
      </c>
      <c r="AD90" s="319" t="e">
        <f t="shared" si="97"/>
        <v>#DIV/0!</v>
      </c>
    </row>
    <row r="91" spans="1:43" ht="13.15" x14ac:dyDescent="0.4">
      <c r="A91" s="327" t="s">
        <v>398</v>
      </c>
      <c r="B91" s="394" t="s">
        <v>312</v>
      </c>
      <c r="C91" s="243">
        <f t="shared" si="84"/>
        <v>0</v>
      </c>
      <c r="D91" s="101">
        <f t="shared" si="85"/>
        <v>0</v>
      </c>
      <c r="E91" s="706">
        <f>'Next Years Budget - Set Goals'!E100/12</f>
        <v>0</v>
      </c>
      <c r="F91" s="108">
        <f t="shared" si="86"/>
        <v>0</v>
      </c>
      <c r="G91" s="706">
        <f>'Next Years Budget - Set Goals'!G100/12</f>
        <v>0</v>
      </c>
      <c r="H91" s="108" t="e">
        <f t="shared" si="86"/>
        <v>#DIV/0!</v>
      </c>
      <c r="I91" s="706">
        <f>'Next Years Budget - Set Goals'!I100/12</f>
        <v>0</v>
      </c>
      <c r="J91" s="108" t="e">
        <f t="shared" si="87"/>
        <v>#DIV/0!</v>
      </c>
      <c r="K91" s="706">
        <f>'Next Years Budget - Set Goals'!K100/12</f>
        <v>0</v>
      </c>
      <c r="L91" s="108" t="e">
        <f t="shared" si="88"/>
        <v>#DIV/0!</v>
      </c>
      <c r="M91" s="706">
        <f>'Next Years Budget - Set Goals'!M100/12</f>
        <v>0</v>
      </c>
      <c r="N91" s="108" t="e">
        <f t="shared" si="89"/>
        <v>#DIV/0!</v>
      </c>
      <c r="O91" s="706">
        <f>'Next Years Budget - Set Goals'!O100/12</f>
        <v>0</v>
      </c>
      <c r="P91" s="108" t="e">
        <f t="shared" si="90"/>
        <v>#DIV/0!</v>
      </c>
      <c r="Q91" s="706">
        <f>'Next Years Budget - Set Goals'!Q100/12</f>
        <v>0</v>
      </c>
      <c r="R91" s="108" t="e">
        <f t="shared" si="91"/>
        <v>#DIV/0!</v>
      </c>
      <c r="S91" s="706">
        <f>'Next Years Budget - Set Goals'!S100/12</f>
        <v>0</v>
      </c>
      <c r="T91" s="108" t="e">
        <f t="shared" si="92"/>
        <v>#DIV/0!</v>
      </c>
      <c r="U91" s="706">
        <f>'Next Years Budget - Set Goals'!U100/12</f>
        <v>0</v>
      </c>
      <c r="V91" s="108" t="e">
        <f t="shared" si="93"/>
        <v>#DIV/0!</v>
      </c>
      <c r="W91" s="706">
        <f>'Next Years Budget - Set Goals'!W100/12</f>
        <v>0</v>
      </c>
      <c r="X91" s="108" t="e">
        <f t="shared" si="94"/>
        <v>#DIV/0!</v>
      </c>
      <c r="Y91" s="706">
        <f>'Next Years Budget - Set Goals'!Y100/12</f>
        <v>0</v>
      </c>
      <c r="Z91" s="108" t="e">
        <f t="shared" si="95"/>
        <v>#DIV/0!</v>
      </c>
      <c r="AA91" s="706">
        <f>'Next Years Budget - Set Goals'!AA100/12</f>
        <v>0</v>
      </c>
      <c r="AB91" s="108" t="e">
        <f t="shared" si="96"/>
        <v>#DIV/0!</v>
      </c>
      <c r="AC91" s="706">
        <f>'Next Years Budget - Set Goals'!AC100/12</f>
        <v>0</v>
      </c>
      <c r="AD91" s="319" t="e">
        <f t="shared" si="97"/>
        <v>#DIV/0!</v>
      </c>
    </row>
    <row r="92" spans="1:43" ht="13.15" x14ac:dyDescent="0.4">
      <c r="A92" s="327" t="s">
        <v>399</v>
      </c>
      <c r="B92" s="394" t="s">
        <v>313</v>
      </c>
      <c r="C92" s="243">
        <f t="shared" si="84"/>
        <v>0</v>
      </c>
      <c r="D92" s="101">
        <f t="shared" si="85"/>
        <v>0</v>
      </c>
      <c r="E92" s="706">
        <f>'Next Years Budget - Set Goals'!E101/12</f>
        <v>0</v>
      </c>
      <c r="F92" s="108">
        <f t="shared" si="86"/>
        <v>0</v>
      </c>
      <c r="G92" s="706">
        <f>'Next Years Budget - Set Goals'!G101/12</f>
        <v>0</v>
      </c>
      <c r="H92" s="108" t="e">
        <f t="shared" si="86"/>
        <v>#DIV/0!</v>
      </c>
      <c r="I92" s="706">
        <f>'Next Years Budget - Set Goals'!I101/12</f>
        <v>0</v>
      </c>
      <c r="J92" s="108" t="e">
        <f t="shared" si="87"/>
        <v>#DIV/0!</v>
      </c>
      <c r="K92" s="706">
        <f>'Next Years Budget - Set Goals'!K101/12</f>
        <v>0</v>
      </c>
      <c r="L92" s="108" t="e">
        <f t="shared" si="88"/>
        <v>#DIV/0!</v>
      </c>
      <c r="M92" s="706">
        <f>'Next Years Budget - Set Goals'!M101/12</f>
        <v>0</v>
      </c>
      <c r="N92" s="108" t="e">
        <f t="shared" si="89"/>
        <v>#DIV/0!</v>
      </c>
      <c r="O92" s="706">
        <f>'Next Years Budget - Set Goals'!O101/12</f>
        <v>0</v>
      </c>
      <c r="P92" s="108" t="e">
        <f t="shared" si="90"/>
        <v>#DIV/0!</v>
      </c>
      <c r="Q92" s="706">
        <f>'Next Years Budget - Set Goals'!Q101/12</f>
        <v>0</v>
      </c>
      <c r="R92" s="108" t="e">
        <f t="shared" si="91"/>
        <v>#DIV/0!</v>
      </c>
      <c r="S92" s="706">
        <f>'Next Years Budget - Set Goals'!S101/12</f>
        <v>0</v>
      </c>
      <c r="T92" s="108" t="e">
        <f t="shared" si="92"/>
        <v>#DIV/0!</v>
      </c>
      <c r="U92" s="706">
        <f>'Next Years Budget - Set Goals'!U101/12</f>
        <v>0</v>
      </c>
      <c r="V92" s="108" t="e">
        <f t="shared" si="93"/>
        <v>#DIV/0!</v>
      </c>
      <c r="W92" s="706">
        <f>'Next Years Budget - Set Goals'!W101/12</f>
        <v>0</v>
      </c>
      <c r="X92" s="108" t="e">
        <f t="shared" si="94"/>
        <v>#DIV/0!</v>
      </c>
      <c r="Y92" s="706">
        <f>'Next Years Budget - Set Goals'!Y101/12</f>
        <v>0</v>
      </c>
      <c r="Z92" s="108" t="e">
        <f t="shared" si="95"/>
        <v>#DIV/0!</v>
      </c>
      <c r="AA92" s="706">
        <f>'Next Years Budget - Set Goals'!AA101/12</f>
        <v>0</v>
      </c>
      <c r="AB92" s="108" t="e">
        <f t="shared" si="96"/>
        <v>#DIV/0!</v>
      </c>
      <c r="AC92" s="706">
        <f>'Next Years Budget - Set Goals'!AC101/12</f>
        <v>0</v>
      </c>
      <c r="AD92" s="319" t="e">
        <f t="shared" si="97"/>
        <v>#DIV/0!</v>
      </c>
    </row>
    <row r="93" spans="1:43" ht="13.15" x14ac:dyDescent="0.4">
      <c r="A93" s="327" t="s">
        <v>398</v>
      </c>
      <c r="B93" s="394" t="s">
        <v>314</v>
      </c>
      <c r="C93" s="243">
        <f t="shared" si="84"/>
        <v>0</v>
      </c>
      <c r="D93" s="101">
        <f t="shared" si="85"/>
        <v>0</v>
      </c>
      <c r="E93" s="706">
        <f>'Next Years Budget - Set Goals'!E102/12</f>
        <v>0</v>
      </c>
      <c r="F93" s="108">
        <f t="shared" si="86"/>
        <v>0</v>
      </c>
      <c r="G93" s="706">
        <f>'Next Years Budget - Set Goals'!G102/12</f>
        <v>0</v>
      </c>
      <c r="H93" s="108" t="e">
        <f t="shared" si="86"/>
        <v>#DIV/0!</v>
      </c>
      <c r="I93" s="706">
        <f>'Next Years Budget - Set Goals'!I102/12</f>
        <v>0</v>
      </c>
      <c r="J93" s="108" t="e">
        <f t="shared" si="87"/>
        <v>#DIV/0!</v>
      </c>
      <c r="K93" s="706">
        <f>'Next Years Budget - Set Goals'!K102/12</f>
        <v>0</v>
      </c>
      <c r="L93" s="108" t="e">
        <f t="shared" si="88"/>
        <v>#DIV/0!</v>
      </c>
      <c r="M93" s="706">
        <f>'Next Years Budget - Set Goals'!M102/12</f>
        <v>0</v>
      </c>
      <c r="N93" s="108" t="e">
        <f t="shared" si="89"/>
        <v>#DIV/0!</v>
      </c>
      <c r="O93" s="706">
        <f>'Next Years Budget - Set Goals'!O102/12</f>
        <v>0</v>
      </c>
      <c r="P93" s="108" t="e">
        <f t="shared" si="90"/>
        <v>#DIV/0!</v>
      </c>
      <c r="Q93" s="706">
        <f>'Next Years Budget - Set Goals'!Q102/12</f>
        <v>0</v>
      </c>
      <c r="R93" s="108" t="e">
        <f t="shared" si="91"/>
        <v>#DIV/0!</v>
      </c>
      <c r="S93" s="706">
        <f>'Next Years Budget - Set Goals'!S102/12</f>
        <v>0</v>
      </c>
      <c r="T93" s="108" t="e">
        <f t="shared" si="92"/>
        <v>#DIV/0!</v>
      </c>
      <c r="U93" s="706">
        <f>'Next Years Budget - Set Goals'!U102/12</f>
        <v>0</v>
      </c>
      <c r="V93" s="108" t="e">
        <f t="shared" si="93"/>
        <v>#DIV/0!</v>
      </c>
      <c r="W93" s="706">
        <f>'Next Years Budget - Set Goals'!W102/12</f>
        <v>0</v>
      </c>
      <c r="X93" s="108" t="e">
        <f t="shared" si="94"/>
        <v>#DIV/0!</v>
      </c>
      <c r="Y93" s="706">
        <f>'Next Years Budget - Set Goals'!Y102/12</f>
        <v>0</v>
      </c>
      <c r="Z93" s="108" t="e">
        <f t="shared" si="95"/>
        <v>#DIV/0!</v>
      </c>
      <c r="AA93" s="706">
        <f>'Next Years Budget - Set Goals'!AA102/12</f>
        <v>0</v>
      </c>
      <c r="AB93" s="108" t="e">
        <f t="shared" si="96"/>
        <v>#DIV/0!</v>
      </c>
      <c r="AC93" s="706">
        <f>'Next Years Budget - Set Goals'!AC102/12</f>
        <v>0</v>
      </c>
      <c r="AD93" s="319" t="e">
        <f t="shared" si="97"/>
        <v>#DIV/0!</v>
      </c>
    </row>
    <row r="94" spans="1:43" ht="13.15" x14ac:dyDescent="0.4">
      <c r="A94" s="327" t="s">
        <v>399</v>
      </c>
      <c r="B94" s="394" t="s">
        <v>315</v>
      </c>
      <c r="C94" s="243">
        <f t="shared" si="84"/>
        <v>0</v>
      </c>
      <c r="D94" s="101">
        <f t="shared" si="85"/>
        <v>0</v>
      </c>
      <c r="E94" s="706">
        <f>'Next Years Budget - Set Goals'!E103/12</f>
        <v>0</v>
      </c>
      <c r="F94" s="108">
        <f t="shared" si="86"/>
        <v>0</v>
      </c>
      <c r="G94" s="706">
        <f>'Next Years Budget - Set Goals'!G103/12</f>
        <v>0</v>
      </c>
      <c r="H94" s="108" t="e">
        <f t="shared" si="86"/>
        <v>#DIV/0!</v>
      </c>
      <c r="I94" s="706">
        <f>'Next Years Budget - Set Goals'!I103/12</f>
        <v>0</v>
      </c>
      <c r="J94" s="108" t="e">
        <f t="shared" si="87"/>
        <v>#DIV/0!</v>
      </c>
      <c r="K94" s="706">
        <f>'Next Years Budget - Set Goals'!K103/12</f>
        <v>0</v>
      </c>
      <c r="L94" s="108" t="e">
        <f t="shared" si="88"/>
        <v>#DIV/0!</v>
      </c>
      <c r="M94" s="706">
        <f>'Next Years Budget - Set Goals'!M103/12</f>
        <v>0</v>
      </c>
      <c r="N94" s="108" t="e">
        <f t="shared" si="89"/>
        <v>#DIV/0!</v>
      </c>
      <c r="O94" s="706">
        <f>'Next Years Budget - Set Goals'!O103/12</f>
        <v>0</v>
      </c>
      <c r="P94" s="108" t="e">
        <f t="shared" si="90"/>
        <v>#DIV/0!</v>
      </c>
      <c r="Q94" s="706">
        <f>'Next Years Budget - Set Goals'!Q103/12</f>
        <v>0</v>
      </c>
      <c r="R94" s="108" t="e">
        <f t="shared" si="91"/>
        <v>#DIV/0!</v>
      </c>
      <c r="S94" s="706">
        <f>'Next Years Budget - Set Goals'!S103/12</f>
        <v>0</v>
      </c>
      <c r="T94" s="108" t="e">
        <f t="shared" si="92"/>
        <v>#DIV/0!</v>
      </c>
      <c r="U94" s="706">
        <f>'Next Years Budget - Set Goals'!U103/12</f>
        <v>0</v>
      </c>
      <c r="V94" s="108" t="e">
        <f t="shared" si="93"/>
        <v>#DIV/0!</v>
      </c>
      <c r="W94" s="706">
        <f>'Next Years Budget - Set Goals'!W103/12</f>
        <v>0</v>
      </c>
      <c r="X94" s="108" t="e">
        <f t="shared" si="94"/>
        <v>#DIV/0!</v>
      </c>
      <c r="Y94" s="706">
        <f>'Next Years Budget - Set Goals'!Y103/12</f>
        <v>0</v>
      </c>
      <c r="Z94" s="108" t="e">
        <f t="shared" si="95"/>
        <v>#DIV/0!</v>
      </c>
      <c r="AA94" s="706">
        <f>'Next Years Budget - Set Goals'!AA103/12</f>
        <v>0</v>
      </c>
      <c r="AB94" s="108" t="e">
        <f t="shared" si="96"/>
        <v>#DIV/0!</v>
      </c>
      <c r="AC94" s="706">
        <f>'Next Years Budget - Set Goals'!AC103/12</f>
        <v>0</v>
      </c>
      <c r="AD94" s="319" t="e">
        <f t="shared" si="97"/>
        <v>#DIV/0!</v>
      </c>
    </row>
    <row r="95" spans="1:43" ht="13.15" x14ac:dyDescent="0.4">
      <c r="A95" s="327" t="s">
        <v>399</v>
      </c>
      <c r="B95" s="394" t="s">
        <v>316</v>
      </c>
      <c r="C95" s="243">
        <f t="shared" si="84"/>
        <v>0</v>
      </c>
      <c r="D95" s="101">
        <f t="shared" si="85"/>
        <v>0</v>
      </c>
      <c r="E95" s="706">
        <f>'Next Years Budget - Set Goals'!E104/12</f>
        <v>0</v>
      </c>
      <c r="F95" s="108">
        <f t="shared" si="86"/>
        <v>0</v>
      </c>
      <c r="G95" s="706">
        <f>'Next Years Budget - Set Goals'!G104/12</f>
        <v>0</v>
      </c>
      <c r="H95" s="108" t="e">
        <f t="shared" si="86"/>
        <v>#DIV/0!</v>
      </c>
      <c r="I95" s="706">
        <f>'Next Years Budget - Set Goals'!I104/12</f>
        <v>0</v>
      </c>
      <c r="J95" s="108" t="e">
        <f t="shared" si="87"/>
        <v>#DIV/0!</v>
      </c>
      <c r="K95" s="706">
        <f>'Next Years Budget - Set Goals'!K104/12</f>
        <v>0</v>
      </c>
      <c r="L95" s="108" t="e">
        <f t="shared" si="88"/>
        <v>#DIV/0!</v>
      </c>
      <c r="M95" s="706">
        <f>'Next Years Budget - Set Goals'!M104/12</f>
        <v>0</v>
      </c>
      <c r="N95" s="108" t="e">
        <f t="shared" si="89"/>
        <v>#DIV/0!</v>
      </c>
      <c r="O95" s="706">
        <f>'Next Years Budget - Set Goals'!O104/12</f>
        <v>0</v>
      </c>
      <c r="P95" s="108" t="e">
        <f t="shared" si="90"/>
        <v>#DIV/0!</v>
      </c>
      <c r="Q95" s="706">
        <f>'Next Years Budget - Set Goals'!Q104/12</f>
        <v>0</v>
      </c>
      <c r="R95" s="108" t="e">
        <f t="shared" si="91"/>
        <v>#DIV/0!</v>
      </c>
      <c r="S95" s="706">
        <f>'Next Years Budget - Set Goals'!S104/12</f>
        <v>0</v>
      </c>
      <c r="T95" s="108" t="e">
        <f t="shared" si="92"/>
        <v>#DIV/0!</v>
      </c>
      <c r="U95" s="706">
        <f>'Next Years Budget - Set Goals'!U104/12</f>
        <v>0</v>
      </c>
      <c r="V95" s="108" t="e">
        <f t="shared" si="93"/>
        <v>#DIV/0!</v>
      </c>
      <c r="W95" s="706">
        <f>'Next Years Budget - Set Goals'!W104/12</f>
        <v>0</v>
      </c>
      <c r="X95" s="108" t="e">
        <f t="shared" si="94"/>
        <v>#DIV/0!</v>
      </c>
      <c r="Y95" s="706">
        <f>'Next Years Budget - Set Goals'!Y104/12</f>
        <v>0</v>
      </c>
      <c r="Z95" s="108" t="e">
        <f t="shared" si="95"/>
        <v>#DIV/0!</v>
      </c>
      <c r="AA95" s="706">
        <f>'Next Years Budget - Set Goals'!AA104/12</f>
        <v>0</v>
      </c>
      <c r="AB95" s="108" t="e">
        <f t="shared" si="96"/>
        <v>#DIV/0!</v>
      </c>
      <c r="AC95" s="706">
        <f>'Next Years Budget - Set Goals'!AC104/12</f>
        <v>0</v>
      </c>
      <c r="AD95" s="319" t="e">
        <f t="shared" si="97"/>
        <v>#DIV/0!</v>
      </c>
    </row>
    <row r="96" spans="1:43" ht="13.15" x14ac:dyDescent="0.4">
      <c r="A96" s="327" t="s">
        <v>399</v>
      </c>
      <c r="B96" s="394" t="s">
        <v>317</v>
      </c>
      <c r="C96" s="243">
        <f t="shared" si="84"/>
        <v>0</v>
      </c>
      <c r="D96" s="101">
        <f t="shared" si="85"/>
        <v>0</v>
      </c>
      <c r="E96" s="706">
        <f>'Next Years Budget - Set Goals'!E105/12</f>
        <v>0</v>
      </c>
      <c r="F96" s="108">
        <f t="shared" si="86"/>
        <v>0</v>
      </c>
      <c r="G96" s="706">
        <f>'Next Years Budget - Set Goals'!G105/12</f>
        <v>0</v>
      </c>
      <c r="H96" s="108" t="e">
        <f t="shared" si="86"/>
        <v>#DIV/0!</v>
      </c>
      <c r="I96" s="706">
        <f>'Next Years Budget - Set Goals'!I105/12</f>
        <v>0</v>
      </c>
      <c r="J96" s="108" t="e">
        <f t="shared" si="87"/>
        <v>#DIV/0!</v>
      </c>
      <c r="K96" s="706">
        <f>'Next Years Budget - Set Goals'!K105/12</f>
        <v>0</v>
      </c>
      <c r="L96" s="108" t="e">
        <f t="shared" si="88"/>
        <v>#DIV/0!</v>
      </c>
      <c r="M96" s="706">
        <f>'Next Years Budget - Set Goals'!M105/12</f>
        <v>0</v>
      </c>
      <c r="N96" s="108" t="e">
        <f t="shared" si="89"/>
        <v>#DIV/0!</v>
      </c>
      <c r="O96" s="706">
        <f>'Next Years Budget - Set Goals'!O105/12</f>
        <v>0</v>
      </c>
      <c r="P96" s="108" t="e">
        <f t="shared" si="90"/>
        <v>#DIV/0!</v>
      </c>
      <c r="Q96" s="706">
        <f>'Next Years Budget - Set Goals'!Q105/12</f>
        <v>0</v>
      </c>
      <c r="R96" s="108" t="e">
        <f t="shared" si="91"/>
        <v>#DIV/0!</v>
      </c>
      <c r="S96" s="706">
        <f>'Next Years Budget - Set Goals'!S105/12</f>
        <v>0</v>
      </c>
      <c r="T96" s="108" t="e">
        <f t="shared" si="92"/>
        <v>#DIV/0!</v>
      </c>
      <c r="U96" s="706">
        <f>'Next Years Budget - Set Goals'!U105/12</f>
        <v>0</v>
      </c>
      <c r="V96" s="108" t="e">
        <f t="shared" si="93"/>
        <v>#DIV/0!</v>
      </c>
      <c r="W96" s="706">
        <f>'Next Years Budget - Set Goals'!W105/12</f>
        <v>0</v>
      </c>
      <c r="X96" s="108" t="e">
        <f t="shared" si="94"/>
        <v>#DIV/0!</v>
      </c>
      <c r="Y96" s="706">
        <f>'Next Years Budget - Set Goals'!Y105/12</f>
        <v>0</v>
      </c>
      <c r="Z96" s="108" t="e">
        <f t="shared" si="95"/>
        <v>#DIV/0!</v>
      </c>
      <c r="AA96" s="706">
        <f>'Next Years Budget - Set Goals'!AA105/12</f>
        <v>0</v>
      </c>
      <c r="AB96" s="108" t="e">
        <f t="shared" si="96"/>
        <v>#DIV/0!</v>
      </c>
      <c r="AC96" s="706">
        <f>'Next Years Budget - Set Goals'!AC105/12</f>
        <v>0</v>
      </c>
      <c r="AD96" s="319" t="e">
        <f t="shared" si="97"/>
        <v>#DIV/0!</v>
      </c>
    </row>
    <row r="97" spans="1:30" ht="13.15" x14ac:dyDescent="0.4">
      <c r="A97" s="327" t="s">
        <v>399</v>
      </c>
      <c r="B97" s="394" t="s">
        <v>318</v>
      </c>
      <c r="C97" s="243">
        <f t="shared" si="84"/>
        <v>0</v>
      </c>
      <c r="D97" s="101">
        <f t="shared" si="85"/>
        <v>0</v>
      </c>
      <c r="E97" s="706">
        <f>'Next Years Budget - Set Goals'!E106/12</f>
        <v>0</v>
      </c>
      <c r="F97" s="108">
        <f t="shared" si="86"/>
        <v>0</v>
      </c>
      <c r="G97" s="706">
        <f>'Next Years Budget - Set Goals'!G106/12</f>
        <v>0</v>
      </c>
      <c r="H97" s="108" t="e">
        <f t="shared" si="86"/>
        <v>#DIV/0!</v>
      </c>
      <c r="I97" s="706">
        <f>'Next Years Budget - Set Goals'!I106/12</f>
        <v>0</v>
      </c>
      <c r="J97" s="108" t="e">
        <f t="shared" si="87"/>
        <v>#DIV/0!</v>
      </c>
      <c r="K97" s="706">
        <f>'Next Years Budget - Set Goals'!K106/12</f>
        <v>0</v>
      </c>
      <c r="L97" s="108" t="e">
        <f t="shared" si="88"/>
        <v>#DIV/0!</v>
      </c>
      <c r="M97" s="706">
        <f>'Next Years Budget - Set Goals'!M106/12</f>
        <v>0</v>
      </c>
      <c r="N97" s="108" t="e">
        <f t="shared" si="89"/>
        <v>#DIV/0!</v>
      </c>
      <c r="O97" s="706">
        <f>'Next Years Budget - Set Goals'!O106/12</f>
        <v>0</v>
      </c>
      <c r="P97" s="108" t="e">
        <f t="shared" si="90"/>
        <v>#DIV/0!</v>
      </c>
      <c r="Q97" s="706">
        <f>'Next Years Budget - Set Goals'!Q106/12</f>
        <v>0</v>
      </c>
      <c r="R97" s="108" t="e">
        <f t="shared" si="91"/>
        <v>#DIV/0!</v>
      </c>
      <c r="S97" s="706">
        <f>'Next Years Budget - Set Goals'!S106/12</f>
        <v>0</v>
      </c>
      <c r="T97" s="108" t="e">
        <f t="shared" si="92"/>
        <v>#DIV/0!</v>
      </c>
      <c r="U97" s="706">
        <f>'Next Years Budget - Set Goals'!U106/12</f>
        <v>0</v>
      </c>
      <c r="V97" s="108" t="e">
        <f t="shared" si="93"/>
        <v>#DIV/0!</v>
      </c>
      <c r="W97" s="706">
        <f>'Next Years Budget - Set Goals'!W106/12</f>
        <v>0</v>
      </c>
      <c r="X97" s="108" t="e">
        <f t="shared" si="94"/>
        <v>#DIV/0!</v>
      </c>
      <c r="Y97" s="706">
        <f>'Next Years Budget - Set Goals'!Y106/12</f>
        <v>0</v>
      </c>
      <c r="Z97" s="108" t="e">
        <f t="shared" si="95"/>
        <v>#DIV/0!</v>
      </c>
      <c r="AA97" s="706">
        <f>'Next Years Budget - Set Goals'!AA106/12</f>
        <v>0</v>
      </c>
      <c r="AB97" s="108" t="e">
        <f t="shared" si="96"/>
        <v>#DIV/0!</v>
      </c>
      <c r="AC97" s="706">
        <f>'Next Years Budget - Set Goals'!AC106/12</f>
        <v>0</v>
      </c>
      <c r="AD97" s="319" t="e">
        <f t="shared" si="97"/>
        <v>#DIV/0!</v>
      </c>
    </row>
    <row r="98" spans="1:30" ht="13.15" x14ac:dyDescent="0.4">
      <c r="A98" s="327" t="s">
        <v>398</v>
      </c>
      <c r="B98" s="394" t="s">
        <v>319</v>
      </c>
      <c r="C98" s="243">
        <f t="shared" si="84"/>
        <v>0</v>
      </c>
      <c r="D98" s="101">
        <f t="shared" si="85"/>
        <v>0</v>
      </c>
      <c r="E98" s="706">
        <f>'Next Years Budget - Set Goals'!E107/12</f>
        <v>0</v>
      </c>
      <c r="F98" s="108">
        <f t="shared" si="86"/>
        <v>0</v>
      </c>
      <c r="G98" s="706">
        <f>'Next Years Budget - Set Goals'!G107/12</f>
        <v>0</v>
      </c>
      <c r="H98" s="108" t="e">
        <f t="shared" si="86"/>
        <v>#DIV/0!</v>
      </c>
      <c r="I98" s="706">
        <f>'Next Years Budget - Set Goals'!I107/12</f>
        <v>0</v>
      </c>
      <c r="J98" s="108" t="e">
        <f t="shared" si="87"/>
        <v>#DIV/0!</v>
      </c>
      <c r="K98" s="706">
        <f>'Next Years Budget - Set Goals'!K107/12</f>
        <v>0</v>
      </c>
      <c r="L98" s="108" t="e">
        <f t="shared" si="88"/>
        <v>#DIV/0!</v>
      </c>
      <c r="M98" s="706">
        <f>'Next Years Budget - Set Goals'!M107/12</f>
        <v>0</v>
      </c>
      <c r="N98" s="108" t="e">
        <f t="shared" si="89"/>
        <v>#DIV/0!</v>
      </c>
      <c r="O98" s="706">
        <f>'Next Years Budget - Set Goals'!O107/12</f>
        <v>0</v>
      </c>
      <c r="P98" s="108" t="e">
        <f t="shared" si="90"/>
        <v>#DIV/0!</v>
      </c>
      <c r="Q98" s="706">
        <f>'Next Years Budget - Set Goals'!Q107/12</f>
        <v>0</v>
      </c>
      <c r="R98" s="108" t="e">
        <f t="shared" si="91"/>
        <v>#DIV/0!</v>
      </c>
      <c r="S98" s="706">
        <f>'Next Years Budget - Set Goals'!S107/12</f>
        <v>0</v>
      </c>
      <c r="T98" s="108" t="e">
        <f t="shared" si="92"/>
        <v>#DIV/0!</v>
      </c>
      <c r="U98" s="706">
        <f>'Next Years Budget - Set Goals'!U107/12</f>
        <v>0</v>
      </c>
      <c r="V98" s="108" t="e">
        <f t="shared" si="93"/>
        <v>#DIV/0!</v>
      </c>
      <c r="W98" s="706">
        <f>'Next Years Budget - Set Goals'!W107/12</f>
        <v>0</v>
      </c>
      <c r="X98" s="108" t="e">
        <f t="shared" si="94"/>
        <v>#DIV/0!</v>
      </c>
      <c r="Y98" s="706">
        <f>'Next Years Budget - Set Goals'!Y107/12</f>
        <v>0</v>
      </c>
      <c r="Z98" s="108" t="e">
        <f t="shared" si="95"/>
        <v>#DIV/0!</v>
      </c>
      <c r="AA98" s="706">
        <f>'Next Years Budget - Set Goals'!AA107/12</f>
        <v>0</v>
      </c>
      <c r="AB98" s="108" t="e">
        <f t="shared" si="96"/>
        <v>#DIV/0!</v>
      </c>
      <c r="AC98" s="706">
        <f>'Next Years Budget - Set Goals'!AC107/12</f>
        <v>0</v>
      </c>
      <c r="AD98" s="319" t="e">
        <f t="shared" si="97"/>
        <v>#DIV/0!</v>
      </c>
    </row>
    <row r="99" spans="1:30" ht="13.15" x14ac:dyDescent="0.4">
      <c r="A99" s="327" t="s">
        <v>398</v>
      </c>
      <c r="B99" s="394" t="s">
        <v>320</v>
      </c>
      <c r="C99" s="243">
        <f t="shared" si="84"/>
        <v>0</v>
      </c>
      <c r="D99" s="101">
        <f t="shared" si="85"/>
        <v>0</v>
      </c>
      <c r="E99" s="706">
        <f>'Next Years Budget - Set Goals'!E108/12</f>
        <v>0</v>
      </c>
      <c r="F99" s="108">
        <f t="shared" si="86"/>
        <v>0</v>
      </c>
      <c r="G99" s="706">
        <f>'Next Years Budget - Set Goals'!G108/12</f>
        <v>0</v>
      </c>
      <c r="H99" s="108" t="e">
        <f t="shared" si="86"/>
        <v>#DIV/0!</v>
      </c>
      <c r="I99" s="706">
        <f>'Next Years Budget - Set Goals'!I108/12</f>
        <v>0</v>
      </c>
      <c r="J99" s="108" t="e">
        <f t="shared" si="87"/>
        <v>#DIV/0!</v>
      </c>
      <c r="K99" s="706">
        <f>'Next Years Budget - Set Goals'!K108/12</f>
        <v>0</v>
      </c>
      <c r="L99" s="108" t="e">
        <f t="shared" si="88"/>
        <v>#DIV/0!</v>
      </c>
      <c r="M99" s="706">
        <f>'Next Years Budget - Set Goals'!M108/12</f>
        <v>0</v>
      </c>
      <c r="N99" s="108" t="e">
        <f t="shared" si="89"/>
        <v>#DIV/0!</v>
      </c>
      <c r="O99" s="706">
        <f>'Next Years Budget - Set Goals'!O108/12</f>
        <v>0</v>
      </c>
      <c r="P99" s="108" t="e">
        <f t="shared" si="90"/>
        <v>#DIV/0!</v>
      </c>
      <c r="Q99" s="706">
        <f>'Next Years Budget - Set Goals'!Q108/12</f>
        <v>0</v>
      </c>
      <c r="R99" s="108" t="e">
        <f t="shared" si="91"/>
        <v>#DIV/0!</v>
      </c>
      <c r="S99" s="706">
        <f>'Next Years Budget - Set Goals'!S108/12</f>
        <v>0</v>
      </c>
      <c r="T99" s="108" t="e">
        <f t="shared" si="92"/>
        <v>#DIV/0!</v>
      </c>
      <c r="U99" s="706">
        <f>'Next Years Budget - Set Goals'!U108/12</f>
        <v>0</v>
      </c>
      <c r="V99" s="108" t="e">
        <f t="shared" si="93"/>
        <v>#DIV/0!</v>
      </c>
      <c r="W99" s="706">
        <f>'Next Years Budget - Set Goals'!W108/12</f>
        <v>0</v>
      </c>
      <c r="X99" s="108" t="e">
        <f t="shared" si="94"/>
        <v>#DIV/0!</v>
      </c>
      <c r="Y99" s="706">
        <f>'Next Years Budget - Set Goals'!Y108/12</f>
        <v>0</v>
      </c>
      <c r="Z99" s="108" t="e">
        <f t="shared" si="95"/>
        <v>#DIV/0!</v>
      </c>
      <c r="AA99" s="706">
        <f>'Next Years Budget - Set Goals'!AA108/12</f>
        <v>0</v>
      </c>
      <c r="AB99" s="108" t="e">
        <f t="shared" si="96"/>
        <v>#DIV/0!</v>
      </c>
      <c r="AC99" s="706">
        <f>'Next Years Budget - Set Goals'!AC108/12</f>
        <v>0</v>
      </c>
      <c r="AD99" s="319" t="e">
        <f t="shared" si="97"/>
        <v>#DIV/0!</v>
      </c>
    </row>
    <row r="100" spans="1:30" ht="13.15" x14ac:dyDescent="0.4">
      <c r="A100" s="327" t="s">
        <v>399</v>
      </c>
      <c r="B100" s="394" t="s">
        <v>321</v>
      </c>
      <c r="C100" s="243">
        <f t="shared" si="84"/>
        <v>0</v>
      </c>
      <c r="D100" s="101">
        <f t="shared" si="85"/>
        <v>0</v>
      </c>
      <c r="E100" s="706">
        <f>'Next Years Budget - Set Goals'!E109/12</f>
        <v>0</v>
      </c>
      <c r="F100" s="108">
        <f t="shared" si="86"/>
        <v>0</v>
      </c>
      <c r="G100" s="706">
        <f>'Next Years Budget - Set Goals'!G109/12</f>
        <v>0</v>
      </c>
      <c r="H100" s="108" t="e">
        <f t="shared" si="86"/>
        <v>#DIV/0!</v>
      </c>
      <c r="I100" s="706">
        <f>'Next Years Budget - Set Goals'!I109/12</f>
        <v>0</v>
      </c>
      <c r="J100" s="108" t="e">
        <f t="shared" si="87"/>
        <v>#DIV/0!</v>
      </c>
      <c r="K100" s="706">
        <f>'Next Years Budget - Set Goals'!K109/12</f>
        <v>0</v>
      </c>
      <c r="L100" s="108" t="e">
        <f t="shared" si="88"/>
        <v>#DIV/0!</v>
      </c>
      <c r="M100" s="706">
        <f>'Next Years Budget - Set Goals'!M109/12</f>
        <v>0</v>
      </c>
      <c r="N100" s="108" t="e">
        <f t="shared" si="89"/>
        <v>#DIV/0!</v>
      </c>
      <c r="O100" s="706">
        <f>'Next Years Budget - Set Goals'!O109/12</f>
        <v>0</v>
      </c>
      <c r="P100" s="108" t="e">
        <f t="shared" si="90"/>
        <v>#DIV/0!</v>
      </c>
      <c r="Q100" s="706">
        <f>'Next Years Budget - Set Goals'!Q109/12</f>
        <v>0</v>
      </c>
      <c r="R100" s="108" t="e">
        <f t="shared" si="91"/>
        <v>#DIV/0!</v>
      </c>
      <c r="S100" s="706">
        <f>'Next Years Budget - Set Goals'!S109/12</f>
        <v>0</v>
      </c>
      <c r="T100" s="108" t="e">
        <f t="shared" si="92"/>
        <v>#DIV/0!</v>
      </c>
      <c r="U100" s="706">
        <f>'Next Years Budget - Set Goals'!U109/12</f>
        <v>0</v>
      </c>
      <c r="V100" s="108" t="e">
        <f t="shared" si="93"/>
        <v>#DIV/0!</v>
      </c>
      <c r="W100" s="706">
        <f>'Next Years Budget - Set Goals'!W109/12</f>
        <v>0</v>
      </c>
      <c r="X100" s="108" t="e">
        <f t="shared" si="94"/>
        <v>#DIV/0!</v>
      </c>
      <c r="Y100" s="706">
        <f>'Next Years Budget - Set Goals'!Y109/12</f>
        <v>0</v>
      </c>
      <c r="Z100" s="108" t="e">
        <f t="shared" si="95"/>
        <v>#DIV/0!</v>
      </c>
      <c r="AA100" s="706">
        <f>'Next Years Budget - Set Goals'!AA109/12</f>
        <v>0</v>
      </c>
      <c r="AB100" s="108" t="e">
        <f t="shared" si="96"/>
        <v>#DIV/0!</v>
      </c>
      <c r="AC100" s="706">
        <f>'Next Years Budget - Set Goals'!AC109/12</f>
        <v>0</v>
      </c>
      <c r="AD100" s="319" t="e">
        <f t="shared" si="97"/>
        <v>#DIV/0!</v>
      </c>
    </row>
    <row r="101" spans="1:30" ht="13.15" x14ac:dyDescent="0.4">
      <c r="A101" s="327" t="s">
        <v>399</v>
      </c>
      <c r="B101" s="394" t="s">
        <v>322</v>
      </c>
      <c r="C101" s="243">
        <f t="shared" si="84"/>
        <v>0</v>
      </c>
      <c r="D101" s="101">
        <f t="shared" si="85"/>
        <v>0</v>
      </c>
      <c r="E101" s="706">
        <f>'Next Years Budget - Set Goals'!E110/12</f>
        <v>0</v>
      </c>
      <c r="F101" s="108">
        <f t="shared" si="86"/>
        <v>0</v>
      </c>
      <c r="G101" s="706">
        <f>'Next Years Budget - Set Goals'!G110/12</f>
        <v>0</v>
      </c>
      <c r="H101" s="108" t="e">
        <f t="shared" si="86"/>
        <v>#DIV/0!</v>
      </c>
      <c r="I101" s="706">
        <f>'Next Years Budget - Set Goals'!I110/12</f>
        <v>0</v>
      </c>
      <c r="J101" s="108" t="e">
        <f t="shared" si="87"/>
        <v>#DIV/0!</v>
      </c>
      <c r="K101" s="706">
        <f>'Next Years Budget - Set Goals'!K110/12</f>
        <v>0</v>
      </c>
      <c r="L101" s="108" t="e">
        <f t="shared" si="88"/>
        <v>#DIV/0!</v>
      </c>
      <c r="M101" s="706">
        <f>'Next Years Budget - Set Goals'!M110/12</f>
        <v>0</v>
      </c>
      <c r="N101" s="108" t="e">
        <f t="shared" si="89"/>
        <v>#DIV/0!</v>
      </c>
      <c r="O101" s="706">
        <f>'Next Years Budget - Set Goals'!O110/12</f>
        <v>0</v>
      </c>
      <c r="P101" s="108" t="e">
        <f t="shared" si="90"/>
        <v>#DIV/0!</v>
      </c>
      <c r="Q101" s="706">
        <f>'Next Years Budget - Set Goals'!Q110/12</f>
        <v>0</v>
      </c>
      <c r="R101" s="108" t="e">
        <f t="shared" si="91"/>
        <v>#DIV/0!</v>
      </c>
      <c r="S101" s="706">
        <f>'Next Years Budget - Set Goals'!S110/12</f>
        <v>0</v>
      </c>
      <c r="T101" s="108" t="e">
        <f t="shared" si="92"/>
        <v>#DIV/0!</v>
      </c>
      <c r="U101" s="706">
        <f>'Next Years Budget - Set Goals'!U110/12</f>
        <v>0</v>
      </c>
      <c r="V101" s="108" t="e">
        <f t="shared" si="93"/>
        <v>#DIV/0!</v>
      </c>
      <c r="W101" s="706">
        <f>'Next Years Budget - Set Goals'!W110/12</f>
        <v>0</v>
      </c>
      <c r="X101" s="108" t="e">
        <f t="shared" si="94"/>
        <v>#DIV/0!</v>
      </c>
      <c r="Y101" s="706">
        <f>'Next Years Budget - Set Goals'!Y110/12</f>
        <v>0</v>
      </c>
      <c r="Z101" s="108" t="e">
        <f t="shared" si="95"/>
        <v>#DIV/0!</v>
      </c>
      <c r="AA101" s="706">
        <f>'Next Years Budget - Set Goals'!AA110/12</f>
        <v>0</v>
      </c>
      <c r="AB101" s="108" t="e">
        <f t="shared" si="96"/>
        <v>#DIV/0!</v>
      </c>
      <c r="AC101" s="706">
        <f>'Next Years Budget - Set Goals'!AC110/12</f>
        <v>0</v>
      </c>
      <c r="AD101" s="319" t="e">
        <f t="shared" si="97"/>
        <v>#DIV/0!</v>
      </c>
    </row>
    <row r="102" spans="1:30" ht="13.15" x14ac:dyDescent="0.4">
      <c r="A102" s="327" t="s">
        <v>399</v>
      </c>
      <c r="B102" s="394" t="s">
        <v>323</v>
      </c>
      <c r="C102" s="243">
        <f t="shared" si="84"/>
        <v>0</v>
      </c>
      <c r="D102" s="101">
        <f t="shared" si="85"/>
        <v>0</v>
      </c>
      <c r="E102" s="706">
        <f>'Next Years Budget - Set Goals'!E111/12</f>
        <v>0</v>
      </c>
      <c r="F102" s="108">
        <f t="shared" si="86"/>
        <v>0</v>
      </c>
      <c r="G102" s="706">
        <f>'Next Years Budget - Set Goals'!G111/12</f>
        <v>0</v>
      </c>
      <c r="H102" s="108" t="e">
        <f t="shared" si="86"/>
        <v>#DIV/0!</v>
      </c>
      <c r="I102" s="706">
        <f>'Next Years Budget - Set Goals'!I111/12</f>
        <v>0</v>
      </c>
      <c r="J102" s="108" t="e">
        <f t="shared" si="87"/>
        <v>#DIV/0!</v>
      </c>
      <c r="K102" s="706">
        <f>'Next Years Budget - Set Goals'!K111/12</f>
        <v>0</v>
      </c>
      <c r="L102" s="108" t="e">
        <f t="shared" si="88"/>
        <v>#DIV/0!</v>
      </c>
      <c r="M102" s="706">
        <f>'Next Years Budget - Set Goals'!M111/12</f>
        <v>0</v>
      </c>
      <c r="N102" s="108" t="e">
        <f t="shared" si="89"/>
        <v>#DIV/0!</v>
      </c>
      <c r="O102" s="706">
        <f>'Next Years Budget - Set Goals'!O111/12</f>
        <v>0</v>
      </c>
      <c r="P102" s="108" t="e">
        <f t="shared" si="90"/>
        <v>#DIV/0!</v>
      </c>
      <c r="Q102" s="706">
        <f>'Next Years Budget - Set Goals'!Q111/12</f>
        <v>0</v>
      </c>
      <c r="R102" s="108" t="e">
        <f t="shared" si="91"/>
        <v>#DIV/0!</v>
      </c>
      <c r="S102" s="706">
        <f>'Next Years Budget - Set Goals'!S111/12</f>
        <v>0</v>
      </c>
      <c r="T102" s="108" t="e">
        <f t="shared" si="92"/>
        <v>#DIV/0!</v>
      </c>
      <c r="U102" s="706">
        <f>'Next Years Budget - Set Goals'!U111/12</f>
        <v>0</v>
      </c>
      <c r="V102" s="108" t="e">
        <f t="shared" si="93"/>
        <v>#DIV/0!</v>
      </c>
      <c r="W102" s="706">
        <f>'Next Years Budget - Set Goals'!W111/12</f>
        <v>0</v>
      </c>
      <c r="X102" s="108" t="e">
        <f t="shared" si="94"/>
        <v>#DIV/0!</v>
      </c>
      <c r="Y102" s="706">
        <f>'Next Years Budget - Set Goals'!Y111/12</f>
        <v>0</v>
      </c>
      <c r="Z102" s="108" t="e">
        <f t="shared" si="95"/>
        <v>#DIV/0!</v>
      </c>
      <c r="AA102" s="706">
        <f>'Next Years Budget - Set Goals'!AA111/12</f>
        <v>0</v>
      </c>
      <c r="AB102" s="108" t="e">
        <f t="shared" si="96"/>
        <v>#DIV/0!</v>
      </c>
      <c r="AC102" s="706">
        <f>'Next Years Budget - Set Goals'!AC111/12</f>
        <v>0</v>
      </c>
      <c r="AD102" s="319" t="e">
        <f t="shared" si="97"/>
        <v>#DIV/0!</v>
      </c>
    </row>
    <row r="103" spans="1:30" ht="13.15" x14ac:dyDescent="0.4">
      <c r="A103" s="327" t="s">
        <v>399</v>
      </c>
      <c r="B103" s="394" t="s">
        <v>324</v>
      </c>
      <c r="C103" s="243">
        <f t="shared" si="84"/>
        <v>0</v>
      </c>
      <c r="D103" s="101">
        <f t="shared" si="85"/>
        <v>0</v>
      </c>
      <c r="E103" s="706">
        <f>'Next Years Budget - Set Goals'!E112/12</f>
        <v>0</v>
      </c>
      <c r="F103" s="108">
        <f t="shared" si="86"/>
        <v>0</v>
      </c>
      <c r="G103" s="706">
        <f>'Next Years Budget - Set Goals'!G112/12</f>
        <v>0</v>
      </c>
      <c r="H103" s="108" t="e">
        <f t="shared" si="86"/>
        <v>#DIV/0!</v>
      </c>
      <c r="I103" s="706">
        <f>'Next Years Budget - Set Goals'!I112/12</f>
        <v>0</v>
      </c>
      <c r="J103" s="108" t="e">
        <f t="shared" si="87"/>
        <v>#DIV/0!</v>
      </c>
      <c r="K103" s="706">
        <f>'Next Years Budget - Set Goals'!K112/12</f>
        <v>0</v>
      </c>
      <c r="L103" s="108" t="e">
        <f t="shared" si="88"/>
        <v>#DIV/0!</v>
      </c>
      <c r="M103" s="706">
        <f>'Next Years Budget - Set Goals'!M112/12</f>
        <v>0</v>
      </c>
      <c r="N103" s="108" t="e">
        <f t="shared" si="89"/>
        <v>#DIV/0!</v>
      </c>
      <c r="O103" s="706">
        <f>'Next Years Budget - Set Goals'!O112/12</f>
        <v>0</v>
      </c>
      <c r="P103" s="108" t="e">
        <f t="shared" si="90"/>
        <v>#DIV/0!</v>
      </c>
      <c r="Q103" s="706">
        <f>'Next Years Budget - Set Goals'!Q112/12</f>
        <v>0</v>
      </c>
      <c r="R103" s="108" t="e">
        <f t="shared" si="91"/>
        <v>#DIV/0!</v>
      </c>
      <c r="S103" s="706">
        <f>'Next Years Budget - Set Goals'!S112/12</f>
        <v>0</v>
      </c>
      <c r="T103" s="108" t="e">
        <f t="shared" si="92"/>
        <v>#DIV/0!</v>
      </c>
      <c r="U103" s="706">
        <f>'Next Years Budget - Set Goals'!U112/12</f>
        <v>0</v>
      </c>
      <c r="V103" s="108" t="e">
        <f t="shared" si="93"/>
        <v>#DIV/0!</v>
      </c>
      <c r="W103" s="706">
        <f>'Next Years Budget - Set Goals'!W112/12</f>
        <v>0</v>
      </c>
      <c r="X103" s="108" t="e">
        <f t="shared" si="94"/>
        <v>#DIV/0!</v>
      </c>
      <c r="Y103" s="706">
        <f>'Next Years Budget - Set Goals'!Y112/12</f>
        <v>0</v>
      </c>
      <c r="Z103" s="108" t="e">
        <f t="shared" si="95"/>
        <v>#DIV/0!</v>
      </c>
      <c r="AA103" s="706">
        <f>'Next Years Budget - Set Goals'!AA112/12</f>
        <v>0</v>
      </c>
      <c r="AB103" s="108" t="e">
        <f t="shared" si="96"/>
        <v>#DIV/0!</v>
      </c>
      <c r="AC103" s="706">
        <f>'Next Years Budget - Set Goals'!AC112/12</f>
        <v>0</v>
      </c>
      <c r="AD103" s="319" t="e">
        <f t="shared" si="97"/>
        <v>#DIV/0!</v>
      </c>
    </row>
    <row r="104" spans="1:30" ht="13.15" x14ac:dyDescent="0.4">
      <c r="A104" s="327" t="s">
        <v>398</v>
      </c>
      <c r="B104" s="394" t="s">
        <v>325</v>
      </c>
      <c r="C104" s="243">
        <f t="shared" si="84"/>
        <v>0</v>
      </c>
      <c r="D104" s="101">
        <f t="shared" si="85"/>
        <v>0</v>
      </c>
      <c r="E104" s="706">
        <f>'Next Years Budget - Set Goals'!E113/12</f>
        <v>0</v>
      </c>
      <c r="F104" s="108">
        <f t="shared" si="86"/>
        <v>0</v>
      </c>
      <c r="G104" s="706">
        <f>'Next Years Budget - Set Goals'!G113/12</f>
        <v>0</v>
      </c>
      <c r="H104" s="108" t="e">
        <f t="shared" si="86"/>
        <v>#DIV/0!</v>
      </c>
      <c r="I104" s="706">
        <f>'Next Years Budget - Set Goals'!I113/12</f>
        <v>0</v>
      </c>
      <c r="J104" s="108" t="e">
        <f t="shared" si="87"/>
        <v>#DIV/0!</v>
      </c>
      <c r="K104" s="706">
        <f>'Next Years Budget - Set Goals'!K113/12</f>
        <v>0</v>
      </c>
      <c r="L104" s="108" t="e">
        <f t="shared" si="88"/>
        <v>#DIV/0!</v>
      </c>
      <c r="M104" s="706">
        <f>'Next Years Budget - Set Goals'!M113/12</f>
        <v>0</v>
      </c>
      <c r="N104" s="108" t="e">
        <f t="shared" si="89"/>
        <v>#DIV/0!</v>
      </c>
      <c r="O104" s="706">
        <f>'Next Years Budget - Set Goals'!O113/12</f>
        <v>0</v>
      </c>
      <c r="P104" s="108" t="e">
        <f t="shared" si="90"/>
        <v>#DIV/0!</v>
      </c>
      <c r="Q104" s="706">
        <f>'Next Years Budget - Set Goals'!Q113/12</f>
        <v>0</v>
      </c>
      <c r="R104" s="108" t="e">
        <f t="shared" si="91"/>
        <v>#DIV/0!</v>
      </c>
      <c r="S104" s="706">
        <f>'Next Years Budget - Set Goals'!S113/12</f>
        <v>0</v>
      </c>
      <c r="T104" s="108" t="e">
        <f t="shared" si="92"/>
        <v>#DIV/0!</v>
      </c>
      <c r="U104" s="706">
        <f>'Next Years Budget - Set Goals'!U113/12</f>
        <v>0</v>
      </c>
      <c r="V104" s="108" t="e">
        <f t="shared" si="93"/>
        <v>#DIV/0!</v>
      </c>
      <c r="W104" s="706">
        <f>'Next Years Budget - Set Goals'!W113/12</f>
        <v>0</v>
      </c>
      <c r="X104" s="108" t="e">
        <f t="shared" si="94"/>
        <v>#DIV/0!</v>
      </c>
      <c r="Y104" s="706">
        <f>'Next Years Budget - Set Goals'!Y113/12</f>
        <v>0</v>
      </c>
      <c r="Z104" s="108" t="e">
        <f t="shared" si="95"/>
        <v>#DIV/0!</v>
      </c>
      <c r="AA104" s="706">
        <f>'Next Years Budget - Set Goals'!AA113/12</f>
        <v>0</v>
      </c>
      <c r="AB104" s="108" t="e">
        <f t="shared" si="96"/>
        <v>#DIV/0!</v>
      </c>
      <c r="AC104" s="706">
        <f>'Next Years Budget - Set Goals'!AC113/12</f>
        <v>0</v>
      </c>
      <c r="AD104" s="319" t="e">
        <f t="shared" si="97"/>
        <v>#DIV/0!</v>
      </c>
    </row>
    <row r="105" spans="1:30" ht="13.15" x14ac:dyDescent="0.4">
      <c r="A105" s="327" t="s">
        <v>398</v>
      </c>
      <c r="B105" s="394" t="s">
        <v>326</v>
      </c>
      <c r="C105" s="243">
        <f t="shared" si="84"/>
        <v>0</v>
      </c>
      <c r="D105" s="101">
        <f t="shared" si="85"/>
        <v>0</v>
      </c>
      <c r="E105" s="706">
        <f>'Next Years Budget - Set Goals'!E114/12</f>
        <v>0</v>
      </c>
      <c r="F105" s="108">
        <f t="shared" ref="F105:H111" si="98">+E105/E$7</f>
        <v>0</v>
      </c>
      <c r="G105" s="706">
        <f>'Next Years Budget - Set Goals'!G114/12</f>
        <v>0</v>
      </c>
      <c r="H105" s="108" t="e">
        <f t="shared" si="98"/>
        <v>#DIV/0!</v>
      </c>
      <c r="I105" s="706">
        <f>'Next Years Budget - Set Goals'!I114/12</f>
        <v>0</v>
      </c>
      <c r="J105" s="108" t="e">
        <f t="shared" si="87"/>
        <v>#DIV/0!</v>
      </c>
      <c r="K105" s="706">
        <f>'Next Years Budget - Set Goals'!K114/12</f>
        <v>0</v>
      </c>
      <c r="L105" s="108" t="e">
        <f t="shared" si="88"/>
        <v>#DIV/0!</v>
      </c>
      <c r="M105" s="706">
        <f>'Next Years Budget - Set Goals'!M114/12</f>
        <v>0</v>
      </c>
      <c r="N105" s="108" t="e">
        <f t="shared" si="89"/>
        <v>#DIV/0!</v>
      </c>
      <c r="O105" s="706">
        <f>'Next Years Budget - Set Goals'!O114/12</f>
        <v>0</v>
      </c>
      <c r="P105" s="108" t="e">
        <f t="shared" si="90"/>
        <v>#DIV/0!</v>
      </c>
      <c r="Q105" s="706">
        <f>'Next Years Budget - Set Goals'!Q114/12</f>
        <v>0</v>
      </c>
      <c r="R105" s="108" t="e">
        <f t="shared" si="91"/>
        <v>#DIV/0!</v>
      </c>
      <c r="S105" s="706">
        <f>'Next Years Budget - Set Goals'!S114/12</f>
        <v>0</v>
      </c>
      <c r="T105" s="108" t="e">
        <f t="shared" si="92"/>
        <v>#DIV/0!</v>
      </c>
      <c r="U105" s="706">
        <f>'Next Years Budget - Set Goals'!U114/12</f>
        <v>0</v>
      </c>
      <c r="V105" s="108" t="e">
        <f t="shared" si="93"/>
        <v>#DIV/0!</v>
      </c>
      <c r="W105" s="706">
        <f>'Next Years Budget - Set Goals'!W114/12</f>
        <v>0</v>
      </c>
      <c r="X105" s="108" t="e">
        <f t="shared" si="94"/>
        <v>#DIV/0!</v>
      </c>
      <c r="Y105" s="706">
        <f>'Next Years Budget - Set Goals'!Y114/12</f>
        <v>0</v>
      </c>
      <c r="Z105" s="108" t="e">
        <f t="shared" si="95"/>
        <v>#DIV/0!</v>
      </c>
      <c r="AA105" s="706">
        <f>'Next Years Budget - Set Goals'!AA114/12</f>
        <v>0</v>
      </c>
      <c r="AB105" s="108" t="e">
        <f t="shared" si="96"/>
        <v>#DIV/0!</v>
      </c>
      <c r="AC105" s="706">
        <f>'Next Years Budget - Set Goals'!AC114/12</f>
        <v>0</v>
      </c>
      <c r="AD105" s="319" t="e">
        <f t="shared" si="97"/>
        <v>#DIV/0!</v>
      </c>
    </row>
    <row r="106" spans="1:30" ht="13.15" x14ac:dyDescent="0.4">
      <c r="A106" s="327" t="s">
        <v>399</v>
      </c>
      <c r="B106" s="394" t="s">
        <v>327</v>
      </c>
      <c r="C106" s="243">
        <f t="shared" si="84"/>
        <v>0</v>
      </c>
      <c r="D106" s="101">
        <f t="shared" si="85"/>
        <v>0</v>
      </c>
      <c r="E106" s="706">
        <f>'Next Years Budget - Set Goals'!E115/12</f>
        <v>0</v>
      </c>
      <c r="F106" s="108">
        <f t="shared" si="98"/>
        <v>0</v>
      </c>
      <c r="G106" s="706">
        <f>'Next Years Budget - Set Goals'!G115/12</f>
        <v>0</v>
      </c>
      <c r="H106" s="108" t="e">
        <f t="shared" si="98"/>
        <v>#DIV/0!</v>
      </c>
      <c r="I106" s="706">
        <f>'Next Years Budget - Set Goals'!I115/12</f>
        <v>0</v>
      </c>
      <c r="J106" s="108" t="e">
        <f t="shared" si="87"/>
        <v>#DIV/0!</v>
      </c>
      <c r="K106" s="706">
        <f>'Next Years Budget - Set Goals'!K115/12</f>
        <v>0</v>
      </c>
      <c r="L106" s="108" t="e">
        <f t="shared" si="88"/>
        <v>#DIV/0!</v>
      </c>
      <c r="M106" s="706">
        <f>'Next Years Budget - Set Goals'!M115/12</f>
        <v>0</v>
      </c>
      <c r="N106" s="108" t="e">
        <f t="shared" si="89"/>
        <v>#DIV/0!</v>
      </c>
      <c r="O106" s="706">
        <f>'Next Years Budget - Set Goals'!O115/12</f>
        <v>0</v>
      </c>
      <c r="P106" s="108" t="e">
        <f t="shared" si="90"/>
        <v>#DIV/0!</v>
      </c>
      <c r="Q106" s="706">
        <f>'Next Years Budget - Set Goals'!Q115/12</f>
        <v>0</v>
      </c>
      <c r="R106" s="108" t="e">
        <f t="shared" si="91"/>
        <v>#DIV/0!</v>
      </c>
      <c r="S106" s="706">
        <f>'Next Years Budget - Set Goals'!S115/12</f>
        <v>0</v>
      </c>
      <c r="T106" s="108" t="e">
        <f t="shared" si="92"/>
        <v>#DIV/0!</v>
      </c>
      <c r="U106" s="706">
        <f>'Next Years Budget - Set Goals'!U115/12</f>
        <v>0</v>
      </c>
      <c r="V106" s="108" t="e">
        <f t="shared" si="93"/>
        <v>#DIV/0!</v>
      </c>
      <c r="W106" s="706">
        <f>'Next Years Budget - Set Goals'!W115/12</f>
        <v>0</v>
      </c>
      <c r="X106" s="108" t="e">
        <f t="shared" si="94"/>
        <v>#DIV/0!</v>
      </c>
      <c r="Y106" s="706">
        <f>'Next Years Budget - Set Goals'!Y115/12</f>
        <v>0</v>
      </c>
      <c r="Z106" s="108" t="e">
        <f t="shared" si="95"/>
        <v>#DIV/0!</v>
      </c>
      <c r="AA106" s="706">
        <f>'Next Years Budget - Set Goals'!AA115/12</f>
        <v>0</v>
      </c>
      <c r="AB106" s="108" t="e">
        <f t="shared" si="96"/>
        <v>#DIV/0!</v>
      </c>
      <c r="AC106" s="706">
        <f>'Next Years Budget - Set Goals'!AC115/12</f>
        <v>0</v>
      </c>
      <c r="AD106" s="319" t="e">
        <f t="shared" si="97"/>
        <v>#DIV/0!</v>
      </c>
    </row>
    <row r="107" spans="1:30" ht="13.15" x14ac:dyDescent="0.4">
      <c r="A107" s="327" t="s">
        <v>399</v>
      </c>
      <c r="B107" s="394" t="s">
        <v>328</v>
      </c>
      <c r="C107" s="243">
        <f t="shared" si="84"/>
        <v>0</v>
      </c>
      <c r="D107" s="101">
        <f t="shared" si="85"/>
        <v>0</v>
      </c>
      <c r="E107" s="706">
        <f>'Next Years Budget - Set Goals'!E116/12</f>
        <v>0</v>
      </c>
      <c r="F107" s="108">
        <f t="shared" si="98"/>
        <v>0</v>
      </c>
      <c r="G107" s="706">
        <f>'Next Years Budget - Set Goals'!G116/12</f>
        <v>0</v>
      </c>
      <c r="H107" s="108" t="e">
        <f t="shared" si="98"/>
        <v>#DIV/0!</v>
      </c>
      <c r="I107" s="706">
        <f>'Next Years Budget - Set Goals'!I116/12</f>
        <v>0</v>
      </c>
      <c r="J107" s="108" t="e">
        <f t="shared" si="87"/>
        <v>#DIV/0!</v>
      </c>
      <c r="K107" s="706">
        <f>'Next Years Budget - Set Goals'!K116/12</f>
        <v>0</v>
      </c>
      <c r="L107" s="108" t="e">
        <f t="shared" si="88"/>
        <v>#DIV/0!</v>
      </c>
      <c r="M107" s="706">
        <f>'Next Years Budget - Set Goals'!M116/12</f>
        <v>0</v>
      </c>
      <c r="N107" s="108" t="e">
        <f t="shared" si="89"/>
        <v>#DIV/0!</v>
      </c>
      <c r="O107" s="706">
        <f>'Next Years Budget - Set Goals'!O116/12</f>
        <v>0</v>
      </c>
      <c r="P107" s="108" t="e">
        <f t="shared" si="90"/>
        <v>#DIV/0!</v>
      </c>
      <c r="Q107" s="706">
        <f>'Next Years Budget - Set Goals'!Q116/12</f>
        <v>0</v>
      </c>
      <c r="R107" s="108" t="e">
        <f t="shared" si="91"/>
        <v>#DIV/0!</v>
      </c>
      <c r="S107" s="706">
        <f>'Next Years Budget - Set Goals'!S116/12</f>
        <v>0</v>
      </c>
      <c r="T107" s="108" t="e">
        <f t="shared" si="92"/>
        <v>#DIV/0!</v>
      </c>
      <c r="U107" s="706">
        <f>'Next Years Budget - Set Goals'!U116/12</f>
        <v>0</v>
      </c>
      <c r="V107" s="108" t="e">
        <f t="shared" si="93"/>
        <v>#DIV/0!</v>
      </c>
      <c r="W107" s="706">
        <f>'Next Years Budget - Set Goals'!W116/12</f>
        <v>0</v>
      </c>
      <c r="X107" s="108" t="e">
        <f t="shared" si="94"/>
        <v>#DIV/0!</v>
      </c>
      <c r="Y107" s="706">
        <f>'Next Years Budget - Set Goals'!Y116/12</f>
        <v>0</v>
      </c>
      <c r="Z107" s="108" t="e">
        <f t="shared" si="95"/>
        <v>#DIV/0!</v>
      </c>
      <c r="AA107" s="706">
        <f>'Next Years Budget - Set Goals'!AA116/12</f>
        <v>0</v>
      </c>
      <c r="AB107" s="108" t="e">
        <f t="shared" si="96"/>
        <v>#DIV/0!</v>
      </c>
      <c r="AC107" s="706">
        <f>'Next Years Budget - Set Goals'!AC116/12</f>
        <v>0</v>
      </c>
      <c r="AD107" s="319" t="e">
        <f t="shared" si="97"/>
        <v>#DIV/0!</v>
      </c>
    </row>
    <row r="108" spans="1:30" ht="13.15" x14ac:dyDescent="0.4">
      <c r="A108" s="327" t="s">
        <v>399</v>
      </c>
      <c r="B108" s="394" t="s">
        <v>329</v>
      </c>
      <c r="C108" s="243">
        <f t="shared" si="84"/>
        <v>0</v>
      </c>
      <c r="D108" s="101">
        <f t="shared" si="85"/>
        <v>0</v>
      </c>
      <c r="E108" s="706">
        <f>'Next Years Budget - Set Goals'!E117/12</f>
        <v>0</v>
      </c>
      <c r="F108" s="108">
        <f t="shared" si="98"/>
        <v>0</v>
      </c>
      <c r="G108" s="706">
        <f>'Next Years Budget - Set Goals'!G117/12</f>
        <v>0</v>
      </c>
      <c r="H108" s="108" t="e">
        <f t="shared" si="98"/>
        <v>#DIV/0!</v>
      </c>
      <c r="I108" s="706">
        <f>'Next Years Budget - Set Goals'!I117/12</f>
        <v>0</v>
      </c>
      <c r="J108" s="108" t="e">
        <f t="shared" si="87"/>
        <v>#DIV/0!</v>
      </c>
      <c r="K108" s="706">
        <f>'Next Years Budget - Set Goals'!K117/12</f>
        <v>0</v>
      </c>
      <c r="L108" s="108" t="e">
        <f t="shared" si="88"/>
        <v>#DIV/0!</v>
      </c>
      <c r="M108" s="706">
        <f>'Next Years Budget - Set Goals'!M117/12</f>
        <v>0</v>
      </c>
      <c r="N108" s="108" t="e">
        <f t="shared" si="89"/>
        <v>#DIV/0!</v>
      </c>
      <c r="O108" s="706">
        <f>'Next Years Budget - Set Goals'!O117/12</f>
        <v>0</v>
      </c>
      <c r="P108" s="108" t="e">
        <f t="shared" si="90"/>
        <v>#DIV/0!</v>
      </c>
      <c r="Q108" s="706">
        <f>'Next Years Budget - Set Goals'!Q117/12</f>
        <v>0</v>
      </c>
      <c r="R108" s="108" t="e">
        <f t="shared" si="91"/>
        <v>#DIV/0!</v>
      </c>
      <c r="S108" s="706">
        <f>'Next Years Budget - Set Goals'!S117/12</f>
        <v>0</v>
      </c>
      <c r="T108" s="108" t="e">
        <f t="shared" si="92"/>
        <v>#DIV/0!</v>
      </c>
      <c r="U108" s="706">
        <f>'Next Years Budget - Set Goals'!U117/12</f>
        <v>0</v>
      </c>
      <c r="V108" s="108" t="e">
        <f t="shared" si="93"/>
        <v>#DIV/0!</v>
      </c>
      <c r="W108" s="706">
        <f>'Next Years Budget - Set Goals'!W117/12</f>
        <v>0</v>
      </c>
      <c r="X108" s="108" t="e">
        <f t="shared" si="94"/>
        <v>#DIV/0!</v>
      </c>
      <c r="Y108" s="706">
        <f>'Next Years Budget - Set Goals'!Y117/12</f>
        <v>0</v>
      </c>
      <c r="Z108" s="108" t="e">
        <f t="shared" si="95"/>
        <v>#DIV/0!</v>
      </c>
      <c r="AA108" s="706">
        <f>'Next Years Budget - Set Goals'!AA117/12</f>
        <v>0</v>
      </c>
      <c r="AB108" s="108" t="e">
        <f t="shared" si="96"/>
        <v>#DIV/0!</v>
      </c>
      <c r="AC108" s="706">
        <f>'Next Years Budget - Set Goals'!AC117/12</f>
        <v>0</v>
      </c>
      <c r="AD108" s="319" t="e">
        <f t="shared" si="97"/>
        <v>#DIV/0!</v>
      </c>
    </row>
    <row r="109" spans="1:30" ht="13.15" x14ac:dyDescent="0.4">
      <c r="A109" s="327" t="s">
        <v>399</v>
      </c>
      <c r="B109" s="394" t="s">
        <v>330</v>
      </c>
      <c r="C109" s="243">
        <f t="shared" si="84"/>
        <v>0</v>
      </c>
      <c r="D109" s="101">
        <f t="shared" si="85"/>
        <v>0</v>
      </c>
      <c r="E109" s="706">
        <f>'Next Years Budget - Set Goals'!E118/12</f>
        <v>0</v>
      </c>
      <c r="F109" s="108">
        <f t="shared" si="98"/>
        <v>0</v>
      </c>
      <c r="G109" s="706">
        <f>'Next Years Budget - Set Goals'!G118/12</f>
        <v>0</v>
      </c>
      <c r="H109" s="108" t="e">
        <f t="shared" si="98"/>
        <v>#DIV/0!</v>
      </c>
      <c r="I109" s="706">
        <f>'Next Years Budget - Set Goals'!I118/12</f>
        <v>0</v>
      </c>
      <c r="J109" s="108" t="e">
        <f t="shared" si="87"/>
        <v>#DIV/0!</v>
      </c>
      <c r="K109" s="706">
        <f>'Next Years Budget - Set Goals'!K118/12</f>
        <v>0</v>
      </c>
      <c r="L109" s="108" t="e">
        <f t="shared" si="88"/>
        <v>#DIV/0!</v>
      </c>
      <c r="M109" s="706">
        <f>'Next Years Budget - Set Goals'!M118/12</f>
        <v>0</v>
      </c>
      <c r="N109" s="108" t="e">
        <f t="shared" si="89"/>
        <v>#DIV/0!</v>
      </c>
      <c r="O109" s="706">
        <f>'Next Years Budget - Set Goals'!O118/12</f>
        <v>0</v>
      </c>
      <c r="P109" s="108" t="e">
        <f t="shared" si="90"/>
        <v>#DIV/0!</v>
      </c>
      <c r="Q109" s="706">
        <f>'Next Years Budget - Set Goals'!Q118/12</f>
        <v>0</v>
      </c>
      <c r="R109" s="108" t="e">
        <f t="shared" si="91"/>
        <v>#DIV/0!</v>
      </c>
      <c r="S109" s="706">
        <f>'Next Years Budget - Set Goals'!S118/12</f>
        <v>0</v>
      </c>
      <c r="T109" s="108" t="e">
        <f t="shared" si="92"/>
        <v>#DIV/0!</v>
      </c>
      <c r="U109" s="706">
        <f>'Next Years Budget - Set Goals'!U118/12</f>
        <v>0</v>
      </c>
      <c r="V109" s="108" t="e">
        <f t="shared" si="93"/>
        <v>#DIV/0!</v>
      </c>
      <c r="W109" s="706">
        <f>'Next Years Budget - Set Goals'!W118/12</f>
        <v>0</v>
      </c>
      <c r="X109" s="108" t="e">
        <f t="shared" si="94"/>
        <v>#DIV/0!</v>
      </c>
      <c r="Y109" s="706">
        <f>'Next Years Budget - Set Goals'!Y118/12</f>
        <v>0</v>
      </c>
      <c r="Z109" s="108" t="e">
        <f t="shared" si="95"/>
        <v>#DIV/0!</v>
      </c>
      <c r="AA109" s="706">
        <f>'Next Years Budget - Set Goals'!AA118/12</f>
        <v>0</v>
      </c>
      <c r="AB109" s="108" t="e">
        <f t="shared" si="96"/>
        <v>#DIV/0!</v>
      </c>
      <c r="AC109" s="706">
        <f>'Next Years Budget - Set Goals'!AC118/12</f>
        <v>0</v>
      </c>
      <c r="AD109" s="319" t="e">
        <f t="shared" si="97"/>
        <v>#DIV/0!</v>
      </c>
    </row>
    <row r="110" spans="1:30" ht="13.15" x14ac:dyDescent="0.4">
      <c r="A110" s="327" t="s">
        <v>399</v>
      </c>
      <c r="B110" s="394" t="s">
        <v>331</v>
      </c>
      <c r="C110" s="243">
        <f t="shared" si="84"/>
        <v>0</v>
      </c>
      <c r="D110" s="101">
        <f t="shared" si="85"/>
        <v>0</v>
      </c>
      <c r="E110" s="706">
        <f>'Next Years Budget - Set Goals'!E119/12</f>
        <v>0</v>
      </c>
      <c r="F110" s="108">
        <f t="shared" si="98"/>
        <v>0</v>
      </c>
      <c r="G110" s="706">
        <f>'Next Years Budget - Set Goals'!G119/12</f>
        <v>0</v>
      </c>
      <c r="H110" s="108" t="e">
        <f t="shared" si="98"/>
        <v>#DIV/0!</v>
      </c>
      <c r="I110" s="706">
        <f>'Next Years Budget - Set Goals'!I119/12</f>
        <v>0</v>
      </c>
      <c r="J110" s="108" t="e">
        <f t="shared" si="87"/>
        <v>#DIV/0!</v>
      </c>
      <c r="K110" s="706">
        <f>'Next Years Budget - Set Goals'!K119/12</f>
        <v>0</v>
      </c>
      <c r="L110" s="108" t="e">
        <f t="shared" si="88"/>
        <v>#DIV/0!</v>
      </c>
      <c r="M110" s="706">
        <f>'Next Years Budget - Set Goals'!M119/12</f>
        <v>0</v>
      </c>
      <c r="N110" s="108" t="e">
        <f t="shared" si="89"/>
        <v>#DIV/0!</v>
      </c>
      <c r="O110" s="706">
        <f>'Next Years Budget - Set Goals'!O119/12</f>
        <v>0</v>
      </c>
      <c r="P110" s="108" t="e">
        <f t="shared" si="90"/>
        <v>#DIV/0!</v>
      </c>
      <c r="Q110" s="706">
        <f>'Next Years Budget - Set Goals'!Q119/12</f>
        <v>0</v>
      </c>
      <c r="R110" s="108" t="e">
        <f t="shared" si="91"/>
        <v>#DIV/0!</v>
      </c>
      <c r="S110" s="706">
        <f>'Next Years Budget - Set Goals'!S119/12</f>
        <v>0</v>
      </c>
      <c r="T110" s="108" t="e">
        <f t="shared" si="92"/>
        <v>#DIV/0!</v>
      </c>
      <c r="U110" s="706">
        <f>'Next Years Budget - Set Goals'!U119/12</f>
        <v>0</v>
      </c>
      <c r="V110" s="108" t="e">
        <f t="shared" si="93"/>
        <v>#DIV/0!</v>
      </c>
      <c r="W110" s="706">
        <f>'Next Years Budget - Set Goals'!W119/12</f>
        <v>0</v>
      </c>
      <c r="X110" s="108" t="e">
        <f t="shared" si="94"/>
        <v>#DIV/0!</v>
      </c>
      <c r="Y110" s="706">
        <f>'Next Years Budget - Set Goals'!Y119/12</f>
        <v>0</v>
      </c>
      <c r="Z110" s="108" t="e">
        <f t="shared" si="95"/>
        <v>#DIV/0!</v>
      </c>
      <c r="AA110" s="706">
        <f>'Next Years Budget - Set Goals'!AA119/12</f>
        <v>0</v>
      </c>
      <c r="AB110" s="108" t="e">
        <f t="shared" si="96"/>
        <v>#DIV/0!</v>
      </c>
      <c r="AC110" s="706">
        <f>'Next Years Budget - Set Goals'!AC119/12</f>
        <v>0</v>
      </c>
      <c r="AD110" s="319" t="e">
        <f t="shared" si="97"/>
        <v>#DIV/0!</v>
      </c>
    </row>
    <row r="111" spans="1:30" ht="13.15" x14ac:dyDescent="0.4">
      <c r="A111" s="327" t="s">
        <v>399</v>
      </c>
      <c r="B111" s="394" t="s">
        <v>332</v>
      </c>
      <c r="C111" s="243">
        <f t="shared" si="84"/>
        <v>0</v>
      </c>
      <c r="D111" s="101">
        <f t="shared" si="85"/>
        <v>0</v>
      </c>
      <c r="E111" s="706">
        <f>'Next Years Budget - Set Goals'!E120/12</f>
        <v>0</v>
      </c>
      <c r="F111" s="108">
        <f t="shared" si="98"/>
        <v>0</v>
      </c>
      <c r="G111" s="706">
        <f>'Next Years Budget - Set Goals'!G120/12</f>
        <v>0</v>
      </c>
      <c r="H111" s="108" t="e">
        <f t="shared" si="98"/>
        <v>#DIV/0!</v>
      </c>
      <c r="I111" s="706">
        <f>'Next Years Budget - Set Goals'!I120/12</f>
        <v>0</v>
      </c>
      <c r="J111" s="108" t="e">
        <f t="shared" si="87"/>
        <v>#DIV/0!</v>
      </c>
      <c r="K111" s="706">
        <f>'Next Years Budget - Set Goals'!K120/12</f>
        <v>0</v>
      </c>
      <c r="L111" s="108" t="e">
        <f t="shared" si="88"/>
        <v>#DIV/0!</v>
      </c>
      <c r="M111" s="706">
        <f>'Next Years Budget - Set Goals'!M120/12</f>
        <v>0</v>
      </c>
      <c r="N111" s="108" t="e">
        <f t="shared" si="89"/>
        <v>#DIV/0!</v>
      </c>
      <c r="O111" s="706">
        <f>'Next Years Budget - Set Goals'!O120/12</f>
        <v>0</v>
      </c>
      <c r="P111" s="108" t="e">
        <f t="shared" si="90"/>
        <v>#DIV/0!</v>
      </c>
      <c r="Q111" s="706">
        <f>'Next Years Budget - Set Goals'!Q120/12</f>
        <v>0</v>
      </c>
      <c r="R111" s="108" t="e">
        <f t="shared" si="91"/>
        <v>#DIV/0!</v>
      </c>
      <c r="S111" s="706">
        <f>'Next Years Budget - Set Goals'!S120/12</f>
        <v>0</v>
      </c>
      <c r="T111" s="108" t="e">
        <f t="shared" si="92"/>
        <v>#DIV/0!</v>
      </c>
      <c r="U111" s="706">
        <f>'Next Years Budget - Set Goals'!U120/12</f>
        <v>0</v>
      </c>
      <c r="V111" s="108" t="e">
        <f t="shared" si="93"/>
        <v>#DIV/0!</v>
      </c>
      <c r="W111" s="706">
        <f>'Next Years Budget - Set Goals'!W120/12</f>
        <v>0</v>
      </c>
      <c r="X111" s="108" t="e">
        <f t="shared" si="94"/>
        <v>#DIV/0!</v>
      </c>
      <c r="Y111" s="706">
        <f>'Next Years Budget - Set Goals'!Y120/12</f>
        <v>0</v>
      </c>
      <c r="Z111" s="108" t="e">
        <f t="shared" si="95"/>
        <v>#DIV/0!</v>
      </c>
      <c r="AA111" s="706">
        <f>'Next Years Budget - Set Goals'!AA120/12</f>
        <v>0</v>
      </c>
      <c r="AB111" s="108" t="e">
        <f t="shared" si="96"/>
        <v>#DIV/0!</v>
      </c>
      <c r="AC111" s="706">
        <f>'Next Years Budget - Set Goals'!AC120/12</f>
        <v>0</v>
      </c>
      <c r="AD111" s="319" t="e">
        <f t="shared" si="97"/>
        <v>#DIV/0!</v>
      </c>
    </row>
    <row r="112" spans="1:30" ht="13.15" x14ac:dyDescent="0.4">
      <c r="A112" s="327"/>
      <c r="B112" s="409" t="s">
        <v>333</v>
      </c>
      <c r="C112" s="265">
        <f>SUM(C89:C111)</f>
        <v>0</v>
      </c>
      <c r="D112" s="110">
        <f>+C112/$C$7</f>
        <v>0</v>
      </c>
      <c r="E112" s="256">
        <f>SUM(E89:E111)</f>
        <v>0</v>
      </c>
      <c r="F112" s="194">
        <f>+E112/E$7</f>
        <v>0</v>
      </c>
      <c r="G112" s="256">
        <f>SUM(G89:G111)</f>
        <v>0</v>
      </c>
      <c r="H112" s="194" t="e">
        <f>+G112/G$7</f>
        <v>#DIV/0!</v>
      </c>
      <c r="I112" s="256">
        <f>SUM(I89:I111)</f>
        <v>0</v>
      </c>
      <c r="J112" s="194" t="e">
        <f>+I112/I$7</f>
        <v>#DIV/0!</v>
      </c>
      <c r="K112" s="256">
        <f>SUM(K89:K111)</f>
        <v>0</v>
      </c>
      <c r="L112" s="194" t="e">
        <f>+K112/K$7</f>
        <v>#DIV/0!</v>
      </c>
      <c r="M112" s="256">
        <f>SUM(M89:M111)</f>
        <v>0</v>
      </c>
      <c r="N112" s="194" t="e">
        <f>+M112/M$7</f>
        <v>#DIV/0!</v>
      </c>
      <c r="O112" s="256">
        <f>SUM(O89:O111)</f>
        <v>0</v>
      </c>
      <c r="P112" s="194" t="e">
        <f>+O112/O$7</f>
        <v>#DIV/0!</v>
      </c>
      <c r="Q112" s="256">
        <f>SUM(Q89:Q111)</f>
        <v>0</v>
      </c>
      <c r="R112" s="194" t="e">
        <f>+Q112/Q$7</f>
        <v>#DIV/0!</v>
      </c>
      <c r="S112" s="256">
        <f>SUM(S89:S111)</f>
        <v>0</v>
      </c>
      <c r="T112" s="194" t="e">
        <f>+S112/S$7</f>
        <v>#DIV/0!</v>
      </c>
      <c r="U112" s="256">
        <f>SUM(U89:U111)</f>
        <v>0</v>
      </c>
      <c r="V112" s="194" t="e">
        <f>+U112/U$7</f>
        <v>#DIV/0!</v>
      </c>
      <c r="W112" s="256">
        <f>SUM(W89:W111)</f>
        <v>0</v>
      </c>
      <c r="X112" s="194" t="e">
        <f>+W112/W$7</f>
        <v>#DIV/0!</v>
      </c>
      <c r="Y112" s="256">
        <f>SUM(Y89:Y111)</f>
        <v>0</v>
      </c>
      <c r="Z112" s="194" t="e">
        <f>+Y112/Y$7</f>
        <v>#DIV/0!</v>
      </c>
      <c r="AA112" s="256">
        <f>SUM(AA89:AA111)</f>
        <v>0</v>
      </c>
      <c r="AB112" s="194" t="e">
        <f>+AA112/AA$7</f>
        <v>#DIV/0!</v>
      </c>
      <c r="AC112" s="256">
        <f>SUM(AC89:AC111)</f>
        <v>0</v>
      </c>
      <c r="AD112" s="230" t="e">
        <f>+AC112/AC$7</f>
        <v>#DIV/0!</v>
      </c>
    </row>
    <row r="113" spans="2:30" x14ac:dyDescent="0.35">
      <c r="B113" s="4"/>
      <c r="C113" s="243"/>
      <c r="D113" s="1"/>
      <c r="E113" s="248"/>
      <c r="F113" s="108"/>
      <c r="G113" s="248"/>
      <c r="H113" s="108"/>
      <c r="I113" s="248"/>
      <c r="J113" s="108"/>
      <c r="K113" s="248"/>
      <c r="L113" s="108"/>
      <c r="M113" s="248"/>
      <c r="N113" s="108"/>
      <c r="O113" s="248"/>
      <c r="P113" s="108"/>
      <c r="Q113" s="248"/>
      <c r="R113" s="108"/>
      <c r="S113" s="248"/>
      <c r="T113" s="108"/>
      <c r="U113" s="248"/>
      <c r="V113" s="108"/>
      <c r="W113" s="248"/>
      <c r="X113" s="108"/>
      <c r="Y113" s="248"/>
      <c r="Z113" s="108"/>
      <c r="AA113" s="248"/>
      <c r="AB113" s="108"/>
      <c r="AC113" s="248"/>
      <c r="AD113" s="319"/>
    </row>
    <row r="114" spans="2:30" ht="15" x14ac:dyDescent="0.4">
      <c r="B114" s="431" t="s">
        <v>334</v>
      </c>
      <c r="C114" s="243">
        <f>SUM(C38+C60+C77+C86+C112)</f>
        <v>0</v>
      </c>
      <c r="D114" s="101">
        <f>+C114/$C$7</f>
        <v>0</v>
      </c>
      <c r="E114" s="243">
        <f>SUM(E38+E60+E77+E86+E112)</f>
        <v>0</v>
      </c>
      <c r="F114" s="108">
        <f>+E114/E$7</f>
        <v>0</v>
      </c>
      <c r="G114" s="243">
        <f>SUM(G38+G60+G77+G86+G112)</f>
        <v>0</v>
      </c>
      <c r="H114" s="108" t="e">
        <f>+G114/G$7</f>
        <v>#DIV/0!</v>
      </c>
      <c r="I114" s="243">
        <f>SUM(I38+I60+I77+I86+I112)</f>
        <v>0</v>
      </c>
      <c r="J114" s="108" t="e">
        <f>+I114/I$7</f>
        <v>#DIV/0!</v>
      </c>
      <c r="K114" s="243">
        <f>SUM(K38+K60+K77+K86+K112)</f>
        <v>0</v>
      </c>
      <c r="L114" s="108" t="e">
        <f>+K114/K$7</f>
        <v>#DIV/0!</v>
      </c>
      <c r="M114" s="243">
        <f>SUM(M38+M60+M77+M86+M112)</f>
        <v>0</v>
      </c>
      <c r="N114" s="108" t="e">
        <f>+M114/M$7</f>
        <v>#DIV/0!</v>
      </c>
      <c r="O114" s="243">
        <f>SUM(O38+O60+O77+O86+O112)</f>
        <v>0</v>
      </c>
      <c r="P114" s="108" t="e">
        <f>+O114/O$7</f>
        <v>#DIV/0!</v>
      </c>
      <c r="Q114" s="243">
        <f>SUM(Q38+Q60+Q77+Q86+Q112)</f>
        <v>0</v>
      </c>
      <c r="R114" s="108" t="e">
        <f>+Q114/Q$7</f>
        <v>#DIV/0!</v>
      </c>
      <c r="S114" s="243">
        <f>SUM(S38+S60+S77+S86+S112)</f>
        <v>0</v>
      </c>
      <c r="T114" s="108" t="e">
        <f>+S114/S$7</f>
        <v>#DIV/0!</v>
      </c>
      <c r="U114" s="243">
        <f>SUM(U38+U60+U77+U86+U112)</f>
        <v>0</v>
      </c>
      <c r="V114" s="108" t="e">
        <f>+U114/U$7</f>
        <v>#DIV/0!</v>
      </c>
      <c r="W114" s="243">
        <f>SUM(W38+W60+W77+W86+W112)</f>
        <v>0</v>
      </c>
      <c r="X114" s="108" t="e">
        <f>+W114/W$7</f>
        <v>#DIV/0!</v>
      </c>
      <c r="Y114" s="243">
        <f>SUM(Y38+Y60+Y77+Y86+Y112)</f>
        <v>0</v>
      </c>
      <c r="Z114" s="108" t="e">
        <f>+Y114/Y$7</f>
        <v>#DIV/0!</v>
      </c>
      <c r="AA114" s="243">
        <f>SUM(AA38+AA60+AA77+AA86+AA112)</f>
        <v>0</v>
      </c>
      <c r="AB114" s="108" t="e">
        <f>+AA114/AA$7</f>
        <v>#DIV/0!</v>
      </c>
      <c r="AC114" s="243">
        <f>SUM(AC38+AC60+AC77+AC86+AC112)</f>
        <v>0</v>
      </c>
      <c r="AD114" s="319" t="e">
        <f>+AC114/AC$7</f>
        <v>#DIV/0!</v>
      </c>
    </row>
    <row r="115" spans="2:30" ht="13.15" thickBot="1" x14ac:dyDescent="0.4">
      <c r="B115" s="6"/>
      <c r="C115" s="257"/>
      <c r="D115" s="2"/>
      <c r="E115" s="257"/>
      <c r="F115" s="177"/>
      <c r="G115" s="260"/>
      <c r="H115" s="177"/>
      <c r="I115" s="202"/>
      <c r="J115" s="177"/>
      <c r="K115" s="200"/>
      <c r="L115" s="177"/>
      <c r="M115" s="200"/>
      <c r="N115" s="177"/>
      <c r="O115" s="200"/>
      <c r="P115" s="177"/>
      <c r="Q115" s="200"/>
      <c r="R115" s="190"/>
      <c r="S115" s="153"/>
      <c r="T115" s="195"/>
      <c r="U115" s="2"/>
      <c r="V115" s="190"/>
      <c r="W115" s="2"/>
      <c r="X115" s="190"/>
      <c r="Y115" s="2"/>
      <c r="Z115" s="190"/>
      <c r="AA115" s="2"/>
      <c r="AB115" s="190"/>
      <c r="AC115" s="2"/>
      <c r="AD115" s="321"/>
    </row>
    <row r="116" spans="2:30" x14ac:dyDescent="0.35">
      <c r="B116" s="4"/>
      <c r="C116" s="247"/>
      <c r="D116" s="1"/>
      <c r="E116" s="247"/>
      <c r="F116" s="113"/>
      <c r="G116" s="261"/>
      <c r="H116" s="113"/>
      <c r="I116" s="203"/>
      <c r="J116" s="113"/>
      <c r="K116" s="96"/>
      <c r="L116" s="113"/>
      <c r="M116" s="96"/>
      <c r="N116" s="113"/>
      <c r="O116" s="96"/>
      <c r="P116" s="113"/>
      <c r="Q116" s="96"/>
      <c r="R116" s="172"/>
      <c r="S116" s="154"/>
      <c r="T116" s="196"/>
      <c r="U116" s="193"/>
      <c r="V116" s="172"/>
      <c r="W116" s="193"/>
      <c r="X116" s="172"/>
      <c r="Y116" s="193"/>
      <c r="Z116" s="172"/>
      <c r="AA116" s="193"/>
      <c r="AB116" s="172"/>
      <c r="AC116" s="193"/>
      <c r="AD116" s="319"/>
    </row>
    <row r="117" spans="2:30" ht="15" x14ac:dyDescent="0.4">
      <c r="B117" s="28" t="s">
        <v>335</v>
      </c>
      <c r="C117" s="243">
        <f>+C24-C114</f>
        <v>315000</v>
      </c>
      <c r="D117" s="101">
        <f>+C117/$C$7</f>
        <v>1</v>
      </c>
      <c r="E117" s="243">
        <f>+E24-E114</f>
        <v>315000</v>
      </c>
      <c r="F117" s="108">
        <f>+E117/E$7</f>
        <v>1</v>
      </c>
      <c r="G117" s="259">
        <f>+G24-G114</f>
        <v>0</v>
      </c>
      <c r="H117" s="108" t="e">
        <f>+G117/$G$7</f>
        <v>#DIV/0!</v>
      </c>
      <c r="I117" s="184">
        <f>+I24-I114</f>
        <v>0</v>
      </c>
      <c r="J117" s="108" t="e">
        <f>+I117/$I$7</f>
        <v>#DIV/0!</v>
      </c>
      <c r="K117" s="94">
        <f>+K24-K114</f>
        <v>0</v>
      </c>
      <c r="L117" s="108" t="e">
        <f>+K117/$K$7</f>
        <v>#DIV/0!</v>
      </c>
      <c r="M117" s="94">
        <f>+M24-M114</f>
        <v>0</v>
      </c>
      <c r="N117" s="108" t="e">
        <f>+M117/$M$7</f>
        <v>#DIV/0!</v>
      </c>
      <c r="O117" s="94">
        <f>+O24-O114</f>
        <v>0</v>
      </c>
      <c r="P117" s="108" t="e">
        <f>+O117/$O$7</f>
        <v>#DIV/0!</v>
      </c>
      <c r="Q117" s="94">
        <f>+Q24-Q114</f>
        <v>0</v>
      </c>
      <c r="R117" s="172" t="e">
        <f>+Q117/$Q$7</f>
        <v>#DIV/0!</v>
      </c>
      <c r="S117" s="192">
        <f>+S24-S114</f>
        <v>0</v>
      </c>
      <c r="T117" s="172" t="e">
        <f>+S117/$S$7</f>
        <v>#DIV/0!</v>
      </c>
      <c r="U117" s="192">
        <f>+U24-U114</f>
        <v>0</v>
      </c>
      <c r="V117" s="172" t="e">
        <f>+U117/$U$7</f>
        <v>#DIV/0!</v>
      </c>
      <c r="W117" s="192">
        <f>+W24-W114</f>
        <v>0</v>
      </c>
      <c r="X117" s="172" t="e">
        <f>+W117/$W$7</f>
        <v>#DIV/0!</v>
      </c>
      <c r="Y117" s="192">
        <f>+Y24-Y114</f>
        <v>0</v>
      </c>
      <c r="Z117" s="172" t="e">
        <f>+Y117/$Y$7</f>
        <v>#DIV/0!</v>
      </c>
      <c r="AA117" s="192">
        <f>+AA24-AA114</f>
        <v>0</v>
      </c>
      <c r="AB117" s="172" t="e">
        <f>+AA117/$AA$7</f>
        <v>#DIV/0!</v>
      </c>
      <c r="AC117" s="192">
        <f>+AC24-AC114</f>
        <v>0</v>
      </c>
      <c r="AD117" s="319" t="e">
        <f>+AC117/$AC$7</f>
        <v>#DIV/0!</v>
      </c>
    </row>
    <row r="118" spans="2:30" ht="13.15" thickBot="1" x14ac:dyDescent="0.4">
      <c r="B118" s="6"/>
      <c r="C118" s="257"/>
      <c r="D118" s="2"/>
      <c r="E118" s="93"/>
      <c r="F118" s="113"/>
      <c r="G118" s="87"/>
      <c r="H118" s="113"/>
      <c r="I118" s="185"/>
      <c r="J118" s="113"/>
      <c r="K118" s="87"/>
      <c r="L118" s="113"/>
      <c r="M118" s="87"/>
      <c r="N118" s="113"/>
      <c r="O118" s="87"/>
      <c r="P118" s="113"/>
      <c r="Q118" s="87"/>
      <c r="R118" s="174"/>
      <c r="S118" s="155"/>
      <c r="T118" s="197"/>
      <c r="U118" s="192"/>
      <c r="V118" s="174"/>
      <c r="W118" s="192"/>
      <c r="X118" s="174"/>
      <c r="Y118" s="192"/>
      <c r="Z118" s="174"/>
      <c r="AA118" s="192"/>
      <c r="AB118" s="174"/>
      <c r="AC118" s="192"/>
      <c r="AD118" s="401"/>
    </row>
    <row r="119" spans="2:30" ht="13.15" thickTop="1" x14ac:dyDescent="0.35">
      <c r="B119" s="4"/>
      <c r="C119" s="247"/>
      <c r="D119" s="1"/>
      <c r="E119" s="126"/>
      <c r="F119" s="168"/>
      <c r="G119" s="57"/>
      <c r="H119" s="168"/>
      <c r="I119" s="187"/>
      <c r="J119" s="168"/>
      <c r="K119" s="57"/>
      <c r="L119" s="168"/>
      <c r="M119" s="57"/>
      <c r="N119" s="168"/>
      <c r="O119" s="57"/>
      <c r="P119" s="168"/>
      <c r="Q119" s="57"/>
      <c r="R119" s="168"/>
      <c r="S119" s="57"/>
      <c r="T119" s="168"/>
      <c r="U119" s="57"/>
      <c r="V119" s="168"/>
      <c r="W119" s="57"/>
      <c r="X119" s="168"/>
      <c r="Y119" s="57"/>
      <c r="Z119" s="168"/>
      <c r="AA119" s="57"/>
      <c r="AB119" s="168"/>
      <c r="AC119" s="57"/>
      <c r="AD119" s="413"/>
    </row>
    <row r="120" spans="2:30" ht="15" x14ac:dyDescent="0.4">
      <c r="B120" s="28" t="s">
        <v>341</v>
      </c>
      <c r="C120" s="243"/>
      <c r="D120" s="1"/>
      <c r="E120" s="79"/>
      <c r="F120" s="113"/>
      <c r="G120" s="1"/>
      <c r="H120" s="113"/>
      <c r="I120" s="312"/>
      <c r="J120" s="113"/>
      <c r="K120" s="1"/>
      <c r="L120" s="113"/>
      <c r="M120" s="1"/>
      <c r="N120" s="113"/>
      <c r="O120" s="1"/>
      <c r="P120" s="113"/>
      <c r="Q120" s="1"/>
      <c r="R120" s="113"/>
      <c r="S120" s="1"/>
      <c r="T120" s="113"/>
      <c r="U120" s="1"/>
      <c r="V120" s="113"/>
      <c r="W120" s="1"/>
      <c r="X120" s="113"/>
      <c r="Y120" s="1"/>
      <c r="Z120" s="113"/>
      <c r="AA120" s="1"/>
      <c r="AB120" s="113"/>
      <c r="AC120" s="1"/>
      <c r="AD120" s="322"/>
    </row>
    <row r="121" spans="2:30" x14ac:dyDescent="0.35">
      <c r="B121" s="394" t="s">
        <v>336</v>
      </c>
      <c r="C121" s="429">
        <v>0</v>
      </c>
      <c r="D121" s="108">
        <f t="shared" ref="D121:D126" si="99">+C121/$C$7</f>
        <v>0</v>
      </c>
      <c r="E121" s="79"/>
      <c r="F121" s="113"/>
      <c r="G121" s="1"/>
      <c r="H121" s="113"/>
      <c r="I121" s="312"/>
      <c r="J121" s="113"/>
      <c r="K121" s="1"/>
      <c r="L121" s="113"/>
      <c r="M121" s="1"/>
      <c r="N121" s="113"/>
      <c r="O121" s="1"/>
      <c r="P121" s="113"/>
      <c r="Q121" s="1"/>
      <c r="R121" s="113"/>
      <c r="S121" s="1"/>
      <c r="T121" s="113"/>
      <c r="U121" s="1"/>
      <c r="V121" s="113"/>
      <c r="W121" s="1"/>
      <c r="X121" s="113"/>
      <c r="Y121" s="1"/>
      <c r="Z121" s="113"/>
      <c r="AA121" s="1"/>
      <c r="AB121" s="113"/>
      <c r="AC121" s="1"/>
      <c r="AD121" s="322"/>
    </row>
    <row r="122" spans="2:30" x14ac:dyDescent="0.35">
      <c r="B122" s="394" t="s">
        <v>337</v>
      </c>
      <c r="C122" s="429">
        <v>0</v>
      </c>
      <c r="D122" s="108">
        <f t="shared" si="99"/>
        <v>0</v>
      </c>
      <c r="E122" s="79"/>
      <c r="F122" s="113"/>
      <c r="G122" s="1"/>
      <c r="H122" s="113"/>
      <c r="I122" s="312"/>
      <c r="J122" s="113"/>
      <c r="K122" s="1"/>
      <c r="L122" s="113"/>
      <c r="M122" s="1"/>
      <c r="N122" s="113"/>
      <c r="O122" s="1"/>
      <c r="P122" s="113"/>
      <c r="Q122" s="1"/>
      <c r="R122" s="113"/>
      <c r="S122" s="1"/>
      <c r="T122" s="113"/>
      <c r="U122" s="1"/>
      <c r="V122" s="113"/>
      <c r="W122" s="1"/>
      <c r="X122" s="113"/>
      <c r="Y122" s="1"/>
      <c r="Z122" s="113"/>
      <c r="AA122" s="1"/>
      <c r="AB122" s="113"/>
      <c r="AC122" s="1"/>
      <c r="AD122" s="322"/>
    </row>
    <row r="123" spans="2:30" x14ac:dyDescent="0.35">
      <c r="B123" s="394" t="s">
        <v>338</v>
      </c>
      <c r="C123" s="429">
        <v>0</v>
      </c>
      <c r="D123" s="108">
        <f t="shared" si="99"/>
        <v>0</v>
      </c>
      <c r="E123" s="79"/>
      <c r="F123" s="113"/>
      <c r="G123" s="1"/>
      <c r="H123" s="113"/>
      <c r="I123" s="312"/>
      <c r="J123" s="113"/>
      <c r="K123" s="1"/>
      <c r="L123" s="113"/>
      <c r="M123" s="1"/>
      <c r="N123" s="113"/>
      <c r="O123" s="1"/>
      <c r="P123" s="113"/>
      <c r="Q123" s="1"/>
      <c r="R123" s="113"/>
      <c r="S123" s="1"/>
      <c r="T123" s="113"/>
      <c r="U123" s="1"/>
      <c r="V123" s="113"/>
      <c r="W123" s="1"/>
      <c r="X123" s="113"/>
      <c r="Y123" s="1"/>
      <c r="Z123" s="113"/>
      <c r="AA123" s="1"/>
      <c r="AB123" s="113"/>
      <c r="AC123" s="1"/>
      <c r="AD123" s="322"/>
    </row>
    <row r="124" spans="2:30" x14ac:dyDescent="0.35">
      <c r="B124" s="394" t="s">
        <v>339</v>
      </c>
      <c r="C124" s="429">
        <v>0</v>
      </c>
      <c r="D124" s="108">
        <f t="shared" si="99"/>
        <v>0</v>
      </c>
      <c r="E124" s="79"/>
      <c r="F124" s="113"/>
      <c r="G124" s="1"/>
      <c r="H124" s="113"/>
      <c r="I124" s="312"/>
      <c r="J124" s="113"/>
      <c r="K124" s="1"/>
      <c r="L124" s="113"/>
      <c r="M124" s="1"/>
      <c r="N124" s="113"/>
      <c r="O124" s="1"/>
      <c r="P124" s="113"/>
      <c r="Q124" s="1"/>
      <c r="R124" s="113"/>
      <c r="S124" s="1"/>
      <c r="T124" s="113"/>
      <c r="U124" s="1"/>
      <c r="V124" s="113"/>
      <c r="W124" s="1"/>
      <c r="X124" s="113"/>
      <c r="Y124" s="1"/>
      <c r="Z124" s="113"/>
      <c r="AA124" s="1"/>
      <c r="AB124" s="113"/>
      <c r="AC124" s="1"/>
      <c r="AD124" s="322"/>
    </row>
    <row r="125" spans="2:30" ht="13.15" thickBot="1" x14ac:dyDescent="0.4">
      <c r="B125" s="394" t="s">
        <v>340</v>
      </c>
      <c r="C125" s="429">
        <v>0</v>
      </c>
      <c r="D125" s="108">
        <f t="shared" si="99"/>
        <v>0</v>
      </c>
      <c r="E125" s="79"/>
      <c r="F125" s="113"/>
      <c r="G125" s="1"/>
      <c r="H125" s="113"/>
      <c r="I125" s="312"/>
      <c r="J125" s="113"/>
      <c r="K125" s="1"/>
      <c r="L125" s="113"/>
      <c r="M125" s="1"/>
      <c r="N125" s="113"/>
      <c r="O125" s="1"/>
      <c r="P125" s="113"/>
      <c r="Q125" s="1"/>
      <c r="R125" s="113"/>
      <c r="S125" s="1"/>
      <c r="T125" s="113"/>
      <c r="U125" s="1"/>
      <c r="V125" s="113"/>
      <c r="W125" s="1"/>
      <c r="X125" s="113"/>
      <c r="Y125" s="1"/>
      <c r="Z125" s="113"/>
      <c r="AA125" s="1"/>
      <c r="AB125" s="113"/>
      <c r="AC125" s="1"/>
      <c r="AD125" s="322"/>
    </row>
    <row r="126" spans="2:30" ht="13.5" thickBot="1" x14ac:dyDescent="0.45">
      <c r="B126" s="414" t="s">
        <v>347</v>
      </c>
      <c r="C126" s="266">
        <f>SUM(C121:C125)</f>
        <v>0</v>
      </c>
      <c r="D126" s="204">
        <f t="shared" si="99"/>
        <v>0</v>
      </c>
      <c r="E126" s="79"/>
      <c r="F126" s="113"/>
      <c r="G126" s="1"/>
      <c r="H126" s="113"/>
      <c r="I126" s="312"/>
      <c r="J126" s="113"/>
      <c r="K126" s="1"/>
      <c r="L126" s="113"/>
      <c r="M126" s="1"/>
      <c r="N126" s="113"/>
      <c r="O126" s="1"/>
      <c r="P126" s="113"/>
      <c r="Q126" s="1"/>
      <c r="R126" s="113"/>
      <c r="S126" s="1"/>
      <c r="T126" s="113"/>
      <c r="U126" s="1"/>
      <c r="V126" s="113"/>
      <c r="W126" s="1"/>
      <c r="X126" s="113"/>
      <c r="Y126" s="1"/>
      <c r="Z126" s="113"/>
      <c r="AA126" s="1"/>
      <c r="AB126" s="113"/>
      <c r="AC126" s="1"/>
      <c r="AD126" s="322"/>
    </row>
    <row r="127" spans="2:30" x14ac:dyDescent="0.35">
      <c r="B127" s="4"/>
      <c r="C127" s="247"/>
      <c r="D127" s="113"/>
      <c r="E127" s="79"/>
      <c r="F127" s="113"/>
      <c r="G127" s="1"/>
      <c r="H127" s="113"/>
      <c r="I127" s="312"/>
      <c r="J127" s="113"/>
      <c r="K127" s="1"/>
      <c r="L127" s="113"/>
      <c r="M127" s="1"/>
      <c r="N127" s="113"/>
      <c r="O127" s="1"/>
      <c r="P127" s="113"/>
      <c r="Q127" s="1"/>
      <c r="R127" s="113"/>
      <c r="S127" s="1"/>
      <c r="T127" s="113"/>
      <c r="U127" s="1"/>
      <c r="V127" s="113"/>
      <c r="W127" s="1"/>
      <c r="X127" s="113"/>
      <c r="Y127" s="1"/>
      <c r="Z127" s="113"/>
      <c r="AA127" s="1"/>
      <c r="AB127" s="113"/>
      <c r="AC127" s="1"/>
      <c r="AD127" s="322"/>
    </row>
    <row r="128" spans="2:30" ht="15" x14ac:dyDescent="0.4">
      <c r="B128" s="412" t="s">
        <v>342</v>
      </c>
      <c r="C128" s="243"/>
      <c r="D128" s="1"/>
      <c r="E128" s="79"/>
      <c r="F128" s="113"/>
      <c r="G128" s="1"/>
      <c r="H128" s="113"/>
      <c r="I128" s="312"/>
      <c r="J128" s="113"/>
      <c r="K128" s="1"/>
      <c r="L128" s="113"/>
      <c r="M128" s="1"/>
      <c r="N128" s="113"/>
      <c r="O128" s="1"/>
      <c r="P128" s="113"/>
      <c r="Q128" s="1"/>
      <c r="R128" s="113"/>
      <c r="S128" s="1"/>
      <c r="T128" s="113"/>
      <c r="U128" s="1"/>
      <c r="V128" s="113"/>
      <c r="W128" s="1"/>
      <c r="X128" s="113"/>
      <c r="Y128" s="1"/>
      <c r="Z128" s="113"/>
      <c r="AA128" s="1"/>
      <c r="AB128" s="113"/>
      <c r="AC128" s="1"/>
      <c r="AD128" s="322"/>
    </row>
    <row r="129" spans="2:30" x14ac:dyDescent="0.35">
      <c r="B129" s="394" t="s">
        <v>343</v>
      </c>
      <c r="C129" s="429">
        <v>0</v>
      </c>
      <c r="D129" s="108">
        <f>+C129/$C$7</f>
        <v>0</v>
      </c>
      <c r="E129" s="79"/>
      <c r="F129" s="113"/>
      <c r="G129" s="1"/>
      <c r="H129" s="113"/>
      <c r="I129" s="312"/>
      <c r="J129" s="113"/>
      <c r="K129" s="1"/>
      <c r="L129" s="113"/>
      <c r="M129" s="1"/>
      <c r="N129" s="113"/>
      <c r="O129" s="1"/>
      <c r="P129" s="113"/>
      <c r="Q129" s="1"/>
      <c r="R129" s="113"/>
      <c r="S129" s="1"/>
      <c r="T129" s="113"/>
      <c r="U129" s="1"/>
      <c r="V129" s="113"/>
      <c r="W129" s="1"/>
      <c r="X129" s="113"/>
      <c r="Y129" s="1"/>
      <c r="Z129" s="113"/>
      <c r="AA129" s="1"/>
      <c r="AB129" s="113"/>
      <c r="AC129" s="1"/>
      <c r="AD129" s="322"/>
    </row>
    <row r="130" spans="2:30" ht="13.15" thickBot="1" x14ac:dyDescent="0.4">
      <c r="B130" s="394" t="s">
        <v>344</v>
      </c>
      <c r="C130" s="429">
        <v>0</v>
      </c>
      <c r="D130" s="108">
        <f>+C130/$C$7</f>
        <v>0</v>
      </c>
      <c r="E130" s="79"/>
      <c r="F130" s="113"/>
      <c r="G130" s="1"/>
      <c r="H130" s="113"/>
      <c r="I130" s="312"/>
      <c r="J130" s="113"/>
      <c r="K130" s="1"/>
      <c r="L130" s="113"/>
      <c r="M130" s="1"/>
      <c r="N130" s="113"/>
      <c r="O130" s="1"/>
      <c r="P130" s="113"/>
      <c r="Q130" s="1"/>
      <c r="R130" s="113"/>
      <c r="S130" s="1"/>
      <c r="T130" s="113"/>
      <c r="U130" s="1"/>
      <c r="V130" s="113"/>
      <c r="W130" s="1"/>
      <c r="X130" s="113"/>
      <c r="Y130" s="1"/>
      <c r="Z130" s="113"/>
      <c r="AA130" s="1"/>
      <c r="AB130" s="113"/>
      <c r="AC130" s="1"/>
      <c r="AD130" s="322"/>
    </row>
    <row r="131" spans="2:30" ht="13.5" thickBot="1" x14ac:dyDescent="0.45">
      <c r="B131" s="414" t="s">
        <v>346</v>
      </c>
      <c r="C131" s="267">
        <v>0</v>
      </c>
      <c r="D131" s="204">
        <f>+C131/$C$7</f>
        <v>0</v>
      </c>
      <c r="E131" s="79"/>
      <c r="F131" s="113"/>
      <c r="G131" s="1"/>
      <c r="H131" s="113"/>
      <c r="I131" s="312"/>
      <c r="J131" s="113"/>
      <c r="K131" s="1"/>
      <c r="L131" s="113"/>
      <c r="M131" s="1"/>
      <c r="N131" s="113"/>
      <c r="O131" s="1"/>
      <c r="P131" s="113"/>
      <c r="Q131" s="1"/>
      <c r="R131" s="113"/>
      <c r="S131" s="1"/>
      <c r="T131" s="113"/>
      <c r="U131" s="1"/>
      <c r="V131" s="113"/>
      <c r="W131" s="1"/>
      <c r="X131" s="113"/>
      <c r="Y131" s="1"/>
      <c r="Z131" s="113"/>
      <c r="AA131" s="1"/>
      <c r="AB131" s="113"/>
      <c r="AC131" s="1"/>
      <c r="AD131" s="322"/>
    </row>
    <row r="132" spans="2:30" x14ac:dyDescent="0.35">
      <c r="B132" s="4"/>
      <c r="C132" s="247"/>
      <c r="D132" s="1"/>
      <c r="E132" s="79"/>
      <c r="F132" s="113"/>
      <c r="G132" s="1"/>
      <c r="H132" s="113"/>
      <c r="I132" s="312"/>
      <c r="J132" s="113"/>
      <c r="K132" s="1"/>
      <c r="L132" s="113"/>
      <c r="M132" s="1"/>
      <c r="N132" s="113"/>
      <c r="O132" s="1"/>
      <c r="P132" s="113"/>
      <c r="Q132" s="1"/>
      <c r="R132" s="113"/>
      <c r="S132" s="1"/>
      <c r="T132" s="113"/>
      <c r="U132" s="1"/>
      <c r="V132" s="113"/>
      <c r="W132" s="1"/>
      <c r="X132" s="113"/>
      <c r="Y132" s="1"/>
      <c r="Z132" s="113"/>
      <c r="AA132" s="1"/>
      <c r="AB132" s="113"/>
      <c r="AC132" s="1"/>
      <c r="AD132" s="322"/>
    </row>
    <row r="133" spans="2:30" ht="15" x14ac:dyDescent="0.4">
      <c r="B133" s="412" t="s">
        <v>348</v>
      </c>
      <c r="C133" s="243">
        <f>+C117+C126-C131</f>
        <v>315000</v>
      </c>
      <c r="D133" s="108">
        <f>+C133/$C$7</f>
        <v>1</v>
      </c>
      <c r="E133" s="79"/>
      <c r="F133" s="113"/>
      <c r="G133" s="1"/>
      <c r="H133" s="113"/>
      <c r="I133" s="312"/>
      <c r="J133" s="113"/>
      <c r="K133" s="1"/>
      <c r="L133" s="113"/>
      <c r="M133" s="1"/>
      <c r="N133" s="113"/>
      <c r="O133" s="1"/>
      <c r="P133" s="113"/>
      <c r="Q133" s="1"/>
      <c r="R133" s="113"/>
      <c r="S133" s="1"/>
      <c r="T133" s="113"/>
      <c r="U133" s="1"/>
      <c r="V133" s="113"/>
      <c r="W133" s="1"/>
      <c r="X133" s="113"/>
      <c r="Y133" s="1"/>
      <c r="Z133" s="113"/>
      <c r="AA133" s="1"/>
      <c r="AB133" s="113"/>
      <c r="AC133" s="1"/>
      <c r="AD133" s="322"/>
    </row>
    <row r="134" spans="2:30" ht="13.15" thickBot="1" x14ac:dyDescent="0.4">
      <c r="B134" s="6"/>
      <c r="C134" s="415"/>
      <c r="D134" s="2"/>
      <c r="E134" s="416"/>
      <c r="F134" s="324"/>
      <c r="G134" s="2"/>
      <c r="H134" s="324"/>
      <c r="I134" s="417"/>
      <c r="J134" s="324"/>
      <c r="K134" s="2"/>
      <c r="L134" s="324"/>
      <c r="M134" s="2"/>
      <c r="N134" s="324"/>
      <c r="O134" s="2"/>
      <c r="P134" s="324"/>
      <c r="Q134" s="2"/>
      <c r="R134" s="324"/>
      <c r="S134" s="2"/>
      <c r="T134" s="324"/>
      <c r="U134" s="2"/>
      <c r="V134" s="324"/>
      <c r="W134" s="2"/>
      <c r="X134" s="324"/>
      <c r="Y134" s="2"/>
      <c r="Z134" s="324"/>
      <c r="AA134" s="2"/>
      <c r="AB134" s="324"/>
      <c r="AC134" s="2"/>
      <c r="AD134" s="418"/>
    </row>
    <row r="135" spans="2:30" x14ac:dyDescent="0.35">
      <c r="C135" s="178"/>
      <c r="F135" s="163"/>
      <c r="H135" s="163"/>
      <c r="I135" s="178"/>
      <c r="J135" s="163"/>
      <c r="L135" s="163"/>
      <c r="N135" s="163"/>
      <c r="P135" s="163"/>
      <c r="R135" s="163"/>
      <c r="T135" s="163"/>
      <c r="V135" s="163"/>
      <c r="X135" s="163"/>
      <c r="Z135" s="163"/>
      <c r="AB135" s="163"/>
      <c r="AD135" s="163"/>
    </row>
  </sheetData>
  <mergeCells count="14">
    <mergeCell ref="M5:N5"/>
    <mergeCell ref="C5:D5"/>
    <mergeCell ref="E5:F5"/>
    <mergeCell ref="G5:H5"/>
    <mergeCell ref="I5:J5"/>
    <mergeCell ref="K5:L5"/>
    <mergeCell ref="O5:P5"/>
    <mergeCell ref="Q5:R5"/>
    <mergeCell ref="AA5:AB5"/>
    <mergeCell ref="AC5:AD5"/>
    <mergeCell ref="S5:T5"/>
    <mergeCell ref="U5:V5"/>
    <mergeCell ref="W5:X5"/>
    <mergeCell ref="Y5:Z5"/>
  </mergeCells>
  <phoneticPr fontId="0" type="noConversion"/>
  <pageMargins left="0.75" right="0.75" top="1" bottom="1" header="0.5" footer="0.5"/>
  <pageSetup orientation="portrait" horizontalDpi="4294967293" verticalDpi="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2:BH135"/>
  <sheetViews>
    <sheetView topLeftCell="AW1" zoomScale="41" workbookViewId="0">
      <selection activeCell="BG33" sqref="BG33"/>
    </sheetView>
  </sheetViews>
  <sheetFormatPr defaultRowHeight="12.75" x14ac:dyDescent="0.35"/>
  <cols>
    <col min="2" max="2" width="49.3984375" customWidth="1"/>
    <col min="32" max="32" width="30.73046875" customWidth="1"/>
    <col min="33" max="33" width="14.59765625" customWidth="1"/>
    <col min="34" max="34" width="12.59765625" customWidth="1"/>
    <col min="35" max="35" width="14" customWidth="1"/>
    <col min="36" max="36" width="14.1328125" customWidth="1"/>
    <col min="37" max="37" width="10.86328125" customWidth="1"/>
    <col min="38" max="38" width="11.265625" customWidth="1"/>
    <col min="39" max="39" width="14.73046875" customWidth="1"/>
    <col min="40" max="40" width="13" customWidth="1"/>
    <col min="41" max="41" width="14.1328125" customWidth="1"/>
    <col min="42" max="42" width="14" customWidth="1"/>
    <col min="43" max="43" width="12.1328125" customWidth="1"/>
    <col min="44" max="44" width="12" customWidth="1"/>
    <col min="45" max="45" width="11.265625" customWidth="1"/>
    <col min="46" max="46" width="12.1328125" customWidth="1"/>
    <col min="51" max="51" width="49.265625" customWidth="1"/>
    <col min="52" max="52" width="18.1328125" customWidth="1"/>
    <col min="53" max="53" width="9.265625" bestFit="1" customWidth="1"/>
    <col min="57" max="57" width="61.3984375" bestFit="1" customWidth="1"/>
    <col min="59" max="59" width="17.9296875" customWidth="1"/>
  </cols>
  <sheetData>
    <row r="2" spans="2:60" hidden="1" x14ac:dyDescent="0.35">
      <c r="C2" s="178"/>
      <c r="E2" s="241">
        <f>'Next Years Budget - Set Goals'!$E$15</f>
        <v>3500000</v>
      </c>
      <c r="F2" s="163"/>
      <c r="G2">
        <f>'Next Years Budget - Set Goals'!$G$15</f>
        <v>1200000</v>
      </c>
      <c r="H2" s="163"/>
      <c r="I2" s="178">
        <f>'Next Years Budget - Set Goals'!$I$15</f>
        <v>800000</v>
      </c>
      <c r="J2" s="163"/>
      <c r="K2">
        <f>'Next Years Budget - Set Goals'!$K$15</f>
        <v>0</v>
      </c>
      <c r="L2" s="163"/>
      <c r="M2">
        <f>'Next Years Budget - Set Goals'!$M$15</f>
        <v>2000000</v>
      </c>
      <c r="N2" s="163"/>
      <c r="O2">
        <f>'Next Years Budget - Set Goals'!$O$15</f>
        <v>400000</v>
      </c>
      <c r="P2" s="163"/>
      <c r="Q2">
        <f>'Next Years Budget - Set Goals'!$Q$15</f>
        <v>2500000</v>
      </c>
      <c r="R2" s="163"/>
      <c r="S2">
        <f>'Next Years Budget - Set Goals'!$S$15</f>
        <v>0</v>
      </c>
      <c r="T2" s="163"/>
      <c r="U2">
        <f>'Next Years Budget - Set Goals'!$U$15</f>
        <v>0</v>
      </c>
      <c r="V2" s="163"/>
      <c r="W2">
        <f>'Next Years Budget - Set Goals'!$W$15</f>
        <v>0</v>
      </c>
      <c r="X2" s="163"/>
      <c r="Y2">
        <f>'Next Years Budget - Set Goals'!$Y$15</f>
        <v>0</v>
      </c>
      <c r="Z2" s="163"/>
      <c r="AA2">
        <f>'Next Years Budget - Set Goals'!$AA$15</f>
        <v>0</v>
      </c>
      <c r="AB2" s="163"/>
      <c r="AC2">
        <f>'Next Years Budget - Set Goals'!$AC$15</f>
        <v>0</v>
      </c>
      <c r="AD2" s="163"/>
    </row>
    <row r="3" spans="2:60" hidden="1" x14ac:dyDescent="0.35">
      <c r="C3" s="178"/>
      <c r="E3" s="468">
        <f>'Set Seasonal Sales Curves'!$M$31</f>
        <v>0.06</v>
      </c>
      <c r="F3" s="163"/>
      <c r="G3" s="208">
        <f>'Set Seasonal Sales Curves'!$M$41</f>
        <v>0</v>
      </c>
      <c r="H3" s="163"/>
      <c r="I3" s="208">
        <f>'Set Seasonal Sales Curves'!$M$51</f>
        <v>0</v>
      </c>
      <c r="J3" s="163"/>
      <c r="K3" s="208">
        <f>'Set Seasonal Sales Curves'!$M$61</f>
        <v>0</v>
      </c>
      <c r="L3" s="163"/>
      <c r="M3" s="208">
        <f>'Set Seasonal Sales Curves'!$M$72</f>
        <v>0</v>
      </c>
      <c r="N3" s="163"/>
      <c r="O3" s="208">
        <f>'Set Seasonal Sales Curves'!$M$82</f>
        <v>0</v>
      </c>
      <c r="P3" s="163"/>
      <c r="Q3" s="208">
        <f>'Set Seasonal Sales Curves'!$M$92</f>
        <v>0</v>
      </c>
      <c r="R3" s="163"/>
      <c r="S3" s="208">
        <f>'Set Seasonal Sales Curves'!$M$102</f>
        <v>0</v>
      </c>
      <c r="T3" s="163"/>
      <c r="U3" s="208">
        <f>'Set Seasonal Sales Curves'!$M$112</f>
        <v>0</v>
      </c>
      <c r="V3" s="163"/>
      <c r="W3" s="208">
        <f>'Set Seasonal Sales Curves'!$M$122</f>
        <v>0</v>
      </c>
      <c r="X3" s="163"/>
      <c r="Y3" s="208">
        <f>'Set Seasonal Sales Curves'!$M$132</f>
        <v>0</v>
      </c>
      <c r="Z3" s="163"/>
      <c r="AA3" s="467">
        <f>'Set Seasonal Sales Curves'!$M$142</f>
        <v>0</v>
      </c>
      <c r="AB3" s="163"/>
      <c r="AC3" s="467">
        <f>'Set Seasonal Sales Curves'!$M$152</f>
        <v>0</v>
      </c>
      <c r="AD3" s="163"/>
    </row>
    <row r="4" spans="2:60" ht="30.4" thickBot="1" x14ac:dyDescent="0.85">
      <c r="B4" s="207" t="s">
        <v>413</v>
      </c>
      <c r="C4" s="178"/>
      <c r="F4" s="163"/>
      <c r="H4" s="163"/>
      <c r="I4" s="178"/>
      <c r="J4" s="163"/>
      <c r="L4" s="163"/>
      <c r="N4" s="163"/>
      <c r="P4" s="163"/>
      <c r="R4" s="163"/>
      <c r="T4" s="163"/>
      <c r="V4" s="163"/>
      <c r="X4" s="163"/>
      <c r="Z4" s="163"/>
      <c r="AB4" s="163"/>
      <c r="AD4" s="163"/>
      <c r="AF4" s="150" t="s">
        <v>369</v>
      </c>
    </row>
    <row r="5" spans="2:60" ht="42" customHeight="1" thickBot="1" x14ac:dyDescent="0.45">
      <c r="B5" s="26" t="s">
        <v>239</v>
      </c>
      <c r="C5" s="1442" t="s">
        <v>240</v>
      </c>
      <c r="D5" s="1443"/>
      <c r="E5" s="1442" t="s">
        <v>212</v>
      </c>
      <c r="F5" s="1439"/>
      <c r="G5" s="1438" t="s">
        <v>211</v>
      </c>
      <c r="H5" s="1441"/>
      <c r="I5" s="1438" t="s">
        <v>243</v>
      </c>
      <c r="J5" s="1441"/>
      <c r="K5" s="1438" t="s">
        <v>813</v>
      </c>
      <c r="L5" s="1441"/>
      <c r="M5" s="1438" t="s">
        <v>244</v>
      </c>
      <c r="N5" s="1439"/>
      <c r="O5" s="1438" t="s">
        <v>804</v>
      </c>
      <c r="P5" s="1439"/>
      <c r="Q5" s="1438" t="s">
        <v>246</v>
      </c>
      <c r="R5" s="1439"/>
      <c r="S5" s="1438" t="s">
        <v>350</v>
      </c>
      <c r="T5" s="1439"/>
      <c r="U5" s="1438" t="s">
        <v>247</v>
      </c>
      <c r="V5" s="1441"/>
      <c r="W5" s="1439" t="s">
        <v>815</v>
      </c>
      <c r="X5" s="1439"/>
      <c r="Y5" s="1438" t="s">
        <v>249</v>
      </c>
      <c r="Z5" s="1439"/>
      <c r="AA5" s="1438" t="s">
        <v>250</v>
      </c>
      <c r="AB5" s="1439"/>
      <c r="AC5" s="1438" t="s">
        <v>251</v>
      </c>
      <c r="AD5" s="1440"/>
      <c r="AF5" s="217" t="s">
        <v>213</v>
      </c>
      <c r="AG5" s="227" t="s">
        <v>212</v>
      </c>
      <c r="AH5" s="233" t="s">
        <v>211</v>
      </c>
      <c r="AI5" s="233" t="s">
        <v>243</v>
      </c>
      <c r="AJ5" s="233" t="s">
        <v>813</v>
      </c>
      <c r="AK5" s="233" t="s">
        <v>244</v>
      </c>
      <c r="AL5" s="233" t="s">
        <v>804</v>
      </c>
      <c r="AM5" s="233" t="s">
        <v>246</v>
      </c>
      <c r="AN5" s="233" t="s">
        <v>350</v>
      </c>
      <c r="AO5" s="228" t="s">
        <v>247</v>
      </c>
      <c r="AP5" s="228" t="s">
        <v>815</v>
      </c>
      <c r="AQ5" s="228" t="s">
        <v>1</v>
      </c>
      <c r="AR5" s="228" t="s">
        <v>1</v>
      </c>
      <c r="AS5" s="228" t="s">
        <v>1</v>
      </c>
      <c r="AT5" s="229" t="s">
        <v>208</v>
      </c>
      <c r="AV5" s="569"/>
      <c r="AW5" s="570"/>
      <c r="AX5" s="570"/>
      <c r="AY5" s="570"/>
      <c r="AZ5" s="570"/>
      <c r="BA5" s="570"/>
      <c r="BC5" s="569"/>
      <c r="BD5" s="570"/>
      <c r="BE5" s="570"/>
      <c r="BF5" s="570"/>
      <c r="BG5" s="570"/>
      <c r="BH5" s="570"/>
    </row>
    <row r="6" spans="2:60" ht="25.9" thickTop="1" thickBot="1" x14ac:dyDescent="0.75">
      <c r="B6" s="4"/>
      <c r="C6" s="205" t="s">
        <v>236</v>
      </c>
      <c r="D6" s="75" t="s">
        <v>237</v>
      </c>
      <c r="E6" s="70" t="s">
        <v>236</v>
      </c>
      <c r="F6" s="209" t="s">
        <v>237</v>
      </c>
      <c r="G6" s="78" t="s">
        <v>236</v>
      </c>
      <c r="H6" s="171" t="s">
        <v>237</v>
      </c>
      <c r="I6" s="179" t="s">
        <v>236</v>
      </c>
      <c r="J6" s="171" t="s">
        <v>237</v>
      </c>
      <c r="K6" s="78" t="s">
        <v>236</v>
      </c>
      <c r="L6" s="171" t="s">
        <v>237</v>
      </c>
      <c r="M6" s="78" t="s">
        <v>236</v>
      </c>
      <c r="N6" s="165" t="s">
        <v>237</v>
      </c>
      <c r="O6" s="78" t="s">
        <v>236</v>
      </c>
      <c r="P6" s="165" t="s">
        <v>237</v>
      </c>
      <c r="Q6" s="78" t="s">
        <v>236</v>
      </c>
      <c r="R6" s="209" t="s">
        <v>237</v>
      </c>
      <c r="S6" s="78" t="s">
        <v>236</v>
      </c>
      <c r="T6" s="209" t="s">
        <v>237</v>
      </c>
      <c r="U6" s="78" t="s">
        <v>236</v>
      </c>
      <c r="V6" s="171" t="s">
        <v>237</v>
      </c>
      <c r="W6" s="211" t="s">
        <v>236</v>
      </c>
      <c r="X6" s="165" t="s">
        <v>237</v>
      </c>
      <c r="Y6" s="78" t="s">
        <v>236</v>
      </c>
      <c r="Z6" s="165" t="s">
        <v>237</v>
      </c>
      <c r="AA6" s="78" t="s">
        <v>236</v>
      </c>
      <c r="AB6" s="209" t="s">
        <v>237</v>
      </c>
      <c r="AC6" s="78" t="s">
        <v>236</v>
      </c>
      <c r="AD6" s="391" t="s">
        <v>237</v>
      </c>
      <c r="AF6" s="218" t="s">
        <v>360</v>
      </c>
      <c r="AG6" s="239">
        <f>+(E7)</f>
        <v>210000</v>
      </c>
      <c r="AH6" s="370">
        <f>+(G7)</f>
        <v>0</v>
      </c>
      <c r="AI6" s="370">
        <f>+(I7)</f>
        <v>0</v>
      </c>
      <c r="AJ6" s="370">
        <f>+(K7)</f>
        <v>0</v>
      </c>
      <c r="AK6" s="370">
        <f>+(M7)</f>
        <v>0</v>
      </c>
      <c r="AL6" s="370">
        <f>+(O7)</f>
        <v>0</v>
      </c>
      <c r="AM6" s="370">
        <f>+(Q7)</f>
        <v>0</v>
      </c>
      <c r="AN6" s="370">
        <f>+(S7)</f>
        <v>0</v>
      </c>
      <c r="AO6" s="370">
        <f>+(U7)</f>
        <v>0</v>
      </c>
      <c r="AP6" s="370">
        <f>+(W7)</f>
        <v>0</v>
      </c>
      <c r="AQ6" s="370">
        <f>+(Y7)</f>
        <v>0</v>
      </c>
      <c r="AR6" s="370">
        <f>+(AA7)</f>
        <v>0</v>
      </c>
      <c r="AS6" s="371">
        <f>+(AC7)</f>
        <v>0</v>
      </c>
      <c r="AT6" s="372">
        <f>SUM(AG6:AS6)</f>
        <v>210000</v>
      </c>
      <c r="AV6" s="547" t="s">
        <v>461</v>
      </c>
      <c r="AW6" s="548"/>
      <c r="AX6" s="548"/>
      <c r="AY6" s="548"/>
      <c r="AZ6" s="548"/>
      <c r="BA6" s="548"/>
      <c r="BC6" s="547" t="s">
        <v>461</v>
      </c>
      <c r="BD6" s="548"/>
      <c r="BE6" s="548"/>
      <c r="BF6" s="548"/>
      <c r="BG6" s="548"/>
      <c r="BH6" s="548"/>
    </row>
    <row r="7" spans="2:60" ht="18.399999999999999" thickTop="1" thickBot="1" x14ac:dyDescent="0.55000000000000004">
      <c r="B7" s="392" t="s">
        <v>230</v>
      </c>
      <c r="C7" s="245">
        <f>+E7+G7+I7+K7+M7+O7+Q7+S7+U7+W7+Y7+AA7+AC7</f>
        <v>210000</v>
      </c>
      <c r="D7" s="101">
        <f>+C7/$C$7</f>
        <v>1</v>
      </c>
      <c r="E7" s="393">
        <f>+(E2*E3)</f>
        <v>210000</v>
      </c>
      <c r="F7" s="108">
        <f>+E7/$E$7</f>
        <v>1</v>
      </c>
      <c r="G7" s="242">
        <f>+(G2*G3)</f>
        <v>0</v>
      </c>
      <c r="H7" s="172" t="e">
        <f>+G7/$G$7</f>
        <v>#DIV/0!</v>
      </c>
      <c r="I7" s="242">
        <f>+(I2*I3)</f>
        <v>0</v>
      </c>
      <c r="J7" s="172" t="e">
        <f>+I7/$I$7</f>
        <v>#DIV/0!</v>
      </c>
      <c r="K7" s="242">
        <f>+(K2*K3)</f>
        <v>0</v>
      </c>
      <c r="L7" s="172" t="e">
        <f>+K7/$K$7</f>
        <v>#DIV/0!</v>
      </c>
      <c r="M7" s="242">
        <f>+(M2*M3)</f>
        <v>0</v>
      </c>
      <c r="N7" s="108" t="e">
        <f>+M7/$M$7</f>
        <v>#DIV/0!</v>
      </c>
      <c r="O7" s="242">
        <f>+(O2*O3)</f>
        <v>0</v>
      </c>
      <c r="P7" s="108" t="e">
        <f>+O7/$M$7</f>
        <v>#DIV/0!</v>
      </c>
      <c r="Q7" s="242">
        <f>+(Q2*Q3)</f>
        <v>0</v>
      </c>
      <c r="R7" s="108" t="e">
        <f>+Q7/$Q$7</f>
        <v>#DIV/0!</v>
      </c>
      <c r="S7" s="242">
        <f>+(S2*S3)</f>
        <v>0</v>
      </c>
      <c r="T7" s="108" t="e">
        <f>+S7/$S$7</f>
        <v>#DIV/0!</v>
      </c>
      <c r="U7" s="242">
        <f>+(U2*U3)</f>
        <v>0</v>
      </c>
      <c r="V7" s="172" t="e">
        <f>+U7/$U$7</f>
        <v>#DIV/0!</v>
      </c>
      <c r="W7" s="242">
        <f>+(W2*W3)</f>
        <v>0</v>
      </c>
      <c r="X7" s="108" t="e">
        <f>+W7/$W$7</f>
        <v>#DIV/0!</v>
      </c>
      <c r="Y7" s="242">
        <f>+(Y2*Y3)</f>
        <v>0</v>
      </c>
      <c r="Z7" s="108" t="e">
        <f>+Y7/$Y$7</f>
        <v>#DIV/0!</v>
      </c>
      <c r="AA7" s="242">
        <f>+(AA2*AA3)</f>
        <v>0</v>
      </c>
      <c r="AB7" s="108" t="e">
        <f>+AA7/$AA$7</f>
        <v>#DIV/0!</v>
      </c>
      <c r="AC7" s="242">
        <f>+(AC2*AC3)</f>
        <v>0</v>
      </c>
      <c r="AD7" s="319" t="e">
        <f>+AC7/$AC$7</f>
        <v>#DIV/0!</v>
      </c>
      <c r="AF7" s="376" t="s">
        <v>349</v>
      </c>
      <c r="AG7" s="374">
        <f>+(AG6/$AT$6)</f>
        <v>1</v>
      </c>
      <c r="AH7" s="421">
        <f t="shared" ref="AH7:AS7" si="0">+(AH6/$AT$6)</f>
        <v>0</v>
      </c>
      <c r="AI7" s="421">
        <f t="shared" si="0"/>
        <v>0</v>
      </c>
      <c r="AJ7" s="421">
        <f t="shared" si="0"/>
        <v>0</v>
      </c>
      <c r="AK7" s="421">
        <f t="shared" si="0"/>
        <v>0</v>
      </c>
      <c r="AL7" s="421">
        <f t="shared" si="0"/>
        <v>0</v>
      </c>
      <c r="AM7" s="421">
        <f t="shared" si="0"/>
        <v>0</v>
      </c>
      <c r="AN7" s="421">
        <f t="shared" si="0"/>
        <v>0</v>
      </c>
      <c r="AO7" s="421">
        <f t="shared" si="0"/>
        <v>0</v>
      </c>
      <c r="AP7" s="421">
        <f t="shared" si="0"/>
        <v>0</v>
      </c>
      <c r="AQ7" s="421">
        <f t="shared" si="0"/>
        <v>0</v>
      </c>
      <c r="AR7" s="421">
        <f t="shared" si="0"/>
        <v>0</v>
      </c>
      <c r="AS7" s="421">
        <f t="shared" si="0"/>
        <v>0</v>
      </c>
      <c r="AT7" s="230">
        <f>+AT6/$AT6</f>
        <v>1</v>
      </c>
      <c r="AV7" s="565" t="s">
        <v>486</v>
      </c>
      <c r="AW7" s="566"/>
      <c r="AX7" s="568" t="s">
        <v>487</v>
      </c>
      <c r="AY7" s="566"/>
      <c r="AZ7" s="566"/>
      <c r="BA7" s="567"/>
      <c r="BC7" s="565" t="s">
        <v>486</v>
      </c>
      <c r="BD7" s="566"/>
      <c r="BE7" s="568" t="s">
        <v>696</v>
      </c>
      <c r="BF7" s="566"/>
      <c r="BG7" s="566"/>
      <c r="BH7" s="567"/>
    </row>
    <row r="8" spans="2:60" ht="18.399999999999999" thickTop="1" thickBot="1" x14ac:dyDescent="0.55000000000000004">
      <c r="B8" s="4"/>
      <c r="C8" s="243"/>
      <c r="D8" s="76"/>
      <c r="E8" s="62"/>
      <c r="F8" s="108"/>
      <c r="G8" s="250"/>
      <c r="H8" s="172"/>
      <c r="I8" s="180"/>
      <c r="J8" s="172"/>
      <c r="K8" s="79"/>
      <c r="L8" s="172"/>
      <c r="M8" s="79"/>
      <c r="N8" s="89"/>
      <c r="O8" s="79"/>
      <c r="P8" s="108"/>
      <c r="Q8" s="94"/>
      <c r="R8" s="108"/>
      <c r="S8" s="94"/>
      <c r="T8" s="108"/>
      <c r="U8" s="94"/>
      <c r="V8" s="172"/>
      <c r="W8" s="1"/>
      <c r="X8" s="108"/>
      <c r="Y8" s="94"/>
      <c r="Z8" s="108"/>
      <c r="AA8" s="94"/>
      <c r="AB8" s="108"/>
      <c r="AC8" s="79"/>
      <c r="AD8" s="319"/>
      <c r="AF8" s="220" t="s">
        <v>361</v>
      </c>
      <c r="AG8" s="373">
        <f>+(F$24)</f>
        <v>1</v>
      </c>
      <c r="AH8" s="422" t="e">
        <f>+(H$24)</f>
        <v>#DIV/0!</v>
      </c>
      <c r="AI8" s="422" t="e">
        <f>+(J$24)</f>
        <v>#DIV/0!</v>
      </c>
      <c r="AJ8" s="422" t="e">
        <f>+(L$24)</f>
        <v>#DIV/0!</v>
      </c>
      <c r="AK8" s="422" t="e">
        <f>+(N$24)</f>
        <v>#DIV/0!</v>
      </c>
      <c r="AL8" s="422" t="e">
        <f>+(P$24)</f>
        <v>#DIV/0!</v>
      </c>
      <c r="AM8" s="422" t="e">
        <f>+(R$24)</f>
        <v>#DIV/0!</v>
      </c>
      <c r="AN8" s="422" t="e">
        <f>+(T$24)</f>
        <v>#DIV/0!</v>
      </c>
      <c r="AO8" s="422" t="e">
        <f>+(V$24)</f>
        <v>#DIV/0!</v>
      </c>
      <c r="AP8" s="422" t="e">
        <f>+(X$24)</f>
        <v>#DIV/0!</v>
      </c>
      <c r="AQ8" s="422" t="e">
        <f>+(Z$24)</f>
        <v>#DIV/0!</v>
      </c>
      <c r="AR8" s="422" t="e">
        <f>+(AB$24)</f>
        <v>#DIV/0!</v>
      </c>
      <c r="AS8" s="422" t="e">
        <f>+(AD$24)</f>
        <v>#DIV/0!</v>
      </c>
      <c r="AT8" s="231" t="e">
        <f>+AT9/AT6</f>
        <v>#DIV/0!</v>
      </c>
      <c r="AV8" s="4"/>
      <c r="AW8" s="549" t="s">
        <v>462</v>
      </c>
      <c r="AX8" s="550" t="s">
        <v>463</v>
      </c>
      <c r="AY8" s="1"/>
      <c r="AZ8" s="551">
        <f>+(E7)</f>
        <v>210000</v>
      </c>
      <c r="BA8" s="3"/>
      <c r="BC8" s="4"/>
      <c r="BD8" s="549" t="s">
        <v>462</v>
      </c>
      <c r="BE8" s="550" t="s">
        <v>696</v>
      </c>
      <c r="BF8" s="1"/>
      <c r="BG8" s="551">
        <f>+G7</f>
        <v>0</v>
      </c>
      <c r="BH8" s="3"/>
    </row>
    <row r="9" spans="2:60" ht="18" thickBot="1" x14ac:dyDescent="0.55000000000000004">
      <c r="B9" s="28" t="s">
        <v>232</v>
      </c>
      <c r="C9" s="243"/>
      <c r="D9" s="76"/>
      <c r="E9" s="62"/>
      <c r="F9" s="108"/>
      <c r="G9" s="250"/>
      <c r="H9" s="172"/>
      <c r="I9" s="180"/>
      <c r="J9" s="108"/>
      <c r="K9" s="79"/>
      <c r="L9" s="172"/>
      <c r="M9" s="79"/>
      <c r="N9" s="89"/>
      <c r="O9" s="79"/>
      <c r="P9" s="108"/>
      <c r="Q9" s="94"/>
      <c r="R9" s="108"/>
      <c r="S9" s="94"/>
      <c r="T9" s="108"/>
      <c r="U9" s="94"/>
      <c r="V9" s="172"/>
      <c r="W9" s="1"/>
      <c r="X9" s="108"/>
      <c r="Y9" s="94"/>
      <c r="Z9" s="108"/>
      <c r="AA9" s="94"/>
      <c r="AB9" s="108"/>
      <c r="AC9" s="79"/>
      <c r="AD9" s="319"/>
      <c r="AF9" s="219" t="s">
        <v>362</v>
      </c>
      <c r="AG9" s="290">
        <f t="shared" ref="AG9:AS9" si="1">+AG6*AG8</f>
        <v>210000</v>
      </c>
      <c r="AH9" s="291" t="e">
        <f t="shared" si="1"/>
        <v>#DIV/0!</v>
      </c>
      <c r="AI9" s="291" t="e">
        <f t="shared" si="1"/>
        <v>#DIV/0!</v>
      </c>
      <c r="AJ9" s="291" t="e">
        <f t="shared" si="1"/>
        <v>#DIV/0!</v>
      </c>
      <c r="AK9" s="291" t="e">
        <f t="shared" si="1"/>
        <v>#DIV/0!</v>
      </c>
      <c r="AL9" s="291" t="e">
        <f t="shared" si="1"/>
        <v>#DIV/0!</v>
      </c>
      <c r="AM9" s="291" t="e">
        <f t="shared" si="1"/>
        <v>#DIV/0!</v>
      </c>
      <c r="AN9" s="291" t="e">
        <f t="shared" si="1"/>
        <v>#DIV/0!</v>
      </c>
      <c r="AO9" s="291" t="e">
        <f t="shared" si="1"/>
        <v>#DIV/0!</v>
      </c>
      <c r="AP9" s="291" t="e">
        <f t="shared" si="1"/>
        <v>#DIV/0!</v>
      </c>
      <c r="AQ9" s="291" t="e">
        <f t="shared" si="1"/>
        <v>#DIV/0!</v>
      </c>
      <c r="AR9" s="291" t="e">
        <f t="shared" si="1"/>
        <v>#DIV/0!</v>
      </c>
      <c r="AS9" s="292" t="e">
        <f t="shared" si="1"/>
        <v>#DIV/0!</v>
      </c>
      <c r="AT9" s="293" t="e">
        <f>SUM(AG9:AS9)</f>
        <v>#DIV/0!</v>
      </c>
      <c r="AV9" s="552"/>
      <c r="AW9" s="549" t="s">
        <v>464</v>
      </c>
      <c r="AX9" s="550" t="s">
        <v>465</v>
      </c>
      <c r="AY9" s="1"/>
      <c r="AZ9" s="572">
        <v>8000</v>
      </c>
      <c r="BA9" s="3"/>
      <c r="BC9" s="552"/>
      <c r="BD9" s="549" t="s">
        <v>464</v>
      </c>
      <c r="BE9" s="550" t="s">
        <v>465</v>
      </c>
      <c r="BF9" s="1"/>
      <c r="BG9" s="572">
        <v>350</v>
      </c>
      <c r="BH9" s="3"/>
    </row>
    <row r="10" spans="2:60" ht="18" thickBot="1" x14ac:dyDescent="0.55000000000000004">
      <c r="B10" s="394" t="s">
        <v>220</v>
      </c>
      <c r="C10" s="243">
        <f t="shared" ref="C10:C21" si="2">+E10+G10+I10+K10+M10+O10+Q10+S10+U10+W10+Y10+AA10+AC10</f>
        <v>0</v>
      </c>
      <c r="D10" s="101">
        <f>+C10/$C$7</f>
        <v>0</v>
      </c>
      <c r="E10" s="249">
        <f>+F10*E$7</f>
        <v>0</v>
      </c>
      <c r="F10" s="237">
        <f>'Next Years Budget - Set Goals'!$F$18</f>
        <v>0</v>
      </c>
      <c r="G10" s="270">
        <f>+H10*$G$7</f>
        <v>0</v>
      </c>
      <c r="H10" s="236">
        <f>'Next Years Budget - Set Goals'!H18</f>
        <v>0</v>
      </c>
      <c r="I10" s="181">
        <f>+J10*$I$7</f>
        <v>0</v>
      </c>
      <c r="J10" s="237">
        <f>'Next Years Budget - Set Goals'!J18</f>
        <v>0</v>
      </c>
      <c r="K10" s="164">
        <f>+$K$7*L10</f>
        <v>0</v>
      </c>
      <c r="L10" s="236">
        <f>'Next Years Budget - Set Goals'!L18</f>
        <v>0</v>
      </c>
      <c r="M10" s="164">
        <f>+N10*$M$7</f>
        <v>0</v>
      </c>
      <c r="N10" s="238">
        <f>'Next Years Budget - Set Goals'!N18</f>
        <v>0</v>
      </c>
      <c r="O10" s="164">
        <f>+P10*$O$7</f>
        <v>0</v>
      </c>
      <c r="P10" s="237">
        <f>'Next Years Budget - Set Goals'!P18</f>
        <v>0</v>
      </c>
      <c r="Q10" s="170">
        <f>+R10*$Q$7</f>
        <v>0</v>
      </c>
      <c r="R10" s="237">
        <f>'Next Years Budget - Set Goals'!R18</f>
        <v>0</v>
      </c>
      <c r="S10" s="170">
        <f>+T10*$S$7</f>
        <v>0</v>
      </c>
      <c r="T10" s="237">
        <f>'Next Years Budget - Set Goals'!T18</f>
        <v>0</v>
      </c>
      <c r="U10" s="170">
        <f>+V10*$U$7</f>
        <v>0</v>
      </c>
      <c r="V10" s="236">
        <f>'Next Years Budget - Set Goals'!V18</f>
        <v>0</v>
      </c>
      <c r="W10" s="155">
        <f>+X10*$W$7</f>
        <v>0</v>
      </c>
      <c r="X10" s="237">
        <f>'Next Years Budget - Set Goals'!X18</f>
        <v>1E-4</v>
      </c>
      <c r="Y10" s="170">
        <f>+Z10*$Y$7</f>
        <v>0</v>
      </c>
      <c r="Z10" s="237">
        <f>'Next Years Budget - Set Goals'!Z18</f>
        <v>0</v>
      </c>
      <c r="AA10" s="170">
        <f>+AB10*$AA$7</f>
        <v>0</v>
      </c>
      <c r="AB10" s="237">
        <f>'Next Years Budget - Set Goals'!AB18</f>
        <v>0</v>
      </c>
      <c r="AC10" s="164">
        <f>+AD10*$AC$7</f>
        <v>0</v>
      </c>
      <c r="AD10" s="395">
        <f>'Next Years Budget - Set Goals'!AD18</f>
        <v>1E-4</v>
      </c>
      <c r="AF10" s="378" t="s">
        <v>363</v>
      </c>
      <c r="AG10" s="223">
        <f>+(AG11/AG6)</f>
        <v>0</v>
      </c>
      <c r="AH10" s="234" t="e">
        <f t="shared" ref="AH10:AS10" si="3">+(AH11/AH6)</f>
        <v>#DIV/0!</v>
      </c>
      <c r="AI10" s="234" t="e">
        <f t="shared" si="3"/>
        <v>#DIV/0!</v>
      </c>
      <c r="AJ10" s="234" t="e">
        <f t="shared" si="3"/>
        <v>#DIV/0!</v>
      </c>
      <c r="AK10" s="234" t="e">
        <f t="shared" si="3"/>
        <v>#DIV/0!</v>
      </c>
      <c r="AL10" s="234" t="e">
        <f t="shared" si="3"/>
        <v>#DIV/0!</v>
      </c>
      <c r="AM10" s="234" t="e">
        <f t="shared" si="3"/>
        <v>#DIV/0!</v>
      </c>
      <c r="AN10" s="234" t="e">
        <f t="shared" si="3"/>
        <v>#DIV/0!</v>
      </c>
      <c r="AO10" s="234" t="e">
        <f t="shared" si="3"/>
        <v>#DIV/0!</v>
      </c>
      <c r="AP10" s="234" t="e">
        <f t="shared" si="3"/>
        <v>#DIV/0!</v>
      </c>
      <c r="AQ10" s="234" t="e">
        <f t="shared" si="3"/>
        <v>#DIV/0!</v>
      </c>
      <c r="AR10" s="234" t="e">
        <f t="shared" si="3"/>
        <v>#DIV/0!</v>
      </c>
      <c r="AS10" s="234" t="e">
        <f t="shared" si="3"/>
        <v>#DIV/0!</v>
      </c>
      <c r="AT10" s="232">
        <f>+AT11/AT6</f>
        <v>0</v>
      </c>
      <c r="AV10" s="552"/>
      <c r="AW10" s="549" t="s">
        <v>466</v>
      </c>
      <c r="AX10" s="550" t="s">
        <v>467</v>
      </c>
      <c r="AY10" s="1"/>
      <c r="AZ10" s="553">
        <f>+(AZ8/AZ9)</f>
        <v>26.25</v>
      </c>
      <c r="BA10" s="3"/>
      <c r="BC10" s="552"/>
      <c r="BD10" s="549" t="s">
        <v>466</v>
      </c>
      <c r="BE10" s="550" t="s">
        <v>467</v>
      </c>
      <c r="BF10" s="1"/>
      <c r="BG10" s="553">
        <f>+(BG8/BG9)</f>
        <v>0</v>
      </c>
      <c r="BH10" s="3"/>
    </row>
    <row r="11" spans="2:60" ht="18.399999999999999" thickTop="1" thickBot="1" x14ac:dyDescent="0.55000000000000004">
      <c r="B11" s="394" t="s">
        <v>221</v>
      </c>
      <c r="C11" s="243">
        <f t="shared" si="2"/>
        <v>0</v>
      </c>
      <c r="D11" s="101">
        <f t="shared" ref="D11:D21" si="4">+C11/$C$7</f>
        <v>0</v>
      </c>
      <c r="E11" s="249">
        <f t="shared" ref="E11:E21" si="5">+F11*E$7</f>
        <v>0</v>
      </c>
      <c r="F11" s="237">
        <f>'Next Years Budget - Set Goals'!F19</f>
        <v>0</v>
      </c>
      <c r="G11" s="270">
        <f t="shared" ref="G11:G21" si="6">+H11*$G$7</f>
        <v>0</v>
      </c>
      <c r="H11" s="236">
        <f>'Next Years Budget - Set Goals'!H19</f>
        <v>0</v>
      </c>
      <c r="I11" s="181">
        <f t="shared" ref="I11:I21" si="7">+J11*$I$7</f>
        <v>0</v>
      </c>
      <c r="J11" s="237">
        <f>'Next Years Budget - Set Goals'!J19</f>
        <v>0</v>
      </c>
      <c r="K11" s="164">
        <f t="shared" ref="K11:K21" si="8">+L11*$K$7</f>
        <v>0</v>
      </c>
      <c r="L11" s="236">
        <f>'Next Years Budget - Set Goals'!L19</f>
        <v>0</v>
      </c>
      <c r="M11" s="170">
        <f t="shared" ref="M11:M21" si="9">+N11*$M$7</f>
        <v>0</v>
      </c>
      <c r="N11" s="238">
        <f>'Next Years Budget - Set Goals'!N19</f>
        <v>0</v>
      </c>
      <c r="O11" s="164">
        <f t="shared" ref="O11:O21" si="10">+P11*$O$7</f>
        <v>0</v>
      </c>
      <c r="P11" s="237">
        <f>'Next Years Budget - Set Goals'!P19</f>
        <v>0</v>
      </c>
      <c r="Q11" s="170">
        <f t="shared" ref="Q11:Q21" si="11">+R11*$Q$7</f>
        <v>0</v>
      </c>
      <c r="R11" s="237">
        <f>'Next Years Budget - Set Goals'!R19</f>
        <v>0</v>
      </c>
      <c r="S11" s="170">
        <f t="shared" ref="S11:S21" si="12">+T11*$S$7</f>
        <v>0</v>
      </c>
      <c r="T11" s="237">
        <f>'Next Years Budget - Set Goals'!T19</f>
        <v>0</v>
      </c>
      <c r="U11" s="170">
        <f t="shared" ref="U11:U21" si="13">+V11*$U$7</f>
        <v>0</v>
      </c>
      <c r="V11" s="236">
        <f>'Next Years Budget - Set Goals'!V19</f>
        <v>0</v>
      </c>
      <c r="W11" s="155">
        <f t="shared" ref="W11:W21" si="14">+X11*$W$7</f>
        <v>0</v>
      </c>
      <c r="X11" s="237">
        <f>'Next Years Budget - Set Goals'!X19</f>
        <v>0</v>
      </c>
      <c r="Y11" s="170">
        <f t="shared" ref="Y11:Y21" si="15">+Z11*$Y$7</f>
        <v>0</v>
      </c>
      <c r="Z11" s="237">
        <f>'Next Years Budget - Set Goals'!Z19</f>
        <v>0</v>
      </c>
      <c r="AA11" s="170">
        <f t="shared" ref="AA11:AA21" si="16">+AB11*$AA$7</f>
        <v>0</v>
      </c>
      <c r="AB11" s="237">
        <f>'Next Years Budget - Set Goals'!AB19</f>
        <v>0</v>
      </c>
      <c r="AC11" s="164">
        <f t="shared" ref="AC11:AC21" si="17">+AD11*$AC$7</f>
        <v>0</v>
      </c>
      <c r="AD11" s="395">
        <f>'Next Years Budget - Set Goals'!AD19</f>
        <v>0</v>
      </c>
      <c r="AF11" s="377" t="s">
        <v>364</v>
      </c>
      <c r="AG11" s="239">
        <f>+(E114)</f>
        <v>0</v>
      </c>
      <c r="AH11" s="379">
        <f>+(G114)</f>
        <v>0</v>
      </c>
      <c r="AI11" s="379">
        <f>+(I114)</f>
        <v>0</v>
      </c>
      <c r="AJ11" s="379">
        <f>+(K114)</f>
        <v>0</v>
      </c>
      <c r="AK11" s="379">
        <f>+(M114)</f>
        <v>0</v>
      </c>
      <c r="AL11" s="379">
        <f>+(O114)</f>
        <v>0</v>
      </c>
      <c r="AM11" s="379">
        <f>+(Q114)</f>
        <v>0</v>
      </c>
      <c r="AN11" s="379">
        <f>+(S114)</f>
        <v>0</v>
      </c>
      <c r="AO11" s="379">
        <f>+(U114)</f>
        <v>0</v>
      </c>
      <c r="AP11" s="379">
        <f>+(W114)</f>
        <v>0</v>
      </c>
      <c r="AQ11" s="379">
        <f>+(Y114)</f>
        <v>0</v>
      </c>
      <c r="AR11" s="379">
        <f>+(AA114)</f>
        <v>0</v>
      </c>
      <c r="AS11" s="380">
        <f>+(AC114)</f>
        <v>0</v>
      </c>
      <c r="AT11" s="381">
        <f>SUM(AG11:AS11)</f>
        <v>0</v>
      </c>
      <c r="AV11" s="552"/>
      <c r="AW11" s="549" t="s">
        <v>468</v>
      </c>
      <c r="AX11" s="550" t="s">
        <v>469</v>
      </c>
      <c r="AY11" s="1"/>
      <c r="AZ11" s="573">
        <v>0.05</v>
      </c>
      <c r="BA11" s="3"/>
      <c r="BC11" s="552"/>
      <c r="BD11" s="549" t="s">
        <v>468</v>
      </c>
      <c r="BE11" s="550" t="s">
        <v>469</v>
      </c>
      <c r="BF11" s="1"/>
      <c r="BG11" s="573">
        <v>0</v>
      </c>
      <c r="BH11" s="3"/>
    </row>
    <row r="12" spans="2:60" ht="18" thickBot="1" x14ac:dyDescent="0.55000000000000004">
      <c r="B12" s="394" t="s">
        <v>222</v>
      </c>
      <c r="C12" s="243">
        <f t="shared" si="2"/>
        <v>0</v>
      </c>
      <c r="D12" s="101">
        <f t="shared" si="4"/>
        <v>0</v>
      </c>
      <c r="E12" s="249">
        <f t="shared" si="5"/>
        <v>0</v>
      </c>
      <c r="F12" s="237">
        <f>'Next Years Budget - Set Goals'!F20</f>
        <v>0</v>
      </c>
      <c r="G12" s="270">
        <f t="shared" si="6"/>
        <v>0</v>
      </c>
      <c r="H12" s="236">
        <f>'Next Years Budget - Set Goals'!H20</f>
        <v>0</v>
      </c>
      <c r="I12" s="181">
        <f t="shared" si="7"/>
        <v>0</v>
      </c>
      <c r="J12" s="237">
        <f>'Next Years Budget - Set Goals'!J20</f>
        <v>0</v>
      </c>
      <c r="K12" s="164">
        <f t="shared" si="8"/>
        <v>0</v>
      </c>
      <c r="L12" s="236">
        <f>'Next Years Budget - Set Goals'!L20</f>
        <v>0</v>
      </c>
      <c r="M12" s="170">
        <f t="shared" si="9"/>
        <v>0</v>
      </c>
      <c r="N12" s="238">
        <f>'Next Years Budget - Set Goals'!N20</f>
        <v>0</v>
      </c>
      <c r="O12" s="164">
        <f t="shared" si="10"/>
        <v>0</v>
      </c>
      <c r="P12" s="237">
        <f>'Next Years Budget - Set Goals'!P20</f>
        <v>0</v>
      </c>
      <c r="Q12" s="170">
        <f t="shared" si="11"/>
        <v>0</v>
      </c>
      <c r="R12" s="237">
        <f>'Next Years Budget - Set Goals'!R20</f>
        <v>0</v>
      </c>
      <c r="S12" s="170">
        <f t="shared" si="12"/>
        <v>0</v>
      </c>
      <c r="T12" s="237">
        <f>'Next Years Budget - Set Goals'!T20</f>
        <v>0</v>
      </c>
      <c r="U12" s="170">
        <f t="shared" si="13"/>
        <v>0</v>
      </c>
      <c r="V12" s="236">
        <f>'Next Years Budget - Set Goals'!V20</f>
        <v>0</v>
      </c>
      <c r="W12" s="155">
        <f t="shared" si="14"/>
        <v>0</v>
      </c>
      <c r="X12" s="237">
        <f>'Next Years Budget - Set Goals'!X20</f>
        <v>0</v>
      </c>
      <c r="Y12" s="170">
        <f t="shared" si="15"/>
        <v>0</v>
      </c>
      <c r="Z12" s="237">
        <f>'Next Years Budget - Set Goals'!Z20</f>
        <v>0</v>
      </c>
      <c r="AA12" s="170">
        <f t="shared" si="16"/>
        <v>0</v>
      </c>
      <c r="AB12" s="237">
        <f>'Next Years Budget - Set Goals'!AB20</f>
        <v>0</v>
      </c>
      <c r="AC12" s="164">
        <f t="shared" si="17"/>
        <v>0</v>
      </c>
      <c r="AD12" s="395">
        <f>'Next Years Budget - Set Goals'!AD20</f>
        <v>0</v>
      </c>
      <c r="AF12" s="214" t="s">
        <v>370</v>
      </c>
      <c r="AG12" s="385">
        <f>+(E31+E32+E34+E35+E36+E41+E42+E46+E47+E54+E55+E56+E57+E59+E67+E68+E69+E73+E74+E81+E82+E83+E89+E90+E92+E94+E95+E96+E97+E100+E101+E102+E103+E106+E107+E108+E109+E110+E111)</f>
        <v>0</v>
      </c>
      <c r="AH12" s="386">
        <f>+(G31+G32+G34+G35+G36+G41+G42+G46+G47+G54+G55+G56+G57+G59+G67+G68+G69+G73+G74+G81+G82+G83+G89+G90+G92+G94+G95+G96+G97+G100+G101+G102+G103+G106+G107+G108+G109+G110+G111)</f>
        <v>0</v>
      </c>
      <c r="AI12" s="386">
        <f>+(I31+I32+I34+I35+I36+I41+I42+I46+I47+I54+I55+I56+I57+I59+I67+I68+I69+I73+I74+I81+I82+I83+I89+I90+I92+I94+I95+I96+I97+I100+I101+I102+I103+I106+I107+I108+I109+I110+I111)</f>
        <v>0</v>
      </c>
      <c r="AJ12" s="386">
        <f>+(K31+K32+K34+K35+K36+K41+K42+K46+K47+K54+K55+K56+K57+K59+K67+K68+K69+K73+K74+K81+K82+K83+K89+K90+K92+K94+K95+K96+K97+K100+K101+K102+K103+K106+K107+K108+K109+K110+K111)</f>
        <v>0</v>
      </c>
      <c r="AK12" s="386">
        <f>+(M31+M32+M34+M35+M36+M41+M42+M46+M47+M54+M55+M56+M57+M59+M67+M68+M69+M73+M74+M81+M82+M83+M89+M90+M92+M94+M95+M96+M97+M100+M101+M102+M103+M106+M107+M108+M109+M110+M111)</f>
        <v>0</v>
      </c>
      <c r="AL12" s="386">
        <f>+(O31+O32+O34+O35+O36+O41+O42+O46+O47+O54+O55+O56+O57+O59+O67+O68+O69+O73+O74+O81+O82+O83+O89+O90+O92+O94+O95+O96+O97+O100+O101+O102+O103+O106+O107+O108+O109+O110+O111)</f>
        <v>0</v>
      </c>
      <c r="AM12" s="386">
        <f>+(Q31+Q32+Q34+Q35+Q36+Q41+Q42+Q46+Q47+Q54+Q55+Q56+Q57+Q59+Q67+Q68+Q69+Q73+Q74+Q81+Q82+Q83+Q89+Q90+Q92+Q94+Q95+Q96+Q97+Q100+Q101+Q102+Q103+Q106+Q107+Q108+Q109+Q110+Q111)</f>
        <v>0</v>
      </c>
      <c r="AN12" s="386">
        <f>+(S31+S32+S34+S35+S36+S41+S42+S46+S47+S54+S55+S56+S57+S59+S67+S68+S69+S73+S74+S81+S82+S83+S89+S90+S92+S94+S95+S96+S97+S100+S101+S102+S103+S106+S107+S108+S109+S110+S111)</f>
        <v>0</v>
      </c>
      <c r="AO12" s="386">
        <f>+(U31+U32+U34+U35+U36+U41+U42+U46+U47+U54+U55+U56+U57+U59+U67+U68+U69+U73+U74+U81+U82+U83+U89+U90+U92+U94+U95+U96+U97+U100+U101+U102+U103+U106+U107+U108+U109+U110+U111)</f>
        <v>0</v>
      </c>
      <c r="AP12" s="386">
        <f>+(W31+W32+W34+W35+W36+W41+W42+W46+W47+W54+W55+W56+W57+W59+W67+W68+W69+W73+W74+W81+W82+W83+W89+W90+W92+W94+W95+W96+W97+W100+W101+W102+W103+W106+W107+W108+W109+W110+W111)</f>
        <v>0</v>
      </c>
      <c r="AQ12" s="386">
        <f>+(Y31+Y32+Y34+Y35+Y36+Y41+Y42+Y46+Y47+Y54+Y55+Y56+Y57+Y59+Y67+Y68+Y69+Y73+Y74+Y81+Y82+Y83+Y89+Y90+Y92+Y94+Y95+Y96+Y97+Y100+Y101+Y102+Y103+Y106+Y107+Y108+Y109+Y110+Y111)</f>
        <v>0</v>
      </c>
      <c r="AR12" s="386">
        <f>+(AA31+AA32+AA34+AA35+AA36+AA41+AA42+AA46+AA47+AA54+AA55+AA56+AA57+AA59+AA67+AA68+AA69+AA73+AA74+AA81+AA82+AA83+AA89+AA90+AA92+AA94+AA95+AA96+AA97+AA100+AA101+AA102+AA103+AA106+AA107+AA108+AA109+AA110+AA111)</f>
        <v>0</v>
      </c>
      <c r="AS12" s="386">
        <f>+(AC31+AC32+AC34+AC35+AC36+AC41+AC42+AC46+AC47+AC54+AC55+AC56+AC57+AC59+AC67+AC68+AC69+AC73+AC74+AC81+AC82+AC83+AC89+AC90+AC92+AC94+AC95+AC96+AC97+AC100+AC101+AC102+AC103+AC106+AC107+AC108+AC109+AC110+AC111)</f>
        <v>0</v>
      </c>
      <c r="AT12" s="387">
        <f>SUM(AG12:AS12)</f>
        <v>0</v>
      </c>
      <c r="AV12" s="554"/>
      <c r="AW12" s="555" t="s">
        <v>470</v>
      </c>
      <c r="AX12" s="556" t="s">
        <v>471</v>
      </c>
      <c r="AY12" s="2"/>
      <c r="AZ12" s="557">
        <f>+((AZ8/AZ9)/(1-AZ11))</f>
        <v>27.631578947368421</v>
      </c>
      <c r="BA12" s="7"/>
      <c r="BC12" s="554"/>
      <c r="BD12" s="555" t="s">
        <v>470</v>
      </c>
      <c r="BE12" s="556" t="s">
        <v>471</v>
      </c>
      <c r="BF12" s="2"/>
      <c r="BG12" s="557">
        <f>+((BG8/BG9)/(1-BG11))</f>
        <v>0</v>
      </c>
      <c r="BH12" s="7"/>
    </row>
    <row r="13" spans="2:60" ht="18" thickBot="1" x14ac:dyDescent="0.55000000000000004">
      <c r="B13" s="394" t="s">
        <v>233</v>
      </c>
      <c r="C13" s="243">
        <f t="shared" si="2"/>
        <v>0</v>
      </c>
      <c r="D13" s="101">
        <f t="shared" si="4"/>
        <v>0</v>
      </c>
      <c r="E13" s="249">
        <f t="shared" si="5"/>
        <v>0</v>
      </c>
      <c r="F13" s="237">
        <f>'Next Years Budget - Set Goals'!F21</f>
        <v>0</v>
      </c>
      <c r="G13" s="270">
        <f t="shared" si="6"/>
        <v>0</v>
      </c>
      <c r="H13" s="236">
        <f>'Next Years Budget - Set Goals'!H21</f>
        <v>0</v>
      </c>
      <c r="I13" s="181">
        <f t="shared" si="7"/>
        <v>0</v>
      </c>
      <c r="J13" s="237">
        <f>'Next Years Budget - Set Goals'!J21</f>
        <v>0</v>
      </c>
      <c r="K13" s="164">
        <f t="shared" si="8"/>
        <v>0</v>
      </c>
      <c r="L13" s="236">
        <f>'Next Years Budget - Set Goals'!L21</f>
        <v>0</v>
      </c>
      <c r="M13" s="170">
        <f t="shared" si="9"/>
        <v>0</v>
      </c>
      <c r="N13" s="238">
        <f>'Next Years Budget - Set Goals'!N21</f>
        <v>0</v>
      </c>
      <c r="O13" s="164">
        <f t="shared" si="10"/>
        <v>0</v>
      </c>
      <c r="P13" s="237">
        <f>'Next Years Budget - Set Goals'!P21</f>
        <v>0</v>
      </c>
      <c r="Q13" s="170">
        <f t="shared" si="11"/>
        <v>0</v>
      </c>
      <c r="R13" s="237">
        <f>'Next Years Budget - Set Goals'!R21</f>
        <v>0</v>
      </c>
      <c r="S13" s="170">
        <f t="shared" si="12"/>
        <v>0</v>
      </c>
      <c r="T13" s="237">
        <f>'Next Years Budget - Set Goals'!T21</f>
        <v>0</v>
      </c>
      <c r="U13" s="170">
        <f t="shared" si="13"/>
        <v>0</v>
      </c>
      <c r="V13" s="236">
        <f>'Next Years Budget - Set Goals'!V21</f>
        <v>0</v>
      </c>
      <c r="W13" s="155">
        <f t="shared" si="14"/>
        <v>0</v>
      </c>
      <c r="X13" s="237">
        <f>'Next Years Budget - Set Goals'!X21</f>
        <v>0</v>
      </c>
      <c r="Y13" s="170">
        <f t="shared" si="15"/>
        <v>0</v>
      </c>
      <c r="Z13" s="237">
        <f>'Next Years Budget - Set Goals'!Z21</f>
        <v>0</v>
      </c>
      <c r="AA13" s="170">
        <f t="shared" si="16"/>
        <v>0</v>
      </c>
      <c r="AB13" s="237">
        <f>'Next Years Budget - Set Goals'!AB21</f>
        <v>0</v>
      </c>
      <c r="AC13" s="164">
        <f t="shared" si="17"/>
        <v>0</v>
      </c>
      <c r="AD13" s="395">
        <f>'Next Years Budget - Set Goals'!AD21</f>
        <v>0</v>
      </c>
      <c r="AF13" s="215" t="s">
        <v>371</v>
      </c>
      <c r="AG13" s="375">
        <f>+(AG12/AG6)</f>
        <v>0</v>
      </c>
      <c r="AH13" s="427" t="e">
        <f t="shared" ref="AH13:AT13" si="18">+(AH12/AH6)</f>
        <v>#DIV/0!</v>
      </c>
      <c r="AI13" s="427" t="e">
        <f t="shared" si="18"/>
        <v>#DIV/0!</v>
      </c>
      <c r="AJ13" s="427" t="e">
        <f t="shared" si="18"/>
        <v>#DIV/0!</v>
      </c>
      <c r="AK13" s="427" t="e">
        <f t="shared" si="18"/>
        <v>#DIV/0!</v>
      </c>
      <c r="AL13" s="427" t="e">
        <f t="shared" si="18"/>
        <v>#DIV/0!</v>
      </c>
      <c r="AM13" s="427" t="e">
        <f t="shared" si="18"/>
        <v>#DIV/0!</v>
      </c>
      <c r="AN13" s="427" t="e">
        <f t="shared" si="18"/>
        <v>#DIV/0!</v>
      </c>
      <c r="AO13" s="427" t="e">
        <f t="shared" si="18"/>
        <v>#DIV/0!</v>
      </c>
      <c r="AP13" s="427" t="e">
        <f t="shared" si="18"/>
        <v>#DIV/0!</v>
      </c>
      <c r="AQ13" s="427" t="e">
        <f t="shared" si="18"/>
        <v>#DIV/0!</v>
      </c>
      <c r="AR13" s="427" t="e">
        <f t="shared" si="18"/>
        <v>#DIV/0!</v>
      </c>
      <c r="AS13" s="427" t="e">
        <f t="shared" si="18"/>
        <v>#DIV/0!</v>
      </c>
      <c r="AT13" s="388">
        <f t="shared" si="18"/>
        <v>0</v>
      </c>
      <c r="AV13" s="552"/>
      <c r="AW13" s="549" t="s">
        <v>472</v>
      </c>
      <c r="AX13" s="550" t="s">
        <v>473</v>
      </c>
      <c r="AY13" s="1"/>
      <c r="AZ13" s="574">
        <v>0.35</v>
      </c>
      <c r="BA13" s="3"/>
      <c r="BC13" s="552"/>
      <c r="BD13" s="549" t="s">
        <v>472</v>
      </c>
      <c r="BE13" s="550" t="s">
        <v>473</v>
      </c>
      <c r="BF13" s="1"/>
      <c r="BG13" s="574">
        <v>0.99</v>
      </c>
      <c r="BH13" s="3"/>
    </row>
    <row r="14" spans="2:60" ht="18" thickBot="1" x14ac:dyDescent="0.55000000000000004">
      <c r="B14" s="394" t="s">
        <v>223</v>
      </c>
      <c r="C14" s="243">
        <f t="shared" si="2"/>
        <v>0</v>
      </c>
      <c r="D14" s="101">
        <f t="shared" si="4"/>
        <v>0</v>
      </c>
      <c r="E14" s="249">
        <f t="shared" si="5"/>
        <v>0</v>
      </c>
      <c r="F14" s="237">
        <f>'Next Years Budget - Set Goals'!F22</f>
        <v>0</v>
      </c>
      <c r="G14" s="270">
        <f t="shared" si="6"/>
        <v>0</v>
      </c>
      <c r="H14" s="236">
        <f>'Next Years Budget - Set Goals'!H22</f>
        <v>0</v>
      </c>
      <c r="I14" s="181">
        <f t="shared" si="7"/>
        <v>0</v>
      </c>
      <c r="J14" s="237">
        <f>'Next Years Budget - Set Goals'!J22</f>
        <v>0</v>
      </c>
      <c r="K14" s="164">
        <f t="shared" si="8"/>
        <v>0</v>
      </c>
      <c r="L14" s="236">
        <f>'Next Years Budget - Set Goals'!L22</f>
        <v>0</v>
      </c>
      <c r="M14" s="170">
        <f t="shared" si="9"/>
        <v>0</v>
      </c>
      <c r="N14" s="238">
        <f>'Next Years Budget - Set Goals'!N22</f>
        <v>0</v>
      </c>
      <c r="O14" s="164">
        <f t="shared" si="10"/>
        <v>0</v>
      </c>
      <c r="P14" s="237">
        <f>'Next Years Budget - Set Goals'!P22</f>
        <v>0</v>
      </c>
      <c r="Q14" s="170">
        <f t="shared" si="11"/>
        <v>0</v>
      </c>
      <c r="R14" s="237">
        <f>'Next Years Budget - Set Goals'!R22</f>
        <v>0</v>
      </c>
      <c r="S14" s="170">
        <f t="shared" si="12"/>
        <v>0</v>
      </c>
      <c r="T14" s="237">
        <f>'Next Years Budget - Set Goals'!T22</f>
        <v>0</v>
      </c>
      <c r="U14" s="170">
        <f t="shared" si="13"/>
        <v>0</v>
      </c>
      <c r="V14" s="236">
        <f>'Next Years Budget - Set Goals'!V22</f>
        <v>0</v>
      </c>
      <c r="W14" s="155">
        <f t="shared" si="14"/>
        <v>0</v>
      </c>
      <c r="X14" s="237">
        <f>'Next Years Budget - Set Goals'!X22</f>
        <v>0</v>
      </c>
      <c r="Y14" s="170">
        <f t="shared" si="15"/>
        <v>0</v>
      </c>
      <c r="Z14" s="237">
        <f>'Next Years Budget - Set Goals'!Z22</f>
        <v>0</v>
      </c>
      <c r="AA14" s="170">
        <f t="shared" si="16"/>
        <v>0</v>
      </c>
      <c r="AB14" s="237">
        <f>'Next Years Budget - Set Goals'!AB22</f>
        <v>0</v>
      </c>
      <c r="AC14" s="164">
        <f t="shared" si="17"/>
        <v>0</v>
      </c>
      <c r="AD14" s="395">
        <f>'Next Years Budget - Set Goals'!AD22</f>
        <v>0</v>
      </c>
      <c r="AF14" s="215" t="s">
        <v>373</v>
      </c>
      <c r="AG14" s="290">
        <f>+(AG11-AG12)</f>
        <v>0</v>
      </c>
      <c r="AH14" s="291">
        <f t="shared" ref="AH14:AS14" si="19">+(AH11-AH12)</f>
        <v>0</v>
      </c>
      <c r="AI14" s="291">
        <f t="shared" si="19"/>
        <v>0</v>
      </c>
      <c r="AJ14" s="291">
        <f t="shared" si="19"/>
        <v>0</v>
      </c>
      <c r="AK14" s="291">
        <f t="shared" si="19"/>
        <v>0</v>
      </c>
      <c r="AL14" s="291">
        <f t="shared" si="19"/>
        <v>0</v>
      </c>
      <c r="AM14" s="291">
        <f t="shared" si="19"/>
        <v>0</v>
      </c>
      <c r="AN14" s="291">
        <f t="shared" si="19"/>
        <v>0</v>
      </c>
      <c r="AO14" s="291">
        <f t="shared" si="19"/>
        <v>0</v>
      </c>
      <c r="AP14" s="291">
        <f t="shared" si="19"/>
        <v>0</v>
      </c>
      <c r="AQ14" s="291">
        <f t="shared" si="19"/>
        <v>0</v>
      </c>
      <c r="AR14" s="291">
        <f t="shared" si="19"/>
        <v>0</v>
      </c>
      <c r="AS14" s="291">
        <f t="shared" si="19"/>
        <v>0</v>
      </c>
      <c r="AT14" s="293">
        <f>SUM(AG14:AS14)</f>
        <v>0</v>
      </c>
      <c r="AV14" s="552"/>
      <c r="AW14" s="549" t="s">
        <v>474</v>
      </c>
      <c r="AX14" s="550" t="s">
        <v>475</v>
      </c>
      <c r="AY14" s="1"/>
      <c r="AZ14" s="553">
        <f>SUM(AZ12/AZ13)</f>
        <v>78.94736842105263</v>
      </c>
      <c r="BA14" s="3"/>
      <c r="BC14" s="552"/>
      <c r="BD14" s="549" t="s">
        <v>474</v>
      </c>
      <c r="BE14" s="550" t="s">
        <v>475</v>
      </c>
      <c r="BF14" s="1"/>
      <c r="BG14" s="553">
        <f>SUM(BG12/BG13)</f>
        <v>0</v>
      </c>
      <c r="BH14" s="3"/>
    </row>
    <row r="15" spans="2:60" ht="18" thickBot="1" x14ac:dyDescent="0.55000000000000004">
      <c r="B15" s="394" t="s">
        <v>224</v>
      </c>
      <c r="C15" s="243">
        <f t="shared" si="2"/>
        <v>0</v>
      </c>
      <c r="D15" s="101">
        <f t="shared" si="4"/>
        <v>0</v>
      </c>
      <c r="E15" s="249">
        <f t="shared" si="5"/>
        <v>0</v>
      </c>
      <c r="F15" s="237">
        <f>'Next Years Budget - Set Goals'!F23</f>
        <v>0</v>
      </c>
      <c r="G15" s="270">
        <f t="shared" si="6"/>
        <v>0</v>
      </c>
      <c r="H15" s="236">
        <f>'Next Years Budget - Set Goals'!H23</f>
        <v>0</v>
      </c>
      <c r="I15" s="181">
        <f t="shared" si="7"/>
        <v>0</v>
      </c>
      <c r="J15" s="237">
        <f>'Next Years Budget - Set Goals'!J23</f>
        <v>0</v>
      </c>
      <c r="K15" s="164">
        <f t="shared" si="8"/>
        <v>0</v>
      </c>
      <c r="L15" s="236">
        <f>'Next Years Budget - Set Goals'!L23</f>
        <v>0</v>
      </c>
      <c r="M15" s="170">
        <f t="shared" si="9"/>
        <v>0</v>
      </c>
      <c r="N15" s="238">
        <f>'Next Years Budget - Set Goals'!N23</f>
        <v>0</v>
      </c>
      <c r="O15" s="164">
        <f t="shared" si="10"/>
        <v>0</v>
      </c>
      <c r="P15" s="237">
        <f>'Next Years Budget - Set Goals'!P23</f>
        <v>0</v>
      </c>
      <c r="Q15" s="170">
        <f t="shared" si="11"/>
        <v>0</v>
      </c>
      <c r="R15" s="237">
        <f>'Next Years Budget - Set Goals'!R23</f>
        <v>0</v>
      </c>
      <c r="S15" s="170">
        <f t="shared" si="12"/>
        <v>0</v>
      </c>
      <c r="T15" s="237">
        <f>'Next Years Budget - Set Goals'!T23</f>
        <v>0</v>
      </c>
      <c r="U15" s="170">
        <f t="shared" si="13"/>
        <v>0</v>
      </c>
      <c r="V15" s="236">
        <f>'Next Years Budget - Set Goals'!V23</f>
        <v>0</v>
      </c>
      <c r="W15" s="155">
        <f t="shared" si="14"/>
        <v>0</v>
      </c>
      <c r="X15" s="237">
        <f>'Next Years Budget - Set Goals'!X23</f>
        <v>0</v>
      </c>
      <c r="Y15" s="170">
        <f t="shared" si="15"/>
        <v>0</v>
      </c>
      <c r="Z15" s="237">
        <f>'Next Years Budget - Set Goals'!Z23</f>
        <v>3.0000000000000001E-3</v>
      </c>
      <c r="AA15" s="170">
        <f t="shared" si="16"/>
        <v>0</v>
      </c>
      <c r="AB15" s="237">
        <f>'Next Years Budget - Set Goals'!AB23</f>
        <v>0</v>
      </c>
      <c r="AC15" s="164">
        <f t="shared" si="17"/>
        <v>0</v>
      </c>
      <c r="AD15" s="395">
        <f>'Next Years Budget - Set Goals'!AD23</f>
        <v>0</v>
      </c>
      <c r="AF15" s="216" t="s">
        <v>372</v>
      </c>
      <c r="AG15" s="389">
        <f>+(AG14/AG6)</f>
        <v>0</v>
      </c>
      <c r="AH15" s="428" t="e">
        <f t="shared" ref="AH15:AT15" si="20">+(AH14/AH6)</f>
        <v>#DIV/0!</v>
      </c>
      <c r="AI15" s="428" t="e">
        <f t="shared" si="20"/>
        <v>#DIV/0!</v>
      </c>
      <c r="AJ15" s="428" t="e">
        <f t="shared" si="20"/>
        <v>#DIV/0!</v>
      </c>
      <c r="AK15" s="428" t="e">
        <f t="shared" si="20"/>
        <v>#DIV/0!</v>
      </c>
      <c r="AL15" s="453" t="e">
        <f t="shared" si="20"/>
        <v>#DIV/0!</v>
      </c>
      <c r="AM15" s="389" t="e">
        <f t="shared" si="20"/>
        <v>#DIV/0!</v>
      </c>
      <c r="AN15" s="428" t="e">
        <f t="shared" si="20"/>
        <v>#DIV/0!</v>
      </c>
      <c r="AO15" s="428" t="e">
        <f t="shared" si="20"/>
        <v>#DIV/0!</v>
      </c>
      <c r="AP15" s="428" t="e">
        <f t="shared" si="20"/>
        <v>#DIV/0!</v>
      </c>
      <c r="AQ15" s="428" t="e">
        <f t="shared" si="20"/>
        <v>#DIV/0!</v>
      </c>
      <c r="AR15" s="428" t="e">
        <f t="shared" si="20"/>
        <v>#DIV/0!</v>
      </c>
      <c r="AS15" s="428" t="e">
        <f t="shared" si="20"/>
        <v>#DIV/0!</v>
      </c>
      <c r="AT15" s="390">
        <f t="shared" si="20"/>
        <v>0</v>
      </c>
      <c r="AV15" s="552"/>
      <c r="AW15" s="549" t="s">
        <v>476</v>
      </c>
      <c r="AX15" s="550" t="s">
        <v>477</v>
      </c>
      <c r="AY15" s="1"/>
      <c r="AZ15" s="575">
        <v>20</v>
      </c>
      <c r="BA15" s="3"/>
      <c r="BC15" s="552"/>
      <c r="BD15" s="549" t="s">
        <v>476</v>
      </c>
      <c r="BE15" s="550" t="s">
        <v>477</v>
      </c>
      <c r="BF15" s="1"/>
      <c r="BG15" s="575">
        <v>21</v>
      </c>
      <c r="BH15" s="3"/>
    </row>
    <row r="16" spans="2:60" ht="18" thickBot="1" x14ac:dyDescent="0.55000000000000004">
      <c r="B16" s="394" t="s">
        <v>225</v>
      </c>
      <c r="C16" s="243">
        <f t="shared" si="2"/>
        <v>0</v>
      </c>
      <c r="D16" s="101">
        <f t="shared" si="4"/>
        <v>0</v>
      </c>
      <c r="E16" s="249">
        <f t="shared" si="5"/>
        <v>0</v>
      </c>
      <c r="F16" s="237">
        <f>'Next Years Budget - Set Goals'!F24</f>
        <v>0</v>
      </c>
      <c r="G16" s="270">
        <f t="shared" si="6"/>
        <v>0</v>
      </c>
      <c r="H16" s="236">
        <f>'Next Years Budget - Set Goals'!H24</f>
        <v>0</v>
      </c>
      <c r="I16" s="181">
        <f t="shared" si="7"/>
        <v>0</v>
      </c>
      <c r="J16" s="237">
        <f>'Next Years Budget - Set Goals'!J24</f>
        <v>0</v>
      </c>
      <c r="K16" s="164">
        <f t="shared" si="8"/>
        <v>0</v>
      </c>
      <c r="L16" s="236">
        <f>'Next Years Budget - Set Goals'!L24</f>
        <v>0</v>
      </c>
      <c r="M16" s="170">
        <f t="shared" si="9"/>
        <v>0</v>
      </c>
      <c r="N16" s="238">
        <f>'Next Years Budget - Set Goals'!N24</f>
        <v>0</v>
      </c>
      <c r="O16" s="164">
        <f t="shared" si="10"/>
        <v>0</v>
      </c>
      <c r="P16" s="237">
        <f>'Next Years Budget - Set Goals'!P24</f>
        <v>0</v>
      </c>
      <c r="Q16" s="170">
        <f t="shared" si="11"/>
        <v>0</v>
      </c>
      <c r="R16" s="237">
        <f>'Next Years Budget - Set Goals'!R24</f>
        <v>0</v>
      </c>
      <c r="S16" s="170">
        <f t="shared" si="12"/>
        <v>0</v>
      </c>
      <c r="T16" s="237">
        <f>'Next Years Budget - Set Goals'!T24</f>
        <v>0</v>
      </c>
      <c r="U16" s="170">
        <f t="shared" si="13"/>
        <v>0</v>
      </c>
      <c r="V16" s="236">
        <f>'Next Years Budget - Set Goals'!V24</f>
        <v>0</v>
      </c>
      <c r="W16" s="155">
        <f t="shared" si="14"/>
        <v>0</v>
      </c>
      <c r="X16" s="237">
        <f>'Next Years Budget - Set Goals'!X24</f>
        <v>0</v>
      </c>
      <c r="Y16" s="170">
        <f t="shared" si="15"/>
        <v>0</v>
      </c>
      <c r="Z16" s="237">
        <f>'Next Years Budget - Set Goals'!Z24</f>
        <v>0</v>
      </c>
      <c r="AA16" s="170">
        <f t="shared" si="16"/>
        <v>0</v>
      </c>
      <c r="AB16" s="237">
        <f>'Next Years Budget - Set Goals'!AB24</f>
        <v>0</v>
      </c>
      <c r="AC16" s="164">
        <f t="shared" si="17"/>
        <v>0</v>
      </c>
      <c r="AD16" s="395">
        <f>'Next Years Budget - Set Goals'!AD24</f>
        <v>0</v>
      </c>
      <c r="AF16" s="220" t="s">
        <v>354</v>
      </c>
      <c r="AG16" s="382">
        <f>+AG9-AG11</f>
        <v>210000</v>
      </c>
      <c r="AH16" s="458" t="e">
        <f t="shared" ref="AH16:AT16" si="21">+AH9-AH11</f>
        <v>#DIV/0!</v>
      </c>
      <c r="AI16" s="382" t="e">
        <f t="shared" si="21"/>
        <v>#DIV/0!</v>
      </c>
      <c r="AJ16" s="458" t="e">
        <f t="shared" si="21"/>
        <v>#DIV/0!</v>
      </c>
      <c r="AK16" s="382" t="e">
        <f t="shared" si="21"/>
        <v>#DIV/0!</v>
      </c>
      <c r="AL16" s="383" t="e">
        <f t="shared" si="21"/>
        <v>#DIV/0!</v>
      </c>
      <c r="AM16" s="382" t="e">
        <f t="shared" si="21"/>
        <v>#DIV/0!</v>
      </c>
      <c r="AN16" s="458" t="e">
        <f t="shared" si="21"/>
        <v>#DIV/0!</v>
      </c>
      <c r="AO16" s="382" t="e">
        <f t="shared" si="21"/>
        <v>#DIV/0!</v>
      </c>
      <c r="AP16" s="458" t="e">
        <f t="shared" si="21"/>
        <v>#DIV/0!</v>
      </c>
      <c r="AQ16" s="382" t="e">
        <f t="shared" si="21"/>
        <v>#DIV/0!</v>
      </c>
      <c r="AR16" s="458" t="e">
        <f t="shared" si="21"/>
        <v>#DIV/0!</v>
      </c>
      <c r="AS16" s="382" t="e">
        <f t="shared" si="21"/>
        <v>#DIV/0!</v>
      </c>
      <c r="AT16" s="459" t="e">
        <f t="shared" si="21"/>
        <v>#DIV/0!</v>
      </c>
      <c r="AV16" s="552"/>
      <c r="AW16" s="549" t="s">
        <v>478</v>
      </c>
      <c r="AX16" s="550" t="s">
        <v>479</v>
      </c>
      <c r="AY16" s="1"/>
      <c r="AZ16" s="571">
        <f>(AZ14/AZ15)</f>
        <v>3.9473684210526314</v>
      </c>
      <c r="BA16" s="558" t="s">
        <v>480</v>
      </c>
      <c r="BC16" s="552"/>
      <c r="BD16" s="549" t="s">
        <v>478</v>
      </c>
      <c r="BE16" s="550" t="s">
        <v>479</v>
      </c>
      <c r="BF16" s="1"/>
      <c r="BG16" s="571">
        <f>(BG14/BG15)</f>
        <v>0</v>
      </c>
      <c r="BH16" s="558" t="s">
        <v>480</v>
      </c>
    </row>
    <row r="17" spans="1:60" ht="18" thickBot="1" x14ac:dyDescent="0.55000000000000004">
      <c r="B17" s="394" t="s">
        <v>226</v>
      </c>
      <c r="C17" s="243">
        <f t="shared" si="2"/>
        <v>0</v>
      </c>
      <c r="D17" s="101">
        <f t="shared" si="4"/>
        <v>0</v>
      </c>
      <c r="E17" s="249">
        <f t="shared" si="5"/>
        <v>0</v>
      </c>
      <c r="F17" s="237">
        <f>'Next Years Budget - Set Goals'!F25</f>
        <v>0</v>
      </c>
      <c r="G17" s="270">
        <f t="shared" si="6"/>
        <v>0</v>
      </c>
      <c r="H17" s="236">
        <f>'Next Years Budget - Set Goals'!H25</f>
        <v>0</v>
      </c>
      <c r="I17" s="181">
        <f t="shared" si="7"/>
        <v>0</v>
      </c>
      <c r="J17" s="237">
        <f>'Next Years Budget - Set Goals'!J25</f>
        <v>0</v>
      </c>
      <c r="K17" s="164">
        <f t="shared" si="8"/>
        <v>0</v>
      </c>
      <c r="L17" s="236">
        <f>'Next Years Budget - Set Goals'!L25</f>
        <v>0</v>
      </c>
      <c r="M17" s="170">
        <f t="shared" si="9"/>
        <v>0</v>
      </c>
      <c r="N17" s="238">
        <f>'Next Years Budget - Set Goals'!N25</f>
        <v>0</v>
      </c>
      <c r="O17" s="164">
        <f t="shared" si="10"/>
        <v>0</v>
      </c>
      <c r="P17" s="237">
        <f>'Next Years Budget - Set Goals'!P25</f>
        <v>0</v>
      </c>
      <c r="Q17" s="170">
        <f t="shared" si="11"/>
        <v>0</v>
      </c>
      <c r="R17" s="237">
        <f>'Next Years Budget - Set Goals'!R25</f>
        <v>0</v>
      </c>
      <c r="S17" s="170">
        <f t="shared" si="12"/>
        <v>0</v>
      </c>
      <c r="T17" s="237">
        <f>'Next Years Budget - Set Goals'!T25</f>
        <v>0</v>
      </c>
      <c r="U17" s="170">
        <f t="shared" si="13"/>
        <v>0</v>
      </c>
      <c r="V17" s="236">
        <f>'Next Years Budget - Set Goals'!V25</f>
        <v>0</v>
      </c>
      <c r="W17" s="155">
        <f t="shared" si="14"/>
        <v>0</v>
      </c>
      <c r="X17" s="237">
        <f>'Next Years Budget - Set Goals'!X25</f>
        <v>0</v>
      </c>
      <c r="Y17" s="170">
        <f t="shared" si="15"/>
        <v>0</v>
      </c>
      <c r="Z17" s="237">
        <f>'Next Years Budget - Set Goals'!Z25</f>
        <v>0</v>
      </c>
      <c r="AA17" s="170">
        <f t="shared" si="16"/>
        <v>0</v>
      </c>
      <c r="AB17" s="237">
        <f>'Next Years Budget - Set Goals'!AB25</f>
        <v>0</v>
      </c>
      <c r="AC17" s="164">
        <f t="shared" si="17"/>
        <v>0</v>
      </c>
      <c r="AD17" s="395">
        <f>'Next Years Budget - Set Goals'!AD25</f>
        <v>0</v>
      </c>
      <c r="AF17" s="221" t="s">
        <v>355</v>
      </c>
      <c r="AG17" s="432">
        <f>+AG16/AG6</f>
        <v>1</v>
      </c>
      <c r="AH17" s="455" t="e">
        <f t="shared" ref="AH17:AT17" si="22">+AH16/AH6</f>
        <v>#DIV/0!</v>
      </c>
      <c r="AI17" s="432" t="e">
        <f t="shared" si="22"/>
        <v>#DIV/0!</v>
      </c>
      <c r="AJ17" s="455" t="e">
        <f t="shared" si="22"/>
        <v>#DIV/0!</v>
      </c>
      <c r="AK17" s="432" t="e">
        <f t="shared" si="22"/>
        <v>#DIV/0!</v>
      </c>
      <c r="AL17" s="455" t="e">
        <f t="shared" si="22"/>
        <v>#DIV/0!</v>
      </c>
      <c r="AM17" s="432" t="e">
        <f t="shared" si="22"/>
        <v>#DIV/0!</v>
      </c>
      <c r="AN17" s="455" t="e">
        <f t="shared" si="22"/>
        <v>#DIV/0!</v>
      </c>
      <c r="AO17" s="432" t="e">
        <f t="shared" si="22"/>
        <v>#DIV/0!</v>
      </c>
      <c r="AP17" s="455" t="e">
        <f t="shared" si="22"/>
        <v>#DIV/0!</v>
      </c>
      <c r="AQ17" s="432" t="e">
        <f t="shared" si="22"/>
        <v>#DIV/0!</v>
      </c>
      <c r="AR17" s="455" t="e">
        <f t="shared" si="22"/>
        <v>#DIV/0!</v>
      </c>
      <c r="AS17" s="432" t="e">
        <f t="shared" si="22"/>
        <v>#DIV/0!</v>
      </c>
      <c r="AT17" s="433" t="e">
        <f t="shared" si="22"/>
        <v>#DIV/0!</v>
      </c>
      <c r="AV17" s="6"/>
      <c r="AW17" s="555" t="s">
        <v>481</v>
      </c>
      <c r="AX17" s="556" t="s">
        <v>482</v>
      </c>
      <c r="AY17" s="2"/>
      <c r="AZ17" s="576">
        <f>+(AZ8/AZ15)</f>
        <v>10500</v>
      </c>
      <c r="BA17" s="559" t="s">
        <v>480</v>
      </c>
      <c r="BC17" s="6"/>
      <c r="BD17" s="555" t="s">
        <v>481</v>
      </c>
      <c r="BE17" s="556" t="s">
        <v>482</v>
      </c>
      <c r="BF17" s="2"/>
      <c r="BG17" s="576">
        <f>+(BG8/BG15)</f>
        <v>0</v>
      </c>
      <c r="BH17" s="559" t="s">
        <v>480</v>
      </c>
    </row>
    <row r="18" spans="1:60" x14ac:dyDescent="0.35">
      <c r="B18" s="394" t="s">
        <v>227</v>
      </c>
      <c r="C18" s="243">
        <f t="shared" si="2"/>
        <v>0</v>
      </c>
      <c r="D18" s="101">
        <f t="shared" si="4"/>
        <v>0</v>
      </c>
      <c r="E18" s="249">
        <f t="shared" si="5"/>
        <v>0</v>
      </c>
      <c r="F18" s="237">
        <f>'Next Years Budget - Set Goals'!F26</f>
        <v>0</v>
      </c>
      <c r="G18" s="270">
        <f t="shared" si="6"/>
        <v>0</v>
      </c>
      <c r="H18" s="236">
        <f>'Next Years Budget - Set Goals'!H26</f>
        <v>0</v>
      </c>
      <c r="I18" s="181">
        <f t="shared" si="7"/>
        <v>0</v>
      </c>
      <c r="J18" s="237">
        <f>'Next Years Budget - Set Goals'!J26</f>
        <v>0</v>
      </c>
      <c r="K18" s="164">
        <f t="shared" si="8"/>
        <v>0</v>
      </c>
      <c r="L18" s="236">
        <f>'Next Years Budget - Set Goals'!L26</f>
        <v>0</v>
      </c>
      <c r="M18" s="170">
        <f t="shared" si="9"/>
        <v>0</v>
      </c>
      <c r="N18" s="238">
        <f>'Next Years Budget - Set Goals'!N26</f>
        <v>0</v>
      </c>
      <c r="O18" s="164">
        <f t="shared" si="10"/>
        <v>0</v>
      </c>
      <c r="P18" s="237">
        <f>'Next Years Budget - Set Goals'!P26</f>
        <v>0</v>
      </c>
      <c r="Q18" s="170">
        <f t="shared" si="11"/>
        <v>0</v>
      </c>
      <c r="R18" s="237">
        <f>'Next Years Budget - Set Goals'!R26</f>
        <v>0</v>
      </c>
      <c r="S18" s="170">
        <f t="shared" si="12"/>
        <v>0</v>
      </c>
      <c r="T18" s="237">
        <f>'Next Years Budget - Set Goals'!T26</f>
        <v>0</v>
      </c>
      <c r="U18" s="170">
        <f t="shared" si="13"/>
        <v>0</v>
      </c>
      <c r="V18" s="236">
        <f>'Next Years Budget - Set Goals'!V26</f>
        <v>0</v>
      </c>
      <c r="W18" s="155">
        <f t="shared" si="14"/>
        <v>0</v>
      </c>
      <c r="X18" s="237">
        <f>'Next Years Budget - Set Goals'!X26</f>
        <v>0</v>
      </c>
      <c r="Y18" s="170">
        <f t="shared" si="15"/>
        <v>0</v>
      </c>
      <c r="Z18" s="237">
        <f>'Next Years Budget - Set Goals'!Z26</f>
        <v>0</v>
      </c>
      <c r="AA18" s="170">
        <f t="shared" si="16"/>
        <v>0</v>
      </c>
      <c r="AB18" s="237">
        <f>'Next Years Budget - Set Goals'!AB26</f>
        <v>0</v>
      </c>
      <c r="AC18" s="164">
        <f t="shared" si="17"/>
        <v>0</v>
      </c>
      <c r="AD18" s="395">
        <f>'Next Years Budget - Set Goals'!AD26</f>
        <v>0</v>
      </c>
      <c r="AF18" s="1"/>
      <c r="AG18" s="1"/>
      <c r="AH18" s="1"/>
      <c r="AI18" s="1"/>
      <c r="AJ18" s="1"/>
      <c r="AK18" s="1"/>
      <c r="AL18" s="1"/>
      <c r="AM18" s="1"/>
      <c r="AN18" s="1"/>
      <c r="AO18" s="1"/>
      <c r="AP18" s="1"/>
      <c r="AQ18" s="419"/>
      <c r="AR18" s="438"/>
      <c r="AS18" s="9"/>
      <c r="AT18" s="226"/>
      <c r="AV18" s="8"/>
      <c r="AW18" s="9"/>
      <c r="AX18" s="9"/>
      <c r="AY18" s="9"/>
      <c r="AZ18" s="352"/>
      <c r="BA18" s="10"/>
    </row>
    <row r="19" spans="1:60" ht="17.649999999999999" x14ac:dyDescent="0.5">
      <c r="B19" s="394" t="s">
        <v>228</v>
      </c>
      <c r="C19" s="243">
        <f t="shared" si="2"/>
        <v>0</v>
      </c>
      <c r="D19" s="101">
        <f t="shared" si="4"/>
        <v>0</v>
      </c>
      <c r="E19" s="249">
        <f t="shared" si="5"/>
        <v>0</v>
      </c>
      <c r="F19" s="237">
        <f>'Next Years Budget - Set Goals'!F27</f>
        <v>0</v>
      </c>
      <c r="G19" s="270">
        <f t="shared" si="6"/>
        <v>0</v>
      </c>
      <c r="H19" s="236">
        <f>'Next Years Budget - Set Goals'!H27</f>
        <v>0</v>
      </c>
      <c r="I19" s="181">
        <f t="shared" si="7"/>
        <v>0</v>
      </c>
      <c r="J19" s="238">
        <f>'Next Years Budget - Set Goals'!J27</f>
        <v>0</v>
      </c>
      <c r="K19" s="164">
        <f t="shared" si="8"/>
        <v>0</v>
      </c>
      <c r="L19" s="237">
        <f>'Next Years Budget - Set Goals'!L27</f>
        <v>0</v>
      </c>
      <c r="M19" s="170">
        <f t="shared" si="9"/>
        <v>0</v>
      </c>
      <c r="N19" s="238">
        <f>'Next Years Budget - Set Goals'!N27</f>
        <v>0</v>
      </c>
      <c r="O19" s="164">
        <f t="shared" si="10"/>
        <v>0</v>
      </c>
      <c r="P19" s="237">
        <f>'Next Years Budget - Set Goals'!P27</f>
        <v>0</v>
      </c>
      <c r="Q19" s="170">
        <f t="shared" si="11"/>
        <v>0</v>
      </c>
      <c r="R19" s="237">
        <f>'Next Years Budget - Set Goals'!R27</f>
        <v>0</v>
      </c>
      <c r="S19" s="170">
        <f t="shared" si="12"/>
        <v>0</v>
      </c>
      <c r="T19" s="237">
        <f>'Next Years Budget - Set Goals'!T27</f>
        <v>0</v>
      </c>
      <c r="U19" s="170">
        <f t="shared" si="13"/>
        <v>0</v>
      </c>
      <c r="V19" s="236">
        <f>'Next Years Budget - Set Goals'!V27</f>
        <v>0</v>
      </c>
      <c r="W19" s="155">
        <f t="shared" si="14"/>
        <v>0</v>
      </c>
      <c r="X19" s="237">
        <f>'Next Years Budget - Set Goals'!X27</f>
        <v>0</v>
      </c>
      <c r="Y19" s="170">
        <f t="shared" si="15"/>
        <v>0</v>
      </c>
      <c r="Z19" s="237">
        <f>'Next Years Budget - Set Goals'!Z27</f>
        <v>0</v>
      </c>
      <c r="AA19" s="170">
        <f t="shared" si="16"/>
        <v>0</v>
      </c>
      <c r="AB19" s="237">
        <f>'Next Years Budget - Set Goals'!AB27</f>
        <v>0</v>
      </c>
      <c r="AC19" s="164">
        <f t="shared" si="17"/>
        <v>0</v>
      </c>
      <c r="AD19" s="395">
        <f>'Next Years Budget - Set Goals'!AD27</f>
        <v>0</v>
      </c>
      <c r="AF19" s="13" t="s">
        <v>374</v>
      </c>
      <c r="AG19" s="222">
        <f>+(AG11/AG8)</f>
        <v>0</v>
      </c>
      <c r="AH19" s="222" t="e">
        <f t="shared" ref="AH19:AT19" si="23">+(AH11/AH8)</f>
        <v>#DIV/0!</v>
      </c>
      <c r="AI19" s="222" t="e">
        <f t="shared" si="23"/>
        <v>#DIV/0!</v>
      </c>
      <c r="AJ19" s="222" t="e">
        <f t="shared" si="23"/>
        <v>#DIV/0!</v>
      </c>
      <c r="AK19" s="222" t="e">
        <f t="shared" si="23"/>
        <v>#DIV/0!</v>
      </c>
      <c r="AL19" s="222" t="e">
        <f t="shared" si="23"/>
        <v>#DIV/0!</v>
      </c>
      <c r="AM19" s="222" t="e">
        <f t="shared" si="23"/>
        <v>#DIV/0!</v>
      </c>
      <c r="AN19" s="222" t="e">
        <f t="shared" si="23"/>
        <v>#DIV/0!</v>
      </c>
      <c r="AO19" s="222" t="e">
        <f t="shared" si="23"/>
        <v>#DIV/0!</v>
      </c>
      <c r="AP19" s="222" t="e">
        <f t="shared" si="23"/>
        <v>#DIV/0!</v>
      </c>
      <c r="AQ19" s="222" t="e">
        <f t="shared" si="23"/>
        <v>#DIV/0!</v>
      </c>
      <c r="AR19" s="439" t="e">
        <f t="shared" si="23"/>
        <v>#DIV/0!</v>
      </c>
      <c r="AS19" s="437" t="e">
        <f t="shared" si="23"/>
        <v>#DIV/0!</v>
      </c>
      <c r="AT19" s="436" t="e">
        <f t="shared" si="23"/>
        <v>#DIV/0!</v>
      </c>
      <c r="AV19" s="4"/>
      <c r="AW19" s="1"/>
      <c r="AX19" s="560" t="s">
        <v>488</v>
      </c>
      <c r="AY19" s="1"/>
      <c r="AZ19" s="838">
        <f>+((I7/139)/15)</f>
        <v>0</v>
      </c>
      <c r="BA19" s="3"/>
    </row>
    <row r="20" spans="1:60" ht="17.649999999999999" x14ac:dyDescent="0.5">
      <c r="B20" s="394" t="s">
        <v>234</v>
      </c>
      <c r="C20" s="243">
        <f t="shared" si="2"/>
        <v>0</v>
      </c>
      <c r="D20" s="101">
        <f t="shared" si="4"/>
        <v>0</v>
      </c>
      <c r="E20" s="249">
        <f t="shared" si="5"/>
        <v>0</v>
      </c>
      <c r="F20" s="237">
        <f>'Next Years Budget - Set Goals'!F28</f>
        <v>0</v>
      </c>
      <c r="G20" s="270">
        <f t="shared" si="6"/>
        <v>0</v>
      </c>
      <c r="H20" s="236">
        <f>'Next Years Budget - Set Goals'!H28</f>
        <v>0</v>
      </c>
      <c r="I20" s="181">
        <f t="shared" si="7"/>
        <v>0</v>
      </c>
      <c r="J20" s="238">
        <f>'Next Years Budget - Set Goals'!J28</f>
        <v>0</v>
      </c>
      <c r="K20" s="164">
        <f t="shared" si="8"/>
        <v>0</v>
      </c>
      <c r="L20" s="237">
        <f>'Next Years Budget - Set Goals'!L28</f>
        <v>0</v>
      </c>
      <c r="M20" s="170">
        <f t="shared" si="9"/>
        <v>0</v>
      </c>
      <c r="N20" s="238">
        <f>'Next Years Budget - Set Goals'!N28</f>
        <v>0</v>
      </c>
      <c r="O20" s="164">
        <f t="shared" si="10"/>
        <v>0</v>
      </c>
      <c r="P20" s="237">
        <f>'Next Years Budget - Set Goals'!P28</f>
        <v>0</v>
      </c>
      <c r="Q20" s="170">
        <f t="shared" si="11"/>
        <v>0</v>
      </c>
      <c r="R20" s="237">
        <f>'Next Years Budget - Set Goals'!R28</f>
        <v>0</v>
      </c>
      <c r="S20" s="170">
        <f t="shared" si="12"/>
        <v>0</v>
      </c>
      <c r="T20" s="237">
        <f>'Next Years Budget - Set Goals'!T28</f>
        <v>0</v>
      </c>
      <c r="U20" s="170">
        <f t="shared" si="13"/>
        <v>0</v>
      </c>
      <c r="V20" s="236">
        <f>'Next Years Budget - Set Goals'!V28</f>
        <v>0</v>
      </c>
      <c r="W20" s="155">
        <f t="shared" si="14"/>
        <v>0</v>
      </c>
      <c r="X20" s="237">
        <f>'Next Years Budget - Set Goals'!X28</f>
        <v>0</v>
      </c>
      <c r="Y20" s="170">
        <f t="shared" si="15"/>
        <v>0</v>
      </c>
      <c r="Z20" s="237">
        <f>'Next Years Budget - Set Goals'!Z28</f>
        <v>0</v>
      </c>
      <c r="AA20" s="170">
        <f t="shared" si="16"/>
        <v>0</v>
      </c>
      <c r="AB20" s="237">
        <f>'Next Years Budget - Set Goals'!AB28</f>
        <v>0</v>
      </c>
      <c r="AC20" s="170">
        <f t="shared" si="17"/>
        <v>0</v>
      </c>
      <c r="AD20" s="395">
        <f>'Next Years Budget - Set Goals'!AD28</f>
        <v>0</v>
      </c>
      <c r="AF20" s="13" t="s">
        <v>401</v>
      </c>
      <c r="AG20" s="235">
        <v>0</v>
      </c>
      <c r="AH20" s="235"/>
      <c r="AI20" s="235"/>
      <c r="AJ20" s="235"/>
      <c r="AK20" s="235"/>
      <c r="AL20" s="235"/>
      <c r="AM20" s="235"/>
      <c r="AN20" s="235"/>
      <c r="AO20" s="235"/>
      <c r="AP20" s="235"/>
      <c r="AQ20" s="434"/>
      <c r="AR20" s="440"/>
      <c r="AS20" s="235"/>
      <c r="AT20" s="442"/>
      <c r="AV20" s="4"/>
      <c r="AW20" s="1"/>
      <c r="AX20" s="560" t="s">
        <v>489</v>
      </c>
      <c r="AY20" s="1"/>
      <c r="AZ20" s="838">
        <f>+((G7/250)/20)</f>
        <v>0</v>
      </c>
      <c r="BA20" s="561"/>
    </row>
    <row r="21" spans="1:60" ht="17.649999999999999" x14ac:dyDescent="0.5">
      <c r="B21" s="394" t="s">
        <v>235</v>
      </c>
      <c r="C21" s="243">
        <f t="shared" si="2"/>
        <v>0</v>
      </c>
      <c r="D21" s="101">
        <f t="shared" si="4"/>
        <v>0</v>
      </c>
      <c r="E21" s="249">
        <f t="shared" si="5"/>
        <v>0</v>
      </c>
      <c r="F21" s="237">
        <f>'Next Years Budget - Set Goals'!F29</f>
        <v>0</v>
      </c>
      <c r="G21" s="270">
        <f t="shared" si="6"/>
        <v>0</v>
      </c>
      <c r="H21" s="236">
        <f>'Next Years Budget - Set Goals'!H29</f>
        <v>0</v>
      </c>
      <c r="I21" s="181">
        <f t="shared" si="7"/>
        <v>0</v>
      </c>
      <c r="J21" s="238">
        <f>'Next Years Budget - Set Goals'!J29</f>
        <v>0</v>
      </c>
      <c r="K21" s="164">
        <f t="shared" si="8"/>
        <v>0</v>
      </c>
      <c r="L21" s="237">
        <f>'Next Years Budget - Set Goals'!L29</f>
        <v>0</v>
      </c>
      <c r="M21" s="170">
        <f t="shared" si="9"/>
        <v>0</v>
      </c>
      <c r="N21" s="238">
        <f>'Next Years Budget - Set Goals'!N29</f>
        <v>0</v>
      </c>
      <c r="O21" s="164">
        <f t="shared" si="10"/>
        <v>0</v>
      </c>
      <c r="P21" s="237">
        <f>'Next Years Budget - Set Goals'!P29</f>
        <v>0</v>
      </c>
      <c r="Q21" s="170">
        <f t="shared" si="11"/>
        <v>0</v>
      </c>
      <c r="R21" s="237">
        <f>'Next Years Budget - Set Goals'!R29</f>
        <v>0</v>
      </c>
      <c r="S21" s="170">
        <f t="shared" si="12"/>
        <v>0</v>
      </c>
      <c r="T21" s="237">
        <f>'Next Years Budget - Set Goals'!T29</f>
        <v>0</v>
      </c>
      <c r="U21" s="170">
        <f t="shared" si="13"/>
        <v>0</v>
      </c>
      <c r="V21" s="236">
        <f>'Next Years Budget - Set Goals'!V29</f>
        <v>0</v>
      </c>
      <c r="W21" s="155">
        <f t="shared" si="14"/>
        <v>0</v>
      </c>
      <c r="X21" s="237">
        <f>'Next Years Budget - Set Goals'!X29</f>
        <v>0</v>
      </c>
      <c r="Y21" s="170">
        <f t="shared" si="15"/>
        <v>0</v>
      </c>
      <c r="Z21" s="237">
        <f>'Next Years Budget - Set Goals'!Z29</f>
        <v>0</v>
      </c>
      <c r="AA21" s="170">
        <f t="shared" si="16"/>
        <v>0</v>
      </c>
      <c r="AB21" s="237">
        <f>'Next Years Budget - Set Goals'!AB29</f>
        <v>0</v>
      </c>
      <c r="AC21" s="213">
        <f t="shared" si="17"/>
        <v>0</v>
      </c>
      <c r="AD21" s="396">
        <f>'Next Years Budget - Set Goals'!AD29</f>
        <v>0</v>
      </c>
      <c r="AF21" s="13" t="s">
        <v>389</v>
      </c>
      <c r="AG21" s="222" t="e">
        <f>+(AG9/AG20)</f>
        <v>#DIV/0!</v>
      </c>
      <c r="AH21" s="222" t="e">
        <f t="shared" ref="AH21:AS21" si="24">+(AH9/AH20)</f>
        <v>#DIV/0!</v>
      </c>
      <c r="AI21" s="222" t="e">
        <f t="shared" si="24"/>
        <v>#DIV/0!</v>
      </c>
      <c r="AJ21" s="222" t="e">
        <f t="shared" si="24"/>
        <v>#DIV/0!</v>
      </c>
      <c r="AK21" s="222" t="e">
        <f t="shared" si="24"/>
        <v>#DIV/0!</v>
      </c>
      <c r="AL21" s="222" t="e">
        <f t="shared" si="24"/>
        <v>#DIV/0!</v>
      </c>
      <c r="AM21" s="222" t="e">
        <f t="shared" si="24"/>
        <v>#DIV/0!</v>
      </c>
      <c r="AN21" s="222" t="e">
        <f t="shared" si="24"/>
        <v>#DIV/0!</v>
      </c>
      <c r="AO21" s="222" t="e">
        <f t="shared" si="24"/>
        <v>#DIV/0!</v>
      </c>
      <c r="AP21" s="222" t="e">
        <f t="shared" si="24"/>
        <v>#DIV/0!</v>
      </c>
      <c r="AQ21" s="222" t="e">
        <f t="shared" si="24"/>
        <v>#DIV/0!</v>
      </c>
      <c r="AR21" s="435" t="e">
        <f t="shared" si="24"/>
        <v>#DIV/0!</v>
      </c>
      <c r="AS21" s="460" t="e">
        <f t="shared" si="24"/>
        <v>#DIV/0!</v>
      </c>
      <c r="AT21" s="443"/>
      <c r="AV21" s="4"/>
      <c r="AW21" s="1"/>
      <c r="AX21" s="560" t="s">
        <v>483</v>
      </c>
      <c r="AY21" s="1"/>
      <c r="AZ21" s="562">
        <f>SUM(AZ14-(AZ19+AZ20))</f>
        <v>78.94736842105263</v>
      </c>
      <c r="BA21" s="3"/>
    </row>
    <row r="22" spans="1:60" ht="18" thickBot="1" x14ac:dyDescent="0.55000000000000004">
      <c r="B22" s="397" t="s">
        <v>229</v>
      </c>
      <c r="C22" s="246">
        <f>SUM(C10:C21)</f>
        <v>0</v>
      </c>
      <c r="D22" s="133">
        <f>+C22/$C$7</f>
        <v>0</v>
      </c>
      <c r="E22" s="246">
        <f t="shared" ref="E22:AD22" si="25">SUM(E10:E21)</f>
        <v>0</v>
      </c>
      <c r="F22" s="169">
        <f t="shared" si="25"/>
        <v>0</v>
      </c>
      <c r="G22" s="271">
        <f t="shared" si="25"/>
        <v>0</v>
      </c>
      <c r="H22" s="189">
        <f t="shared" si="25"/>
        <v>0</v>
      </c>
      <c r="I22" s="182">
        <f t="shared" si="25"/>
        <v>0</v>
      </c>
      <c r="J22" s="90">
        <f t="shared" si="25"/>
        <v>0</v>
      </c>
      <c r="K22" s="95">
        <f t="shared" si="25"/>
        <v>0</v>
      </c>
      <c r="L22" s="169">
        <f t="shared" si="25"/>
        <v>0</v>
      </c>
      <c r="M22" s="95">
        <f t="shared" si="25"/>
        <v>0</v>
      </c>
      <c r="N22" s="90">
        <f t="shared" si="25"/>
        <v>0</v>
      </c>
      <c r="O22" s="95">
        <f t="shared" si="25"/>
        <v>0</v>
      </c>
      <c r="P22" s="169">
        <f t="shared" si="25"/>
        <v>0</v>
      </c>
      <c r="Q22" s="95">
        <f t="shared" si="25"/>
        <v>0</v>
      </c>
      <c r="R22" s="169">
        <f t="shared" si="25"/>
        <v>0</v>
      </c>
      <c r="S22" s="95">
        <f t="shared" si="25"/>
        <v>0</v>
      </c>
      <c r="T22" s="169">
        <f t="shared" si="25"/>
        <v>0</v>
      </c>
      <c r="U22" s="95">
        <f t="shared" si="25"/>
        <v>0</v>
      </c>
      <c r="V22" s="189">
        <f t="shared" si="25"/>
        <v>0</v>
      </c>
      <c r="W22" s="212">
        <f t="shared" si="25"/>
        <v>0</v>
      </c>
      <c r="X22" s="169">
        <f t="shared" si="25"/>
        <v>1E-4</v>
      </c>
      <c r="Y22" s="95">
        <f t="shared" si="25"/>
        <v>0</v>
      </c>
      <c r="Z22" s="169">
        <f t="shared" si="25"/>
        <v>3.0000000000000001E-3</v>
      </c>
      <c r="AA22" s="95">
        <f t="shared" si="25"/>
        <v>0</v>
      </c>
      <c r="AB22" s="90">
        <f t="shared" si="25"/>
        <v>0</v>
      </c>
      <c r="AC22" s="95">
        <f t="shared" si="25"/>
        <v>0</v>
      </c>
      <c r="AD22" s="398">
        <f t="shared" si="25"/>
        <v>1E-4</v>
      </c>
      <c r="AE22" s="1"/>
      <c r="AF22" s="294" t="s">
        <v>390</v>
      </c>
      <c r="AG22" s="235"/>
      <c r="AH22" s="235"/>
      <c r="AI22" s="235"/>
      <c r="AJ22" s="235"/>
      <c r="AK22" s="235"/>
      <c r="AL22" s="235"/>
      <c r="AM22" s="235"/>
      <c r="AN22" s="235"/>
      <c r="AO22" s="235"/>
      <c r="AP22" s="235"/>
      <c r="AQ22" s="434"/>
      <c r="AR22" s="440"/>
      <c r="AS22" s="235"/>
      <c r="AT22" s="442"/>
      <c r="AV22" s="4"/>
      <c r="AW22" s="1"/>
      <c r="AX22" s="560" t="s">
        <v>484</v>
      </c>
      <c r="AY22" s="1"/>
      <c r="AZ22" s="563">
        <v>300</v>
      </c>
      <c r="BA22" s="3"/>
    </row>
    <row r="23" spans="1:60" ht="13.9" x14ac:dyDescent="0.4">
      <c r="B23" s="399"/>
      <c r="C23" s="247"/>
      <c r="D23" s="77"/>
      <c r="E23" s="247"/>
      <c r="F23" s="210"/>
      <c r="G23" s="272"/>
      <c r="H23" s="173"/>
      <c r="I23" s="183"/>
      <c r="J23" s="166"/>
      <c r="K23" s="96"/>
      <c r="L23" s="210"/>
      <c r="M23" s="96"/>
      <c r="N23" s="166"/>
      <c r="O23" s="96"/>
      <c r="P23" s="210"/>
      <c r="Q23" s="96"/>
      <c r="R23" s="210"/>
      <c r="S23" s="96"/>
      <c r="T23" s="166"/>
      <c r="U23" s="96"/>
      <c r="V23" s="166"/>
      <c r="W23" s="96"/>
      <c r="X23" s="210"/>
      <c r="Y23" s="96"/>
      <c r="Z23" s="210"/>
      <c r="AA23" s="96"/>
      <c r="AB23" s="166"/>
      <c r="AC23" s="96"/>
      <c r="AD23" s="318"/>
      <c r="AR23" s="224" t="s">
        <v>356</v>
      </c>
      <c r="AS23" s="463"/>
      <c r="AT23" s="466">
        <f>+C125</f>
        <v>0</v>
      </c>
      <c r="AV23" s="4"/>
      <c r="AW23" s="1"/>
      <c r="AX23" s="1"/>
      <c r="AY23" s="1"/>
      <c r="AZ23" s="344"/>
      <c r="BA23" s="3"/>
    </row>
    <row r="24" spans="1:60" ht="18" thickBot="1" x14ac:dyDescent="0.55000000000000004">
      <c r="B24" s="400" t="s">
        <v>242</v>
      </c>
      <c r="C24" s="243">
        <f>+C7-C22</f>
        <v>210000</v>
      </c>
      <c r="D24" s="101">
        <f>+C24/$C$7</f>
        <v>1</v>
      </c>
      <c r="E24" s="243">
        <f>+E7-E22</f>
        <v>210000</v>
      </c>
      <c r="F24" s="244">
        <f>+E24/E7</f>
        <v>1</v>
      </c>
      <c r="G24" s="250">
        <f t="shared" ref="G24:AD24" si="26">+G7-G22</f>
        <v>0</v>
      </c>
      <c r="H24" s="89" t="e">
        <f t="shared" si="26"/>
        <v>#DIV/0!</v>
      </c>
      <c r="I24" s="184">
        <f t="shared" si="26"/>
        <v>0</v>
      </c>
      <c r="J24" s="89" t="e">
        <f t="shared" si="26"/>
        <v>#DIV/0!</v>
      </c>
      <c r="K24" s="94">
        <f t="shared" si="26"/>
        <v>0</v>
      </c>
      <c r="L24" s="108" t="e">
        <f t="shared" si="26"/>
        <v>#DIV/0!</v>
      </c>
      <c r="M24" s="94">
        <f t="shared" si="26"/>
        <v>0</v>
      </c>
      <c r="N24" s="89" t="e">
        <f t="shared" si="26"/>
        <v>#DIV/0!</v>
      </c>
      <c r="O24" s="94">
        <f t="shared" si="26"/>
        <v>0</v>
      </c>
      <c r="P24" s="108" t="e">
        <f t="shared" si="26"/>
        <v>#DIV/0!</v>
      </c>
      <c r="Q24" s="94">
        <f t="shared" si="26"/>
        <v>0</v>
      </c>
      <c r="R24" s="108" t="e">
        <f t="shared" si="26"/>
        <v>#DIV/0!</v>
      </c>
      <c r="S24" s="94">
        <f t="shared" si="26"/>
        <v>0</v>
      </c>
      <c r="T24" s="89" t="e">
        <f t="shared" si="26"/>
        <v>#DIV/0!</v>
      </c>
      <c r="U24" s="94">
        <f t="shared" si="26"/>
        <v>0</v>
      </c>
      <c r="V24" s="89" t="e">
        <f t="shared" si="26"/>
        <v>#DIV/0!</v>
      </c>
      <c r="W24" s="94">
        <f t="shared" si="26"/>
        <v>0</v>
      </c>
      <c r="X24" s="108" t="e">
        <f t="shared" si="26"/>
        <v>#DIV/0!</v>
      </c>
      <c r="Y24" s="94">
        <f t="shared" si="26"/>
        <v>0</v>
      </c>
      <c r="Z24" s="108" t="e">
        <f t="shared" si="26"/>
        <v>#DIV/0!</v>
      </c>
      <c r="AA24" s="94">
        <f t="shared" si="26"/>
        <v>0</v>
      </c>
      <c r="AB24" s="89" t="e">
        <f t="shared" si="26"/>
        <v>#DIV/0!</v>
      </c>
      <c r="AC24" s="94">
        <f t="shared" si="26"/>
        <v>0</v>
      </c>
      <c r="AD24" s="319" t="e">
        <f t="shared" si="26"/>
        <v>#DIV/0!</v>
      </c>
      <c r="AE24" s="1"/>
      <c r="AR24" s="462" t="s">
        <v>357</v>
      </c>
      <c r="AS24" s="143"/>
      <c r="AT24" s="464">
        <f>+C131</f>
        <v>0</v>
      </c>
      <c r="AV24" s="6"/>
      <c r="AW24" s="2"/>
      <c r="AX24" s="556" t="s">
        <v>485</v>
      </c>
      <c r="AY24" s="2"/>
      <c r="AZ24" s="564">
        <f>+($AZ$21*$AZ$22)</f>
        <v>23684.21052631579</v>
      </c>
      <c r="BA24" s="7"/>
    </row>
    <row r="25" spans="1:60" ht="14.65" thickTop="1" thickBot="1" x14ac:dyDescent="0.45">
      <c r="B25" s="402"/>
      <c r="C25" s="206"/>
      <c r="D25" s="118"/>
      <c r="E25" s="269"/>
      <c r="F25" s="175"/>
      <c r="G25" s="258"/>
      <c r="H25" s="175"/>
      <c r="I25" s="201"/>
      <c r="J25" s="175"/>
      <c r="K25" s="199"/>
      <c r="L25" s="175"/>
      <c r="M25" s="199"/>
      <c r="N25" s="175"/>
      <c r="O25" s="199"/>
      <c r="P25" s="175"/>
      <c r="Q25" s="199"/>
      <c r="R25" s="188"/>
      <c r="S25" s="198"/>
      <c r="T25" s="188"/>
      <c r="U25" s="191"/>
      <c r="V25" s="188"/>
      <c r="W25" s="191"/>
      <c r="X25" s="188"/>
      <c r="Y25" s="191"/>
      <c r="Z25" s="188"/>
      <c r="AA25" s="191"/>
      <c r="AB25" s="188"/>
      <c r="AC25" s="191"/>
      <c r="AD25" s="403"/>
      <c r="AR25" s="225" t="s">
        <v>359</v>
      </c>
      <c r="AS25" s="192"/>
      <c r="AT25" s="446" t="e">
        <f>+#REF!/AT6</f>
        <v>#REF!</v>
      </c>
    </row>
    <row r="26" spans="1:60" ht="15.4" thickBot="1" x14ac:dyDescent="0.45">
      <c r="A26" s="326" t="s">
        <v>397</v>
      </c>
      <c r="B26" s="28" t="s">
        <v>241</v>
      </c>
      <c r="C26" s="186"/>
      <c r="D26" s="76"/>
      <c r="E26" s="248"/>
      <c r="F26" s="108"/>
      <c r="G26" s="259"/>
      <c r="H26" s="108"/>
      <c r="I26" s="184"/>
      <c r="J26" s="108"/>
      <c r="K26" s="94"/>
      <c r="L26" s="108"/>
      <c r="M26" s="94"/>
      <c r="N26" s="108"/>
      <c r="O26" s="94"/>
      <c r="P26" s="108"/>
      <c r="Q26" s="94"/>
      <c r="R26" s="172"/>
      <c r="S26" s="192"/>
      <c r="T26" s="172"/>
      <c r="U26" s="1"/>
      <c r="V26" s="172"/>
      <c r="W26" s="1"/>
      <c r="X26" s="172"/>
      <c r="Y26" s="1"/>
      <c r="Z26" s="172"/>
      <c r="AA26" s="1"/>
      <c r="AB26" s="172"/>
      <c r="AC26" s="1"/>
      <c r="AD26" s="319"/>
      <c r="AR26" s="9"/>
      <c r="AS26" s="9"/>
      <c r="AT26" s="9"/>
      <c r="BC26" s="569"/>
      <c r="BD26" s="570"/>
      <c r="BE26" s="570"/>
      <c r="BF26" s="570"/>
      <c r="BG26" s="570"/>
      <c r="BH26" s="570"/>
    </row>
    <row r="27" spans="1:60" ht="25.5" thickBot="1" x14ac:dyDescent="0.75">
      <c r="B27" s="28"/>
      <c r="C27" s="243"/>
      <c r="D27" s="76"/>
      <c r="E27" s="248"/>
      <c r="F27" s="108"/>
      <c r="G27" s="259"/>
      <c r="H27" s="108"/>
      <c r="I27" s="184"/>
      <c r="J27" s="108"/>
      <c r="K27" s="94"/>
      <c r="L27" s="108"/>
      <c r="M27" s="94"/>
      <c r="N27" s="108"/>
      <c r="O27" s="94"/>
      <c r="P27" s="108"/>
      <c r="Q27" s="94"/>
      <c r="R27" s="172"/>
      <c r="S27" s="192"/>
      <c r="T27" s="172"/>
      <c r="U27" s="1"/>
      <c r="V27" s="172"/>
      <c r="W27" s="1"/>
      <c r="X27" s="172"/>
      <c r="Y27" s="1"/>
      <c r="Z27" s="172"/>
      <c r="AA27" s="1"/>
      <c r="AB27" s="172"/>
      <c r="AC27" s="1"/>
      <c r="AD27" s="319"/>
      <c r="BC27" s="547" t="s">
        <v>461</v>
      </c>
      <c r="BD27" s="548"/>
      <c r="BE27" s="548"/>
      <c r="BF27" s="548"/>
      <c r="BG27" s="548"/>
      <c r="BH27" s="548"/>
    </row>
    <row r="28" spans="1:60" ht="18" thickBot="1" x14ac:dyDescent="0.55000000000000004">
      <c r="B28" s="404" t="s">
        <v>261</v>
      </c>
      <c r="C28" s="243"/>
      <c r="D28" s="76"/>
      <c r="E28" s="248"/>
      <c r="F28" s="108"/>
      <c r="G28" s="259"/>
      <c r="H28" s="108"/>
      <c r="I28" s="184"/>
      <c r="J28" s="108"/>
      <c r="K28" s="94"/>
      <c r="L28" s="108"/>
      <c r="M28" s="94"/>
      <c r="N28" s="108"/>
      <c r="O28" s="94"/>
      <c r="P28" s="108"/>
      <c r="Q28" s="94"/>
      <c r="R28" s="172"/>
      <c r="S28" s="192"/>
      <c r="T28" s="172"/>
      <c r="U28" s="1"/>
      <c r="V28" s="172"/>
      <c r="W28" s="1"/>
      <c r="X28" s="172"/>
      <c r="Y28" s="1"/>
      <c r="Z28" s="172"/>
      <c r="AA28" s="1"/>
      <c r="AB28" s="172"/>
      <c r="AC28" s="1"/>
      <c r="AD28" s="319"/>
      <c r="AR28" s="448"/>
      <c r="AS28" s="1"/>
      <c r="AT28" s="1"/>
      <c r="BC28" s="565" t="s">
        <v>486</v>
      </c>
      <c r="BD28" s="566"/>
      <c r="BE28" s="568" t="s">
        <v>940</v>
      </c>
      <c r="BF28" s="566"/>
      <c r="BG28" s="566"/>
      <c r="BH28" s="567"/>
    </row>
    <row r="29" spans="1:60" ht="18" thickBot="1" x14ac:dyDescent="0.55000000000000004">
      <c r="A29" s="327" t="s">
        <v>398</v>
      </c>
      <c r="B29" s="394" t="s">
        <v>253</v>
      </c>
      <c r="C29" s="243">
        <f t="shared" ref="C29:C37" si="27">+E29+G29+I29+K29+M29+O29+Q29+S29+U29+W29+Y29+AA29+AC29</f>
        <v>0</v>
      </c>
      <c r="D29" s="101">
        <f t="shared" ref="D29:D37" si="28">+C29/$C$7</f>
        <v>0</v>
      </c>
      <c r="E29" s="706">
        <f>'Next Years Budget - Set Goals'!E38/12</f>
        <v>0</v>
      </c>
      <c r="F29" s="108">
        <f>+E29/E$7</f>
        <v>0</v>
      </c>
      <c r="G29" s="706">
        <f>'Next Years Budget - Set Goals'!G38/12</f>
        <v>0</v>
      </c>
      <c r="H29" s="108" t="e">
        <f>+G29/G$7</f>
        <v>#DIV/0!</v>
      </c>
      <c r="I29" s="706">
        <f>'Next Years Budget - Set Goals'!I38/12</f>
        <v>0</v>
      </c>
      <c r="J29" s="108" t="e">
        <f t="shared" ref="J29:J38" si="29">+I29/I$7</f>
        <v>#DIV/0!</v>
      </c>
      <c r="K29" s="706">
        <f>'Next Years Budget - Set Goals'!K38/12</f>
        <v>0</v>
      </c>
      <c r="L29" s="108" t="e">
        <f t="shared" ref="L29:L38" si="30">+K29/K$7</f>
        <v>#DIV/0!</v>
      </c>
      <c r="M29" s="706">
        <f>'Next Years Budget - Set Goals'!M38/12</f>
        <v>0</v>
      </c>
      <c r="N29" s="108" t="e">
        <f t="shared" ref="N29:N38" si="31">+M29/M$7</f>
        <v>#DIV/0!</v>
      </c>
      <c r="O29" s="706">
        <f>'Next Years Budget - Set Goals'!O38/12</f>
        <v>0</v>
      </c>
      <c r="P29" s="108" t="e">
        <f t="shared" ref="P29:P38" si="32">+O29/O$7</f>
        <v>#DIV/0!</v>
      </c>
      <c r="Q29" s="706">
        <f>'Next Years Budget - Set Goals'!Q38/12</f>
        <v>0</v>
      </c>
      <c r="R29" s="108" t="e">
        <f t="shared" ref="R29:R38" si="33">+Q29/Q$7</f>
        <v>#DIV/0!</v>
      </c>
      <c r="S29" s="706">
        <f>'Next Years Budget - Set Goals'!S38/12</f>
        <v>0</v>
      </c>
      <c r="T29" s="108" t="e">
        <f t="shared" ref="T29:T38" si="34">+S29/S$7</f>
        <v>#DIV/0!</v>
      </c>
      <c r="U29" s="706">
        <f>'Next Years Budget - Set Goals'!U38/12</f>
        <v>0</v>
      </c>
      <c r="V29" s="108" t="e">
        <f t="shared" ref="V29:V38" si="35">+U29/U$7</f>
        <v>#DIV/0!</v>
      </c>
      <c r="W29" s="706">
        <f>'Next Years Budget - Set Goals'!W38/12</f>
        <v>0</v>
      </c>
      <c r="X29" s="108" t="e">
        <f t="shared" ref="X29:X38" si="36">+W29/W$7</f>
        <v>#DIV/0!</v>
      </c>
      <c r="Y29" s="706">
        <f>'Next Years Budget - Set Goals'!Y38/12</f>
        <v>0</v>
      </c>
      <c r="Z29" s="108" t="e">
        <f t="shared" ref="Z29:Z38" si="37">+Y29/Y$7</f>
        <v>#DIV/0!</v>
      </c>
      <c r="AA29" s="706">
        <f>'Next Years Budget - Set Goals'!AA38/12</f>
        <v>0</v>
      </c>
      <c r="AB29" s="108" t="e">
        <f t="shared" ref="AB29:AB38" si="38">+AA29/AA$7</f>
        <v>#DIV/0!</v>
      </c>
      <c r="AC29" s="706">
        <f>'Next Years Budget - Set Goals'!AC38/12</f>
        <v>0</v>
      </c>
      <c r="AD29" s="319" t="e">
        <f t="shared" ref="AD29:AD38" si="39">+AC29/AC$7</f>
        <v>#DIV/0!</v>
      </c>
      <c r="AR29" s="448"/>
      <c r="AS29" s="1"/>
      <c r="AT29" s="1"/>
      <c r="BC29" s="4"/>
      <c r="BD29" s="549" t="s">
        <v>462</v>
      </c>
      <c r="BE29" s="550" t="s">
        <v>941</v>
      </c>
      <c r="BF29" s="1"/>
      <c r="BG29" s="551">
        <f>+M7</f>
        <v>0</v>
      </c>
      <c r="BH29" s="3"/>
    </row>
    <row r="30" spans="1:60" ht="18" thickBot="1" x14ac:dyDescent="0.55000000000000004">
      <c r="A30" s="327" t="s">
        <v>398</v>
      </c>
      <c r="B30" s="394" t="s">
        <v>254</v>
      </c>
      <c r="C30" s="243">
        <f t="shared" si="27"/>
        <v>0</v>
      </c>
      <c r="D30" s="101">
        <f t="shared" si="28"/>
        <v>0</v>
      </c>
      <c r="E30" s="706">
        <f>'Next Years Budget - Set Goals'!E39/12</f>
        <v>0</v>
      </c>
      <c r="F30" s="108">
        <f t="shared" ref="F30:H37" si="40">+E30/E$7</f>
        <v>0</v>
      </c>
      <c r="G30" s="706">
        <f>'Next Years Budget - Set Goals'!G39/12</f>
        <v>0</v>
      </c>
      <c r="H30" s="108" t="e">
        <f t="shared" si="40"/>
        <v>#DIV/0!</v>
      </c>
      <c r="I30" s="706">
        <f>'Next Years Budget - Set Goals'!I39/12</f>
        <v>0</v>
      </c>
      <c r="J30" s="108" t="e">
        <f t="shared" si="29"/>
        <v>#DIV/0!</v>
      </c>
      <c r="K30" s="706">
        <f>'Next Years Budget - Set Goals'!K39/12</f>
        <v>0</v>
      </c>
      <c r="L30" s="108" t="e">
        <f t="shared" si="30"/>
        <v>#DIV/0!</v>
      </c>
      <c r="M30" s="706">
        <f>'Next Years Budget - Set Goals'!M39/12</f>
        <v>0</v>
      </c>
      <c r="N30" s="108" t="e">
        <f t="shared" si="31"/>
        <v>#DIV/0!</v>
      </c>
      <c r="O30" s="706">
        <f>'Next Years Budget - Set Goals'!O39/12</f>
        <v>0</v>
      </c>
      <c r="P30" s="108" t="e">
        <f t="shared" si="32"/>
        <v>#DIV/0!</v>
      </c>
      <c r="Q30" s="706">
        <f>'Next Years Budget - Set Goals'!Q39/12</f>
        <v>0</v>
      </c>
      <c r="R30" s="108" t="e">
        <f t="shared" si="33"/>
        <v>#DIV/0!</v>
      </c>
      <c r="S30" s="706">
        <f>'Next Years Budget - Set Goals'!S39/12</f>
        <v>0</v>
      </c>
      <c r="T30" s="108" t="e">
        <f t="shared" si="34"/>
        <v>#DIV/0!</v>
      </c>
      <c r="U30" s="706">
        <f>'Next Years Budget - Set Goals'!U39/12</f>
        <v>0</v>
      </c>
      <c r="V30" s="108" t="e">
        <f t="shared" si="35"/>
        <v>#DIV/0!</v>
      </c>
      <c r="W30" s="706">
        <f>'Next Years Budget - Set Goals'!W39/12</f>
        <v>0</v>
      </c>
      <c r="X30" s="108" t="e">
        <f t="shared" si="36"/>
        <v>#DIV/0!</v>
      </c>
      <c r="Y30" s="706">
        <f>'Next Years Budget - Set Goals'!Y39/12</f>
        <v>0</v>
      </c>
      <c r="Z30" s="108" t="e">
        <f t="shared" si="37"/>
        <v>#DIV/0!</v>
      </c>
      <c r="AA30" s="706">
        <f>'Next Years Budget - Set Goals'!AA39/12</f>
        <v>0</v>
      </c>
      <c r="AB30" s="108" t="e">
        <f t="shared" si="38"/>
        <v>#DIV/0!</v>
      </c>
      <c r="AC30" s="706">
        <f>'Next Years Budget - Set Goals'!AC39/12</f>
        <v>0</v>
      </c>
      <c r="AD30" s="319" t="e">
        <f t="shared" si="39"/>
        <v>#DIV/0!</v>
      </c>
      <c r="BC30" s="552"/>
      <c r="BD30" s="549" t="s">
        <v>464</v>
      </c>
      <c r="BE30" s="550" t="s">
        <v>465</v>
      </c>
      <c r="BF30" s="1"/>
      <c r="BG30" s="572">
        <v>850</v>
      </c>
      <c r="BH30" s="3"/>
    </row>
    <row r="31" spans="1:60" ht="18" thickBot="1" x14ac:dyDescent="0.55000000000000004">
      <c r="A31" s="327" t="s">
        <v>399</v>
      </c>
      <c r="B31" s="394" t="s">
        <v>255</v>
      </c>
      <c r="C31" s="243">
        <f t="shared" si="27"/>
        <v>0</v>
      </c>
      <c r="D31" s="101">
        <f t="shared" si="28"/>
        <v>0</v>
      </c>
      <c r="E31" s="706">
        <f>'Next Years Budget - Set Goals'!E40/12</f>
        <v>0</v>
      </c>
      <c r="F31" s="108">
        <f t="shared" si="40"/>
        <v>0</v>
      </c>
      <c r="G31" s="706">
        <f>'Next Years Budget - Set Goals'!G40/12</f>
        <v>0</v>
      </c>
      <c r="H31" s="108" t="e">
        <f t="shared" si="40"/>
        <v>#DIV/0!</v>
      </c>
      <c r="I31" s="706">
        <f>'Next Years Budget - Set Goals'!I40/12</f>
        <v>0</v>
      </c>
      <c r="J31" s="108" t="e">
        <f t="shared" si="29"/>
        <v>#DIV/0!</v>
      </c>
      <c r="K31" s="706">
        <f>'Next Years Budget - Set Goals'!K40/12</f>
        <v>0</v>
      </c>
      <c r="L31" s="108" t="e">
        <f t="shared" si="30"/>
        <v>#DIV/0!</v>
      </c>
      <c r="M31" s="706">
        <f>'Next Years Budget - Set Goals'!M40/12</f>
        <v>0</v>
      </c>
      <c r="N31" s="108" t="e">
        <f t="shared" si="31"/>
        <v>#DIV/0!</v>
      </c>
      <c r="O31" s="706">
        <f>'Next Years Budget - Set Goals'!O40/12</f>
        <v>0</v>
      </c>
      <c r="P31" s="108" t="e">
        <f t="shared" si="32"/>
        <v>#DIV/0!</v>
      </c>
      <c r="Q31" s="706">
        <f>'Next Years Budget - Set Goals'!Q40/12</f>
        <v>0</v>
      </c>
      <c r="R31" s="108" t="e">
        <f t="shared" si="33"/>
        <v>#DIV/0!</v>
      </c>
      <c r="S31" s="706">
        <f>'Next Years Budget - Set Goals'!S40/12</f>
        <v>0</v>
      </c>
      <c r="T31" s="108" t="e">
        <f t="shared" si="34"/>
        <v>#DIV/0!</v>
      </c>
      <c r="U31" s="706">
        <f>'Next Years Budget - Set Goals'!U40/12</f>
        <v>0</v>
      </c>
      <c r="V31" s="108" t="e">
        <f t="shared" si="35"/>
        <v>#DIV/0!</v>
      </c>
      <c r="W31" s="706">
        <f>'Next Years Budget - Set Goals'!W40/12</f>
        <v>0</v>
      </c>
      <c r="X31" s="108" t="e">
        <f t="shared" si="36"/>
        <v>#DIV/0!</v>
      </c>
      <c r="Y31" s="706">
        <f>'Next Years Budget - Set Goals'!Y40/12</f>
        <v>0</v>
      </c>
      <c r="Z31" s="108" t="e">
        <f t="shared" si="37"/>
        <v>#DIV/0!</v>
      </c>
      <c r="AA31" s="706">
        <f>'Next Years Budget - Set Goals'!AA40/12</f>
        <v>0</v>
      </c>
      <c r="AB31" s="108" t="e">
        <f t="shared" si="38"/>
        <v>#DIV/0!</v>
      </c>
      <c r="AC31" s="706">
        <f>'Next Years Budget - Set Goals'!AC40/12</f>
        <v>0</v>
      </c>
      <c r="AD31" s="319" t="e">
        <f t="shared" si="39"/>
        <v>#DIV/0!</v>
      </c>
      <c r="BC31" s="552"/>
      <c r="BD31" s="549" t="s">
        <v>466</v>
      </c>
      <c r="BE31" s="550" t="s">
        <v>467</v>
      </c>
      <c r="BF31" s="1"/>
      <c r="BG31" s="553">
        <f>+(BG29/BG30)</f>
        <v>0</v>
      </c>
      <c r="BH31" s="3"/>
    </row>
    <row r="32" spans="1:60" ht="18" thickBot="1" x14ac:dyDescent="0.55000000000000004">
      <c r="A32" s="327" t="s">
        <v>399</v>
      </c>
      <c r="B32" s="394" t="s">
        <v>256</v>
      </c>
      <c r="C32" s="243">
        <f t="shared" si="27"/>
        <v>0</v>
      </c>
      <c r="D32" s="101">
        <f t="shared" si="28"/>
        <v>0</v>
      </c>
      <c r="E32" s="706">
        <f>'Next Years Budget - Set Goals'!E41/12</f>
        <v>0</v>
      </c>
      <c r="F32" s="108">
        <f t="shared" si="40"/>
        <v>0</v>
      </c>
      <c r="G32" s="706">
        <f>'Next Years Budget - Set Goals'!G41/12</f>
        <v>0</v>
      </c>
      <c r="H32" s="108" t="e">
        <f t="shared" si="40"/>
        <v>#DIV/0!</v>
      </c>
      <c r="I32" s="706">
        <f>'Next Years Budget - Set Goals'!I41/12</f>
        <v>0</v>
      </c>
      <c r="J32" s="108" t="e">
        <f t="shared" si="29"/>
        <v>#DIV/0!</v>
      </c>
      <c r="K32" s="706">
        <f>'Next Years Budget - Set Goals'!K41/12</f>
        <v>0</v>
      </c>
      <c r="L32" s="108" t="e">
        <f t="shared" si="30"/>
        <v>#DIV/0!</v>
      </c>
      <c r="M32" s="706">
        <f>'Next Years Budget - Set Goals'!M41/12</f>
        <v>0</v>
      </c>
      <c r="N32" s="108" t="e">
        <f t="shared" si="31"/>
        <v>#DIV/0!</v>
      </c>
      <c r="O32" s="706">
        <f>'Next Years Budget - Set Goals'!O41/12</f>
        <v>0</v>
      </c>
      <c r="P32" s="108" t="e">
        <f t="shared" si="32"/>
        <v>#DIV/0!</v>
      </c>
      <c r="Q32" s="706">
        <f>'Next Years Budget - Set Goals'!Q41/12</f>
        <v>0</v>
      </c>
      <c r="R32" s="108" t="e">
        <f t="shared" si="33"/>
        <v>#DIV/0!</v>
      </c>
      <c r="S32" s="706">
        <f>'Next Years Budget - Set Goals'!S41/12</f>
        <v>0</v>
      </c>
      <c r="T32" s="108" t="e">
        <f t="shared" si="34"/>
        <v>#DIV/0!</v>
      </c>
      <c r="U32" s="706">
        <f>'Next Years Budget - Set Goals'!U41/12</f>
        <v>0</v>
      </c>
      <c r="V32" s="108" t="e">
        <f t="shared" si="35"/>
        <v>#DIV/0!</v>
      </c>
      <c r="W32" s="706">
        <f>'Next Years Budget - Set Goals'!W41/12</f>
        <v>0</v>
      </c>
      <c r="X32" s="108" t="e">
        <f t="shared" si="36"/>
        <v>#DIV/0!</v>
      </c>
      <c r="Y32" s="706">
        <f>'Next Years Budget - Set Goals'!Y41/12</f>
        <v>0</v>
      </c>
      <c r="Z32" s="108" t="e">
        <f t="shared" si="37"/>
        <v>#DIV/0!</v>
      </c>
      <c r="AA32" s="706">
        <f>'Next Years Budget - Set Goals'!AA41/12</f>
        <v>0</v>
      </c>
      <c r="AB32" s="108" t="e">
        <f t="shared" si="38"/>
        <v>#DIV/0!</v>
      </c>
      <c r="AC32" s="706">
        <f>'Next Years Budget - Set Goals'!AC41/12</f>
        <v>0</v>
      </c>
      <c r="AD32" s="319" t="e">
        <f t="shared" si="39"/>
        <v>#DIV/0!</v>
      </c>
      <c r="BC32" s="552"/>
      <c r="BD32" s="549" t="s">
        <v>468</v>
      </c>
      <c r="BE32" s="550" t="s">
        <v>469</v>
      </c>
      <c r="BF32" s="1"/>
      <c r="BG32" s="573">
        <v>0.05</v>
      </c>
      <c r="BH32" s="3"/>
    </row>
    <row r="33" spans="1:60" ht="18" thickBot="1" x14ac:dyDescent="0.55000000000000004">
      <c r="A33" s="327" t="s">
        <v>398</v>
      </c>
      <c r="B33" s="394" t="s">
        <v>257</v>
      </c>
      <c r="C33" s="243">
        <f t="shared" si="27"/>
        <v>0</v>
      </c>
      <c r="D33" s="101">
        <f t="shared" si="28"/>
        <v>0</v>
      </c>
      <c r="E33" s="706">
        <f>'Next Years Budget - Set Goals'!E42/12</f>
        <v>0</v>
      </c>
      <c r="F33" s="108">
        <f t="shared" si="40"/>
        <v>0</v>
      </c>
      <c r="G33" s="706">
        <f>'Next Years Budget - Set Goals'!G42/12</f>
        <v>0</v>
      </c>
      <c r="H33" s="108" t="e">
        <f t="shared" si="40"/>
        <v>#DIV/0!</v>
      </c>
      <c r="I33" s="706">
        <f>'Next Years Budget - Set Goals'!I42/12</f>
        <v>0</v>
      </c>
      <c r="J33" s="108" t="e">
        <f t="shared" si="29"/>
        <v>#DIV/0!</v>
      </c>
      <c r="K33" s="706">
        <f>'Next Years Budget - Set Goals'!K42/12</f>
        <v>0</v>
      </c>
      <c r="L33" s="108" t="e">
        <f t="shared" si="30"/>
        <v>#DIV/0!</v>
      </c>
      <c r="M33" s="706">
        <f>'Next Years Budget - Set Goals'!M42/12</f>
        <v>0</v>
      </c>
      <c r="N33" s="108" t="e">
        <f t="shared" si="31"/>
        <v>#DIV/0!</v>
      </c>
      <c r="O33" s="706">
        <f>'Next Years Budget - Set Goals'!O42/12</f>
        <v>0</v>
      </c>
      <c r="P33" s="108" t="e">
        <f t="shared" si="32"/>
        <v>#DIV/0!</v>
      </c>
      <c r="Q33" s="706">
        <f>'Next Years Budget - Set Goals'!Q42/12</f>
        <v>0</v>
      </c>
      <c r="R33" s="108" t="e">
        <f t="shared" si="33"/>
        <v>#DIV/0!</v>
      </c>
      <c r="S33" s="706">
        <f>'Next Years Budget - Set Goals'!S42/12</f>
        <v>0</v>
      </c>
      <c r="T33" s="108" t="e">
        <f t="shared" si="34"/>
        <v>#DIV/0!</v>
      </c>
      <c r="U33" s="706">
        <f>'Next Years Budget - Set Goals'!U42/12</f>
        <v>0</v>
      </c>
      <c r="V33" s="108" t="e">
        <f t="shared" si="35"/>
        <v>#DIV/0!</v>
      </c>
      <c r="W33" s="706">
        <f>'Next Years Budget - Set Goals'!W42/12</f>
        <v>0</v>
      </c>
      <c r="X33" s="108" t="e">
        <f t="shared" si="36"/>
        <v>#DIV/0!</v>
      </c>
      <c r="Y33" s="706">
        <f>'Next Years Budget - Set Goals'!Y42/12</f>
        <v>0</v>
      </c>
      <c r="Z33" s="108" t="e">
        <f t="shared" si="37"/>
        <v>#DIV/0!</v>
      </c>
      <c r="AA33" s="706">
        <f>'Next Years Budget - Set Goals'!AA42/12</f>
        <v>0</v>
      </c>
      <c r="AB33" s="108" t="e">
        <f t="shared" si="38"/>
        <v>#DIV/0!</v>
      </c>
      <c r="AC33" s="706">
        <f>'Next Years Budget - Set Goals'!AC42/12</f>
        <v>0</v>
      </c>
      <c r="AD33" s="319" t="e">
        <f t="shared" si="39"/>
        <v>#DIV/0!</v>
      </c>
      <c r="BC33" s="554"/>
      <c r="BD33" s="555" t="s">
        <v>470</v>
      </c>
      <c r="BE33" s="556" t="s">
        <v>471</v>
      </c>
      <c r="BF33" s="2"/>
      <c r="BG33" s="557">
        <f>+((BG29/BG30)/(1-BG32))</f>
        <v>0</v>
      </c>
      <c r="BH33" s="7"/>
    </row>
    <row r="34" spans="1:60" ht="18" thickBot="1" x14ac:dyDescent="0.55000000000000004">
      <c r="A34" s="327" t="s">
        <v>399</v>
      </c>
      <c r="B34" s="394" t="s">
        <v>258</v>
      </c>
      <c r="C34" s="243">
        <f t="shared" si="27"/>
        <v>0</v>
      </c>
      <c r="D34" s="101">
        <f t="shared" si="28"/>
        <v>0</v>
      </c>
      <c r="E34" s="706">
        <f>'Next Years Budget - Set Goals'!E43/12</f>
        <v>0</v>
      </c>
      <c r="F34" s="108">
        <f t="shared" si="40"/>
        <v>0</v>
      </c>
      <c r="G34" s="706">
        <f>'Next Years Budget - Set Goals'!G43/12</f>
        <v>0</v>
      </c>
      <c r="H34" s="108" t="e">
        <f t="shared" si="40"/>
        <v>#DIV/0!</v>
      </c>
      <c r="I34" s="706">
        <f>'Next Years Budget - Set Goals'!I43/12</f>
        <v>0</v>
      </c>
      <c r="J34" s="108" t="e">
        <f t="shared" si="29"/>
        <v>#DIV/0!</v>
      </c>
      <c r="K34" s="706">
        <f>'Next Years Budget - Set Goals'!K43/12</f>
        <v>0</v>
      </c>
      <c r="L34" s="108" t="e">
        <f t="shared" si="30"/>
        <v>#DIV/0!</v>
      </c>
      <c r="M34" s="706">
        <f>'Next Years Budget - Set Goals'!M43/12</f>
        <v>0</v>
      </c>
      <c r="N34" s="108" t="e">
        <f t="shared" si="31"/>
        <v>#DIV/0!</v>
      </c>
      <c r="O34" s="706">
        <f>'Next Years Budget - Set Goals'!O43/12</f>
        <v>0</v>
      </c>
      <c r="P34" s="108" t="e">
        <f t="shared" si="32"/>
        <v>#DIV/0!</v>
      </c>
      <c r="Q34" s="706">
        <f>'Next Years Budget - Set Goals'!Q43/12</f>
        <v>0</v>
      </c>
      <c r="R34" s="108" t="e">
        <f t="shared" si="33"/>
        <v>#DIV/0!</v>
      </c>
      <c r="S34" s="706">
        <f>'Next Years Budget - Set Goals'!S43/12</f>
        <v>0</v>
      </c>
      <c r="T34" s="108" t="e">
        <f t="shared" si="34"/>
        <v>#DIV/0!</v>
      </c>
      <c r="U34" s="706">
        <f>'Next Years Budget - Set Goals'!U43/12</f>
        <v>0</v>
      </c>
      <c r="V34" s="108" t="e">
        <f t="shared" si="35"/>
        <v>#DIV/0!</v>
      </c>
      <c r="W34" s="706">
        <f>'Next Years Budget - Set Goals'!W43/12</f>
        <v>0</v>
      </c>
      <c r="X34" s="108" t="e">
        <f t="shared" si="36"/>
        <v>#DIV/0!</v>
      </c>
      <c r="Y34" s="706">
        <f>'Next Years Budget - Set Goals'!Y43/12</f>
        <v>0</v>
      </c>
      <c r="Z34" s="108" t="e">
        <f t="shared" si="37"/>
        <v>#DIV/0!</v>
      </c>
      <c r="AA34" s="706">
        <f>'Next Years Budget - Set Goals'!AA43/12</f>
        <v>0</v>
      </c>
      <c r="AB34" s="108" t="e">
        <f t="shared" si="38"/>
        <v>#DIV/0!</v>
      </c>
      <c r="AC34" s="706">
        <f>'Next Years Budget - Set Goals'!AC43/12</f>
        <v>0</v>
      </c>
      <c r="AD34" s="319" t="e">
        <f t="shared" si="39"/>
        <v>#DIV/0!</v>
      </c>
      <c r="BC34" s="552"/>
      <c r="BD34" s="549" t="s">
        <v>472</v>
      </c>
      <c r="BE34" s="550" t="s">
        <v>473</v>
      </c>
      <c r="BF34" s="1"/>
      <c r="BG34" s="574">
        <v>0.95</v>
      </c>
      <c r="BH34" s="3"/>
    </row>
    <row r="35" spans="1:60" ht="18" thickBot="1" x14ac:dyDescent="0.55000000000000004">
      <c r="A35" s="327" t="s">
        <v>399</v>
      </c>
      <c r="B35" s="394" t="s">
        <v>259</v>
      </c>
      <c r="C35" s="243">
        <f t="shared" si="27"/>
        <v>0</v>
      </c>
      <c r="D35" s="101">
        <f t="shared" si="28"/>
        <v>0</v>
      </c>
      <c r="E35" s="706">
        <f>'Next Years Budget - Set Goals'!E44/12</f>
        <v>0</v>
      </c>
      <c r="F35" s="108">
        <f t="shared" si="40"/>
        <v>0</v>
      </c>
      <c r="G35" s="706">
        <f>'Next Years Budget - Set Goals'!G44/12</f>
        <v>0</v>
      </c>
      <c r="H35" s="108" t="e">
        <f t="shared" si="40"/>
        <v>#DIV/0!</v>
      </c>
      <c r="I35" s="706">
        <f>'Next Years Budget - Set Goals'!I44/12</f>
        <v>0</v>
      </c>
      <c r="J35" s="108" t="e">
        <f t="shared" si="29"/>
        <v>#DIV/0!</v>
      </c>
      <c r="K35" s="706">
        <f>'Next Years Budget - Set Goals'!K44/12</f>
        <v>0</v>
      </c>
      <c r="L35" s="108" t="e">
        <f t="shared" si="30"/>
        <v>#DIV/0!</v>
      </c>
      <c r="M35" s="706">
        <f>'Next Years Budget - Set Goals'!M44/12</f>
        <v>0</v>
      </c>
      <c r="N35" s="108" t="e">
        <f t="shared" si="31"/>
        <v>#DIV/0!</v>
      </c>
      <c r="O35" s="706">
        <f>'Next Years Budget - Set Goals'!O44/12</f>
        <v>0</v>
      </c>
      <c r="P35" s="108" t="e">
        <f t="shared" si="32"/>
        <v>#DIV/0!</v>
      </c>
      <c r="Q35" s="706">
        <f>'Next Years Budget - Set Goals'!Q44/12</f>
        <v>0</v>
      </c>
      <c r="R35" s="108" t="e">
        <f t="shared" si="33"/>
        <v>#DIV/0!</v>
      </c>
      <c r="S35" s="706">
        <f>'Next Years Budget - Set Goals'!S44/12</f>
        <v>0</v>
      </c>
      <c r="T35" s="108" t="e">
        <f t="shared" si="34"/>
        <v>#DIV/0!</v>
      </c>
      <c r="U35" s="706">
        <f>'Next Years Budget - Set Goals'!U44/12</f>
        <v>0</v>
      </c>
      <c r="V35" s="108" t="e">
        <f t="shared" si="35"/>
        <v>#DIV/0!</v>
      </c>
      <c r="W35" s="706">
        <f>'Next Years Budget - Set Goals'!W44/12</f>
        <v>0</v>
      </c>
      <c r="X35" s="108" t="e">
        <f t="shared" si="36"/>
        <v>#DIV/0!</v>
      </c>
      <c r="Y35" s="706">
        <f>'Next Years Budget - Set Goals'!Y44/12</f>
        <v>0</v>
      </c>
      <c r="Z35" s="108" t="e">
        <f t="shared" si="37"/>
        <v>#DIV/0!</v>
      </c>
      <c r="AA35" s="706">
        <f>'Next Years Budget - Set Goals'!AA44/12</f>
        <v>0</v>
      </c>
      <c r="AB35" s="108" t="e">
        <f t="shared" si="38"/>
        <v>#DIV/0!</v>
      </c>
      <c r="AC35" s="706">
        <f>'Next Years Budget - Set Goals'!AC44/12</f>
        <v>0</v>
      </c>
      <c r="AD35" s="319" t="e">
        <f t="shared" si="39"/>
        <v>#DIV/0!</v>
      </c>
      <c r="BC35" s="552"/>
      <c r="BD35" s="549" t="s">
        <v>474</v>
      </c>
      <c r="BE35" s="550" t="s">
        <v>475</v>
      </c>
      <c r="BF35" s="1"/>
      <c r="BG35" s="553">
        <f>SUM(BG33/BG34)</f>
        <v>0</v>
      </c>
      <c r="BH35" s="3"/>
    </row>
    <row r="36" spans="1:60" ht="18" thickBot="1" x14ac:dyDescent="0.55000000000000004">
      <c r="A36" s="327" t="s">
        <v>399</v>
      </c>
      <c r="B36" s="394" t="s">
        <v>260</v>
      </c>
      <c r="C36" s="243">
        <f t="shared" si="27"/>
        <v>0</v>
      </c>
      <c r="D36" s="101">
        <f t="shared" si="28"/>
        <v>0</v>
      </c>
      <c r="E36" s="706">
        <f>'Next Years Budget - Set Goals'!E45/12</f>
        <v>0</v>
      </c>
      <c r="F36" s="108">
        <f t="shared" si="40"/>
        <v>0</v>
      </c>
      <c r="G36" s="706">
        <f>'Next Years Budget - Set Goals'!G45/12</f>
        <v>0</v>
      </c>
      <c r="H36" s="108" t="e">
        <f t="shared" si="40"/>
        <v>#DIV/0!</v>
      </c>
      <c r="I36" s="706">
        <f>'Next Years Budget - Set Goals'!I45/12</f>
        <v>0</v>
      </c>
      <c r="J36" s="108" t="e">
        <f t="shared" si="29"/>
        <v>#DIV/0!</v>
      </c>
      <c r="K36" s="706">
        <f>'Next Years Budget - Set Goals'!K45/12</f>
        <v>0</v>
      </c>
      <c r="L36" s="108" t="e">
        <f t="shared" si="30"/>
        <v>#DIV/0!</v>
      </c>
      <c r="M36" s="706">
        <f>'Next Years Budget - Set Goals'!M45/12</f>
        <v>0</v>
      </c>
      <c r="N36" s="108" t="e">
        <f t="shared" si="31"/>
        <v>#DIV/0!</v>
      </c>
      <c r="O36" s="706">
        <f>'Next Years Budget - Set Goals'!O45/12</f>
        <v>0</v>
      </c>
      <c r="P36" s="108" t="e">
        <f t="shared" si="32"/>
        <v>#DIV/0!</v>
      </c>
      <c r="Q36" s="706">
        <f>'Next Years Budget - Set Goals'!Q45/12</f>
        <v>0</v>
      </c>
      <c r="R36" s="108" t="e">
        <f t="shared" si="33"/>
        <v>#DIV/0!</v>
      </c>
      <c r="S36" s="706">
        <f>'Next Years Budget - Set Goals'!S45/12</f>
        <v>0</v>
      </c>
      <c r="T36" s="108" t="e">
        <f t="shared" si="34"/>
        <v>#DIV/0!</v>
      </c>
      <c r="U36" s="706">
        <f>'Next Years Budget - Set Goals'!U45/12</f>
        <v>0</v>
      </c>
      <c r="V36" s="108" t="e">
        <f t="shared" si="35"/>
        <v>#DIV/0!</v>
      </c>
      <c r="W36" s="706">
        <f>'Next Years Budget - Set Goals'!W45/12</f>
        <v>0</v>
      </c>
      <c r="X36" s="108" t="e">
        <f t="shared" si="36"/>
        <v>#DIV/0!</v>
      </c>
      <c r="Y36" s="706">
        <f>'Next Years Budget - Set Goals'!Y45/12</f>
        <v>0</v>
      </c>
      <c r="Z36" s="108" t="e">
        <f t="shared" si="37"/>
        <v>#DIV/0!</v>
      </c>
      <c r="AA36" s="706">
        <f>'Next Years Budget - Set Goals'!AA45/12</f>
        <v>0</v>
      </c>
      <c r="AB36" s="108" t="e">
        <f t="shared" si="38"/>
        <v>#DIV/0!</v>
      </c>
      <c r="AC36" s="706">
        <f>'Next Years Budget - Set Goals'!AC45/12</f>
        <v>0</v>
      </c>
      <c r="AD36" s="319" t="e">
        <f t="shared" si="39"/>
        <v>#DIV/0!</v>
      </c>
      <c r="BC36" s="552"/>
      <c r="BD36" s="549" t="s">
        <v>476</v>
      </c>
      <c r="BE36" s="550" t="s">
        <v>477</v>
      </c>
      <c r="BF36" s="1"/>
      <c r="BG36" s="575">
        <v>21</v>
      </c>
      <c r="BH36" s="3"/>
    </row>
    <row r="37" spans="1:60" ht="27" thickBot="1" x14ac:dyDescent="0.55000000000000004">
      <c r="A37" s="327"/>
      <c r="B37" s="405" t="s">
        <v>262</v>
      </c>
      <c r="C37" s="243">
        <f t="shared" si="27"/>
        <v>0</v>
      </c>
      <c r="D37" s="101">
        <f t="shared" si="28"/>
        <v>0</v>
      </c>
      <c r="E37" s="706">
        <f>'Next Years Budget - Set Goals'!E46/12</f>
        <v>0</v>
      </c>
      <c r="F37" s="108">
        <f t="shared" si="40"/>
        <v>0</v>
      </c>
      <c r="G37" s="706">
        <f>'Next Years Budget - Set Goals'!G46/12</f>
        <v>0</v>
      </c>
      <c r="H37" s="108" t="e">
        <f t="shared" si="40"/>
        <v>#DIV/0!</v>
      </c>
      <c r="I37" s="706">
        <f>'Next Years Budget - Set Goals'!I46/12</f>
        <v>0</v>
      </c>
      <c r="J37" s="108" t="e">
        <f t="shared" si="29"/>
        <v>#DIV/0!</v>
      </c>
      <c r="K37" s="706">
        <f>'Next Years Budget - Set Goals'!K46/12</f>
        <v>0</v>
      </c>
      <c r="L37" s="108" t="e">
        <f t="shared" si="30"/>
        <v>#DIV/0!</v>
      </c>
      <c r="M37" s="706">
        <f>'Next Years Budget - Set Goals'!M46/12</f>
        <v>0</v>
      </c>
      <c r="N37" s="108" t="e">
        <f t="shared" si="31"/>
        <v>#DIV/0!</v>
      </c>
      <c r="O37" s="706">
        <f>'Next Years Budget - Set Goals'!O46/12</f>
        <v>0</v>
      </c>
      <c r="P37" s="108" t="e">
        <f t="shared" si="32"/>
        <v>#DIV/0!</v>
      </c>
      <c r="Q37" s="706">
        <f>'Next Years Budget - Set Goals'!Q46/12</f>
        <v>0</v>
      </c>
      <c r="R37" s="108" t="e">
        <f t="shared" si="33"/>
        <v>#DIV/0!</v>
      </c>
      <c r="S37" s="706">
        <f>'Next Years Budget - Set Goals'!S46/12</f>
        <v>0</v>
      </c>
      <c r="T37" s="108" t="e">
        <f t="shared" si="34"/>
        <v>#DIV/0!</v>
      </c>
      <c r="U37" s="706">
        <f>'Next Years Budget - Set Goals'!U46/12</f>
        <v>0</v>
      </c>
      <c r="V37" s="108" t="e">
        <f t="shared" si="35"/>
        <v>#DIV/0!</v>
      </c>
      <c r="W37" s="706">
        <f>'Next Years Budget - Set Goals'!W46/12</f>
        <v>0</v>
      </c>
      <c r="X37" s="108" t="e">
        <f t="shared" si="36"/>
        <v>#DIV/0!</v>
      </c>
      <c r="Y37" s="706">
        <f>'Next Years Budget - Set Goals'!Y46/12</f>
        <v>0</v>
      </c>
      <c r="Z37" s="108" t="e">
        <f t="shared" si="37"/>
        <v>#DIV/0!</v>
      </c>
      <c r="AA37" s="706">
        <f>'Next Years Budget - Set Goals'!AA46/12</f>
        <v>0</v>
      </c>
      <c r="AB37" s="108" t="e">
        <f t="shared" si="38"/>
        <v>#DIV/0!</v>
      </c>
      <c r="AC37" s="706">
        <f>'Next Years Budget - Set Goals'!AC46/12</f>
        <v>0</v>
      </c>
      <c r="AD37" s="319" t="e">
        <f t="shared" si="39"/>
        <v>#DIV/0!</v>
      </c>
      <c r="BC37" s="552"/>
      <c r="BD37" s="549" t="s">
        <v>478</v>
      </c>
      <c r="BE37" s="550" t="s">
        <v>479</v>
      </c>
      <c r="BF37" s="1"/>
      <c r="BG37" s="571">
        <f>(BG35/BG36)</f>
        <v>0</v>
      </c>
      <c r="BH37" s="558" t="s">
        <v>480</v>
      </c>
    </row>
    <row r="38" spans="1:60" ht="18" thickBot="1" x14ac:dyDescent="0.55000000000000004">
      <c r="A38" s="327"/>
      <c r="B38" s="406" t="s">
        <v>263</v>
      </c>
      <c r="C38" s="263">
        <f>SUM(C29:C37)</f>
        <v>0</v>
      </c>
      <c r="D38" s="167">
        <f>+C38/$C$7</f>
        <v>0</v>
      </c>
      <c r="E38" s="254">
        <f>SUM(E29:E37)</f>
        <v>0</v>
      </c>
      <c r="F38" s="176">
        <f>+E38/E$7</f>
        <v>0</v>
      </c>
      <c r="G38" s="254">
        <f>SUM(G29:G37)</f>
        <v>0</v>
      </c>
      <c r="H38" s="176" t="e">
        <f>+G38/G$7</f>
        <v>#DIV/0!</v>
      </c>
      <c r="I38" s="254">
        <f>SUM(I29:I37)</f>
        <v>0</v>
      </c>
      <c r="J38" s="176" t="e">
        <f t="shared" si="29"/>
        <v>#DIV/0!</v>
      </c>
      <c r="K38" s="254">
        <f>SUM(K29:K37)</f>
        <v>0</v>
      </c>
      <c r="L38" s="176" t="e">
        <f t="shared" si="30"/>
        <v>#DIV/0!</v>
      </c>
      <c r="M38" s="254">
        <f>SUM(M29:M37)</f>
        <v>0</v>
      </c>
      <c r="N38" s="176" t="e">
        <f t="shared" si="31"/>
        <v>#DIV/0!</v>
      </c>
      <c r="O38" s="254">
        <f>SUM(O29:O37)</f>
        <v>0</v>
      </c>
      <c r="P38" s="176" t="e">
        <f t="shared" si="32"/>
        <v>#DIV/0!</v>
      </c>
      <c r="Q38" s="254">
        <f>SUM(Q29:Q37)</f>
        <v>0</v>
      </c>
      <c r="R38" s="176" t="e">
        <f t="shared" si="33"/>
        <v>#DIV/0!</v>
      </c>
      <c r="S38" s="254">
        <f>SUM(S29:S37)</f>
        <v>0</v>
      </c>
      <c r="T38" s="176" t="e">
        <f t="shared" si="34"/>
        <v>#DIV/0!</v>
      </c>
      <c r="U38" s="254">
        <f>SUM(U29:U37)</f>
        <v>0</v>
      </c>
      <c r="V38" s="176" t="e">
        <f t="shared" si="35"/>
        <v>#DIV/0!</v>
      </c>
      <c r="W38" s="254">
        <f>SUM(W29:W37)</f>
        <v>0</v>
      </c>
      <c r="X38" s="176" t="e">
        <f t="shared" si="36"/>
        <v>#DIV/0!</v>
      </c>
      <c r="Y38" s="254">
        <f>SUM(Y29:Y37)</f>
        <v>0</v>
      </c>
      <c r="Z38" s="176" t="e">
        <f t="shared" si="37"/>
        <v>#DIV/0!</v>
      </c>
      <c r="AA38" s="254">
        <f>SUM(AA29:AA37)</f>
        <v>0</v>
      </c>
      <c r="AB38" s="176" t="e">
        <f t="shared" si="38"/>
        <v>#DIV/0!</v>
      </c>
      <c r="AC38" s="254">
        <f>SUM(AC29:AC37)</f>
        <v>0</v>
      </c>
      <c r="AD38" s="320" t="e">
        <f t="shared" si="39"/>
        <v>#DIV/0!</v>
      </c>
      <c r="BC38" s="6"/>
      <c r="BD38" s="555" t="s">
        <v>481</v>
      </c>
      <c r="BE38" s="556" t="s">
        <v>482</v>
      </c>
      <c r="BF38" s="2"/>
      <c r="BG38" s="576">
        <f>+(BG29/BG36)</f>
        <v>0</v>
      </c>
      <c r="BH38" s="559" t="s">
        <v>480</v>
      </c>
    </row>
    <row r="39" spans="1:60" ht="13.15" x14ac:dyDescent="0.4">
      <c r="A39" s="327"/>
      <c r="B39" s="407"/>
      <c r="C39" s="264"/>
      <c r="D39" s="107"/>
      <c r="E39" s="255"/>
      <c r="F39" s="176"/>
      <c r="G39" s="255"/>
      <c r="H39" s="176"/>
      <c r="I39" s="255"/>
      <c r="J39" s="176"/>
      <c r="K39" s="255"/>
      <c r="L39" s="176"/>
      <c r="M39" s="255"/>
      <c r="N39" s="176"/>
      <c r="O39" s="255"/>
      <c r="P39" s="176"/>
      <c r="Q39" s="255"/>
      <c r="R39" s="176"/>
      <c r="S39" s="255"/>
      <c r="T39" s="176"/>
      <c r="U39" s="255"/>
      <c r="V39" s="176"/>
      <c r="W39" s="255"/>
      <c r="X39" s="176"/>
      <c r="Y39" s="255"/>
      <c r="Z39" s="176"/>
      <c r="AA39" s="255"/>
      <c r="AB39" s="176"/>
      <c r="AC39" s="255"/>
      <c r="AD39" s="320"/>
      <c r="BC39" s="8"/>
      <c r="BD39" s="9"/>
      <c r="BE39" s="9"/>
      <c r="BF39" s="9"/>
      <c r="BG39" s="352"/>
      <c r="BH39" s="10"/>
    </row>
    <row r="40" spans="1:60" ht="17.649999999999999" x14ac:dyDescent="0.5">
      <c r="A40" s="327"/>
      <c r="B40" s="404" t="s">
        <v>283</v>
      </c>
      <c r="C40" s="243"/>
      <c r="D40" s="1"/>
      <c r="E40" s="248"/>
      <c r="F40" s="108"/>
      <c r="G40" s="248"/>
      <c r="H40" s="108"/>
      <c r="I40" s="248"/>
      <c r="J40" s="108"/>
      <c r="K40" s="248"/>
      <c r="L40" s="108"/>
      <c r="M40" s="248"/>
      <c r="N40" s="108"/>
      <c r="O40" s="248"/>
      <c r="P40" s="108"/>
      <c r="Q40" s="248"/>
      <c r="R40" s="108"/>
      <c r="S40" s="248"/>
      <c r="T40" s="108"/>
      <c r="U40" s="248"/>
      <c r="V40" s="108"/>
      <c r="W40" s="248"/>
      <c r="X40" s="108"/>
      <c r="Y40" s="248"/>
      <c r="Z40" s="108"/>
      <c r="AA40" s="248"/>
      <c r="AB40" s="108"/>
      <c r="AC40" s="248"/>
      <c r="AD40" s="319"/>
      <c r="BC40" s="4"/>
      <c r="BD40" s="1"/>
      <c r="BE40" s="560" t="s">
        <v>964</v>
      </c>
      <c r="BF40" s="1"/>
      <c r="BG40" s="838">
        <f>+((I7/139)/15)</f>
        <v>0</v>
      </c>
      <c r="BH40" s="3"/>
    </row>
    <row r="41" spans="1:60" ht="17.649999999999999" x14ac:dyDescent="0.5">
      <c r="A41" s="327" t="s">
        <v>399</v>
      </c>
      <c r="B41" s="394" t="s">
        <v>264</v>
      </c>
      <c r="C41" s="243">
        <f t="shared" ref="C41:C59" si="41">+E41+G41+I41+K41+M41+O41+Q41+S41+U41+W41+Y41+AA41+AC41</f>
        <v>0</v>
      </c>
      <c r="D41" s="101">
        <f t="shared" ref="D41:D59" si="42">+C41/$C$7</f>
        <v>0</v>
      </c>
      <c r="E41" s="706">
        <f>'Next Years Budget - Set Goals'!E50/12</f>
        <v>0</v>
      </c>
      <c r="F41" s="108">
        <f t="shared" ref="F41:H56" si="43">+E41/E$7</f>
        <v>0</v>
      </c>
      <c r="G41" s="706">
        <f>'Next Years Budget - Set Goals'!G50/12</f>
        <v>0</v>
      </c>
      <c r="H41" s="108" t="e">
        <f t="shared" si="43"/>
        <v>#DIV/0!</v>
      </c>
      <c r="I41" s="706">
        <f>'Next Years Budget - Set Goals'!I50/12</f>
        <v>0</v>
      </c>
      <c r="J41" s="108" t="e">
        <f t="shared" ref="J41:J60" si="44">+I41/I$7</f>
        <v>#DIV/0!</v>
      </c>
      <c r="K41" s="706">
        <f>'Next Years Budget - Set Goals'!K50/12</f>
        <v>0</v>
      </c>
      <c r="L41" s="108" t="e">
        <f t="shared" ref="L41:L60" si="45">+K41/K$7</f>
        <v>#DIV/0!</v>
      </c>
      <c r="M41" s="706">
        <f>'Next Years Budget - Set Goals'!M50/12</f>
        <v>0</v>
      </c>
      <c r="N41" s="108" t="e">
        <f t="shared" ref="N41:N60" si="46">+M41/M$7</f>
        <v>#DIV/0!</v>
      </c>
      <c r="O41" s="706">
        <f>'Next Years Budget - Set Goals'!O50/12</f>
        <v>0</v>
      </c>
      <c r="P41" s="108" t="e">
        <f t="shared" ref="P41:P60" si="47">+O41/O$7</f>
        <v>#DIV/0!</v>
      </c>
      <c r="Q41" s="706">
        <f>'Next Years Budget - Set Goals'!Q50/12</f>
        <v>0</v>
      </c>
      <c r="R41" s="108" t="e">
        <f t="shared" ref="R41:R60" si="48">+Q41/Q$7</f>
        <v>#DIV/0!</v>
      </c>
      <c r="S41" s="706">
        <f>'Next Years Budget - Set Goals'!S50/12</f>
        <v>0</v>
      </c>
      <c r="T41" s="108" t="e">
        <f t="shared" ref="T41:T60" si="49">+S41/S$7</f>
        <v>#DIV/0!</v>
      </c>
      <c r="U41" s="706">
        <f>'Next Years Budget - Set Goals'!U50/12</f>
        <v>0</v>
      </c>
      <c r="V41" s="108" t="e">
        <f t="shared" ref="V41:V60" si="50">+U41/U$7</f>
        <v>#DIV/0!</v>
      </c>
      <c r="W41" s="706">
        <f>'Next Years Budget - Set Goals'!W50/12</f>
        <v>0</v>
      </c>
      <c r="X41" s="108" t="e">
        <f t="shared" ref="X41:X60" si="51">+W41/W$7</f>
        <v>#DIV/0!</v>
      </c>
      <c r="Y41" s="706">
        <f>'Next Years Budget - Set Goals'!Y50/12</f>
        <v>0</v>
      </c>
      <c r="Z41" s="108" t="e">
        <f t="shared" ref="Z41:Z60" si="52">+Y41/Y$7</f>
        <v>#DIV/0!</v>
      </c>
      <c r="AA41" s="706">
        <f>'Next Years Budget - Set Goals'!AA50/12</f>
        <v>0</v>
      </c>
      <c r="AB41" s="108" t="e">
        <f t="shared" ref="AB41:AB60" si="53">+AA41/AA$7</f>
        <v>#DIV/0!</v>
      </c>
      <c r="AC41" s="706">
        <f>'Next Years Budget - Set Goals'!AC50/12</f>
        <v>0</v>
      </c>
      <c r="AD41" s="319" t="e">
        <f t="shared" ref="AD41:AD60" si="54">+AC41/AC$7</f>
        <v>#DIV/0!</v>
      </c>
      <c r="BC41" s="4"/>
      <c r="BD41" s="1"/>
      <c r="BE41" s="560" t="s">
        <v>963</v>
      </c>
      <c r="BF41" s="1"/>
      <c r="BG41" s="838">
        <f>+(($G7/350)/20)</f>
        <v>0</v>
      </c>
      <c r="BH41" s="561"/>
    </row>
    <row r="42" spans="1:60" ht="17.649999999999999" x14ac:dyDescent="0.5">
      <c r="A42" s="327" t="s">
        <v>399</v>
      </c>
      <c r="B42" s="394" t="s">
        <v>265</v>
      </c>
      <c r="C42" s="243">
        <f t="shared" si="41"/>
        <v>0</v>
      </c>
      <c r="D42" s="101">
        <f t="shared" si="42"/>
        <v>0</v>
      </c>
      <c r="E42" s="706">
        <f>'Next Years Budget - Set Goals'!E51/12</f>
        <v>0</v>
      </c>
      <c r="F42" s="108">
        <f t="shared" si="43"/>
        <v>0</v>
      </c>
      <c r="G42" s="706">
        <f>'Next Years Budget - Set Goals'!G51/12</f>
        <v>0</v>
      </c>
      <c r="H42" s="108" t="e">
        <f t="shared" si="43"/>
        <v>#DIV/0!</v>
      </c>
      <c r="I42" s="706">
        <f>'Next Years Budget - Set Goals'!I51/12</f>
        <v>0</v>
      </c>
      <c r="J42" s="108" t="e">
        <f t="shared" si="44"/>
        <v>#DIV/0!</v>
      </c>
      <c r="K42" s="706">
        <f>'Next Years Budget - Set Goals'!K51/12</f>
        <v>0</v>
      </c>
      <c r="L42" s="108" t="e">
        <f t="shared" si="45"/>
        <v>#DIV/0!</v>
      </c>
      <c r="M42" s="706">
        <f>'Next Years Budget - Set Goals'!M51/12</f>
        <v>0</v>
      </c>
      <c r="N42" s="108" t="e">
        <f t="shared" si="46"/>
        <v>#DIV/0!</v>
      </c>
      <c r="O42" s="706">
        <f>'Next Years Budget - Set Goals'!O51/12</f>
        <v>0</v>
      </c>
      <c r="P42" s="108" t="e">
        <f t="shared" si="47"/>
        <v>#DIV/0!</v>
      </c>
      <c r="Q42" s="706">
        <f>'Next Years Budget - Set Goals'!Q51/12</f>
        <v>0</v>
      </c>
      <c r="R42" s="108" t="e">
        <f t="shared" si="48"/>
        <v>#DIV/0!</v>
      </c>
      <c r="S42" s="706">
        <f>'Next Years Budget - Set Goals'!S51/12</f>
        <v>0</v>
      </c>
      <c r="T42" s="108" t="e">
        <f t="shared" si="49"/>
        <v>#DIV/0!</v>
      </c>
      <c r="U42" s="706">
        <f>'Next Years Budget - Set Goals'!U51/12</f>
        <v>0</v>
      </c>
      <c r="V42" s="108" t="e">
        <f t="shared" si="50"/>
        <v>#DIV/0!</v>
      </c>
      <c r="W42" s="706">
        <f>'Next Years Budget - Set Goals'!W51/12</f>
        <v>0</v>
      </c>
      <c r="X42" s="108" t="e">
        <f t="shared" si="51"/>
        <v>#DIV/0!</v>
      </c>
      <c r="Y42" s="706">
        <f>'Next Years Budget - Set Goals'!Y51/12</f>
        <v>0</v>
      </c>
      <c r="Z42" s="108" t="e">
        <f t="shared" si="52"/>
        <v>#DIV/0!</v>
      </c>
      <c r="AA42" s="706">
        <f>'Next Years Budget - Set Goals'!AA51/12</f>
        <v>0</v>
      </c>
      <c r="AB42" s="108" t="e">
        <f t="shared" si="53"/>
        <v>#DIV/0!</v>
      </c>
      <c r="AC42" s="706">
        <f>'Next Years Budget - Set Goals'!AC51/12</f>
        <v>0</v>
      </c>
      <c r="AD42" s="319" t="e">
        <f t="shared" si="54"/>
        <v>#DIV/0!</v>
      </c>
      <c r="BC42" s="4"/>
      <c r="BD42" s="1"/>
      <c r="BE42" s="560" t="s">
        <v>483</v>
      </c>
      <c r="BF42" s="1"/>
      <c r="BG42" s="562">
        <f>SUM(BG35-(BG40+BG41))</f>
        <v>0</v>
      </c>
      <c r="BH42" s="3"/>
    </row>
    <row r="43" spans="1:60" ht="17.649999999999999" x14ac:dyDescent="0.5">
      <c r="A43" s="327" t="s">
        <v>398</v>
      </c>
      <c r="B43" s="394" t="s">
        <v>266</v>
      </c>
      <c r="C43" s="243">
        <f t="shared" si="41"/>
        <v>0</v>
      </c>
      <c r="D43" s="101">
        <f t="shared" si="42"/>
        <v>0</v>
      </c>
      <c r="E43" s="706">
        <f>'Next Years Budget - Set Goals'!E52/12</f>
        <v>0</v>
      </c>
      <c r="F43" s="108">
        <f t="shared" si="43"/>
        <v>0</v>
      </c>
      <c r="G43" s="706">
        <f>'Next Years Budget - Set Goals'!G52/12</f>
        <v>0</v>
      </c>
      <c r="H43" s="108" t="e">
        <f t="shared" si="43"/>
        <v>#DIV/0!</v>
      </c>
      <c r="I43" s="706">
        <f>'Next Years Budget - Set Goals'!I52/12</f>
        <v>0</v>
      </c>
      <c r="J43" s="108" t="e">
        <f t="shared" si="44"/>
        <v>#DIV/0!</v>
      </c>
      <c r="K43" s="706">
        <f>'Next Years Budget - Set Goals'!K52/12</f>
        <v>0</v>
      </c>
      <c r="L43" s="108" t="e">
        <f t="shared" si="45"/>
        <v>#DIV/0!</v>
      </c>
      <c r="M43" s="706">
        <f>'Next Years Budget - Set Goals'!M52/12</f>
        <v>0</v>
      </c>
      <c r="N43" s="108" t="e">
        <f t="shared" si="46"/>
        <v>#DIV/0!</v>
      </c>
      <c r="O43" s="706">
        <f>'Next Years Budget - Set Goals'!O52/12</f>
        <v>0</v>
      </c>
      <c r="P43" s="108" t="e">
        <f t="shared" si="47"/>
        <v>#DIV/0!</v>
      </c>
      <c r="Q43" s="706">
        <f>'Next Years Budget - Set Goals'!Q52/12</f>
        <v>0</v>
      </c>
      <c r="R43" s="108" t="e">
        <f t="shared" si="48"/>
        <v>#DIV/0!</v>
      </c>
      <c r="S43" s="706">
        <f>'Next Years Budget - Set Goals'!S52/12</f>
        <v>0</v>
      </c>
      <c r="T43" s="108" t="e">
        <f t="shared" si="49"/>
        <v>#DIV/0!</v>
      </c>
      <c r="U43" s="706">
        <f>'Next Years Budget - Set Goals'!U52/12</f>
        <v>0</v>
      </c>
      <c r="V43" s="108" t="e">
        <f t="shared" si="50"/>
        <v>#DIV/0!</v>
      </c>
      <c r="W43" s="706">
        <f>'Next Years Budget - Set Goals'!W52/12</f>
        <v>0</v>
      </c>
      <c r="X43" s="108" t="e">
        <f t="shared" si="51"/>
        <v>#DIV/0!</v>
      </c>
      <c r="Y43" s="706">
        <f>'Next Years Budget - Set Goals'!Y52/12</f>
        <v>0</v>
      </c>
      <c r="Z43" s="108" t="e">
        <f t="shared" si="52"/>
        <v>#DIV/0!</v>
      </c>
      <c r="AA43" s="706">
        <f>'Next Years Budget - Set Goals'!AA52/12</f>
        <v>0</v>
      </c>
      <c r="AB43" s="108" t="e">
        <f t="shared" si="53"/>
        <v>#DIV/0!</v>
      </c>
      <c r="AC43" s="706">
        <f>'Next Years Budget - Set Goals'!AC52/12</f>
        <v>0</v>
      </c>
      <c r="AD43" s="319" t="e">
        <f t="shared" si="54"/>
        <v>#DIV/0!</v>
      </c>
      <c r="BC43" s="4"/>
      <c r="BD43" s="1"/>
      <c r="BE43" s="560" t="s">
        <v>484</v>
      </c>
      <c r="BF43" s="1"/>
      <c r="BG43" s="563">
        <v>80</v>
      </c>
      <c r="BH43" s="3"/>
    </row>
    <row r="44" spans="1:60" ht="13.15" x14ac:dyDescent="0.4">
      <c r="A44" s="327" t="s">
        <v>398</v>
      </c>
      <c r="B44" s="394" t="s">
        <v>267</v>
      </c>
      <c r="C44" s="243">
        <f t="shared" si="41"/>
        <v>0</v>
      </c>
      <c r="D44" s="101">
        <f t="shared" si="42"/>
        <v>0</v>
      </c>
      <c r="E44" s="706">
        <f>'Next Years Budget - Set Goals'!E53/12</f>
        <v>0</v>
      </c>
      <c r="F44" s="108">
        <f t="shared" si="43"/>
        <v>0</v>
      </c>
      <c r="G44" s="706">
        <f>'Next Years Budget - Set Goals'!G53/12</f>
        <v>0</v>
      </c>
      <c r="H44" s="108" t="e">
        <f t="shared" si="43"/>
        <v>#DIV/0!</v>
      </c>
      <c r="I44" s="706">
        <f>'Next Years Budget - Set Goals'!I53/12</f>
        <v>0</v>
      </c>
      <c r="J44" s="108" t="e">
        <f t="shared" si="44"/>
        <v>#DIV/0!</v>
      </c>
      <c r="K44" s="706">
        <f>'Next Years Budget - Set Goals'!K53/12</f>
        <v>0</v>
      </c>
      <c r="L44" s="108" t="e">
        <f t="shared" si="45"/>
        <v>#DIV/0!</v>
      </c>
      <c r="M44" s="706">
        <f>'Next Years Budget - Set Goals'!M53/12</f>
        <v>0</v>
      </c>
      <c r="N44" s="108" t="e">
        <f t="shared" si="46"/>
        <v>#DIV/0!</v>
      </c>
      <c r="O44" s="706">
        <f>'Next Years Budget - Set Goals'!O53/12</f>
        <v>0</v>
      </c>
      <c r="P44" s="108" t="e">
        <f t="shared" si="47"/>
        <v>#DIV/0!</v>
      </c>
      <c r="Q44" s="706">
        <f>'Next Years Budget - Set Goals'!Q53/12</f>
        <v>0</v>
      </c>
      <c r="R44" s="108" t="e">
        <f t="shared" si="48"/>
        <v>#DIV/0!</v>
      </c>
      <c r="S44" s="706">
        <f>'Next Years Budget - Set Goals'!S53/12</f>
        <v>0</v>
      </c>
      <c r="T44" s="108" t="e">
        <f t="shared" si="49"/>
        <v>#DIV/0!</v>
      </c>
      <c r="U44" s="706">
        <f>'Next Years Budget - Set Goals'!U53/12</f>
        <v>0</v>
      </c>
      <c r="V44" s="108" t="e">
        <f t="shared" si="50"/>
        <v>#DIV/0!</v>
      </c>
      <c r="W44" s="706">
        <f>'Next Years Budget - Set Goals'!W53/12</f>
        <v>0</v>
      </c>
      <c r="X44" s="108" t="e">
        <f t="shared" si="51"/>
        <v>#DIV/0!</v>
      </c>
      <c r="Y44" s="706">
        <f>'Next Years Budget - Set Goals'!Y53/12</f>
        <v>0</v>
      </c>
      <c r="Z44" s="108" t="e">
        <f t="shared" si="52"/>
        <v>#DIV/0!</v>
      </c>
      <c r="AA44" s="706">
        <f>'Next Years Budget - Set Goals'!AA53/12</f>
        <v>0</v>
      </c>
      <c r="AB44" s="108" t="e">
        <f t="shared" si="53"/>
        <v>#DIV/0!</v>
      </c>
      <c r="AC44" s="706">
        <f>'Next Years Budget - Set Goals'!AC53/12</f>
        <v>0</v>
      </c>
      <c r="AD44" s="319" t="e">
        <f t="shared" si="54"/>
        <v>#DIV/0!</v>
      </c>
      <c r="BC44" s="4"/>
      <c r="BD44" s="1"/>
      <c r="BE44" s="1"/>
      <c r="BF44" s="1"/>
      <c r="BG44" s="344"/>
      <c r="BH44" s="3"/>
    </row>
    <row r="45" spans="1:60" ht="18" thickBot="1" x14ac:dyDescent="0.55000000000000004">
      <c r="A45" s="327" t="s">
        <v>398</v>
      </c>
      <c r="B45" s="394" t="s">
        <v>268</v>
      </c>
      <c r="C45" s="243">
        <f t="shared" si="41"/>
        <v>0</v>
      </c>
      <c r="D45" s="101">
        <f t="shared" si="42"/>
        <v>0</v>
      </c>
      <c r="E45" s="706">
        <f>'Next Years Budget - Set Goals'!E54/12</f>
        <v>0</v>
      </c>
      <c r="F45" s="108">
        <f t="shared" si="43"/>
        <v>0</v>
      </c>
      <c r="G45" s="706">
        <f>'Next Years Budget - Set Goals'!G54/12</f>
        <v>0</v>
      </c>
      <c r="H45" s="108" t="e">
        <f t="shared" si="43"/>
        <v>#DIV/0!</v>
      </c>
      <c r="I45" s="706">
        <f>'Next Years Budget - Set Goals'!I54/12</f>
        <v>0</v>
      </c>
      <c r="J45" s="108" t="e">
        <f t="shared" si="44"/>
        <v>#DIV/0!</v>
      </c>
      <c r="K45" s="706">
        <f>'Next Years Budget - Set Goals'!K54/12</f>
        <v>0</v>
      </c>
      <c r="L45" s="108" t="e">
        <f t="shared" si="45"/>
        <v>#DIV/0!</v>
      </c>
      <c r="M45" s="706">
        <f>'Next Years Budget - Set Goals'!M54/12</f>
        <v>0</v>
      </c>
      <c r="N45" s="108" t="e">
        <f t="shared" si="46"/>
        <v>#DIV/0!</v>
      </c>
      <c r="O45" s="706">
        <f>'Next Years Budget - Set Goals'!O54/12</f>
        <v>0</v>
      </c>
      <c r="P45" s="108" t="e">
        <f t="shared" si="47"/>
        <v>#DIV/0!</v>
      </c>
      <c r="Q45" s="706">
        <f>'Next Years Budget - Set Goals'!Q54/12</f>
        <v>0</v>
      </c>
      <c r="R45" s="108" t="e">
        <f t="shared" si="48"/>
        <v>#DIV/0!</v>
      </c>
      <c r="S45" s="706">
        <f>'Next Years Budget - Set Goals'!S54/12</f>
        <v>0</v>
      </c>
      <c r="T45" s="108" t="e">
        <f t="shared" si="49"/>
        <v>#DIV/0!</v>
      </c>
      <c r="U45" s="706">
        <f>'Next Years Budget - Set Goals'!U54/12</f>
        <v>0</v>
      </c>
      <c r="V45" s="108" t="e">
        <f t="shared" si="50"/>
        <v>#DIV/0!</v>
      </c>
      <c r="W45" s="706">
        <f>'Next Years Budget - Set Goals'!W54/12</f>
        <v>0</v>
      </c>
      <c r="X45" s="108" t="e">
        <f t="shared" si="51"/>
        <v>#DIV/0!</v>
      </c>
      <c r="Y45" s="706">
        <f>'Next Years Budget - Set Goals'!Y54/12</f>
        <v>0</v>
      </c>
      <c r="Z45" s="108" t="e">
        <f t="shared" si="52"/>
        <v>#DIV/0!</v>
      </c>
      <c r="AA45" s="706">
        <f>'Next Years Budget - Set Goals'!AA54/12</f>
        <v>0</v>
      </c>
      <c r="AB45" s="108" t="e">
        <f t="shared" si="53"/>
        <v>#DIV/0!</v>
      </c>
      <c r="AC45" s="706">
        <f>'Next Years Budget - Set Goals'!AC54/12</f>
        <v>0</v>
      </c>
      <c r="AD45" s="319" t="e">
        <f t="shared" si="54"/>
        <v>#DIV/0!</v>
      </c>
      <c r="BC45" s="6"/>
      <c r="BD45" s="2"/>
      <c r="BE45" s="556" t="s">
        <v>485</v>
      </c>
      <c r="BF45" s="2"/>
      <c r="BG45" s="564">
        <f>+($BG$42*$BG$43)</f>
        <v>0</v>
      </c>
      <c r="BH45" s="7"/>
    </row>
    <row r="46" spans="1:60" ht="13.15" x14ac:dyDescent="0.4">
      <c r="A46" s="327" t="s">
        <v>399</v>
      </c>
      <c r="B46" s="394" t="s">
        <v>269</v>
      </c>
      <c r="C46" s="243">
        <f t="shared" si="41"/>
        <v>0</v>
      </c>
      <c r="D46" s="101">
        <f t="shared" si="42"/>
        <v>0</v>
      </c>
      <c r="E46" s="706">
        <f>'Next Years Budget - Set Goals'!E55/12</f>
        <v>0</v>
      </c>
      <c r="F46" s="108">
        <f t="shared" si="43"/>
        <v>0</v>
      </c>
      <c r="G46" s="706">
        <f>'Next Years Budget - Set Goals'!G55/12</f>
        <v>0</v>
      </c>
      <c r="H46" s="108" t="e">
        <f t="shared" si="43"/>
        <v>#DIV/0!</v>
      </c>
      <c r="I46" s="706">
        <f>'Next Years Budget - Set Goals'!I55/12</f>
        <v>0</v>
      </c>
      <c r="J46" s="108" t="e">
        <f t="shared" si="44"/>
        <v>#DIV/0!</v>
      </c>
      <c r="K46" s="706">
        <f>'Next Years Budget - Set Goals'!K55/12</f>
        <v>0</v>
      </c>
      <c r="L46" s="108" t="e">
        <f t="shared" si="45"/>
        <v>#DIV/0!</v>
      </c>
      <c r="M46" s="706">
        <f>'Next Years Budget - Set Goals'!M55/12</f>
        <v>0</v>
      </c>
      <c r="N46" s="108" t="e">
        <f t="shared" si="46"/>
        <v>#DIV/0!</v>
      </c>
      <c r="O46" s="706">
        <f>'Next Years Budget - Set Goals'!O55/12</f>
        <v>0</v>
      </c>
      <c r="P46" s="108" t="e">
        <f t="shared" si="47"/>
        <v>#DIV/0!</v>
      </c>
      <c r="Q46" s="706">
        <f>'Next Years Budget - Set Goals'!Q55/12</f>
        <v>0</v>
      </c>
      <c r="R46" s="108" t="e">
        <f t="shared" si="48"/>
        <v>#DIV/0!</v>
      </c>
      <c r="S46" s="706">
        <f>'Next Years Budget - Set Goals'!S55/12</f>
        <v>0</v>
      </c>
      <c r="T46" s="108" t="e">
        <f t="shared" si="49"/>
        <v>#DIV/0!</v>
      </c>
      <c r="U46" s="706">
        <f>'Next Years Budget - Set Goals'!U55/12</f>
        <v>0</v>
      </c>
      <c r="V46" s="108" t="e">
        <f t="shared" si="50"/>
        <v>#DIV/0!</v>
      </c>
      <c r="W46" s="706">
        <f>'Next Years Budget - Set Goals'!W55/12</f>
        <v>0</v>
      </c>
      <c r="X46" s="108" t="e">
        <f t="shared" si="51"/>
        <v>#DIV/0!</v>
      </c>
      <c r="Y46" s="706">
        <f>'Next Years Budget - Set Goals'!Y55/12</f>
        <v>0</v>
      </c>
      <c r="Z46" s="108" t="e">
        <f t="shared" si="52"/>
        <v>#DIV/0!</v>
      </c>
      <c r="AA46" s="706">
        <f>'Next Years Budget - Set Goals'!AA55/12</f>
        <v>0</v>
      </c>
      <c r="AB46" s="108" t="e">
        <f t="shared" si="53"/>
        <v>#DIV/0!</v>
      </c>
      <c r="AC46" s="706">
        <f>'Next Years Budget - Set Goals'!AC55/12</f>
        <v>0</v>
      </c>
      <c r="AD46" s="319" t="e">
        <f t="shared" si="54"/>
        <v>#DIV/0!</v>
      </c>
    </row>
    <row r="47" spans="1:60" ht="13.15" x14ac:dyDescent="0.4">
      <c r="A47" s="327" t="s">
        <v>399</v>
      </c>
      <c r="B47" s="408" t="s">
        <v>270</v>
      </c>
      <c r="C47" s="243">
        <f t="shared" si="41"/>
        <v>0</v>
      </c>
      <c r="D47" s="101">
        <f t="shared" si="42"/>
        <v>0</v>
      </c>
      <c r="E47" s="706">
        <f>'Next Years Budget - Set Goals'!E56/12</f>
        <v>0</v>
      </c>
      <c r="F47" s="108">
        <f t="shared" si="43"/>
        <v>0</v>
      </c>
      <c r="G47" s="706">
        <f>'Next Years Budget - Set Goals'!G56/12</f>
        <v>0</v>
      </c>
      <c r="H47" s="108" t="e">
        <f t="shared" si="43"/>
        <v>#DIV/0!</v>
      </c>
      <c r="I47" s="706">
        <f>'Next Years Budget - Set Goals'!I56/12</f>
        <v>0</v>
      </c>
      <c r="J47" s="108" t="e">
        <f t="shared" si="44"/>
        <v>#DIV/0!</v>
      </c>
      <c r="K47" s="706">
        <f>'Next Years Budget - Set Goals'!K56/12</f>
        <v>0</v>
      </c>
      <c r="L47" s="108" t="e">
        <f t="shared" si="45"/>
        <v>#DIV/0!</v>
      </c>
      <c r="M47" s="706">
        <f>'Next Years Budget - Set Goals'!M56/12</f>
        <v>0</v>
      </c>
      <c r="N47" s="108" t="e">
        <f t="shared" si="46"/>
        <v>#DIV/0!</v>
      </c>
      <c r="O47" s="706">
        <f>'Next Years Budget - Set Goals'!O56/12</f>
        <v>0</v>
      </c>
      <c r="P47" s="108" t="e">
        <f t="shared" si="47"/>
        <v>#DIV/0!</v>
      </c>
      <c r="Q47" s="706">
        <f>'Next Years Budget - Set Goals'!Q56/12</f>
        <v>0</v>
      </c>
      <c r="R47" s="108" t="e">
        <f t="shared" si="48"/>
        <v>#DIV/0!</v>
      </c>
      <c r="S47" s="706">
        <f>'Next Years Budget - Set Goals'!S56/12</f>
        <v>0</v>
      </c>
      <c r="T47" s="108" t="e">
        <f t="shared" si="49"/>
        <v>#DIV/0!</v>
      </c>
      <c r="U47" s="706">
        <f>'Next Years Budget - Set Goals'!U56/12</f>
        <v>0</v>
      </c>
      <c r="V47" s="108" t="e">
        <f t="shared" si="50"/>
        <v>#DIV/0!</v>
      </c>
      <c r="W47" s="706">
        <f>'Next Years Budget - Set Goals'!W56/12</f>
        <v>0</v>
      </c>
      <c r="X47" s="108" t="e">
        <f t="shared" si="51"/>
        <v>#DIV/0!</v>
      </c>
      <c r="Y47" s="706">
        <f>'Next Years Budget - Set Goals'!Y56/12</f>
        <v>0</v>
      </c>
      <c r="Z47" s="108" t="e">
        <f t="shared" si="52"/>
        <v>#DIV/0!</v>
      </c>
      <c r="AA47" s="706">
        <f>'Next Years Budget - Set Goals'!AA56/12</f>
        <v>0</v>
      </c>
      <c r="AB47" s="108" t="e">
        <f t="shared" si="53"/>
        <v>#DIV/0!</v>
      </c>
      <c r="AC47" s="706">
        <f>'Next Years Budget - Set Goals'!AC56/12</f>
        <v>0</v>
      </c>
      <c r="AD47" s="319" t="e">
        <f t="shared" si="54"/>
        <v>#DIV/0!</v>
      </c>
    </row>
    <row r="48" spans="1:60" ht="13.15" x14ac:dyDescent="0.4">
      <c r="A48" s="327" t="s">
        <v>398</v>
      </c>
      <c r="B48" s="394" t="s">
        <v>271</v>
      </c>
      <c r="C48" s="243">
        <f t="shared" si="41"/>
        <v>0</v>
      </c>
      <c r="D48" s="101">
        <f t="shared" si="42"/>
        <v>0</v>
      </c>
      <c r="E48" s="706">
        <f>'Next Years Budget - Set Goals'!E57/12</f>
        <v>0</v>
      </c>
      <c r="F48" s="108">
        <f t="shared" si="43"/>
        <v>0</v>
      </c>
      <c r="G48" s="706">
        <f>'Next Years Budget - Set Goals'!G57/12</f>
        <v>0</v>
      </c>
      <c r="H48" s="108" t="e">
        <f t="shared" si="43"/>
        <v>#DIV/0!</v>
      </c>
      <c r="I48" s="706">
        <f>'Next Years Budget - Set Goals'!I57/12</f>
        <v>0</v>
      </c>
      <c r="J48" s="108" t="e">
        <f t="shared" si="44"/>
        <v>#DIV/0!</v>
      </c>
      <c r="K48" s="706">
        <f>'Next Years Budget - Set Goals'!K57/12</f>
        <v>0</v>
      </c>
      <c r="L48" s="108" t="e">
        <f t="shared" si="45"/>
        <v>#DIV/0!</v>
      </c>
      <c r="M48" s="706">
        <f>'Next Years Budget - Set Goals'!M57/12</f>
        <v>0</v>
      </c>
      <c r="N48" s="108" t="e">
        <f t="shared" si="46"/>
        <v>#DIV/0!</v>
      </c>
      <c r="O48" s="706">
        <f>'Next Years Budget - Set Goals'!O57/12</f>
        <v>0</v>
      </c>
      <c r="P48" s="108" t="e">
        <f t="shared" si="47"/>
        <v>#DIV/0!</v>
      </c>
      <c r="Q48" s="706">
        <f>'Next Years Budget - Set Goals'!Q57/12</f>
        <v>0</v>
      </c>
      <c r="R48" s="108" t="e">
        <f t="shared" si="48"/>
        <v>#DIV/0!</v>
      </c>
      <c r="S48" s="706">
        <f>'Next Years Budget - Set Goals'!S57/12</f>
        <v>0</v>
      </c>
      <c r="T48" s="108" t="e">
        <f t="shared" si="49"/>
        <v>#DIV/0!</v>
      </c>
      <c r="U48" s="706">
        <f>'Next Years Budget - Set Goals'!U57/12</f>
        <v>0</v>
      </c>
      <c r="V48" s="108" t="e">
        <f t="shared" si="50"/>
        <v>#DIV/0!</v>
      </c>
      <c r="W48" s="706">
        <f>'Next Years Budget - Set Goals'!W57/12</f>
        <v>0</v>
      </c>
      <c r="X48" s="108" t="e">
        <f t="shared" si="51"/>
        <v>#DIV/0!</v>
      </c>
      <c r="Y48" s="706">
        <f>'Next Years Budget - Set Goals'!Y57/12</f>
        <v>0</v>
      </c>
      <c r="Z48" s="108" t="e">
        <f t="shared" si="52"/>
        <v>#DIV/0!</v>
      </c>
      <c r="AA48" s="706">
        <f>'Next Years Budget - Set Goals'!AA57/12</f>
        <v>0</v>
      </c>
      <c r="AB48" s="108" t="e">
        <f t="shared" si="53"/>
        <v>#DIV/0!</v>
      </c>
      <c r="AC48" s="706">
        <f>'Next Years Budget - Set Goals'!AC57/12</f>
        <v>0</v>
      </c>
      <c r="AD48" s="319" t="e">
        <f t="shared" si="54"/>
        <v>#DIV/0!</v>
      </c>
    </row>
    <row r="49" spans="1:30" ht="13.15" x14ac:dyDescent="0.4">
      <c r="A49" s="327" t="s">
        <v>398</v>
      </c>
      <c r="B49" s="394" t="s">
        <v>272</v>
      </c>
      <c r="C49" s="243">
        <f t="shared" si="41"/>
        <v>0</v>
      </c>
      <c r="D49" s="101">
        <f t="shared" si="42"/>
        <v>0</v>
      </c>
      <c r="E49" s="706">
        <f>'Next Years Budget - Set Goals'!E58/12</f>
        <v>0</v>
      </c>
      <c r="F49" s="108">
        <f t="shared" si="43"/>
        <v>0</v>
      </c>
      <c r="G49" s="706">
        <f>'Next Years Budget - Set Goals'!G58/12</f>
        <v>0</v>
      </c>
      <c r="H49" s="108" t="e">
        <f t="shared" si="43"/>
        <v>#DIV/0!</v>
      </c>
      <c r="I49" s="706">
        <f>'Next Years Budget - Set Goals'!I58/12</f>
        <v>0</v>
      </c>
      <c r="J49" s="108" t="e">
        <f t="shared" si="44"/>
        <v>#DIV/0!</v>
      </c>
      <c r="K49" s="706">
        <f>'Next Years Budget - Set Goals'!K58/12</f>
        <v>0</v>
      </c>
      <c r="L49" s="108" t="e">
        <f t="shared" si="45"/>
        <v>#DIV/0!</v>
      </c>
      <c r="M49" s="706">
        <f>'Next Years Budget - Set Goals'!M58/12</f>
        <v>0</v>
      </c>
      <c r="N49" s="108" t="e">
        <f t="shared" si="46"/>
        <v>#DIV/0!</v>
      </c>
      <c r="O49" s="706">
        <f>'Next Years Budget - Set Goals'!O58/12</f>
        <v>0</v>
      </c>
      <c r="P49" s="108" t="e">
        <f t="shared" si="47"/>
        <v>#DIV/0!</v>
      </c>
      <c r="Q49" s="706">
        <f>'Next Years Budget - Set Goals'!Q58/12</f>
        <v>0</v>
      </c>
      <c r="R49" s="108" t="e">
        <f t="shared" si="48"/>
        <v>#DIV/0!</v>
      </c>
      <c r="S49" s="706">
        <f>'Next Years Budget - Set Goals'!S58/12</f>
        <v>0</v>
      </c>
      <c r="T49" s="108" t="e">
        <f t="shared" si="49"/>
        <v>#DIV/0!</v>
      </c>
      <c r="U49" s="706">
        <f>'Next Years Budget - Set Goals'!U58/12</f>
        <v>0</v>
      </c>
      <c r="V49" s="108" t="e">
        <f t="shared" si="50"/>
        <v>#DIV/0!</v>
      </c>
      <c r="W49" s="706">
        <f>'Next Years Budget - Set Goals'!W58/12</f>
        <v>0</v>
      </c>
      <c r="X49" s="108" t="e">
        <f t="shared" si="51"/>
        <v>#DIV/0!</v>
      </c>
      <c r="Y49" s="706">
        <f>'Next Years Budget - Set Goals'!Y58/12</f>
        <v>0</v>
      </c>
      <c r="Z49" s="108" t="e">
        <f t="shared" si="52"/>
        <v>#DIV/0!</v>
      </c>
      <c r="AA49" s="706">
        <f>'Next Years Budget - Set Goals'!AA58/12</f>
        <v>0</v>
      </c>
      <c r="AB49" s="108" t="e">
        <f t="shared" si="53"/>
        <v>#DIV/0!</v>
      </c>
      <c r="AC49" s="706">
        <f>'Next Years Budget - Set Goals'!AC58/12</f>
        <v>0</v>
      </c>
      <c r="AD49" s="319" t="e">
        <f t="shared" si="54"/>
        <v>#DIV/0!</v>
      </c>
    </row>
    <row r="50" spans="1:30" ht="13.15" x14ac:dyDescent="0.4">
      <c r="A50" s="327" t="s">
        <v>398</v>
      </c>
      <c r="B50" s="394" t="s">
        <v>273</v>
      </c>
      <c r="C50" s="243">
        <f t="shared" si="41"/>
        <v>0</v>
      </c>
      <c r="D50" s="101">
        <f t="shared" si="42"/>
        <v>0</v>
      </c>
      <c r="E50" s="706">
        <f>'Next Years Budget - Set Goals'!E59/12</f>
        <v>0</v>
      </c>
      <c r="F50" s="108">
        <f t="shared" si="43"/>
        <v>0</v>
      </c>
      <c r="G50" s="706">
        <f>'Next Years Budget - Set Goals'!G59/12</f>
        <v>0</v>
      </c>
      <c r="H50" s="108" t="e">
        <f t="shared" si="43"/>
        <v>#DIV/0!</v>
      </c>
      <c r="I50" s="706">
        <f>'Next Years Budget - Set Goals'!I59/12</f>
        <v>0</v>
      </c>
      <c r="J50" s="108" t="e">
        <f t="shared" si="44"/>
        <v>#DIV/0!</v>
      </c>
      <c r="K50" s="706">
        <f>'Next Years Budget - Set Goals'!K59/12</f>
        <v>0</v>
      </c>
      <c r="L50" s="108" t="e">
        <f t="shared" si="45"/>
        <v>#DIV/0!</v>
      </c>
      <c r="M50" s="706">
        <f>'Next Years Budget - Set Goals'!M59/12</f>
        <v>0</v>
      </c>
      <c r="N50" s="108" t="e">
        <f t="shared" si="46"/>
        <v>#DIV/0!</v>
      </c>
      <c r="O50" s="706">
        <f>'Next Years Budget - Set Goals'!O59/12</f>
        <v>0</v>
      </c>
      <c r="P50" s="108" t="e">
        <f t="shared" si="47"/>
        <v>#DIV/0!</v>
      </c>
      <c r="Q50" s="706">
        <f>'Next Years Budget - Set Goals'!Q59/12</f>
        <v>0</v>
      </c>
      <c r="R50" s="108" t="e">
        <f t="shared" si="48"/>
        <v>#DIV/0!</v>
      </c>
      <c r="S50" s="706">
        <f>'Next Years Budget - Set Goals'!S59/12</f>
        <v>0</v>
      </c>
      <c r="T50" s="108" t="e">
        <f t="shared" si="49"/>
        <v>#DIV/0!</v>
      </c>
      <c r="U50" s="706">
        <f>'Next Years Budget - Set Goals'!U59/12</f>
        <v>0</v>
      </c>
      <c r="V50" s="108" t="e">
        <f t="shared" si="50"/>
        <v>#DIV/0!</v>
      </c>
      <c r="W50" s="706">
        <f>'Next Years Budget - Set Goals'!W59/12</f>
        <v>0</v>
      </c>
      <c r="X50" s="108" t="e">
        <f t="shared" si="51"/>
        <v>#DIV/0!</v>
      </c>
      <c r="Y50" s="706">
        <f>'Next Years Budget - Set Goals'!Y59/12</f>
        <v>0</v>
      </c>
      <c r="Z50" s="108" t="e">
        <f t="shared" si="52"/>
        <v>#DIV/0!</v>
      </c>
      <c r="AA50" s="706">
        <f>'Next Years Budget - Set Goals'!AA59/12</f>
        <v>0</v>
      </c>
      <c r="AB50" s="108" t="e">
        <f t="shared" si="53"/>
        <v>#DIV/0!</v>
      </c>
      <c r="AC50" s="706">
        <f>'Next Years Budget - Set Goals'!AC59/12</f>
        <v>0</v>
      </c>
      <c r="AD50" s="319" t="e">
        <f t="shared" si="54"/>
        <v>#DIV/0!</v>
      </c>
    </row>
    <row r="51" spans="1:30" ht="13.15" x14ac:dyDescent="0.4">
      <c r="A51" s="327" t="s">
        <v>398</v>
      </c>
      <c r="B51" s="394" t="s">
        <v>274</v>
      </c>
      <c r="C51" s="243">
        <f t="shared" si="41"/>
        <v>0</v>
      </c>
      <c r="D51" s="101">
        <f t="shared" si="42"/>
        <v>0</v>
      </c>
      <c r="E51" s="706">
        <f>'Next Years Budget - Set Goals'!E60/12</f>
        <v>0</v>
      </c>
      <c r="F51" s="108">
        <f t="shared" si="43"/>
        <v>0</v>
      </c>
      <c r="G51" s="706">
        <f>'Next Years Budget - Set Goals'!G60/12</f>
        <v>0</v>
      </c>
      <c r="H51" s="108" t="e">
        <f t="shared" si="43"/>
        <v>#DIV/0!</v>
      </c>
      <c r="I51" s="706">
        <f>'Next Years Budget - Set Goals'!I60/12</f>
        <v>0</v>
      </c>
      <c r="J51" s="108" t="e">
        <f t="shared" si="44"/>
        <v>#DIV/0!</v>
      </c>
      <c r="K51" s="706">
        <f>'Next Years Budget - Set Goals'!K60/12</f>
        <v>0</v>
      </c>
      <c r="L51" s="108" t="e">
        <f t="shared" si="45"/>
        <v>#DIV/0!</v>
      </c>
      <c r="M51" s="706">
        <f>'Next Years Budget - Set Goals'!M60/12</f>
        <v>0</v>
      </c>
      <c r="N51" s="108" t="e">
        <f t="shared" si="46"/>
        <v>#DIV/0!</v>
      </c>
      <c r="O51" s="706">
        <f>'Next Years Budget - Set Goals'!O60/12</f>
        <v>0</v>
      </c>
      <c r="P51" s="108" t="e">
        <f t="shared" si="47"/>
        <v>#DIV/0!</v>
      </c>
      <c r="Q51" s="706">
        <f>'Next Years Budget - Set Goals'!Q60/12</f>
        <v>0</v>
      </c>
      <c r="R51" s="108" t="e">
        <f t="shared" si="48"/>
        <v>#DIV/0!</v>
      </c>
      <c r="S51" s="706">
        <f>'Next Years Budget - Set Goals'!S60/12</f>
        <v>0</v>
      </c>
      <c r="T51" s="108" t="e">
        <f t="shared" si="49"/>
        <v>#DIV/0!</v>
      </c>
      <c r="U51" s="706">
        <f>'Next Years Budget - Set Goals'!U60/12</f>
        <v>0</v>
      </c>
      <c r="V51" s="108" t="e">
        <f t="shared" si="50"/>
        <v>#DIV/0!</v>
      </c>
      <c r="W51" s="706">
        <f>'Next Years Budget - Set Goals'!W60/12</f>
        <v>0</v>
      </c>
      <c r="X51" s="108" t="e">
        <f t="shared" si="51"/>
        <v>#DIV/0!</v>
      </c>
      <c r="Y51" s="706">
        <f>'Next Years Budget - Set Goals'!Y60/12</f>
        <v>0</v>
      </c>
      <c r="Z51" s="108" t="e">
        <f t="shared" si="52"/>
        <v>#DIV/0!</v>
      </c>
      <c r="AA51" s="706">
        <f>'Next Years Budget - Set Goals'!AA60/12</f>
        <v>0</v>
      </c>
      <c r="AB51" s="108" t="e">
        <f t="shared" si="53"/>
        <v>#DIV/0!</v>
      </c>
      <c r="AC51" s="706">
        <f>'Next Years Budget - Set Goals'!AC60/12</f>
        <v>0</v>
      </c>
      <c r="AD51" s="319" t="e">
        <f t="shared" si="54"/>
        <v>#DIV/0!</v>
      </c>
    </row>
    <row r="52" spans="1:30" ht="13.15" x14ac:dyDescent="0.4">
      <c r="A52" s="327" t="s">
        <v>398</v>
      </c>
      <c r="B52" s="394" t="s">
        <v>275</v>
      </c>
      <c r="C52" s="243">
        <f t="shared" si="41"/>
        <v>0</v>
      </c>
      <c r="D52" s="101">
        <f t="shared" si="42"/>
        <v>0</v>
      </c>
      <c r="E52" s="706">
        <f>'Next Years Budget - Set Goals'!E61/12</f>
        <v>0</v>
      </c>
      <c r="F52" s="108">
        <f t="shared" si="43"/>
        <v>0</v>
      </c>
      <c r="G52" s="706">
        <f>'Next Years Budget - Set Goals'!G61/12</f>
        <v>0</v>
      </c>
      <c r="H52" s="108" t="e">
        <f t="shared" si="43"/>
        <v>#DIV/0!</v>
      </c>
      <c r="I52" s="706">
        <f>'Next Years Budget - Set Goals'!I61/12</f>
        <v>0</v>
      </c>
      <c r="J52" s="108" t="e">
        <f t="shared" si="44"/>
        <v>#DIV/0!</v>
      </c>
      <c r="K52" s="706">
        <f>'Next Years Budget - Set Goals'!K61/12</f>
        <v>0</v>
      </c>
      <c r="L52" s="108" t="e">
        <f t="shared" si="45"/>
        <v>#DIV/0!</v>
      </c>
      <c r="M52" s="706">
        <f>'Next Years Budget - Set Goals'!M61/12</f>
        <v>0</v>
      </c>
      <c r="N52" s="108" t="e">
        <f t="shared" si="46"/>
        <v>#DIV/0!</v>
      </c>
      <c r="O52" s="706">
        <f>'Next Years Budget - Set Goals'!O61/12</f>
        <v>0</v>
      </c>
      <c r="P52" s="108" t="e">
        <f t="shared" si="47"/>
        <v>#DIV/0!</v>
      </c>
      <c r="Q52" s="706">
        <f>'Next Years Budget - Set Goals'!Q61/12</f>
        <v>0</v>
      </c>
      <c r="R52" s="108" t="e">
        <f t="shared" si="48"/>
        <v>#DIV/0!</v>
      </c>
      <c r="S52" s="706">
        <f>'Next Years Budget - Set Goals'!S61/12</f>
        <v>0</v>
      </c>
      <c r="T52" s="108" t="e">
        <f t="shared" si="49"/>
        <v>#DIV/0!</v>
      </c>
      <c r="U52" s="706">
        <f>'Next Years Budget - Set Goals'!U61/12</f>
        <v>0</v>
      </c>
      <c r="V52" s="108" t="e">
        <f t="shared" si="50"/>
        <v>#DIV/0!</v>
      </c>
      <c r="W52" s="706">
        <f>'Next Years Budget - Set Goals'!W61/12</f>
        <v>0</v>
      </c>
      <c r="X52" s="108" t="e">
        <f t="shared" si="51"/>
        <v>#DIV/0!</v>
      </c>
      <c r="Y52" s="706">
        <f>'Next Years Budget - Set Goals'!Y61/12</f>
        <v>0</v>
      </c>
      <c r="Z52" s="108" t="e">
        <f t="shared" si="52"/>
        <v>#DIV/0!</v>
      </c>
      <c r="AA52" s="706">
        <f>'Next Years Budget - Set Goals'!AA61/12</f>
        <v>0</v>
      </c>
      <c r="AB52" s="108" t="e">
        <f t="shared" si="53"/>
        <v>#DIV/0!</v>
      </c>
      <c r="AC52" s="706">
        <f>'Next Years Budget - Set Goals'!AC61/12</f>
        <v>0</v>
      </c>
      <c r="AD52" s="319" t="e">
        <f t="shared" si="54"/>
        <v>#DIV/0!</v>
      </c>
    </row>
    <row r="53" spans="1:30" ht="13.15" x14ac:dyDescent="0.4">
      <c r="A53" s="327" t="s">
        <v>398</v>
      </c>
      <c r="B53" s="394" t="s">
        <v>276</v>
      </c>
      <c r="C53" s="243">
        <f t="shared" si="41"/>
        <v>0</v>
      </c>
      <c r="D53" s="101">
        <f t="shared" si="42"/>
        <v>0</v>
      </c>
      <c r="E53" s="706">
        <f>'Next Years Budget - Set Goals'!E62/12</f>
        <v>0</v>
      </c>
      <c r="F53" s="108">
        <f t="shared" si="43"/>
        <v>0</v>
      </c>
      <c r="G53" s="706">
        <f>'Next Years Budget - Set Goals'!G62/12</f>
        <v>0</v>
      </c>
      <c r="H53" s="108" t="e">
        <f t="shared" si="43"/>
        <v>#DIV/0!</v>
      </c>
      <c r="I53" s="706">
        <f>'Next Years Budget - Set Goals'!I62/12</f>
        <v>0</v>
      </c>
      <c r="J53" s="108" t="e">
        <f t="shared" si="44"/>
        <v>#DIV/0!</v>
      </c>
      <c r="K53" s="706">
        <f>'Next Years Budget - Set Goals'!K62/12</f>
        <v>0</v>
      </c>
      <c r="L53" s="108" t="e">
        <f t="shared" si="45"/>
        <v>#DIV/0!</v>
      </c>
      <c r="M53" s="706">
        <f>'Next Years Budget - Set Goals'!M62/12</f>
        <v>0</v>
      </c>
      <c r="N53" s="108" t="e">
        <f t="shared" si="46"/>
        <v>#DIV/0!</v>
      </c>
      <c r="O53" s="706">
        <f>'Next Years Budget - Set Goals'!O62/12</f>
        <v>0</v>
      </c>
      <c r="P53" s="108" t="e">
        <f t="shared" si="47"/>
        <v>#DIV/0!</v>
      </c>
      <c r="Q53" s="706">
        <f>'Next Years Budget - Set Goals'!Q62/12</f>
        <v>0</v>
      </c>
      <c r="R53" s="108" t="e">
        <f t="shared" si="48"/>
        <v>#DIV/0!</v>
      </c>
      <c r="S53" s="706">
        <f>'Next Years Budget - Set Goals'!S62/12</f>
        <v>0</v>
      </c>
      <c r="T53" s="108" t="e">
        <f t="shared" si="49"/>
        <v>#DIV/0!</v>
      </c>
      <c r="U53" s="706">
        <f>'Next Years Budget - Set Goals'!U62/12</f>
        <v>0</v>
      </c>
      <c r="V53" s="108" t="e">
        <f t="shared" si="50"/>
        <v>#DIV/0!</v>
      </c>
      <c r="W53" s="706">
        <f>'Next Years Budget - Set Goals'!W62/12</f>
        <v>0</v>
      </c>
      <c r="X53" s="108" t="e">
        <f t="shared" si="51"/>
        <v>#DIV/0!</v>
      </c>
      <c r="Y53" s="706">
        <f>'Next Years Budget - Set Goals'!Y62/12</f>
        <v>0</v>
      </c>
      <c r="Z53" s="108" t="e">
        <f t="shared" si="52"/>
        <v>#DIV/0!</v>
      </c>
      <c r="AA53" s="706">
        <f>'Next Years Budget - Set Goals'!AA62/12</f>
        <v>0</v>
      </c>
      <c r="AB53" s="108" t="e">
        <f t="shared" si="53"/>
        <v>#DIV/0!</v>
      </c>
      <c r="AC53" s="706">
        <f>'Next Years Budget - Set Goals'!AC62/12</f>
        <v>0</v>
      </c>
      <c r="AD53" s="319" t="e">
        <f t="shared" si="54"/>
        <v>#DIV/0!</v>
      </c>
    </row>
    <row r="54" spans="1:30" ht="13.15" x14ac:dyDescent="0.4">
      <c r="A54" s="327" t="s">
        <v>399</v>
      </c>
      <c r="B54" s="394" t="s">
        <v>277</v>
      </c>
      <c r="C54" s="243">
        <f t="shared" si="41"/>
        <v>0</v>
      </c>
      <c r="D54" s="101">
        <f t="shared" si="42"/>
        <v>0</v>
      </c>
      <c r="E54" s="706">
        <f>'Next Years Budget - Set Goals'!E63/12</f>
        <v>0</v>
      </c>
      <c r="F54" s="108">
        <f t="shared" si="43"/>
        <v>0</v>
      </c>
      <c r="G54" s="706">
        <f>'Next Years Budget - Set Goals'!G63/12</f>
        <v>0</v>
      </c>
      <c r="H54" s="108" t="e">
        <f t="shared" si="43"/>
        <v>#DIV/0!</v>
      </c>
      <c r="I54" s="706">
        <f>'Next Years Budget - Set Goals'!I63/12</f>
        <v>0</v>
      </c>
      <c r="J54" s="108" t="e">
        <f t="shared" si="44"/>
        <v>#DIV/0!</v>
      </c>
      <c r="K54" s="706">
        <f>'Next Years Budget - Set Goals'!K63/12</f>
        <v>0</v>
      </c>
      <c r="L54" s="108" t="e">
        <f t="shared" si="45"/>
        <v>#DIV/0!</v>
      </c>
      <c r="M54" s="706">
        <f>'Next Years Budget - Set Goals'!M63/12</f>
        <v>0</v>
      </c>
      <c r="N54" s="108" t="e">
        <f t="shared" si="46"/>
        <v>#DIV/0!</v>
      </c>
      <c r="O54" s="706">
        <f>'Next Years Budget - Set Goals'!O63/12</f>
        <v>0</v>
      </c>
      <c r="P54" s="108" t="e">
        <f t="shared" si="47"/>
        <v>#DIV/0!</v>
      </c>
      <c r="Q54" s="706">
        <f>'Next Years Budget - Set Goals'!Q63/12</f>
        <v>0</v>
      </c>
      <c r="R54" s="108" t="e">
        <f t="shared" si="48"/>
        <v>#DIV/0!</v>
      </c>
      <c r="S54" s="706">
        <f>'Next Years Budget - Set Goals'!S63/12</f>
        <v>0</v>
      </c>
      <c r="T54" s="108" t="e">
        <f t="shared" si="49"/>
        <v>#DIV/0!</v>
      </c>
      <c r="U54" s="706">
        <f>'Next Years Budget - Set Goals'!U63/12</f>
        <v>0</v>
      </c>
      <c r="V54" s="108" t="e">
        <f t="shared" si="50"/>
        <v>#DIV/0!</v>
      </c>
      <c r="W54" s="706">
        <f>'Next Years Budget - Set Goals'!W63/12</f>
        <v>0</v>
      </c>
      <c r="X54" s="108" t="e">
        <f t="shared" si="51"/>
        <v>#DIV/0!</v>
      </c>
      <c r="Y54" s="706">
        <f>'Next Years Budget - Set Goals'!Y63/12</f>
        <v>0</v>
      </c>
      <c r="Z54" s="108" t="e">
        <f t="shared" si="52"/>
        <v>#DIV/0!</v>
      </c>
      <c r="AA54" s="706">
        <f>'Next Years Budget - Set Goals'!AA63/12</f>
        <v>0</v>
      </c>
      <c r="AB54" s="108" t="e">
        <f t="shared" si="53"/>
        <v>#DIV/0!</v>
      </c>
      <c r="AC54" s="706">
        <f>'Next Years Budget - Set Goals'!AC63/12</f>
        <v>0</v>
      </c>
      <c r="AD54" s="319" t="e">
        <f t="shared" si="54"/>
        <v>#DIV/0!</v>
      </c>
    </row>
    <row r="55" spans="1:30" ht="13.15" x14ac:dyDescent="0.4">
      <c r="A55" s="327" t="s">
        <v>399</v>
      </c>
      <c r="B55" s="394" t="s">
        <v>278</v>
      </c>
      <c r="C55" s="243">
        <f t="shared" si="41"/>
        <v>0</v>
      </c>
      <c r="D55" s="101">
        <f t="shared" si="42"/>
        <v>0</v>
      </c>
      <c r="E55" s="706">
        <f>'Next Years Budget - Set Goals'!E64/12</f>
        <v>0</v>
      </c>
      <c r="F55" s="108">
        <f t="shared" si="43"/>
        <v>0</v>
      </c>
      <c r="G55" s="706">
        <f>'Next Years Budget - Set Goals'!G64/12</f>
        <v>0</v>
      </c>
      <c r="H55" s="108" t="e">
        <f t="shared" si="43"/>
        <v>#DIV/0!</v>
      </c>
      <c r="I55" s="706">
        <f>'Next Years Budget - Set Goals'!I64/12</f>
        <v>0</v>
      </c>
      <c r="J55" s="108" t="e">
        <f t="shared" si="44"/>
        <v>#DIV/0!</v>
      </c>
      <c r="K55" s="706">
        <f>'Next Years Budget - Set Goals'!K64/12</f>
        <v>0</v>
      </c>
      <c r="L55" s="108" t="e">
        <f t="shared" si="45"/>
        <v>#DIV/0!</v>
      </c>
      <c r="M55" s="706">
        <f>'Next Years Budget - Set Goals'!M64/12</f>
        <v>0</v>
      </c>
      <c r="N55" s="108" t="e">
        <f t="shared" si="46"/>
        <v>#DIV/0!</v>
      </c>
      <c r="O55" s="706">
        <f>'Next Years Budget - Set Goals'!O64/12</f>
        <v>0</v>
      </c>
      <c r="P55" s="108" t="e">
        <f t="shared" si="47"/>
        <v>#DIV/0!</v>
      </c>
      <c r="Q55" s="706">
        <f>'Next Years Budget - Set Goals'!Q64/12</f>
        <v>0</v>
      </c>
      <c r="R55" s="108" t="e">
        <f t="shared" si="48"/>
        <v>#DIV/0!</v>
      </c>
      <c r="S55" s="706">
        <f>'Next Years Budget - Set Goals'!S64/12</f>
        <v>0</v>
      </c>
      <c r="T55" s="108" t="e">
        <f t="shared" si="49"/>
        <v>#DIV/0!</v>
      </c>
      <c r="U55" s="706">
        <f>'Next Years Budget - Set Goals'!U64/12</f>
        <v>0</v>
      </c>
      <c r="V55" s="108" t="e">
        <f t="shared" si="50"/>
        <v>#DIV/0!</v>
      </c>
      <c r="W55" s="706">
        <f>'Next Years Budget - Set Goals'!W64/12</f>
        <v>0</v>
      </c>
      <c r="X55" s="108" t="e">
        <f t="shared" si="51"/>
        <v>#DIV/0!</v>
      </c>
      <c r="Y55" s="706">
        <f>'Next Years Budget - Set Goals'!Y64/12</f>
        <v>0</v>
      </c>
      <c r="Z55" s="108" t="e">
        <f t="shared" si="52"/>
        <v>#DIV/0!</v>
      </c>
      <c r="AA55" s="706">
        <f>'Next Years Budget - Set Goals'!AA64/12</f>
        <v>0</v>
      </c>
      <c r="AB55" s="108" t="e">
        <f t="shared" si="53"/>
        <v>#DIV/0!</v>
      </c>
      <c r="AC55" s="706">
        <f>'Next Years Budget - Set Goals'!AC64/12</f>
        <v>0</v>
      </c>
      <c r="AD55" s="319" t="e">
        <f t="shared" si="54"/>
        <v>#DIV/0!</v>
      </c>
    </row>
    <row r="56" spans="1:30" ht="13.15" x14ac:dyDescent="0.4">
      <c r="A56" s="327" t="s">
        <v>399</v>
      </c>
      <c r="B56" s="394" t="s">
        <v>279</v>
      </c>
      <c r="C56" s="243">
        <f t="shared" si="41"/>
        <v>0</v>
      </c>
      <c r="D56" s="101">
        <f t="shared" si="42"/>
        <v>0</v>
      </c>
      <c r="E56" s="706">
        <f>'Next Years Budget - Set Goals'!E65/12</f>
        <v>0</v>
      </c>
      <c r="F56" s="108">
        <f t="shared" si="43"/>
        <v>0</v>
      </c>
      <c r="G56" s="706">
        <f>'Next Years Budget - Set Goals'!G65/12</f>
        <v>0</v>
      </c>
      <c r="H56" s="108" t="e">
        <f t="shared" si="43"/>
        <v>#DIV/0!</v>
      </c>
      <c r="I56" s="706">
        <f>'Next Years Budget - Set Goals'!I65/12</f>
        <v>0</v>
      </c>
      <c r="J56" s="108" t="e">
        <f t="shared" si="44"/>
        <v>#DIV/0!</v>
      </c>
      <c r="K56" s="706">
        <f>'Next Years Budget - Set Goals'!K65/12</f>
        <v>0</v>
      </c>
      <c r="L56" s="108" t="e">
        <f t="shared" si="45"/>
        <v>#DIV/0!</v>
      </c>
      <c r="M56" s="706">
        <f>'Next Years Budget - Set Goals'!M65/12</f>
        <v>0</v>
      </c>
      <c r="N56" s="108" t="e">
        <f t="shared" si="46"/>
        <v>#DIV/0!</v>
      </c>
      <c r="O56" s="706">
        <f>'Next Years Budget - Set Goals'!O65/12</f>
        <v>0</v>
      </c>
      <c r="P56" s="108" t="e">
        <f t="shared" si="47"/>
        <v>#DIV/0!</v>
      </c>
      <c r="Q56" s="706">
        <f>'Next Years Budget - Set Goals'!Q65/12</f>
        <v>0</v>
      </c>
      <c r="R56" s="108" t="e">
        <f t="shared" si="48"/>
        <v>#DIV/0!</v>
      </c>
      <c r="S56" s="706">
        <f>'Next Years Budget - Set Goals'!S65/12</f>
        <v>0</v>
      </c>
      <c r="T56" s="108" t="e">
        <f t="shared" si="49"/>
        <v>#DIV/0!</v>
      </c>
      <c r="U56" s="706">
        <f>'Next Years Budget - Set Goals'!U65/12</f>
        <v>0</v>
      </c>
      <c r="V56" s="108" t="e">
        <f t="shared" si="50"/>
        <v>#DIV/0!</v>
      </c>
      <c r="W56" s="706">
        <f>'Next Years Budget - Set Goals'!W65/12</f>
        <v>0</v>
      </c>
      <c r="X56" s="108" t="e">
        <f t="shared" si="51"/>
        <v>#DIV/0!</v>
      </c>
      <c r="Y56" s="706">
        <f>'Next Years Budget - Set Goals'!Y65/12</f>
        <v>0</v>
      </c>
      <c r="Z56" s="108" t="e">
        <f t="shared" si="52"/>
        <v>#DIV/0!</v>
      </c>
      <c r="AA56" s="706">
        <f>'Next Years Budget - Set Goals'!AA65/12</f>
        <v>0</v>
      </c>
      <c r="AB56" s="108" t="e">
        <f t="shared" si="53"/>
        <v>#DIV/0!</v>
      </c>
      <c r="AC56" s="706">
        <f>'Next Years Budget - Set Goals'!AC65/12</f>
        <v>0</v>
      </c>
      <c r="AD56" s="319" t="e">
        <f t="shared" si="54"/>
        <v>#DIV/0!</v>
      </c>
    </row>
    <row r="57" spans="1:30" ht="13.15" x14ac:dyDescent="0.4">
      <c r="A57" s="327" t="s">
        <v>399</v>
      </c>
      <c r="B57" s="394" t="s">
        <v>280</v>
      </c>
      <c r="C57" s="243">
        <f t="shared" si="41"/>
        <v>0</v>
      </c>
      <c r="D57" s="101">
        <f t="shared" si="42"/>
        <v>0</v>
      </c>
      <c r="E57" s="706">
        <f>'Next Years Budget - Set Goals'!E66/12</f>
        <v>0</v>
      </c>
      <c r="F57" s="108">
        <f t="shared" ref="F57:H60" si="55">+E57/E$7</f>
        <v>0</v>
      </c>
      <c r="G57" s="706">
        <f>'Next Years Budget - Set Goals'!G66/12</f>
        <v>0</v>
      </c>
      <c r="H57" s="108" t="e">
        <f t="shared" si="55"/>
        <v>#DIV/0!</v>
      </c>
      <c r="I57" s="706">
        <f>'Next Years Budget - Set Goals'!I66/12</f>
        <v>0</v>
      </c>
      <c r="J57" s="108" t="e">
        <f t="shared" si="44"/>
        <v>#DIV/0!</v>
      </c>
      <c r="K57" s="706">
        <f>'Next Years Budget - Set Goals'!K66/12</f>
        <v>0</v>
      </c>
      <c r="L57" s="108" t="e">
        <f t="shared" si="45"/>
        <v>#DIV/0!</v>
      </c>
      <c r="M57" s="706">
        <f>'Next Years Budget - Set Goals'!M66/12</f>
        <v>0</v>
      </c>
      <c r="N57" s="108" t="e">
        <f t="shared" si="46"/>
        <v>#DIV/0!</v>
      </c>
      <c r="O57" s="706">
        <f>'Next Years Budget - Set Goals'!O66/12</f>
        <v>0</v>
      </c>
      <c r="P57" s="108" t="e">
        <f t="shared" si="47"/>
        <v>#DIV/0!</v>
      </c>
      <c r="Q57" s="706">
        <f>'Next Years Budget - Set Goals'!Q66/12</f>
        <v>0</v>
      </c>
      <c r="R57" s="108" t="e">
        <f t="shared" si="48"/>
        <v>#DIV/0!</v>
      </c>
      <c r="S57" s="706">
        <f>'Next Years Budget - Set Goals'!S66/12</f>
        <v>0</v>
      </c>
      <c r="T57" s="108" t="e">
        <f t="shared" si="49"/>
        <v>#DIV/0!</v>
      </c>
      <c r="U57" s="706">
        <f>'Next Years Budget - Set Goals'!U66/12</f>
        <v>0</v>
      </c>
      <c r="V57" s="108" t="e">
        <f t="shared" si="50"/>
        <v>#DIV/0!</v>
      </c>
      <c r="W57" s="706">
        <f>'Next Years Budget - Set Goals'!W66/12</f>
        <v>0</v>
      </c>
      <c r="X57" s="108" t="e">
        <f t="shared" si="51"/>
        <v>#DIV/0!</v>
      </c>
      <c r="Y57" s="706">
        <f>'Next Years Budget - Set Goals'!Y66/12</f>
        <v>0</v>
      </c>
      <c r="Z57" s="108" t="e">
        <f t="shared" si="52"/>
        <v>#DIV/0!</v>
      </c>
      <c r="AA57" s="706">
        <f>'Next Years Budget - Set Goals'!AA66/12</f>
        <v>0</v>
      </c>
      <c r="AB57" s="108" t="e">
        <f t="shared" si="53"/>
        <v>#DIV/0!</v>
      </c>
      <c r="AC57" s="706">
        <f>'Next Years Budget - Set Goals'!AC66/12</f>
        <v>0</v>
      </c>
      <c r="AD57" s="319" t="e">
        <f t="shared" si="54"/>
        <v>#DIV/0!</v>
      </c>
    </row>
    <row r="58" spans="1:30" ht="13.15" x14ac:dyDescent="0.4">
      <c r="A58" s="327" t="s">
        <v>398</v>
      </c>
      <c r="B58" s="394" t="s">
        <v>281</v>
      </c>
      <c r="C58" s="243">
        <f t="shared" si="41"/>
        <v>0</v>
      </c>
      <c r="D58" s="101">
        <f t="shared" si="42"/>
        <v>0</v>
      </c>
      <c r="E58" s="706">
        <f>'Next Years Budget - Set Goals'!E67/12</f>
        <v>0</v>
      </c>
      <c r="F58" s="108">
        <f t="shared" si="55"/>
        <v>0</v>
      </c>
      <c r="G58" s="706">
        <f>'Next Years Budget - Set Goals'!G67/12</f>
        <v>0</v>
      </c>
      <c r="H58" s="108" t="e">
        <f t="shared" si="55"/>
        <v>#DIV/0!</v>
      </c>
      <c r="I58" s="706">
        <f>'Next Years Budget - Set Goals'!I67/12</f>
        <v>0</v>
      </c>
      <c r="J58" s="108" t="e">
        <f t="shared" si="44"/>
        <v>#DIV/0!</v>
      </c>
      <c r="K58" s="706">
        <f>'Next Years Budget - Set Goals'!K67/12</f>
        <v>0</v>
      </c>
      <c r="L58" s="108" t="e">
        <f t="shared" si="45"/>
        <v>#DIV/0!</v>
      </c>
      <c r="M58" s="706">
        <f>'Next Years Budget - Set Goals'!M67/12</f>
        <v>0</v>
      </c>
      <c r="N58" s="108" t="e">
        <f t="shared" si="46"/>
        <v>#DIV/0!</v>
      </c>
      <c r="O58" s="706">
        <f>'Next Years Budget - Set Goals'!O67/12</f>
        <v>0</v>
      </c>
      <c r="P58" s="108" t="e">
        <f t="shared" si="47"/>
        <v>#DIV/0!</v>
      </c>
      <c r="Q58" s="706">
        <f>'Next Years Budget - Set Goals'!Q67/12</f>
        <v>0</v>
      </c>
      <c r="R58" s="108" t="e">
        <f t="shared" si="48"/>
        <v>#DIV/0!</v>
      </c>
      <c r="S58" s="706">
        <f>'Next Years Budget - Set Goals'!S67/12</f>
        <v>0</v>
      </c>
      <c r="T58" s="108" t="e">
        <f t="shared" si="49"/>
        <v>#DIV/0!</v>
      </c>
      <c r="U58" s="706">
        <f>'Next Years Budget - Set Goals'!U67/12</f>
        <v>0</v>
      </c>
      <c r="V58" s="108" t="e">
        <f t="shared" si="50"/>
        <v>#DIV/0!</v>
      </c>
      <c r="W58" s="706">
        <f>'Next Years Budget - Set Goals'!W67/12</f>
        <v>0</v>
      </c>
      <c r="X58" s="108" t="e">
        <f t="shared" si="51"/>
        <v>#DIV/0!</v>
      </c>
      <c r="Y58" s="706">
        <f>'Next Years Budget - Set Goals'!Y67/12</f>
        <v>0</v>
      </c>
      <c r="Z58" s="108" t="e">
        <f t="shared" si="52"/>
        <v>#DIV/0!</v>
      </c>
      <c r="AA58" s="706">
        <f>'Next Years Budget - Set Goals'!AA67/12</f>
        <v>0</v>
      </c>
      <c r="AB58" s="108" t="e">
        <f t="shared" si="53"/>
        <v>#DIV/0!</v>
      </c>
      <c r="AC58" s="706">
        <f>'Next Years Budget - Set Goals'!AC67/12</f>
        <v>0</v>
      </c>
      <c r="AD58" s="319" t="e">
        <f t="shared" si="54"/>
        <v>#DIV/0!</v>
      </c>
    </row>
    <row r="59" spans="1:30" ht="13.15" x14ac:dyDescent="0.4">
      <c r="A59" s="327" t="s">
        <v>399</v>
      </c>
      <c r="B59" s="394" t="s">
        <v>282</v>
      </c>
      <c r="C59" s="243">
        <f t="shared" si="41"/>
        <v>0</v>
      </c>
      <c r="D59" s="101">
        <f t="shared" si="42"/>
        <v>0</v>
      </c>
      <c r="E59" s="706">
        <f>'Next Years Budget - Set Goals'!E68/12</f>
        <v>0</v>
      </c>
      <c r="F59" s="108">
        <f t="shared" si="55"/>
        <v>0</v>
      </c>
      <c r="G59" s="706">
        <f>'Next Years Budget - Set Goals'!G68/12</f>
        <v>0</v>
      </c>
      <c r="H59" s="108" t="e">
        <f t="shared" si="55"/>
        <v>#DIV/0!</v>
      </c>
      <c r="I59" s="706">
        <f>'Next Years Budget - Set Goals'!I68/12</f>
        <v>0</v>
      </c>
      <c r="J59" s="108" t="e">
        <f t="shared" si="44"/>
        <v>#DIV/0!</v>
      </c>
      <c r="K59" s="706">
        <f>'Next Years Budget - Set Goals'!K68/12</f>
        <v>0</v>
      </c>
      <c r="L59" s="108" t="e">
        <f t="shared" si="45"/>
        <v>#DIV/0!</v>
      </c>
      <c r="M59" s="706">
        <f>'Next Years Budget - Set Goals'!M68/12</f>
        <v>0</v>
      </c>
      <c r="N59" s="108" t="e">
        <f t="shared" si="46"/>
        <v>#DIV/0!</v>
      </c>
      <c r="O59" s="706">
        <f>'Next Years Budget - Set Goals'!O68/12</f>
        <v>0</v>
      </c>
      <c r="P59" s="108" t="e">
        <f t="shared" si="47"/>
        <v>#DIV/0!</v>
      </c>
      <c r="Q59" s="706">
        <f>'Next Years Budget - Set Goals'!Q68/12</f>
        <v>0</v>
      </c>
      <c r="R59" s="108" t="e">
        <f t="shared" si="48"/>
        <v>#DIV/0!</v>
      </c>
      <c r="S59" s="706">
        <f>'Next Years Budget - Set Goals'!S68/12</f>
        <v>0</v>
      </c>
      <c r="T59" s="108" t="e">
        <f t="shared" si="49"/>
        <v>#DIV/0!</v>
      </c>
      <c r="U59" s="706">
        <f>'Next Years Budget - Set Goals'!U68/12</f>
        <v>0</v>
      </c>
      <c r="V59" s="108" t="e">
        <f t="shared" si="50"/>
        <v>#DIV/0!</v>
      </c>
      <c r="W59" s="706">
        <f>'Next Years Budget - Set Goals'!W68/12</f>
        <v>0</v>
      </c>
      <c r="X59" s="108" t="e">
        <f t="shared" si="51"/>
        <v>#DIV/0!</v>
      </c>
      <c r="Y59" s="706">
        <f>'Next Years Budget - Set Goals'!Y68/12</f>
        <v>0</v>
      </c>
      <c r="Z59" s="108" t="e">
        <f t="shared" si="52"/>
        <v>#DIV/0!</v>
      </c>
      <c r="AA59" s="706">
        <f>'Next Years Budget - Set Goals'!AA68/12</f>
        <v>0</v>
      </c>
      <c r="AB59" s="108" t="e">
        <f t="shared" si="53"/>
        <v>#DIV/0!</v>
      </c>
      <c r="AC59" s="706">
        <f>'Next Years Budget - Set Goals'!AC68/12</f>
        <v>0</v>
      </c>
      <c r="AD59" s="319" t="e">
        <f t="shared" si="54"/>
        <v>#DIV/0!</v>
      </c>
    </row>
    <row r="60" spans="1:30" ht="13.15" x14ac:dyDescent="0.4">
      <c r="A60" s="327"/>
      <c r="B60" s="409" t="s">
        <v>284</v>
      </c>
      <c r="C60" s="265">
        <f>SUM(C41:C59)</f>
        <v>0</v>
      </c>
      <c r="D60" s="110">
        <f>+C60/$C$7</f>
        <v>0</v>
      </c>
      <c r="E60" s="256">
        <f>SUM(E41:E59)</f>
        <v>0</v>
      </c>
      <c r="F60" s="194">
        <f t="shared" si="55"/>
        <v>0</v>
      </c>
      <c r="G60" s="256">
        <f>SUM(G41:G59)</f>
        <v>0</v>
      </c>
      <c r="H60" s="194" t="e">
        <f t="shared" si="55"/>
        <v>#DIV/0!</v>
      </c>
      <c r="I60" s="256">
        <f>SUM(I41:I59)</f>
        <v>0</v>
      </c>
      <c r="J60" s="194" t="e">
        <f t="shared" si="44"/>
        <v>#DIV/0!</v>
      </c>
      <c r="K60" s="256">
        <f>SUM(K41:K59)</f>
        <v>0</v>
      </c>
      <c r="L60" s="194" t="e">
        <f t="shared" si="45"/>
        <v>#DIV/0!</v>
      </c>
      <c r="M60" s="256">
        <f>SUM(M41:M59)</f>
        <v>0</v>
      </c>
      <c r="N60" s="194" t="e">
        <f t="shared" si="46"/>
        <v>#DIV/0!</v>
      </c>
      <c r="O60" s="256">
        <f>SUM(O41:O59)</f>
        <v>0</v>
      </c>
      <c r="P60" s="194" t="e">
        <f t="shared" si="47"/>
        <v>#DIV/0!</v>
      </c>
      <c r="Q60" s="256">
        <f>SUM(Q41:Q59)</f>
        <v>0</v>
      </c>
      <c r="R60" s="194" t="e">
        <f t="shared" si="48"/>
        <v>#DIV/0!</v>
      </c>
      <c r="S60" s="256">
        <f>SUM(S41:S59)</f>
        <v>0</v>
      </c>
      <c r="T60" s="194" t="e">
        <f t="shared" si="49"/>
        <v>#DIV/0!</v>
      </c>
      <c r="U60" s="256">
        <f>SUM(U41:U59)</f>
        <v>0</v>
      </c>
      <c r="V60" s="194" t="e">
        <f t="shared" si="50"/>
        <v>#DIV/0!</v>
      </c>
      <c r="W60" s="256">
        <f>SUM(W41:W59)</f>
        <v>0</v>
      </c>
      <c r="X60" s="194" t="e">
        <f t="shared" si="51"/>
        <v>#DIV/0!</v>
      </c>
      <c r="Y60" s="256">
        <f>SUM(Y41:Y59)</f>
        <v>0</v>
      </c>
      <c r="Z60" s="194" t="e">
        <f t="shared" si="52"/>
        <v>#DIV/0!</v>
      </c>
      <c r="AA60" s="256">
        <f>SUM(AA41:AA59)</f>
        <v>0</v>
      </c>
      <c r="AB60" s="194" t="e">
        <f t="shared" si="53"/>
        <v>#DIV/0!</v>
      </c>
      <c r="AC60" s="256">
        <f>SUM(AC41:AC59)</f>
        <v>0</v>
      </c>
      <c r="AD60" s="230" t="e">
        <f t="shared" si="54"/>
        <v>#DIV/0!</v>
      </c>
    </row>
    <row r="61" spans="1:30" ht="13.15" x14ac:dyDescent="0.4">
      <c r="A61" s="327"/>
      <c r="B61" s="4"/>
      <c r="C61" s="243"/>
      <c r="D61" s="1"/>
      <c r="E61" s="248"/>
      <c r="F61" s="108"/>
      <c r="G61" s="248"/>
      <c r="H61" s="108"/>
      <c r="I61" s="248"/>
      <c r="J61" s="108"/>
      <c r="K61" s="248"/>
      <c r="L61" s="108"/>
      <c r="M61" s="248"/>
      <c r="N61" s="108"/>
      <c r="O61" s="248"/>
      <c r="P61" s="108"/>
      <c r="Q61" s="248"/>
      <c r="R61" s="108"/>
      <c r="S61" s="248"/>
      <c r="T61" s="108"/>
      <c r="U61" s="248"/>
      <c r="V61" s="108"/>
      <c r="W61" s="248"/>
      <c r="X61" s="108"/>
      <c r="Y61" s="248"/>
      <c r="Z61" s="108"/>
      <c r="AA61" s="248"/>
      <c r="AB61" s="108"/>
      <c r="AC61" s="248"/>
      <c r="AD61" s="319"/>
    </row>
    <row r="62" spans="1:30" ht="13.15" x14ac:dyDescent="0.4">
      <c r="A62" s="327"/>
      <c r="B62" s="410" t="s">
        <v>299</v>
      </c>
      <c r="C62" s="243"/>
      <c r="D62" s="1"/>
      <c r="E62" s="248"/>
      <c r="F62" s="108"/>
      <c r="G62" s="248"/>
      <c r="H62" s="108"/>
      <c r="I62" s="248"/>
      <c r="J62" s="108"/>
      <c r="K62" s="248"/>
      <c r="L62" s="108"/>
      <c r="M62" s="248"/>
      <c r="N62" s="108"/>
      <c r="O62" s="248"/>
      <c r="P62" s="108"/>
      <c r="Q62" s="248"/>
      <c r="R62" s="108"/>
      <c r="S62" s="248"/>
      <c r="T62" s="108"/>
      <c r="U62" s="248"/>
      <c r="V62" s="108"/>
      <c r="W62" s="248"/>
      <c r="X62" s="108"/>
      <c r="Y62" s="248"/>
      <c r="Z62" s="108"/>
      <c r="AA62" s="248"/>
      <c r="AB62" s="108"/>
      <c r="AC62" s="248"/>
      <c r="AD62" s="319"/>
    </row>
    <row r="63" spans="1:30" ht="13.15" x14ac:dyDescent="0.4">
      <c r="A63" s="327" t="s">
        <v>398</v>
      </c>
      <c r="B63" s="394" t="s">
        <v>285</v>
      </c>
      <c r="C63" s="243">
        <f t="shared" ref="C63:C76" si="56">+E63+G63+I63+K63+M63+O63+Q63+S63+U63+W63+Y63+AA63+AC63</f>
        <v>0</v>
      </c>
      <c r="D63" s="101">
        <f t="shared" ref="D63:D76" si="57">+C63/$C$7</f>
        <v>0</v>
      </c>
      <c r="E63" s="706">
        <f>'Next Years Budget - Set Goals'!E72/12</f>
        <v>0</v>
      </c>
      <c r="F63" s="108">
        <f t="shared" ref="F63:H77" si="58">+E63/E$7</f>
        <v>0</v>
      </c>
      <c r="G63" s="706">
        <f>'Next Years Budget - Set Goals'!G72/12</f>
        <v>0</v>
      </c>
      <c r="H63" s="108" t="e">
        <f t="shared" si="58"/>
        <v>#DIV/0!</v>
      </c>
      <c r="I63" s="706">
        <f>'Next Years Budget - Set Goals'!I72/12</f>
        <v>0</v>
      </c>
      <c r="J63" s="108" t="e">
        <f t="shared" ref="J63:J77" si="59">+I63/I$7</f>
        <v>#DIV/0!</v>
      </c>
      <c r="K63" s="706">
        <f>'Next Years Budget - Set Goals'!K72/12</f>
        <v>0</v>
      </c>
      <c r="L63" s="108" t="e">
        <f t="shared" ref="L63:L77" si="60">+K63/K$7</f>
        <v>#DIV/0!</v>
      </c>
      <c r="M63" s="706">
        <f>'Next Years Budget - Set Goals'!M72/12</f>
        <v>0</v>
      </c>
      <c r="N63" s="108" t="e">
        <f t="shared" ref="N63:N77" si="61">+M63/M$7</f>
        <v>#DIV/0!</v>
      </c>
      <c r="O63" s="706">
        <f>'Next Years Budget - Set Goals'!O72/12</f>
        <v>0</v>
      </c>
      <c r="P63" s="108" t="e">
        <f t="shared" ref="P63:P77" si="62">+O63/O$7</f>
        <v>#DIV/0!</v>
      </c>
      <c r="Q63" s="706">
        <f>'Next Years Budget - Set Goals'!Q72/12</f>
        <v>0</v>
      </c>
      <c r="R63" s="108" t="e">
        <f t="shared" ref="R63:R77" si="63">+Q63/Q$7</f>
        <v>#DIV/0!</v>
      </c>
      <c r="S63" s="706">
        <f>'Next Years Budget - Set Goals'!S72/12</f>
        <v>0</v>
      </c>
      <c r="T63" s="108" t="e">
        <f t="shared" ref="T63:T77" si="64">+S63/S$7</f>
        <v>#DIV/0!</v>
      </c>
      <c r="U63" s="706">
        <f>'Next Years Budget - Set Goals'!U72/12</f>
        <v>0</v>
      </c>
      <c r="V63" s="108" t="e">
        <f t="shared" ref="V63:V77" si="65">+U63/U$7</f>
        <v>#DIV/0!</v>
      </c>
      <c r="W63" s="706">
        <f>'Next Years Budget - Set Goals'!W72/12</f>
        <v>0</v>
      </c>
      <c r="X63" s="108" t="e">
        <f t="shared" ref="X63:X77" si="66">+W63/W$7</f>
        <v>#DIV/0!</v>
      </c>
      <c r="Y63" s="706">
        <f>'Next Years Budget - Set Goals'!Y72/12</f>
        <v>0</v>
      </c>
      <c r="Z63" s="108" t="e">
        <f t="shared" ref="Z63:Z77" si="67">+Y63/Y$7</f>
        <v>#DIV/0!</v>
      </c>
      <c r="AA63" s="706">
        <f>'Next Years Budget - Set Goals'!AA72/12</f>
        <v>0</v>
      </c>
      <c r="AB63" s="108" t="e">
        <f t="shared" ref="AB63:AB77" si="68">+AA63/AA$7</f>
        <v>#DIV/0!</v>
      </c>
      <c r="AC63" s="706">
        <f>'Next Years Budget - Set Goals'!AC72/12</f>
        <v>0</v>
      </c>
      <c r="AD63" s="319" t="e">
        <f t="shared" ref="AD63:AD77" si="69">+AC63/AC$7</f>
        <v>#DIV/0!</v>
      </c>
    </row>
    <row r="64" spans="1:30" ht="13.15" x14ac:dyDescent="0.4">
      <c r="A64" s="327" t="s">
        <v>398</v>
      </c>
      <c r="B64" s="394" t="s">
        <v>286</v>
      </c>
      <c r="C64" s="243">
        <f t="shared" si="56"/>
        <v>0</v>
      </c>
      <c r="D64" s="101">
        <f t="shared" si="57"/>
        <v>0</v>
      </c>
      <c r="E64" s="706">
        <f>'Next Years Budget - Set Goals'!E73/12</f>
        <v>0</v>
      </c>
      <c r="F64" s="108">
        <f t="shared" si="58"/>
        <v>0</v>
      </c>
      <c r="G64" s="706">
        <f>'Next Years Budget - Set Goals'!G73/12</f>
        <v>0</v>
      </c>
      <c r="H64" s="108" t="e">
        <f t="shared" si="58"/>
        <v>#DIV/0!</v>
      </c>
      <c r="I64" s="706">
        <f>'Next Years Budget - Set Goals'!I73/12</f>
        <v>0</v>
      </c>
      <c r="J64" s="108" t="e">
        <f t="shared" si="59"/>
        <v>#DIV/0!</v>
      </c>
      <c r="K64" s="706">
        <f>'Next Years Budget - Set Goals'!K73/12</f>
        <v>0</v>
      </c>
      <c r="L64" s="108" t="e">
        <f t="shared" si="60"/>
        <v>#DIV/0!</v>
      </c>
      <c r="M64" s="706">
        <f>'Next Years Budget - Set Goals'!M73/12</f>
        <v>0</v>
      </c>
      <c r="N64" s="108" t="e">
        <f t="shared" si="61"/>
        <v>#DIV/0!</v>
      </c>
      <c r="O64" s="706">
        <f>'Next Years Budget - Set Goals'!O73/12</f>
        <v>0</v>
      </c>
      <c r="P64" s="108" t="e">
        <f t="shared" si="62"/>
        <v>#DIV/0!</v>
      </c>
      <c r="Q64" s="706">
        <f>'Next Years Budget - Set Goals'!Q73/12</f>
        <v>0</v>
      </c>
      <c r="R64" s="108" t="e">
        <f t="shared" si="63"/>
        <v>#DIV/0!</v>
      </c>
      <c r="S64" s="706">
        <f>'Next Years Budget - Set Goals'!S73/12</f>
        <v>0</v>
      </c>
      <c r="T64" s="108" t="e">
        <f t="shared" si="64"/>
        <v>#DIV/0!</v>
      </c>
      <c r="U64" s="706">
        <f>'Next Years Budget - Set Goals'!U73/12</f>
        <v>0</v>
      </c>
      <c r="V64" s="108" t="e">
        <f t="shared" si="65"/>
        <v>#DIV/0!</v>
      </c>
      <c r="W64" s="706">
        <f>'Next Years Budget - Set Goals'!W73/12</f>
        <v>0</v>
      </c>
      <c r="X64" s="108" t="e">
        <f t="shared" si="66"/>
        <v>#DIV/0!</v>
      </c>
      <c r="Y64" s="706">
        <f>'Next Years Budget - Set Goals'!Y73/12</f>
        <v>0</v>
      </c>
      <c r="Z64" s="108" t="e">
        <f t="shared" si="67"/>
        <v>#DIV/0!</v>
      </c>
      <c r="AA64" s="706">
        <f>'Next Years Budget - Set Goals'!AA73/12</f>
        <v>0</v>
      </c>
      <c r="AB64" s="108" t="e">
        <f t="shared" si="68"/>
        <v>#DIV/0!</v>
      </c>
      <c r="AC64" s="706">
        <f>'Next Years Budget - Set Goals'!AC73/12</f>
        <v>0</v>
      </c>
      <c r="AD64" s="319" t="e">
        <f t="shared" si="69"/>
        <v>#DIV/0!</v>
      </c>
    </row>
    <row r="65" spans="1:30" ht="13.15" x14ac:dyDescent="0.4">
      <c r="A65" s="327" t="s">
        <v>398</v>
      </c>
      <c r="B65" s="394" t="s">
        <v>287</v>
      </c>
      <c r="C65" s="243">
        <f t="shared" si="56"/>
        <v>0</v>
      </c>
      <c r="D65" s="101">
        <f t="shared" si="57"/>
        <v>0</v>
      </c>
      <c r="E65" s="706">
        <f>'Next Years Budget - Set Goals'!E74/12</f>
        <v>0</v>
      </c>
      <c r="F65" s="108">
        <f t="shared" si="58"/>
        <v>0</v>
      </c>
      <c r="G65" s="706">
        <f>'Next Years Budget - Set Goals'!G74/12</f>
        <v>0</v>
      </c>
      <c r="H65" s="108" t="e">
        <f t="shared" si="58"/>
        <v>#DIV/0!</v>
      </c>
      <c r="I65" s="706">
        <f>'Next Years Budget - Set Goals'!I74/12</f>
        <v>0</v>
      </c>
      <c r="J65" s="108" t="e">
        <f t="shared" si="59"/>
        <v>#DIV/0!</v>
      </c>
      <c r="K65" s="706">
        <f>'Next Years Budget - Set Goals'!K74/12</f>
        <v>0</v>
      </c>
      <c r="L65" s="108" t="e">
        <f t="shared" si="60"/>
        <v>#DIV/0!</v>
      </c>
      <c r="M65" s="706">
        <f>'Next Years Budget - Set Goals'!M74/12</f>
        <v>0</v>
      </c>
      <c r="N65" s="108" t="e">
        <f t="shared" si="61"/>
        <v>#DIV/0!</v>
      </c>
      <c r="O65" s="706">
        <f>'Next Years Budget - Set Goals'!O74/12</f>
        <v>0</v>
      </c>
      <c r="P65" s="108" t="e">
        <f t="shared" si="62"/>
        <v>#DIV/0!</v>
      </c>
      <c r="Q65" s="706">
        <f>'Next Years Budget - Set Goals'!Q74/12</f>
        <v>0</v>
      </c>
      <c r="R65" s="108" t="e">
        <f t="shared" si="63"/>
        <v>#DIV/0!</v>
      </c>
      <c r="S65" s="706">
        <f>'Next Years Budget - Set Goals'!S74/12</f>
        <v>0</v>
      </c>
      <c r="T65" s="108" t="e">
        <f t="shared" si="64"/>
        <v>#DIV/0!</v>
      </c>
      <c r="U65" s="706">
        <f>'Next Years Budget - Set Goals'!U74/12</f>
        <v>0</v>
      </c>
      <c r="V65" s="108" t="e">
        <f t="shared" si="65"/>
        <v>#DIV/0!</v>
      </c>
      <c r="W65" s="706">
        <f>'Next Years Budget - Set Goals'!W74/12</f>
        <v>0</v>
      </c>
      <c r="X65" s="108" t="e">
        <f t="shared" si="66"/>
        <v>#DIV/0!</v>
      </c>
      <c r="Y65" s="706">
        <f>'Next Years Budget - Set Goals'!Y74/12</f>
        <v>0</v>
      </c>
      <c r="Z65" s="108" t="e">
        <f t="shared" si="67"/>
        <v>#DIV/0!</v>
      </c>
      <c r="AA65" s="706">
        <f>'Next Years Budget - Set Goals'!AA74/12</f>
        <v>0</v>
      </c>
      <c r="AB65" s="108" t="e">
        <f t="shared" si="68"/>
        <v>#DIV/0!</v>
      </c>
      <c r="AC65" s="706">
        <f>'Next Years Budget - Set Goals'!AC74/12</f>
        <v>0</v>
      </c>
      <c r="AD65" s="319" t="e">
        <f t="shared" si="69"/>
        <v>#DIV/0!</v>
      </c>
    </row>
    <row r="66" spans="1:30" ht="13.15" x14ac:dyDescent="0.4">
      <c r="A66" s="327" t="s">
        <v>398</v>
      </c>
      <c r="B66" s="394" t="s">
        <v>288</v>
      </c>
      <c r="C66" s="243">
        <f t="shared" si="56"/>
        <v>0</v>
      </c>
      <c r="D66" s="101">
        <f t="shared" si="57"/>
        <v>0</v>
      </c>
      <c r="E66" s="706">
        <f>'Next Years Budget - Set Goals'!E75/12</f>
        <v>0</v>
      </c>
      <c r="F66" s="108">
        <f t="shared" si="58"/>
        <v>0</v>
      </c>
      <c r="G66" s="706">
        <f>'Next Years Budget - Set Goals'!G75/12</f>
        <v>0</v>
      </c>
      <c r="H66" s="108" t="e">
        <f t="shared" si="58"/>
        <v>#DIV/0!</v>
      </c>
      <c r="I66" s="706">
        <f>'Next Years Budget - Set Goals'!I75/12</f>
        <v>0</v>
      </c>
      <c r="J66" s="108" t="e">
        <f t="shared" si="59"/>
        <v>#DIV/0!</v>
      </c>
      <c r="K66" s="706">
        <f>'Next Years Budget - Set Goals'!K75/12</f>
        <v>0</v>
      </c>
      <c r="L66" s="108" t="e">
        <f t="shared" si="60"/>
        <v>#DIV/0!</v>
      </c>
      <c r="M66" s="706">
        <f>'Next Years Budget - Set Goals'!M75/12</f>
        <v>0</v>
      </c>
      <c r="N66" s="108" t="e">
        <f t="shared" si="61"/>
        <v>#DIV/0!</v>
      </c>
      <c r="O66" s="706">
        <f>'Next Years Budget - Set Goals'!O75/12</f>
        <v>0</v>
      </c>
      <c r="P66" s="108" t="e">
        <f t="shared" si="62"/>
        <v>#DIV/0!</v>
      </c>
      <c r="Q66" s="706">
        <f>'Next Years Budget - Set Goals'!Q75/12</f>
        <v>0</v>
      </c>
      <c r="R66" s="108" t="e">
        <f t="shared" si="63"/>
        <v>#DIV/0!</v>
      </c>
      <c r="S66" s="706">
        <f>'Next Years Budget - Set Goals'!S75/12</f>
        <v>0</v>
      </c>
      <c r="T66" s="108" t="e">
        <f t="shared" si="64"/>
        <v>#DIV/0!</v>
      </c>
      <c r="U66" s="706">
        <f>'Next Years Budget - Set Goals'!U75/12</f>
        <v>0</v>
      </c>
      <c r="V66" s="108" t="e">
        <f t="shared" si="65"/>
        <v>#DIV/0!</v>
      </c>
      <c r="W66" s="706">
        <f>'Next Years Budget - Set Goals'!W75/12</f>
        <v>0</v>
      </c>
      <c r="X66" s="108" t="e">
        <f t="shared" si="66"/>
        <v>#DIV/0!</v>
      </c>
      <c r="Y66" s="706">
        <f>'Next Years Budget - Set Goals'!Y75/12</f>
        <v>0</v>
      </c>
      <c r="Z66" s="108" t="e">
        <f t="shared" si="67"/>
        <v>#DIV/0!</v>
      </c>
      <c r="AA66" s="706">
        <f>'Next Years Budget - Set Goals'!AA75/12</f>
        <v>0</v>
      </c>
      <c r="AB66" s="108" t="e">
        <f t="shared" si="68"/>
        <v>#DIV/0!</v>
      </c>
      <c r="AC66" s="706">
        <f>'Next Years Budget - Set Goals'!AC75/12</f>
        <v>0</v>
      </c>
      <c r="AD66" s="319" t="e">
        <f t="shared" si="69"/>
        <v>#DIV/0!</v>
      </c>
    </row>
    <row r="67" spans="1:30" ht="13.15" x14ac:dyDescent="0.4">
      <c r="A67" s="327" t="s">
        <v>399</v>
      </c>
      <c r="B67" s="394" t="s">
        <v>289</v>
      </c>
      <c r="C67" s="243">
        <f t="shared" si="56"/>
        <v>0</v>
      </c>
      <c r="D67" s="101">
        <f t="shared" si="57"/>
        <v>0</v>
      </c>
      <c r="E67" s="706">
        <f>'Next Years Budget - Set Goals'!E76/12</f>
        <v>0</v>
      </c>
      <c r="F67" s="108">
        <f t="shared" si="58"/>
        <v>0</v>
      </c>
      <c r="G67" s="706">
        <f>'Next Years Budget - Set Goals'!G76/12</f>
        <v>0</v>
      </c>
      <c r="H67" s="108" t="e">
        <f t="shared" si="58"/>
        <v>#DIV/0!</v>
      </c>
      <c r="I67" s="706">
        <f>'Next Years Budget - Set Goals'!I76/12</f>
        <v>0</v>
      </c>
      <c r="J67" s="108" t="e">
        <f t="shared" si="59"/>
        <v>#DIV/0!</v>
      </c>
      <c r="K67" s="706">
        <f>'Next Years Budget - Set Goals'!K76/12</f>
        <v>0</v>
      </c>
      <c r="L67" s="108" t="e">
        <f t="shared" si="60"/>
        <v>#DIV/0!</v>
      </c>
      <c r="M67" s="706">
        <f>'Next Years Budget - Set Goals'!M76/12</f>
        <v>0</v>
      </c>
      <c r="N67" s="108" t="e">
        <f t="shared" si="61"/>
        <v>#DIV/0!</v>
      </c>
      <c r="O67" s="706">
        <f>'Next Years Budget - Set Goals'!O76/12</f>
        <v>0</v>
      </c>
      <c r="P67" s="108" t="e">
        <f t="shared" si="62"/>
        <v>#DIV/0!</v>
      </c>
      <c r="Q67" s="706">
        <f>'Next Years Budget - Set Goals'!Q76/12</f>
        <v>0</v>
      </c>
      <c r="R67" s="108" t="e">
        <f t="shared" si="63"/>
        <v>#DIV/0!</v>
      </c>
      <c r="S67" s="706">
        <f>'Next Years Budget - Set Goals'!S76/12</f>
        <v>0</v>
      </c>
      <c r="T67" s="108" t="e">
        <f t="shared" si="64"/>
        <v>#DIV/0!</v>
      </c>
      <c r="U67" s="706">
        <f>'Next Years Budget - Set Goals'!U76/12</f>
        <v>0</v>
      </c>
      <c r="V67" s="108" t="e">
        <f t="shared" si="65"/>
        <v>#DIV/0!</v>
      </c>
      <c r="W67" s="706">
        <f>'Next Years Budget - Set Goals'!W76/12</f>
        <v>0</v>
      </c>
      <c r="X67" s="108" t="e">
        <f t="shared" si="66"/>
        <v>#DIV/0!</v>
      </c>
      <c r="Y67" s="706">
        <f>'Next Years Budget - Set Goals'!Y76/12</f>
        <v>0</v>
      </c>
      <c r="Z67" s="108" t="e">
        <f t="shared" si="67"/>
        <v>#DIV/0!</v>
      </c>
      <c r="AA67" s="706">
        <f>'Next Years Budget - Set Goals'!AA76/12</f>
        <v>0</v>
      </c>
      <c r="AB67" s="108" t="e">
        <f t="shared" si="68"/>
        <v>#DIV/0!</v>
      </c>
      <c r="AC67" s="706">
        <f>'Next Years Budget - Set Goals'!AC76/12</f>
        <v>0</v>
      </c>
      <c r="AD67" s="319" t="e">
        <f t="shared" si="69"/>
        <v>#DIV/0!</v>
      </c>
    </row>
    <row r="68" spans="1:30" ht="13.15" x14ac:dyDescent="0.4">
      <c r="A68" s="327" t="s">
        <v>399</v>
      </c>
      <c r="B68" s="394" t="s">
        <v>290</v>
      </c>
      <c r="C68" s="243">
        <f t="shared" si="56"/>
        <v>0</v>
      </c>
      <c r="D68" s="101">
        <f t="shared" si="57"/>
        <v>0</v>
      </c>
      <c r="E68" s="706">
        <f>'Next Years Budget - Set Goals'!E77/12</f>
        <v>0</v>
      </c>
      <c r="F68" s="108">
        <f t="shared" si="58"/>
        <v>0</v>
      </c>
      <c r="G68" s="706">
        <f>'Next Years Budget - Set Goals'!G77/12</f>
        <v>0</v>
      </c>
      <c r="H68" s="108" t="e">
        <f t="shared" si="58"/>
        <v>#DIV/0!</v>
      </c>
      <c r="I68" s="706">
        <f>'Next Years Budget - Set Goals'!I77/12</f>
        <v>0</v>
      </c>
      <c r="J68" s="108" t="e">
        <f t="shared" si="59"/>
        <v>#DIV/0!</v>
      </c>
      <c r="K68" s="706">
        <f>'Next Years Budget - Set Goals'!K77/12</f>
        <v>0</v>
      </c>
      <c r="L68" s="108" t="e">
        <f t="shared" si="60"/>
        <v>#DIV/0!</v>
      </c>
      <c r="M68" s="706">
        <f>'Next Years Budget - Set Goals'!M77/12</f>
        <v>0</v>
      </c>
      <c r="N68" s="108" t="e">
        <f t="shared" si="61"/>
        <v>#DIV/0!</v>
      </c>
      <c r="O68" s="706">
        <f>'Next Years Budget - Set Goals'!O77/12</f>
        <v>0</v>
      </c>
      <c r="P68" s="108" t="e">
        <f t="shared" si="62"/>
        <v>#DIV/0!</v>
      </c>
      <c r="Q68" s="706">
        <f>'Next Years Budget - Set Goals'!Q77/12</f>
        <v>0</v>
      </c>
      <c r="R68" s="108" t="e">
        <f t="shared" si="63"/>
        <v>#DIV/0!</v>
      </c>
      <c r="S68" s="706">
        <f>'Next Years Budget - Set Goals'!S77/12</f>
        <v>0</v>
      </c>
      <c r="T68" s="108" t="e">
        <f t="shared" si="64"/>
        <v>#DIV/0!</v>
      </c>
      <c r="U68" s="706">
        <f>'Next Years Budget - Set Goals'!U77/12</f>
        <v>0</v>
      </c>
      <c r="V68" s="108" t="e">
        <f t="shared" si="65"/>
        <v>#DIV/0!</v>
      </c>
      <c r="W68" s="706">
        <f>'Next Years Budget - Set Goals'!W77/12</f>
        <v>0</v>
      </c>
      <c r="X68" s="108" t="e">
        <f t="shared" si="66"/>
        <v>#DIV/0!</v>
      </c>
      <c r="Y68" s="706">
        <f>'Next Years Budget - Set Goals'!Y77/12</f>
        <v>0</v>
      </c>
      <c r="Z68" s="108" t="e">
        <f t="shared" si="67"/>
        <v>#DIV/0!</v>
      </c>
      <c r="AA68" s="706">
        <f>'Next Years Budget - Set Goals'!AA77/12</f>
        <v>0</v>
      </c>
      <c r="AB68" s="108" t="e">
        <f t="shared" si="68"/>
        <v>#DIV/0!</v>
      </c>
      <c r="AC68" s="706">
        <f>'Next Years Budget - Set Goals'!AC77/12</f>
        <v>0</v>
      </c>
      <c r="AD68" s="319" t="e">
        <f t="shared" si="69"/>
        <v>#DIV/0!</v>
      </c>
    </row>
    <row r="69" spans="1:30" ht="13.15" x14ac:dyDescent="0.4">
      <c r="A69" s="327" t="s">
        <v>399</v>
      </c>
      <c r="B69" s="394" t="s">
        <v>291</v>
      </c>
      <c r="C69" s="243">
        <f t="shared" si="56"/>
        <v>0</v>
      </c>
      <c r="D69" s="101">
        <f t="shared" si="57"/>
        <v>0</v>
      </c>
      <c r="E69" s="706">
        <f>'Next Years Budget - Set Goals'!E78/12</f>
        <v>0</v>
      </c>
      <c r="F69" s="108">
        <f t="shared" si="58"/>
        <v>0</v>
      </c>
      <c r="G69" s="706">
        <f>'Next Years Budget - Set Goals'!G78/12</f>
        <v>0</v>
      </c>
      <c r="H69" s="108" t="e">
        <f t="shared" si="58"/>
        <v>#DIV/0!</v>
      </c>
      <c r="I69" s="706">
        <f>'Next Years Budget - Set Goals'!I78/12</f>
        <v>0</v>
      </c>
      <c r="J69" s="108" t="e">
        <f t="shared" si="59"/>
        <v>#DIV/0!</v>
      </c>
      <c r="K69" s="706">
        <f>'Next Years Budget - Set Goals'!K78/12</f>
        <v>0</v>
      </c>
      <c r="L69" s="108" t="e">
        <f t="shared" si="60"/>
        <v>#DIV/0!</v>
      </c>
      <c r="M69" s="706">
        <f>'Next Years Budget - Set Goals'!M78/12</f>
        <v>0</v>
      </c>
      <c r="N69" s="108" t="e">
        <f t="shared" si="61"/>
        <v>#DIV/0!</v>
      </c>
      <c r="O69" s="706">
        <f>'Next Years Budget - Set Goals'!O78/12</f>
        <v>0</v>
      </c>
      <c r="P69" s="108" t="e">
        <f t="shared" si="62"/>
        <v>#DIV/0!</v>
      </c>
      <c r="Q69" s="706">
        <f>'Next Years Budget - Set Goals'!Q78/12</f>
        <v>0</v>
      </c>
      <c r="R69" s="108" t="e">
        <f t="shared" si="63"/>
        <v>#DIV/0!</v>
      </c>
      <c r="S69" s="706">
        <f>'Next Years Budget - Set Goals'!S78/12</f>
        <v>0</v>
      </c>
      <c r="T69" s="108" t="e">
        <f t="shared" si="64"/>
        <v>#DIV/0!</v>
      </c>
      <c r="U69" s="706">
        <f>'Next Years Budget - Set Goals'!U78/12</f>
        <v>0</v>
      </c>
      <c r="V69" s="108" t="e">
        <f t="shared" si="65"/>
        <v>#DIV/0!</v>
      </c>
      <c r="W69" s="706">
        <f>'Next Years Budget - Set Goals'!W78/12</f>
        <v>0</v>
      </c>
      <c r="X69" s="108" t="e">
        <f t="shared" si="66"/>
        <v>#DIV/0!</v>
      </c>
      <c r="Y69" s="706">
        <f>'Next Years Budget - Set Goals'!Y78/12</f>
        <v>0</v>
      </c>
      <c r="Z69" s="108" t="e">
        <f t="shared" si="67"/>
        <v>#DIV/0!</v>
      </c>
      <c r="AA69" s="706">
        <f>'Next Years Budget - Set Goals'!AA78/12</f>
        <v>0</v>
      </c>
      <c r="AB69" s="108" t="e">
        <f t="shared" si="68"/>
        <v>#DIV/0!</v>
      </c>
      <c r="AC69" s="706">
        <f>'Next Years Budget - Set Goals'!AC78/12</f>
        <v>0</v>
      </c>
      <c r="AD69" s="319" t="e">
        <f t="shared" si="69"/>
        <v>#DIV/0!</v>
      </c>
    </row>
    <row r="70" spans="1:30" ht="13.15" x14ac:dyDescent="0.4">
      <c r="A70" s="327" t="s">
        <v>398</v>
      </c>
      <c r="B70" s="394" t="s">
        <v>292</v>
      </c>
      <c r="C70" s="243">
        <f t="shared" si="56"/>
        <v>0</v>
      </c>
      <c r="D70" s="101">
        <f t="shared" si="57"/>
        <v>0</v>
      </c>
      <c r="E70" s="706">
        <f>'Next Years Budget - Set Goals'!E79/12</f>
        <v>0</v>
      </c>
      <c r="F70" s="108">
        <f t="shared" si="58"/>
        <v>0</v>
      </c>
      <c r="G70" s="706">
        <f>'Next Years Budget - Set Goals'!G79/12</f>
        <v>0</v>
      </c>
      <c r="H70" s="108" t="e">
        <f t="shared" si="58"/>
        <v>#DIV/0!</v>
      </c>
      <c r="I70" s="706">
        <f>'Next Years Budget - Set Goals'!I79/12</f>
        <v>0</v>
      </c>
      <c r="J70" s="108" t="e">
        <f t="shared" si="59"/>
        <v>#DIV/0!</v>
      </c>
      <c r="K70" s="706">
        <f>'Next Years Budget - Set Goals'!K79/12</f>
        <v>0</v>
      </c>
      <c r="L70" s="108" t="e">
        <f t="shared" si="60"/>
        <v>#DIV/0!</v>
      </c>
      <c r="M70" s="706">
        <f>'Next Years Budget - Set Goals'!M79/12</f>
        <v>0</v>
      </c>
      <c r="N70" s="108" t="e">
        <f t="shared" si="61"/>
        <v>#DIV/0!</v>
      </c>
      <c r="O70" s="706">
        <f>'Next Years Budget - Set Goals'!O79/12</f>
        <v>0</v>
      </c>
      <c r="P70" s="108" t="e">
        <f t="shared" si="62"/>
        <v>#DIV/0!</v>
      </c>
      <c r="Q70" s="706">
        <f>'Next Years Budget - Set Goals'!Q79/12</f>
        <v>0</v>
      </c>
      <c r="R70" s="108" t="e">
        <f t="shared" si="63"/>
        <v>#DIV/0!</v>
      </c>
      <c r="S70" s="706">
        <f>'Next Years Budget - Set Goals'!S79/12</f>
        <v>0</v>
      </c>
      <c r="T70" s="108" t="e">
        <f t="shared" si="64"/>
        <v>#DIV/0!</v>
      </c>
      <c r="U70" s="706">
        <f>'Next Years Budget - Set Goals'!U79/12</f>
        <v>0</v>
      </c>
      <c r="V70" s="108" t="e">
        <f t="shared" si="65"/>
        <v>#DIV/0!</v>
      </c>
      <c r="W70" s="706">
        <f>'Next Years Budget - Set Goals'!W79/12</f>
        <v>0</v>
      </c>
      <c r="X70" s="108" t="e">
        <f t="shared" si="66"/>
        <v>#DIV/0!</v>
      </c>
      <c r="Y70" s="706">
        <f>'Next Years Budget - Set Goals'!Y79/12</f>
        <v>0</v>
      </c>
      <c r="Z70" s="108" t="e">
        <f t="shared" si="67"/>
        <v>#DIV/0!</v>
      </c>
      <c r="AA70" s="706">
        <f>'Next Years Budget - Set Goals'!AA79/12</f>
        <v>0</v>
      </c>
      <c r="AB70" s="108" t="e">
        <f t="shared" si="68"/>
        <v>#DIV/0!</v>
      </c>
      <c r="AC70" s="706">
        <f>'Next Years Budget - Set Goals'!AC79/12</f>
        <v>0</v>
      </c>
      <c r="AD70" s="319" t="e">
        <f t="shared" si="69"/>
        <v>#DIV/0!</v>
      </c>
    </row>
    <row r="71" spans="1:30" ht="13.15" x14ac:dyDescent="0.4">
      <c r="A71" s="327" t="s">
        <v>398</v>
      </c>
      <c r="B71" s="394" t="s">
        <v>293</v>
      </c>
      <c r="C71" s="243">
        <f t="shared" si="56"/>
        <v>0</v>
      </c>
      <c r="D71" s="101">
        <f t="shared" si="57"/>
        <v>0</v>
      </c>
      <c r="E71" s="706">
        <f>'Next Years Budget - Set Goals'!E80/12</f>
        <v>0</v>
      </c>
      <c r="F71" s="108">
        <f t="shared" si="58"/>
        <v>0</v>
      </c>
      <c r="G71" s="706">
        <f>'Next Years Budget - Set Goals'!G80/12</f>
        <v>0</v>
      </c>
      <c r="H71" s="108" t="e">
        <f t="shared" si="58"/>
        <v>#DIV/0!</v>
      </c>
      <c r="I71" s="706">
        <f>'Next Years Budget - Set Goals'!I80/12</f>
        <v>0</v>
      </c>
      <c r="J71" s="108" t="e">
        <f t="shared" si="59"/>
        <v>#DIV/0!</v>
      </c>
      <c r="K71" s="706">
        <f>'Next Years Budget - Set Goals'!K80/12</f>
        <v>0</v>
      </c>
      <c r="L71" s="108" t="e">
        <f t="shared" si="60"/>
        <v>#DIV/0!</v>
      </c>
      <c r="M71" s="706">
        <f>'Next Years Budget - Set Goals'!M80/12</f>
        <v>0</v>
      </c>
      <c r="N71" s="108" t="e">
        <f t="shared" si="61"/>
        <v>#DIV/0!</v>
      </c>
      <c r="O71" s="706">
        <f>'Next Years Budget - Set Goals'!O80/12</f>
        <v>0</v>
      </c>
      <c r="P71" s="108" t="e">
        <f t="shared" si="62"/>
        <v>#DIV/0!</v>
      </c>
      <c r="Q71" s="706">
        <f>'Next Years Budget - Set Goals'!Q80/12</f>
        <v>0</v>
      </c>
      <c r="R71" s="108" t="e">
        <f t="shared" si="63"/>
        <v>#DIV/0!</v>
      </c>
      <c r="S71" s="706">
        <f>'Next Years Budget - Set Goals'!S80/12</f>
        <v>0</v>
      </c>
      <c r="T71" s="108" t="e">
        <f t="shared" si="64"/>
        <v>#DIV/0!</v>
      </c>
      <c r="U71" s="706">
        <f>'Next Years Budget - Set Goals'!U80/12</f>
        <v>0</v>
      </c>
      <c r="V71" s="108" t="e">
        <f t="shared" si="65"/>
        <v>#DIV/0!</v>
      </c>
      <c r="W71" s="706">
        <f>'Next Years Budget - Set Goals'!W80/12</f>
        <v>0</v>
      </c>
      <c r="X71" s="108" t="e">
        <f t="shared" si="66"/>
        <v>#DIV/0!</v>
      </c>
      <c r="Y71" s="706">
        <f>'Next Years Budget - Set Goals'!Y80/12</f>
        <v>0</v>
      </c>
      <c r="Z71" s="108" t="e">
        <f t="shared" si="67"/>
        <v>#DIV/0!</v>
      </c>
      <c r="AA71" s="706">
        <f>'Next Years Budget - Set Goals'!AA80/12</f>
        <v>0</v>
      </c>
      <c r="AB71" s="108" t="e">
        <f t="shared" si="68"/>
        <v>#DIV/0!</v>
      </c>
      <c r="AC71" s="706">
        <f>'Next Years Budget - Set Goals'!AC80/12</f>
        <v>0</v>
      </c>
      <c r="AD71" s="319" t="e">
        <f t="shared" si="69"/>
        <v>#DIV/0!</v>
      </c>
    </row>
    <row r="72" spans="1:30" ht="13.15" x14ac:dyDescent="0.4">
      <c r="A72" s="327" t="s">
        <v>398</v>
      </c>
      <c r="B72" s="394" t="s">
        <v>294</v>
      </c>
      <c r="C72" s="243">
        <f t="shared" si="56"/>
        <v>0</v>
      </c>
      <c r="D72" s="101">
        <f t="shared" si="57"/>
        <v>0</v>
      </c>
      <c r="E72" s="706">
        <f>'Next Years Budget - Set Goals'!E81/12</f>
        <v>0</v>
      </c>
      <c r="F72" s="108">
        <f t="shared" si="58"/>
        <v>0</v>
      </c>
      <c r="G72" s="706">
        <f>'Next Years Budget - Set Goals'!G81/12</f>
        <v>0</v>
      </c>
      <c r="H72" s="108" t="e">
        <f t="shared" si="58"/>
        <v>#DIV/0!</v>
      </c>
      <c r="I72" s="706">
        <f>'Next Years Budget - Set Goals'!I81/12</f>
        <v>0</v>
      </c>
      <c r="J72" s="108" t="e">
        <f t="shared" si="59"/>
        <v>#DIV/0!</v>
      </c>
      <c r="K72" s="706">
        <f>'Next Years Budget - Set Goals'!K81/12</f>
        <v>0</v>
      </c>
      <c r="L72" s="108" t="e">
        <f t="shared" si="60"/>
        <v>#DIV/0!</v>
      </c>
      <c r="M72" s="706">
        <f>'Next Years Budget - Set Goals'!M81/12</f>
        <v>0</v>
      </c>
      <c r="N72" s="108" t="e">
        <f t="shared" si="61"/>
        <v>#DIV/0!</v>
      </c>
      <c r="O72" s="706">
        <f>'Next Years Budget - Set Goals'!O81/12</f>
        <v>0</v>
      </c>
      <c r="P72" s="108" t="e">
        <f t="shared" si="62"/>
        <v>#DIV/0!</v>
      </c>
      <c r="Q72" s="706">
        <f>'Next Years Budget - Set Goals'!Q81/12</f>
        <v>0</v>
      </c>
      <c r="R72" s="108" t="e">
        <f t="shared" si="63"/>
        <v>#DIV/0!</v>
      </c>
      <c r="S72" s="706">
        <f>'Next Years Budget - Set Goals'!S81/12</f>
        <v>0</v>
      </c>
      <c r="T72" s="108" t="e">
        <f t="shared" si="64"/>
        <v>#DIV/0!</v>
      </c>
      <c r="U72" s="706">
        <f>'Next Years Budget - Set Goals'!U81/12</f>
        <v>0</v>
      </c>
      <c r="V72" s="108" t="e">
        <f t="shared" si="65"/>
        <v>#DIV/0!</v>
      </c>
      <c r="W72" s="706">
        <f>'Next Years Budget - Set Goals'!W81/12</f>
        <v>0</v>
      </c>
      <c r="X72" s="108" t="e">
        <f t="shared" si="66"/>
        <v>#DIV/0!</v>
      </c>
      <c r="Y72" s="706">
        <f>'Next Years Budget - Set Goals'!Y81/12</f>
        <v>0</v>
      </c>
      <c r="Z72" s="108" t="e">
        <f t="shared" si="67"/>
        <v>#DIV/0!</v>
      </c>
      <c r="AA72" s="706">
        <f>'Next Years Budget - Set Goals'!AA81/12</f>
        <v>0</v>
      </c>
      <c r="AB72" s="108" t="e">
        <f t="shared" si="68"/>
        <v>#DIV/0!</v>
      </c>
      <c r="AC72" s="706">
        <f>'Next Years Budget - Set Goals'!AC81/12</f>
        <v>0</v>
      </c>
      <c r="AD72" s="319" t="e">
        <f t="shared" si="69"/>
        <v>#DIV/0!</v>
      </c>
    </row>
    <row r="73" spans="1:30" ht="13.15" x14ac:dyDescent="0.4">
      <c r="A73" s="327" t="s">
        <v>399</v>
      </c>
      <c r="B73" s="394" t="s">
        <v>295</v>
      </c>
      <c r="C73" s="243">
        <f t="shared" si="56"/>
        <v>0</v>
      </c>
      <c r="D73" s="101">
        <f t="shared" si="57"/>
        <v>0</v>
      </c>
      <c r="E73" s="706">
        <f>'Next Years Budget - Set Goals'!E82/12</f>
        <v>0</v>
      </c>
      <c r="F73" s="108">
        <f t="shared" si="58"/>
        <v>0</v>
      </c>
      <c r="G73" s="706">
        <f>'Next Years Budget - Set Goals'!G82/12</f>
        <v>0</v>
      </c>
      <c r="H73" s="108" t="e">
        <f t="shared" si="58"/>
        <v>#DIV/0!</v>
      </c>
      <c r="I73" s="706">
        <f>'Next Years Budget - Set Goals'!I82/12</f>
        <v>0</v>
      </c>
      <c r="J73" s="108" t="e">
        <f t="shared" si="59"/>
        <v>#DIV/0!</v>
      </c>
      <c r="K73" s="706">
        <f>'Next Years Budget - Set Goals'!K82/12</f>
        <v>0</v>
      </c>
      <c r="L73" s="108" t="e">
        <f t="shared" si="60"/>
        <v>#DIV/0!</v>
      </c>
      <c r="M73" s="706">
        <f>'Next Years Budget - Set Goals'!M82/12</f>
        <v>0</v>
      </c>
      <c r="N73" s="108" t="e">
        <f t="shared" si="61"/>
        <v>#DIV/0!</v>
      </c>
      <c r="O73" s="706">
        <f>'Next Years Budget - Set Goals'!O82/12</f>
        <v>0</v>
      </c>
      <c r="P73" s="108" t="e">
        <f t="shared" si="62"/>
        <v>#DIV/0!</v>
      </c>
      <c r="Q73" s="706">
        <f>'Next Years Budget - Set Goals'!Q82/12</f>
        <v>0</v>
      </c>
      <c r="R73" s="108" t="e">
        <f t="shared" si="63"/>
        <v>#DIV/0!</v>
      </c>
      <c r="S73" s="706">
        <f>'Next Years Budget - Set Goals'!S82/12</f>
        <v>0</v>
      </c>
      <c r="T73" s="108" t="e">
        <f t="shared" si="64"/>
        <v>#DIV/0!</v>
      </c>
      <c r="U73" s="706">
        <f>'Next Years Budget - Set Goals'!U82/12</f>
        <v>0</v>
      </c>
      <c r="V73" s="108" t="e">
        <f t="shared" si="65"/>
        <v>#DIV/0!</v>
      </c>
      <c r="W73" s="706">
        <f>'Next Years Budget - Set Goals'!W82/12</f>
        <v>0</v>
      </c>
      <c r="X73" s="108" t="e">
        <f t="shared" si="66"/>
        <v>#DIV/0!</v>
      </c>
      <c r="Y73" s="706">
        <f>'Next Years Budget - Set Goals'!Y82/12</f>
        <v>0</v>
      </c>
      <c r="Z73" s="108" t="e">
        <f t="shared" si="67"/>
        <v>#DIV/0!</v>
      </c>
      <c r="AA73" s="706">
        <f>'Next Years Budget - Set Goals'!AA82/12</f>
        <v>0</v>
      </c>
      <c r="AB73" s="108" t="e">
        <f t="shared" si="68"/>
        <v>#DIV/0!</v>
      </c>
      <c r="AC73" s="706">
        <f>'Next Years Budget - Set Goals'!AC82/12</f>
        <v>0</v>
      </c>
      <c r="AD73" s="319" t="e">
        <f t="shared" si="69"/>
        <v>#DIV/0!</v>
      </c>
    </row>
    <row r="74" spans="1:30" ht="13.15" x14ac:dyDescent="0.4">
      <c r="A74" s="327" t="s">
        <v>399</v>
      </c>
      <c r="B74" s="394" t="s">
        <v>296</v>
      </c>
      <c r="C74" s="243">
        <f t="shared" si="56"/>
        <v>0</v>
      </c>
      <c r="D74" s="101">
        <f t="shared" si="57"/>
        <v>0</v>
      </c>
      <c r="E74" s="706">
        <f>'Next Years Budget - Set Goals'!E83/12</f>
        <v>0</v>
      </c>
      <c r="F74" s="108">
        <f t="shared" si="58"/>
        <v>0</v>
      </c>
      <c r="G74" s="706">
        <f>'Next Years Budget - Set Goals'!G83/12</f>
        <v>0</v>
      </c>
      <c r="H74" s="108" t="e">
        <f t="shared" si="58"/>
        <v>#DIV/0!</v>
      </c>
      <c r="I74" s="706">
        <f>'Next Years Budget - Set Goals'!I83/12</f>
        <v>0</v>
      </c>
      <c r="J74" s="108" t="e">
        <f t="shared" si="59"/>
        <v>#DIV/0!</v>
      </c>
      <c r="K74" s="706">
        <f>'Next Years Budget - Set Goals'!K83/12</f>
        <v>0</v>
      </c>
      <c r="L74" s="108" t="e">
        <f t="shared" si="60"/>
        <v>#DIV/0!</v>
      </c>
      <c r="M74" s="706">
        <f>'Next Years Budget - Set Goals'!M83/12</f>
        <v>0</v>
      </c>
      <c r="N74" s="108" t="e">
        <f t="shared" si="61"/>
        <v>#DIV/0!</v>
      </c>
      <c r="O74" s="706">
        <f>'Next Years Budget - Set Goals'!O83/12</f>
        <v>0</v>
      </c>
      <c r="P74" s="108" t="e">
        <f t="shared" si="62"/>
        <v>#DIV/0!</v>
      </c>
      <c r="Q74" s="706">
        <f>'Next Years Budget - Set Goals'!Q83/12</f>
        <v>0</v>
      </c>
      <c r="R74" s="108" t="e">
        <f t="shared" si="63"/>
        <v>#DIV/0!</v>
      </c>
      <c r="S74" s="706">
        <f>'Next Years Budget - Set Goals'!S83/12</f>
        <v>0</v>
      </c>
      <c r="T74" s="108" t="e">
        <f t="shared" si="64"/>
        <v>#DIV/0!</v>
      </c>
      <c r="U74" s="706">
        <f>'Next Years Budget - Set Goals'!U83/12</f>
        <v>0</v>
      </c>
      <c r="V74" s="108" t="e">
        <f t="shared" si="65"/>
        <v>#DIV/0!</v>
      </c>
      <c r="W74" s="706">
        <f>'Next Years Budget - Set Goals'!W83/12</f>
        <v>0</v>
      </c>
      <c r="X74" s="108" t="e">
        <f t="shared" si="66"/>
        <v>#DIV/0!</v>
      </c>
      <c r="Y74" s="706">
        <f>'Next Years Budget - Set Goals'!Y83/12</f>
        <v>0</v>
      </c>
      <c r="Z74" s="108" t="e">
        <f t="shared" si="67"/>
        <v>#DIV/0!</v>
      </c>
      <c r="AA74" s="706">
        <f>'Next Years Budget - Set Goals'!AA83/12</f>
        <v>0</v>
      </c>
      <c r="AB74" s="108" t="e">
        <f t="shared" si="68"/>
        <v>#DIV/0!</v>
      </c>
      <c r="AC74" s="706">
        <f>'Next Years Budget - Set Goals'!AC83/12</f>
        <v>0</v>
      </c>
      <c r="AD74" s="319" t="e">
        <f t="shared" si="69"/>
        <v>#DIV/0!</v>
      </c>
    </row>
    <row r="75" spans="1:30" ht="13.15" x14ac:dyDescent="0.4">
      <c r="A75" s="327" t="s">
        <v>398</v>
      </c>
      <c r="B75" s="394" t="s">
        <v>297</v>
      </c>
      <c r="C75" s="243">
        <f t="shared" si="56"/>
        <v>0</v>
      </c>
      <c r="D75" s="101">
        <f t="shared" si="57"/>
        <v>0</v>
      </c>
      <c r="E75" s="706">
        <f>'Next Years Budget - Set Goals'!E84/12</f>
        <v>0</v>
      </c>
      <c r="F75" s="108">
        <f t="shared" si="58"/>
        <v>0</v>
      </c>
      <c r="G75" s="706">
        <f>'Next Years Budget - Set Goals'!G84/12</f>
        <v>0</v>
      </c>
      <c r="H75" s="108" t="e">
        <f t="shared" si="58"/>
        <v>#DIV/0!</v>
      </c>
      <c r="I75" s="706">
        <f>'Next Years Budget - Set Goals'!I84/12</f>
        <v>0</v>
      </c>
      <c r="J75" s="108" t="e">
        <f t="shared" si="59"/>
        <v>#DIV/0!</v>
      </c>
      <c r="K75" s="706">
        <f>'Next Years Budget - Set Goals'!K84/12</f>
        <v>0</v>
      </c>
      <c r="L75" s="108" t="e">
        <f t="shared" si="60"/>
        <v>#DIV/0!</v>
      </c>
      <c r="M75" s="706">
        <f>'Next Years Budget - Set Goals'!M84/12</f>
        <v>0</v>
      </c>
      <c r="N75" s="108" t="e">
        <f t="shared" si="61"/>
        <v>#DIV/0!</v>
      </c>
      <c r="O75" s="706">
        <f>'Next Years Budget - Set Goals'!O84/12</f>
        <v>0</v>
      </c>
      <c r="P75" s="108" t="e">
        <f t="shared" si="62"/>
        <v>#DIV/0!</v>
      </c>
      <c r="Q75" s="706">
        <f>'Next Years Budget - Set Goals'!Q84/12</f>
        <v>0</v>
      </c>
      <c r="R75" s="108" t="e">
        <f t="shared" si="63"/>
        <v>#DIV/0!</v>
      </c>
      <c r="S75" s="706">
        <f>'Next Years Budget - Set Goals'!S84/12</f>
        <v>0</v>
      </c>
      <c r="T75" s="108" t="e">
        <f t="shared" si="64"/>
        <v>#DIV/0!</v>
      </c>
      <c r="U75" s="706">
        <f>'Next Years Budget - Set Goals'!U84/12</f>
        <v>0</v>
      </c>
      <c r="V75" s="108" t="e">
        <f t="shared" si="65"/>
        <v>#DIV/0!</v>
      </c>
      <c r="W75" s="706">
        <f>'Next Years Budget - Set Goals'!W84/12</f>
        <v>0</v>
      </c>
      <c r="X75" s="108" t="e">
        <f t="shared" si="66"/>
        <v>#DIV/0!</v>
      </c>
      <c r="Y75" s="706">
        <f>'Next Years Budget - Set Goals'!Y84/12</f>
        <v>0</v>
      </c>
      <c r="Z75" s="108" t="e">
        <f t="shared" si="67"/>
        <v>#DIV/0!</v>
      </c>
      <c r="AA75" s="706">
        <f>'Next Years Budget - Set Goals'!AA84/12</f>
        <v>0</v>
      </c>
      <c r="AB75" s="108" t="e">
        <f t="shared" si="68"/>
        <v>#DIV/0!</v>
      </c>
      <c r="AC75" s="706">
        <f>'Next Years Budget - Set Goals'!AC84/12</f>
        <v>0</v>
      </c>
      <c r="AD75" s="319" t="e">
        <f t="shared" si="69"/>
        <v>#DIV/0!</v>
      </c>
    </row>
    <row r="76" spans="1:30" ht="13.15" x14ac:dyDescent="0.4">
      <c r="A76" s="327" t="s">
        <v>398</v>
      </c>
      <c r="B76" s="394" t="s">
        <v>298</v>
      </c>
      <c r="C76" s="243">
        <f t="shared" si="56"/>
        <v>0</v>
      </c>
      <c r="D76" s="101">
        <f t="shared" si="57"/>
        <v>0</v>
      </c>
      <c r="E76" s="706">
        <f>'Next Years Budget - Set Goals'!E85/12</f>
        <v>0</v>
      </c>
      <c r="F76" s="108">
        <f t="shared" si="58"/>
        <v>0</v>
      </c>
      <c r="G76" s="706">
        <f>'Next Years Budget - Set Goals'!G85/12</f>
        <v>0</v>
      </c>
      <c r="H76" s="108" t="e">
        <f t="shared" si="58"/>
        <v>#DIV/0!</v>
      </c>
      <c r="I76" s="706">
        <f>'Next Years Budget - Set Goals'!I85/12</f>
        <v>0</v>
      </c>
      <c r="J76" s="108" t="e">
        <f t="shared" si="59"/>
        <v>#DIV/0!</v>
      </c>
      <c r="K76" s="706">
        <f>'Next Years Budget - Set Goals'!K85/12</f>
        <v>0</v>
      </c>
      <c r="L76" s="108" t="e">
        <f t="shared" si="60"/>
        <v>#DIV/0!</v>
      </c>
      <c r="M76" s="706">
        <f>'Next Years Budget - Set Goals'!M85/12</f>
        <v>0</v>
      </c>
      <c r="N76" s="108" t="e">
        <f t="shared" si="61"/>
        <v>#DIV/0!</v>
      </c>
      <c r="O76" s="706">
        <f>'Next Years Budget - Set Goals'!O85/12</f>
        <v>0</v>
      </c>
      <c r="P76" s="108" t="e">
        <f t="shared" si="62"/>
        <v>#DIV/0!</v>
      </c>
      <c r="Q76" s="706">
        <f>'Next Years Budget - Set Goals'!Q85/12</f>
        <v>0</v>
      </c>
      <c r="R76" s="108" t="e">
        <f t="shared" si="63"/>
        <v>#DIV/0!</v>
      </c>
      <c r="S76" s="706">
        <f>'Next Years Budget - Set Goals'!S85/12</f>
        <v>0</v>
      </c>
      <c r="T76" s="108" t="e">
        <f t="shared" si="64"/>
        <v>#DIV/0!</v>
      </c>
      <c r="U76" s="706">
        <f>'Next Years Budget - Set Goals'!U85/12</f>
        <v>0</v>
      </c>
      <c r="V76" s="108" t="e">
        <f t="shared" si="65"/>
        <v>#DIV/0!</v>
      </c>
      <c r="W76" s="706">
        <f>'Next Years Budget - Set Goals'!W85/12</f>
        <v>0</v>
      </c>
      <c r="X76" s="108" t="e">
        <f t="shared" si="66"/>
        <v>#DIV/0!</v>
      </c>
      <c r="Y76" s="706">
        <f>'Next Years Budget - Set Goals'!Y85/12</f>
        <v>0</v>
      </c>
      <c r="Z76" s="108" t="e">
        <f t="shared" si="67"/>
        <v>#DIV/0!</v>
      </c>
      <c r="AA76" s="706">
        <f>'Next Years Budget - Set Goals'!AA85/12</f>
        <v>0</v>
      </c>
      <c r="AB76" s="108" t="e">
        <f t="shared" si="68"/>
        <v>#DIV/0!</v>
      </c>
      <c r="AC76" s="706">
        <f>'Next Years Budget - Set Goals'!AC85/12</f>
        <v>0</v>
      </c>
      <c r="AD76" s="319" t="e">
        <f t="shared" si="69"/>
        <v>#DIV/0!</v>
      </c>
    </row>
    <row r="77" spans="1:30" ht="13.15" x14ac:dyDescent="0.4">
      <c r="A77" s="327"/>
      <c r="B77" s="409" t="s">
        <v>300</v>
      </c>
      <c r="C77" s="265">
        <f>SUM(C63:C76)</f>
        <v>0</v>
      </c>
      <c r="D77" s="110">
        <f>+C77/$C$7</f>
        <v>0</v>
      </c>
      <c r="E77" s="256">
        <f>SUM(E63:E76)</f>
        <v>0</v>
      </c>
      <c r="F77" s="194">
        <f t="shared" si="58"/>
        <v>0</v>
      </c>
      <c r="G77" s="256">
        <f>SUM(G63:G76)</f>
        <v>0</v>
      </c>
      <c r="H77" s="194" t="e">
        <f t="shared" si="58"/>
        <v>#DIV/0!</v>
      </c>
      <c r="I77" s="256">
        <f>SUM(I63:I76)</f>
        <v>0</v>
      </c>
      <c r="J77" s="194" t="e">
        <f t="shared" si="59"/>
        <v>#DIV/0!</v>
      </c>
      <c r="K77" s="256">
        <f>SUM(K63:K76)</f>
        <v>0</v>
      </c>
      <c r="L77" s="194" t="e">
        <f t="shared" si="60"/>
        <v>#DIV/0!</v>
      </c>
      <c r="M77" s="256">
        <f>SUM(M63:M76)</f>
        <v>0</v>
      </c>
      <c r="N77" s="194" t="e">
        <f t="shared" si="61"/>
        <v>#DIV/0!</v>
      </c>
      <c r="O77" s="256">
        <f>SUM(O63:O76)</f>
        <v>0</v>
      </c>
      <c r="P77" s="194" t="e">
        <f t="shared" si="62"/>
        <v>#DIV/0!</v>
      </c>
      <c r="Q77" s="256">
        <f>SUM(Q63:Q76)</f>
        <v>0</v>
      </c>
      <c r="R77" s="194" t="e">
        <f t="shared" si="63"/>
        <v>#DIV/0!</v>
      </c>
      <c r="S77" s="256">
        <f>SUM(S63:S76)</f>
        <v>0</v>
      </c>
      <c r="T77" s="194" t="e">
        <f t="shared" si="64"/>
        <v>#DIV/0!</v>
      </c>
      <c r="U77" s="256">
        <f>SUM(U63:U76)</f>
        <v>0</v>
      </c>
      <c r="V77" s="194" t="e">
        <f t="shared" si="65"/>
        <v>#DIV/0!</v>
      </c>
      <c r="W77" s="256">
        <f>SUM(W63:W76)</f>
        <v>0</v>
      </c>
      <c r="X77" s="194" t="e">
        <f t="shared" si="66"/>
        <v>#DIV/0!</v>
      </c>
      <c r="Y77" s="256">
        <f>SUM(Y63:Y76)</f>
        <v>0</v>
      </c>
      <c r="Z77" s="194" t="e">
        <f t="shared" si="67"/>
        <v>#DIV/0!</v>
      </c>
      <c r="AA77" s="256">
        <f>SUM(AA63:AA76)</f>
        <v>0</v>
      </c>
      <c r="AB77" s="194" t="e">
        <f t="shared" si="68"/>
        <v>#DIV/0!</v>
      </c>
      <c r="AC77" s="256">
        <f>SUM(AC63:AC76)</f>
        <v>0</v>
      </c>
      <c r="AD77" s="230" t="e">
        <f t="shared" si="69"/>
        <v>#DIV/0!</v>
      </c>
    </row>
    <row r="78" spans="1:30" ht="13.15" x14ac:dyDescent="0.4">
      <c r="A78" s="327"/>
      <c r="B78" s="4"/>
      <c r="C78" s="243"/>
      <c r="D78" s="1"/>
      <c r="E78" s="248"/>
      <c r="F78" s="108"/>
      <c r="G78" s="248"/>
      <c r="H78" s="108"/>
      <c r="I78" s="248"/>
      <c r="J78" s="108"/>
      <c r="K78" s="248"/>
      <c r="L78" s="108"/>
      <c r="M78" s="248"/>
      <c r="N78" s="108"/>
      <c r="O78" s="248"/>
      <c r="P78" s="108"/>
      <c r="Q78" s="248"/>
      <c r="R78" s="108"/>
      <c r="S78" s="248"/>
      <c r="T78" s="108"/>
      <c r="U78" s="248"/>
      <c r="V78" s="108"/>
      <c r="W78" s="248"/>
      <c r="X78" s="108"/>
      <c r="Y78" s="248"/>
      <c r="Z78" s="108"/>
      <c r="AA78" s="248"/>
      <c r="AB78" s="108"/>
      <c r="AC78" s="248"/>
      <c r="AD78" s="319"/>
    </row>
    <row r="79" spans="1:30" ht="13.15" x14ac:dyDescent="0.4">
      <c r="A79" s="327"/>
      <c r="B79" s="410" t="s">
        <v>307</v>
      </c>
      <c r="C79" s="243"/>
      <c r="D79" s="1"/>
      <c r="E79" s="248"/>
      <c r="F79" s="108"/>
      <c r="G79" s="248"/>
      <c r="H79" s="108"/>
      <c r="I79" s="248"/>
      <c r="J79" s="108"/>
      <c r="K79" s="248"/>
      <c r="L79" s="108"/>
      <c r="M79" s="248"/>
      <c r="N79" s="108"/>
      <c r="O79" s="248"/>
      <c r="P79" s="108"/>
      <c r="Q79" s="248"/>
      <c r="R79" s="108"/>
      <c r="S79" s="248"/>
      <c r="T79" s="108"/>
      <c r="U79" s="248"/>
      <c r="V79" s="108"/>
      <c r="W79" s="248"/>
      <c r="X79" s="108"/>
      <c r="Y79" s="248"/>
      <c r="Z79" s="108"/>
      <c r="AA79" s="248"/>
      <c r="AB79" s="108"/>
      <c r="AC79" s="248"/>
      <c r="AD79" s="319"/>
    </row>
    <row r="80" spans="1:30" ht="13.15" x14ac:dyDescent="0.4">
      <c r="A80" s="327" t="s">
        <v>398</v>
      </c>
      <c r="B80" s="411" t="s">
        <v>301</v>
      </c>
      <c r="C80" s="243">
        <f t="shared" ref="C80:C85" si="70">+E80+G80+I80+K80+M80+O80+Q80+S80+U80+W80+Y80+AA80+AC80</f>
        <v>0</v>
      </c>
      <c r="D80" s="101">
        <f t="shared" ref="D80:D85" si="71">+C80/$C$7</f>
        <v>0</v>
      </c>
      <c r="E80" s="706">
        <f>'Next Years Budget - Set Goals'!E89/12</f>
        <v>0</v>
      </c>
      <c r="F80" s="108">
        <f t="shared" ref="F80:H86" si="72">+E80/E$7</f>
        <v>0</v>
      </c>
      <c r="G80" s="706">
        <f>'Next Years Budget - Set Goals'!G89/12</f>
        <v>0</v>
      </c>
      <c r="H80" s="108" t="e">
        <f t="shared" si="72"/>
        <v>#DIV/0!</v>
      </c>
      <c r="I80" s="706">
        <f>'Next Years Budget - Set Goals'!I89/12</f>
        <v>0</v>
      </c>
      <c r="J80" s="108" t="e">
        <f t="shared" ref="J80:J86" si="73">+I80/I$7</f>
        <v>#DIV/0!</v>
      </c>
      <c r="K80" s="706">
        <f>'Next Years Budget - Set Goals'!K89/12</f>
        <v>0</v>
      </c>
      <c r="L80" s="108" t="e">
        <f t="shared" ref="L80:L86" si="74">+K80/K$7</f>
        <v>#DIV/0!</v>
      </c>
      <c r="M80" s="706">
        <f>'Next Years Budget - Set Goals'!M89/12</f>
        <v>0</v>
      </c>
      <c r="N80" s="108" t="e">
        <f t="shared" ref="N80:N86" si="75">+M80/M$7</f>
        <v>#DIV/0!</v>
      </c>
      <c r="O80" s="706">
        <f>'Next Years Budget - Set Goals'!O89/12</f>
        <v>0</v>
      </c>
      <c r="P80" s="108" t="e">
        <f t="shared" ref="P80:P86" si="76">+O80/O$7</f>
        <v>#DIV/0!</v>
      </c>
      <c r="Q80" s="706">
        <f>'Next Years Budget - Set Goals'!Q89/12</f>
        <v>0</v>
      </c>
      <c r="R80" s="108" t="e">
        <f t="shared" ref="R80:R86" si="77">+Q80/Q$7</f>
        <v>#DIV/0!</v>
      </c>
      <c r="S80" s="706">
        <f>'Next Years Budget - Set Goals'!S89/12</f>
        <v>0</v>
      </c>
      <c r="T80" s="108" t="e">
        <f t="shared" ref="T80:T86" si="78">+S80/S$7</f>
        <v>#DIV/0!</v>
      </c>
      <c r="U80" s="706">
        <f>'Next Years Budget - Set Goals'!U89/12</f>
        <v>0</v>
      </c>
      <c r="V80" s="108" t="e">
        <f t="shared" ref="V80:V86" si="79">+U80/U$7</f>
        <v>#DIV/0!</v>
      </c>
      <c r="W80" s="706">
        <f>'Next Years Budget - Set Goals'!W89/12</f>
        <v>0</v>
      </c>
      <c r="X80" s="108" t="e">
        <f t="shared" ref="X80:X86" si="80">+W80/W$7</f>
        <v>#DIV/0!</v>
      </c>
      <c r="Y80" s="706">
        <f>'Next Years Budget - Set Goals'!Y89/12</f>
        <v>0</v>
      </c>
      <c r="Z80" s="108" t="e">
        <f t="shared" ref="Z80:Z86" si="81">+Y80/Y$7</f>
        <v>#DIV/0!</v>
      </c>
      <c r="AA80" s="706">
        <f>'Next Years Budget - Set Goals'!AA89/12</f>
        <v>0</v>
      </c>
      <c r="AB80" s="108" t="e">
        <f t="shared" ref="AB80:AB86" si="82">+AA80/AA$7</f>
        <v>#DIV/0!</v>
      </c>
      <c r="AC80" s="706">
        <f>'Next Years Budget - Set Goals'!AC89/12</f>
        <v>0</v>
      </c>
      <c r="AD80" s="319" t="e">
        <f t="shared" ref="AD80:AD86" si="83">+AC80/AC$7</f>
        <v>#DIV/0!</v>
      </c>
    </row>
    <row r="81" spans="1:30" ht="13.15" x14ac:dyDescent="0.4">
      <c r="A81" s="327" t="s">
        <v>399</v>
      </c>
      <c r="B81" s="394" t="s">
        <v>302</v>
      </c>
      <c r="C81" s="243">
        <f t="shared" si="70"/>
        <v>0</v>
      </c>
      <c r="D81" s="101">
        <f t="shared" si="71"/>
        <v>0</v>
      </c>
      <c r="E81" s="706">
        <f>'Next Years Budget - Set Goals'!E90/12</f>
        <v>0</v>
      </c>
      <c r="F81" s="108">
        <f t="shared" si="72"/>
        <v>0</v>
      </c>
      <c r="G81" s="706">
        <f>'Next Years Budget - Set Goals'!G90/12</f>
        <v>0</v>
      </c>
      <c r="H81" s="108" t="e">
        <f t="shared" si="72"/>
        <v>#DIV/0!</v>
      </c>
      <c r="I81" s="706">
        <f>'Next Years Budget - Set Goals'!I90/12</f>
        <v>0</v>
      </c>
      <c r="J81" s="108" t="e">
        <f t="shared" si="73"/>
        <v>#DIV/0!</v>
      </c>
      <c r="K81" s="706">
        <f>'Next Years Budget - Set Goals'!K90/12</f>
        <v>0</v>
      </c>
      <c r="L81" s="108" t="e">
        <f t="shared" si="74"/>
        <v>#DIV/0!</v>
      </c>
      <c r="M81" s="706">
        <f>'Next Years Budget - Set Goals'!M90/12</f>
        <v>0</v>
      </c>
      <c r="N81" s="108" t="e">
        <f t="shared" si="75"/>
        <v>#DIV/0!</v>
      </c>
      <c r="O81" s="706">
        <f>'Next Years Budget - Set Goals'!O90/12</f>
        <v>0</v>
      </c>
      <c r="P81" s="108" t="e">
        <f t="shared" si="76"/>
        <v>#DIV/0!</v>
      </c>
      <c r="Q81" s="706">
        <f>'Next Years Budget - Set Goals'!Q90/12</f>
        <v>0</v>
      </c>
      <c r="R81" s="108" t="e">
        <f t="shared" si="77"/>
        <v>#DIV/0!</v>
      </c>
      <c r="S81" s="706">
        <f>'Next Years Budget - Set Goals'!S90/12</f>
        <v>0</v>
      </c>
      <c r="T81" s="108" t="e">
        <f t="shared" si="78"/>
        <v>#DIV/0!</v>
      </c>
      <c r="U81" s="706">
        <f>'Next Years Budget - Set Goals'!U90/12</f>
        <v>0</v>
      </c>
      <c r="V81" s="108" t="e">
        <f t="shared" si="79"/>
        <v>#DIV/0!</v>
      </c>
      <c r="W81" s="706">
        <f>'Next Years Budget - Set Goals'!W90/12</f>
        <v>0</v>
      </c>
      <c r="X81" s="108" t="e">
        <f t="shared" si="80"/>
        <v>#DIV/0!</v>
      </c>
      <c r="Y81" s="706">
        <f>'Next Years Budget - Set Goals'!Y90/12</f>
        <v>0</v>
      </c>
      <c r="Z81" s="108" t="e">
        <f t="shared" si="81"/>
        <v>#DIV/0!</v>
      </c>
      <c r="AA81" s="706">
        <f>'Next Years Budget - Set Goals'!AA90/12</f>
        <v>0</v>
      </c>
      <c r="AB81" s="108" t="e">
        <f t="shared" si="82"/>
        <v>#DIV/0!</v>
      </c>
      <c r="AC81" s="706">
        <f>'Next Years Budget - Set Goals'!AC90/12</f>
        <v>0</v>
      </c>
      <c r="AD81" s="319" t="e">
        <f t="shared" si="83"/>
        <v>#DIV/0!</v>
      </c>
    </row>
    <row r="82" spans="1:30" ht="13.15" x14ac:dyDescent="0.4">
      <c r="A82" s="327" t="s">
        <v>399</v>
      </c>
      <c r="B82" s="394" t="s">
        <v>303</v>
      </c>
      <c r="C82" s="243">
        <f t="shared" si="70"/>
        <v>0</v>
      </c>
      <c r="D82" s="101">
        <f t="shared" si="71"/>
        <v>0</v>
      </c>
      <c r="E82" s="706">
        <f>'Next Years Budget - Set Goals'!E91/12</f>
        <v>0</v>
      </c>
      <c r="F82" s="108">
        <f t="shared" si="72"/>
        <v>0</v>
      </c>
      <c r="G82" s="706">
        <f>'Next Years Budget - Set Goals'!G91/12</f>
        <v>0</v>
      </c>
      <c r="H82" s="108" t="e">
        <f t="shared" si="72"/>
        <v>#DIV/0!</v>
      </c>
      <c r="I82" s="706">
        <f>'Next Years Budget - Set Goals'!I91/12</f>
        <v>0</v>
      </c>
      <c r="J82" s="108" t="e">
        <f t="shared" si="73"/>
        <v>#DIV/0!</v>
      </c>
      <c r="K82" s="706">
        <f>'Next Years Budget - Set Goals'!K91/12</f>
        <v>0</v>
      </c>
      <c r="L82" s="108" t="e">
        <f t="shared" si="74"/>
        <v>#DIV/0!</v>
      </c>
      <c r="M82" s="706">
        <f>'Next Years Budget - Set Goals'!M91/12</f>
        <v>0</v>
      </c>
      <c r="N82" s="108" t="e">
        <f t="shared" si="75"/>
        <v>#DIV/0!</v>
      </c>
      <c r="O82" s="706">
        <f>'Next Years Budget - Set Goals'!O91/12</f>
        <v>0</v>
      </c>
      <c r="P82" s="108" t="e">
        <f t="shared" si="76"/>
        <v>#DIV/0!</v>
      </c>
      <c r="Q82" s="706">
        <f>'Next Years Budget - Set Goals'!Q91/12</f>
        <v>0</v>
      </c>
      <c r="R82" s="108" t="e">
        <f t="shared" si="77"/>
        <v>#DIV/0!</v>
      </c>
      <c r="S82" s="706">
        <f>'Next Years Budget - Set Goals'!S91/12</f>
        <v>0</v>
      </c>
      <c r="T82" s="108" t="e">
        <f t="shared" si="78"/>
        <v>#DIV/0!</v>
      </c>
      <c r="U82" s="706">
        <f>'Next Years Budget - Set Goals'!U91/12</f>
        <v>0</v>
      </c>
      <c r="V82" s="108" t="e">
        <f t="shared" si="79"/>
        <v>#DIV/0!</v>
      </c>
      <c r="W82" s="706">
        <f>'Next Years Budget - Set Goals'!W91/12</f>
        <v>0</v>
      </c>
      <c r="X82" s="108" t="e">
        <f t="shared" si="80"/>
        <v>#DIV/0!</v>
      </c>
      <c r="Y82" s="706">
        <f>'Next Years Budget - Set Goals'!Y91/12</f>
        <v>0</v>
      </c>
      <c r="Z82" s="108" t="e">
        <f t="shared" si="81"/>
        <v>#DIV/0!</v>
      </c>
      <c r="AA82" s="706">
        <f>'Next Years Budget - Set Goals'!AA91/12</f>
        <v>0</v>
      </c>
      <c r="AB82" s="108" t="e">
        <f t="shared" si="82"/>
        <v>#DIV/0!</v>
      </c>
      <c r="AC82" s="706">
        <f>'Next Years Budget - Set Goals'!AC91/12</f>
        <v>0</v>
      </c>
      <c r="AD82" s="319" t="e">
        <f t="shared" si="83"/>
        <v>#DIV/0!</v>
      </c>
    </row>
    <row r="83" spans="1:30" ht="13.15" x14ac:dyDescent="0.4">
      <c r="A83" s="327" t="s">
        <v>399</v>
      </c>
      <c r="B83" s="394" t="s">
        <v>304</v>
      </c>
      <c r="C83" s="243">
        <f t="shared" si="70"/>
        <v>0</v>
      </c>
      <c r="D83" s="101">
        <f t="shared" si="71"/>
        <v>0</v>
      </c>
      <c r="E83" s="706">
        <f>'Next Years Budget - Set Goals'!E92/12</f>
        <v>0</v>
      </c>
      <c r="F83" s="108">
        <f t="shared" si="72"/>
        <v>0</v>
      </c>
      <c r="G83" s="706">
        <f>'Next Years Budget - Set Goals'!G92/12</f>
        <v>0</v>
      </c>
      <c r="H83" s="108" t="e">
        <f t="shared" si="72"/>
        <v>#DIV/0!</v>
      </c>
      <c r="I83" s="706">
        <f>'Next Years Budget - Set Goals'!I92/12</f>
        <v>0</v>
      </c>
      <c r="J83" s="108" t="e">
        <f t="shared" si="73"/>
        <v>#DIV/0!</v>
      </c>
      <c r="K83" s="706">
        <f>'Next Years Budget - Set Goals'!K92/12</f>
        <v>0</v>
      </c>
      <c r="L83" s="108" t="e">
        <f t="shared" si="74"/>
        <v>#DIV/0!</v>
      </c>
      <c r="M83" s="706">
        <f>'Next Years Budget - Set Goals'!M92/12</f>
        <v>0</v>
      </c>
      <c r="N83" s="108" t="e">
        <f t="shared" si="75"/>
        <v>#DIV/0!</v>
      </c>
      <c r="O83" s="706">
        <f>'Next Years Budget - Set Goals'!O92/12</f>
        <v>0</v>
      </c>
      <c r="P83" s="108" t="e">
        <f t="shared" si="76"/>
        <v>#DIV/0!</v>
      </c>
      <c r="Q83" s="706">
        <f>'Next Years Budget - Set Goals'!Q92/12</f>
        <v>0</v>
      </c>
      <c r="R83" s="108" t="e">
        <f t="shared" si="77"/>
        <v>#DIV/0!</v>
      </c>
      <c r="S83" s="706">
        <f>'Next Years Budget - Set Goals'!S92/12</f>
        <v>0</v>
      </c>
      <c r="T83" s="108" t="e">
        <f t="shared" si="78"/>
        <v>#DIV/0!</v>
      </c>
      <c r="U83" s="706">
        <f>'Next Years Budget - Set Goals'!U92/12</f>
        <v>0</v>
      </c>
      <c r="V83" s="108" t="e">
        <f t="shared" si="79"/>
        <v>#DIV/0!</v>
      </c>
      <c r="W83" s="706">
        <f>'Next Years Budget - Set Goals'!W92/12</f>
        <v>0</v>
      </c>
      <c r="X83" s="108" t="e">
        <f t="shared" si="80"/>
        <v>#DIV/0!</v>
      </c>
      <c r="Y83" s="706">
        <f>'Next Years Budget - Set Goals'!Y92/12</f>
        <v>0</v>
      </c>
      <c r="Z83" s="108" t="e">
        <f t="shared" si="81"/>
        <v>#DIV/0!</v>
      </c>
      <c r="AA83" s="706">
        <f>'Next Years Budget - Set Goals'!AA92/12</f>
        <v>0</v>
      </c>
      <c r="AB83" s="108" t="e">
        <f t="shared" si="82"/>
        <v>#DIV/0!</v>
      </c>
      <c r="AC83" s="706">
        <f>'Next Years Budget - Set Goals'!AC92/12</f>
        <v>0</v>
      </c>
      <c r="AD83" s="319" t="e">
        <f t="shared" si="83"/>
        <v>#DIV/0!</v>
      </c>
    </row>
    <row r="84" spans="1:30" ht="13.15" x14ac:dyDescent="0.4">
      <c r="A84" s="327" t="s">
        <v>398</v>
      </c>
      <c r="B84" s="394" t="s">
        <v>305</v>
      </c>
      <c r="C84" s="243">
        <f t="shared" si="70"/>
        <v>0</v>
      </c>
      <c r="D84" s="101">
        <f t="shared" si="71"/>
        <v>0</v>
      </c>
      <c r="E84" s="706">
        <f>'Next Years Budget - Set Goals'!E93/12</f>
        <v>0</v>
      </c>
      <c r="F84" s="108">
        <f t="shared" si="72"/>
        <v>0</v>
      </c>
      <c r="G84" s="706">
        <f>'Next Years Budget - Set Goals'!G93/12</f>
        <v>0</v>
      </c>
      <c r="H84" s="108" t="e">
        <f t="shared" si="72"/>
        <v>#DIV/0!</v>
      </c>
      <c r="I84" s="706">
        <f>'Next Years Budget - Set Goals'!I93/12</f>
        <v>0</v>
      </c>
      <c r="J84" s="108" t="e">
        <f t="shared" si="73"/>
        <v>#DIV/0!</v>
      </c>
      <c r="K84" s="706">
        <f>'Next Years Budget - Set Goals'!K93/12</f>
        <v>0</v>
      </c>
      <c r="L84" s="108" t="e">
        <f t="shared" si="74"/>
        <v>#DIV/0!</v>
      </c>
      <c r="M84" s="706">
        <f>'Next Years Budget - Set Goals'!M93/12</f>
        <v>0</v>
      </c>
      <c r="N84" s="108" t="e">
        <f t="shared" si="75"/>
        <v>#DIV/0!</v>
      </c>
      <c r="O84" s="706">
        <f>'Next Years Budget - Set Goals'!O93/12</f>
        <v>0</v>
      </c>
      <c r="P84" s="108" t="e">
        <f t="shared" si="76"/>
        <v>#DIV/0!</v>
      </c>
      <c r="Q84" s="706">
        <f>'Next Years Budget - Set Goals'!Q93/12</f>
        <v>0</v>
      </c>
      <c r="R84" s="108" t="e">
        <f t="shared" si="77"/>
        <v>#DIV/0!</v>
      </c>
      <c r="S84" s="706">
        <f>'Next Years Budget - Set Goals'!S93/12</f>
        <v>0</v>
      </c>
      <c r="T84" s="108" t="e">
        <f t="shared" si="78"/>
        <v>#DIV/0!</v>
      </c>
      <c r="U84" s="706">
        <f>'Next Years Budget - Set Goals'!U93/12</f>
        <v>0</v>
      </c>
      <c r="V84" s="108" t="e">
        <f t="shared" si="79"/>
        <v>#DIV/0!</v>
      </c>
      <c r="W84" s="706">
        <f>'Next Years Budget - Set Goals'!W93/12</f>
        <v>0</v>
      </c>
      <c r="X84" s="108" t="e">
        <f t="shared" si="80"/>
        <v>#DIV/0!</v>
      </c>
      <c r="Y84" s="706">
        <f>'Next Years Budget - Set Goals'!Y93/12</f>
        <v>0</v>
      </c>
      <c r="Z84" s="108" t="e">
        <f t="shared" si="81"/>
        <v>#DIV/0!</v>
      </c>
      <c r="AA84" s="706">
        <f>'Next Years Budget - Set Goals'!AA93/12</f>
        <v>0</v>
      </c>
      <c r="AB84" s="108" t="e">
        <f t="shared" si="82"/>
        <v>#DIV/0!</v>
      </c>
      <c r="AC84" s="706">
        <f>'Next Years Budget - Set Goals'!AC93/12</f>
        <v>0</v>
      </c>
      <c r="AD84" s="319" t="e">
        <f t="shared" si="83"/>
        <v>#DIV/0!</v>
      </c>
    </row>
    <row r="85" spans="1:30" ht="13.15" x14ac:dyDescent="0.4">
      <c r="A85" s="327" t="s">
        <v>398</v>
      </c>
      <c r="B85" s="394" t="s">
        <v>306</v>
      </c>
      <c r="C85" s="243">
        <f t="shared" si="70"/>
        <v>0</v>
      </c>
      <c r="D85" s="101">
        <f t="shared" si="71"/>
        <v>0</v>
      </c>
      <c r="E85" s="706">
        <f>'Next Years Budget - Set Goals'!E94/12</f>
        <v>0</v>
      </c>
      <c r="F85" s="108">
        <f t="shared" si="72"/>
        <v>0</v>
      </c>
      <c r="G85" s="706">
        <f>'Next Years Budget - Set Goals'!G94/12</f>
        <v>0</v>
      </c>
      <c r="H85" s="108" t="e">
        <f t="shared" si="72"/>
        <v>#DIV/0!</v>
      </c>
      <c r="I85" s="706">
        <f>'Next Years Budget - Set Goals'!I94/12</f>
        <v>0</v>
      </c>
      <c r="J85" s="108" t="e">
        <f t="shared" si="73"/>
        <v>#DIV/0!</v>
      </c>
      <c r="K85" s="706">
        <f>'Next Years Budget - Set Goals'!K94/12</f>
        <v>0</v>
      </c>
      <c r="L85" s="108" t="e">
        <f t="shared" si="74"/>
        <v>#DIV/0!</v>
      </c>
      <c r="M85" s="706">
        <f>'Next Years Budget - Set Goals'!M94/12</f>
        <v>0</v>
      </c>
      <c r="N85" s="108" t="e">
        <f t="shared" si="75"/>
        <v>#DIV/0!</v>
      </c>
      <c r="O85" s="706">
        <f>'Next Years Budget - Set Goals'!O94/12</f>
        <v>0</v>
      </c>
      <c r="P85" s="108" t="e">
        <f t="shared" si="76"/>
        <v>#DIV/0!</v>
      </c>
      <c r="Q85" s="706">
        <f>'Next Years Budget - Set Goals'!Q94/12</f>
        <v>0</v>
      </c>
      <c r="R85" s="108" t="e">
        <f t="shared" si="77"/>
        <v>#DIV/0!</v>
      </c>
      <c r="S85" s="706">
        <f>'Next Years Budget - Set Goals'!S94/12</f>
        <v>0</v>
      </c>
      <c r="T85" s="108" t="e">
        <f t="shared" si="78"/>
        <v>#DIV/0!</v>
      </c>
      <c r="U85" s="706">
        <f>'Next Years Budget - Set Goals'!U94/12</f>
        <v>0</v>
      </c>
      <c r="V85" s="108" t="e">
        <f t="shared" si="79"/>
        <v>#DIV/0!</v>
      </c>
      <c r="W85" s="706">
        <f>'Next Years Budget - Set Goals'!W94/12</f>
        <v>0</v>
      </c>
      <c r="X85" s="108" t="e">
        <f t="shared" si="80"/>
        <v>#DIV/0!</v>
      </c>
      <c r="Y85" s="706">
        <f>'Next Years Budget - Set Goals'!Y94/12</f>
        <v>0</v>
      </c>
      <c r="Z85" s="108" t="e">
        <f t="shared" si="81"/>
        <v>#DIV/0!</v>
      </c>
      <c r="AA85" s="706">
        <f>'Next Years Budget - Set Goals'!AA94/12</f>
        <v>0</v>
      </c>
      <c r="AB85" s="108" t="e">
        <f t="shared" si="82"/>
        <v>#DIV/0!</v>
      </c>
      <c r="AC85" s="706">
        <f>'Next Years Budget - Set Goals'!AC94/12</f>
        <v>0</v>
      </c>
      <c r="AD85" s="319" t="e">
        <f t="shared" si="83"/>
        <v>#DIV/0!</v>
      </c>
    </row>
    <row r="86" spans="1:30" ht="13.15" x14ac:dyDescent="0.4">
      <c r="A86" s="327"/>
      <c r="B86" s="409" t="s">
        <v>308</v>
      </c>
      <c r="C86" s="265">
        <f>SUM(C80:C85)</f>
        <v>0</v>
      </c>
      <c r="D86" s="110">
        <f>+C86/$C$7</f>
        <v>0</v>
      </c>
      <c r="E86" s="256">
        <f>SUM(E80:E85)</f>
        <v>0</v>
      </c>
      <c r="F86" s="194">
        <f t="shared" si="72"/>
        <v>0</v>
      </c>
      <c r="G86" s="256">
        <f>SUM(G80:G85)</f>
        <v>0</v>
      </c>
      <c r="H86" s="194" t="e">
        <f t="shared" si="72"/>
        <v>#DIV/0!</v>
      </c>
      <c r="I86" s="256">
        <f>SUM(I80:I85)</f>
        <v>0</v>
      </c>
      <c r="J86" s="194" t="e">
        <f t="shared" si="73"/>
        <v>#DIV/0!</v>
      </c>
      <c r="K86" s="256">
        <f>SUM(K80:K85)</f>
        <v>0</v>
      </c>
      <c r="L86" s="194" t="e">
        <f t="shared" si="74"/>
        <v>#DIV/0!</v>
      </c>
      <c r="M86" s="256">
        <f>SUM(M80:M85)</f>
        <v>0</v>
      </c>
      <c r="N86" s="194" t="e">
        <f t="shared" si="75"/>
        <v>#DIV/0!</v>
      </c>
      <c r="O86" s="256">
        <f>SUM(O80:O85)</f>
        <v>0</v>
      </c>
      <c r="P86" s="194" t="e">
        <f t="shared" si="76"/>
        <v>#DIV/0!</v>
      </c>
      <c r="Q86" s="256">
        <f>SUM(Q80:Q85)</f>
        <v>0</v>
      </c>
      <c r="R86" s="194" t="e">
        <f t="shared" si="77"/>
        <v>#DIV/0!</v>
      </c>
      <c r="S86" s="256">
        <f>SUM(S80:S85)</f>
        <v>0</v>
      </c>
      <c r="T86" s="194" t="e">
        <f t="shared" si="78"/>
        <v>#DIV/0!</v>
      </c>
      <c r="U86" s="256">
        <f>SUM(U80:U85)</f>
        <v>0</v>
      </c>
      <c r="V86" s="194" t="e">
        <f t="shared" si="79"/>
        <v>#DIV/0!</v>
      </c>
      <c r="W86" s="256">
        <f>SUM(W80:W85)</f>
        <v>0</v>
      </c>
      <c r="X86" s="194" t="e">
        <f t="shared" si="80"/>
        <v>#DIV/0!</v>
      </c>
      <c r="Y86" s="256">
        <f>SUM(Y80:Y85)</f>
        <v>0</v>
      </c>
      <c r="Z86" s="194" t="e">
        <f t="shared" si="81"/>
        <v>#DIV/0!</v>
      </c>
      <c r="AA86" s="256">
        <f>SUM(AA80:AA85)</f>
        <v>0</v>
      </c>
      <c r="AB86" s="194" t="e">
        <f t="shared" si="82"/>
        <v>#DIV/0!</v>
      </c>
      <c r="AC86" s="256">
        <f>SUM(AC80:AC85)</f>
        <v>0</v>
      </c>
      <c r="AD86" s="230" t="e">
        <f t="shared" si="83"/>
        <v>#DIV/0!</v>
      </c>
    </row>
    <row r="87" spans="1:30" ht="13.15" x14ac:dyDescent="0.4">
      <c r="A87" s="327"/>
      <c r="B87" s="4"/>
      <c r="C87" s="243"/>
      <c r="D87" s="1"/>
      <c r="E87" s="248"/>
      <c r="F87" s="108"/>
      <c r="G87" s="248"/>
      <c r="H87" s="108"/>
      <c r="I87" s="248"/>
      <c r="J87" s="108"/>
      <c r="K87" s="248"/>
      <c r="L87" s="108"/>
      <c r="M87" s="248"/>
      <c r="N87" s="108"/>
      <c r="O87" s="248"/>
      <c r="P87" s="108"/>
      <c r="Q87" s="248"/>
      <c r="R87" s="108"/>
      <c r="S87" s="248"/>
      <c r="T87" s="108"/>
      <c r="U87" s="248"/>
      <c r="V87" s="108"/>
      <c r="W87" s="248"/>
      <c r="X87" s="108"/>
      <c r="Y87" s="248"/>
      <c r="Z87" s="108"/>
      <c r="AA87" s="248"/>
      <c r="AB87" s="108"/>
      <c r="AC87" s="248"/>
      <c r="AD87" s="319"/>
    </row>
    <row r="88" spans="1:30" ht="13.15" x14ac:dyDescent="0.4">
      <c r="A88" s="327"/>
      <c r="B88" s="410" t="s">
        <v>309</v>
      </c>
      <c r="C88" s="243"/>
      <c r="D88" s="1"/>
      <c r="E88" s="248"/>
      <c r="F88" s="108"/>
      <c r="G88" s="248"/>
      <c r="H88" s="108"/>
      <c r="I88" s="248"/>
      <c r="J88" s="108"/>
      <c r="K88" s="248"/>
      <c r="L88" s="108"/>
      <c r="M88" s="248"/>
      <c r="N88" s="108"/>
      <c r="O88" s="248"/>
      <c r="P88" s="108"/>
      <c r="Q88" s="248"/>
      <c r="R88" s="108"/>
      <c r="S88" s="248"/>
      <c r="T88" s="108"/>
      <c r="U88" s="248"/>
      <c r="V88" s="108"/>
      <c r="W88" s="248"/>
      <c r="X88" s="108"/>
      <c r="Y88" s="248"/>
      <c r="Z88" s="108"/>
      <c r="AA88" s="248"/>
      <c r="AB88" s="108"/>
      <c r="AC88" s="248"/>
      <c r="AD88" s="319"/>
    </row>
    <row r="89" spans="1:30" ht="13.15" x14ac:dyDescent="0.4">
      <c r="A89" s="327" t="s">
        <v>399</v>
      </c>
      <c r="B89" s="394" t="s">
        <v>310</v>
      </c>
      <c r="C89" s="243">
        <f t="shared" ref="C89:C111" si="84">+E89+G89+I89+K89+M89+O89+Q89+S89+U89+W89+Y89+AA89+AC89</f>
        <v>0</v>
      </c>
      <c r="D89" s="101">
        <f t="shared" ref="D89:D111" si="85">+C89/$C$7</f>
        <v>0</v>
      </c>
      <c r="E89" s="706">
        <f>'Next Years Budget - Set Goals'!E98/12</f>
        <v>0</v>
      </c>
      <c r="F89" s="108">
        <f t="shared" ref="F89:H104" si="86">+E89/E$7</f>
        <v>0</v>
      </c>
      <c r="G89" s="706">
        <f>'Next Years Budget - Set Goals'!G98/12</f>
        <v>0</v>
      </c>
      <c r="H89" s="108" t="e">
        <f t="shared" si="86"/>
        <v>#DIV/0!</v>
      </c>
      <c r="I89" s="706">
        <f>'Next Years Budget - Set Goals'!I98/12</f>
        <v>0</v>
      </c>
      <c r="J89" s="108" t="e">
        <f t="shared" ref="J89:J111" si="87">+I89/I$7</f>
        <v>#DIV/0!</v>
      </c>
      <c r="K89" s="706">
        <f>'Next Years Budget - Set Goals'!K98/12</f>
        <v>0</v>
      </c>
      <c r="L89" s="108" t="e">
        <f t="shared" ref="L89:L111" si="88">+K89/K$7</f>
        <v>#DIV/0!</v>
      </c>
      <c r="M89" s="706">
        <f>'Next Years Budget - Set Goals'!M98/12</f>
        <v>0</v>
      </c>
      <c r="N89" s="108" t="e">
        <f t="shared" ref="N89:N111" si="89">+M89/M$7</f>
        <v>#DIV/0!</v>
      </c>
      <c r="O89" s="706">
        <f>'Next Years Budget - Set Goals'!O98/12</f>
        <v>0</v>
      </c>
      <c r="P89" s="108" t="e">
        <f t="shared" ref="P89:P111" si="90">+O89/O$7</f>
        <v>#DIV/0!</v>
      </c>
      <c r="Q89" s="706">
        <f>'Next Years Budget - Set Goals'!Q98/12</f>
        <v>0</v>
      </c>
      <c r="R89" s="108" t="e">
        <f t="shared" ref="R89:R111" si="91">+Q89/Q$7</f>
        <v>#DIV/0!</v>
      </c>
      <c r="S89" s="706">
        <f>'Next Years Budget - Set Goals'!S98/12</f>
        <v>0</v>
      </c>
      <c r="T89" s="108" t="e">
        <f t="shared" ref="T89:T111" si="92">+S89/S$7</f>
        <v>#DIV/0!</v>
      </c>
      <c r="U89" s="706">
        <f>'Next Years Budget - Set Goals'!U98/12</f>
        <v>0</v>
      </c>
      <c r="V89" s="108" t="e">
        <f t="shared" ref="V89:V111" si="93">+U89/U$7</f>
        <v>#DIV/0!</v>
      </c>
      <c r="W89" s="706">
        <f>'Next Years Budget - Set Goals'!W98/12</f>
        <v>0</v>
      </c>
      <c r="X89" s="108" t="e">
        <f t="shared" ref="X89:X111" si="94">+W89/W$7</f>
        <v>#DIV/0!</v>
      </c>
      <c r="Y89" s="706">
        <f>'Next Years Budget - Set Goals'!Y98/12</f>
        <v>0</v>
      </c>
      <c r="Z89" s="108" t="e">
        <f t="shared" ref="Z89:Z111" si="95">+Y89/Y$7</f>
        <v>#DIV/0!</v>
      </c>
      <c r="AA89" s="706">
        <f>'Next Years Budget - Set Goals'!AA98/12</f>
        <v>0</v>
      </c>
      <c r="AB89" s="108" t="e">
        <f t="shared" ref="AB89:AB111" si="96">+AA89/AA$7</f>
        <v>#DIV/0!</v>
      </c>
      <c r="AC89" s="706">
        <f>'Next Years Budget - Set Goals'!AC98/12</f>
        <v>0</v>
      </c>
      <c r="AD89" s="319" t="e">
        <f t="shared" ref="AD89:AD111" si="97">+AC89/AC$7</f>
        <v>#DIV/0!</v>
      </c>
    </row>
    <row r="90" spans="1:30" ht="13.15" x14ac:dyDescent="0.4">
      <c r="A90" s="327" t="s">
        <v>399</v>
      </c>
      <c r="B90" s="394" t="s">
        <v>311</v>
      </c>
      <c r="C90" s="243">
        <f t="shared" si="84"/>
        <v>0</v>
      </c>
      <c r="D90" s="101">
        <f t="shared" si="85"/>
        <v>0</v>
      </c>
      <c r="E90" s="706">
        <f>'Next Years Budget - Set Goals'!E99/12</f>
        <v>0</v>
      </c>
      <c r="F90" s="108">
        <f t="shared" si="86"/>
        <v>0</v>
      </c>
      <c r="G90" s="706">
        <f>'Next Years Budget - Set Goals'!G99/12</f>
        <v>0</v>
      </c>
      <c r="H90" s="108" t="e">
        <f t="shared" si="86"/>
        <v>#DIV/0!</v>
      </c>
      <c r="I90" s="706">
        <f>'Next Years Budget - Set Goals'!I99/12</f>
        <v>0</v>
      </c>
      <c r="J90" s="108" t="e">
        <f t="shared" si="87"/>
        <v>#DIV/0!</v>
      </c>
      <c r="K90" s="706">
        <f>'Next Years Budget - Set Goals'!K99/12</f>
        <v>0</v>
      </c>
      <c r="L90" s="108" t="e">
        <f t="shared" si="88"/>
        <v>#DIV/0!</v>
      </c>
      <c r="M90" s="706">
        <f>'Next Years Budget - Set Goals'!M99/12</f>
        <v>0</v>
      </c>
      <c r="N90" s="108" t="e">
        <f t="shared" si="89"/>
        <v>#DIV/0!</v>
      </c>
      <c r="O90" s="706">
        <f>'Next Years Budget - Set Goals'!O99/12</f>
        <v>0</v>
      </c>
      <c r="P90" s="108" t="e">
        <f t="shared" si="90"/>
        <v>#DIV/0!</v>
      </c>
      <c r="Q90" s="706">
        <f>'Next Years Budget - Set Goals'!Q99/12</f>
        <v>0</v>
      </c>
      <c r="R90" s="108" t="e">
        <f t="shared" si="91"/>
        <v>#DIV/0!</v>
      </c>
      <c r="S90" s="706">
        <f>'Next Years Budget - Set Goals'!S99/12</f>
        <v>0</v>
      </c>
      <c r="T90" s="108" t="e">
        <f t="shared" si="92"/>
        <v>#DIV/0!</v>
      </c>
      <c r="U90" s="706">
        <f>'Next Years Budget - Set Goals'!U99/12</f>
        <v>0</v>
      </c>
      <c r="V90" s="108" t="e">
        <f t="shared" si="93"/>
        <v>#DIV/0!</v>
      </c>
      <c r="W90" s="706">
        <f>'Next Years Budget - Set Goals'!W99/12</f>
        <v>0</v>
      </c>
      <c r="X90" s="108" t="e">
        <f t="shared" si="94"/>
        <v>#DIV/0!</v>
      </c>
      <c r="Y90" s="706">
        <f>'Next Years Budget - Set Goals'!Y99/12</f>
        <v>0</v>
      </c>
      <c r="Z90" s="108" t="e">
        <f t="shared" si="95"/>
        <v>#DIV/0!</v>
      </c>
      <c r="AA90" s="706">
        <f>'Next Years Budget - Set Goals'!AA99/12</f>
        <v>0</v>
      </c>
      <c r="AB90" s="108" t="e">
        <f t="shared" si="96"/>
        <v>#DIV/0!</v>
      </c>
      <c r="AC90" s="706">
        <f>'Next Years Budget - Set Goals'!AC99/12</f>
        <v>0</v>
      </c>
      <c r="AD90" s="319" t="e">
        <f t="shared" si="97"/>
        <v>#DIV/0!</v>
      </c>
    </row>
    <row r="91" spans="1:30" ht="13.15" x14ac:dyDescent="0.4">
      <c r="A91" s="327" t="s">
        <v>398</v>
      </c>
      <c r="B91" s="394" t="s">
        <v>312</v>
      </c>
      <c r="C91" s="243">
        <f t="shared" si="84"/>
        <v>0</v>
      </c>
      <c r="D91" s="101">
        <f t="shared" si="85"/>
        <v>0</v>
      </c>
      <c r="E91" s="706">
        <f>'Next Years Budget - Set Goals'!E100/12</f>
        <v>0</v>
      </c>
      <c r="F91" s="108">
        <f t="shared" si="86"/>
        <v>0</v>
      </c>
      <c r="G91" s="706">
        <f>'Next Years Budget - Set Goals'!G100/12</f>
        <v>0</v>
      </c>
      <c r="H91" s="108" t="e">
        <f t="shared" si="86"/>
        <v>#DIV/0!</v>
      </c>
      <c r="I91" s="706">
        <f>'Next Years Budget - Set Goals'!I100/12</f>
        <v>0</v>
      </c>
      <c r="J91" s="108" t="e">
        <f t="shared" si="87"/>
        <v>#DIV/0!</v>
      </c>
      <c r="K91" s="706">
        <f>'Next Years Budget - Set Goals'!K100/12</f>
        <v>0</v>
      </c>
      <c r="L91" s="108" t="e">
        <f t="shared" si="88"/>
        <v>#DIV/0!</v>
      </c>
      <c r="M91" s="706">
        <f>'Next Years Budget - Set Goals'!M100/12</f>
        <v>0</v>
      </c>
      <c r="N91" s="108" t="e">
        <f t="shared" si="89"/>
        <v>#DIV/0!</v>
      </c>
      <c r="O91" s="706">
        <f>'Next Years Budget - Set Goals'!O100/12</f>
        <v>0</v>
      </c>
      <c r="P91" s="108" t="e">
        <f t="shared" si="90"/>
        <v>#DIV/0!</v>
      </c>
      <c r="Q91" s="706">
        <f>'Next Years Budget - Set Goals'!Q100/12</f>
        <v>0</v>
      </c>
      <c r="R91" s="108" t="e">
        <f t="shared" si="91"/>
        <v>#DIV/0!</v>
      </c>
      <c r="S91" s="706">
        <f>'Next Years Budget - Set Goals'!S100/12</f>
        <v>0</v>
      </c>
      <c r="T91" s="108" t="e">
        <f t="shared" si="92"/>
        <v>#DIV/0!</v>
      </c>
      <c r="U91" s="706">
        <f>'Next Years Budget - Set Goals'!U100/12</f>
        <v>0</v>
      </c>
      <c r="V91" s="108" t="e">
        <f t="shared" si="93"/>
        <v>#DIV/0!</v>
      </c>
      <c r="W91" s="706">
        <f>'Next Years Budget - Set Goals'!W100/12</f>
        <v>0</v>
      </c>
      <c r="X91" s="108" t="e">
        <f t="shared" si="94"/>
        <v>#DIV/0!</v>
      </c>
      <c r="Y91" s="706">
        <f>'Next Years Budget - Set Goals'!Y100/12</f>
        <v>0</v>
      </c>
      <c r="Z91" s="108" t="e">
        <f t="shared" si="95"/>
        <v>#DIV/0!</v>
      </c>
      <c r="AA91" s="706">
        <f>'Next Years Budget - Set Goals'!AA100/12</f>
        <v>0</v>
      </c>
      <c r="AB91" s="108" t="e">
        <f t="shared" si="96"/>
        <v>#DIV/0!</v>
      </c>
      <c r="AC91" s="706">
        <f>'Next Years Budget - Set Goals'!AC100/12</f>
        <v>0</v>
      </c>
      <c r="AD91" s="319" t="e">
        <f t="shared" si="97"/>
        <v>#DIV/0!</v>
      </c>
    </row>
    <row r="92" spans="1:30" ht="13.15" x14ac:dyDescent="0.4">
      <c r="A92" s="327" t="s">
        <v>399</v>
      </c>
      <c r="B92" s="394" t="s">
        <v>313</v>
      </c>
      <c r="C92" s="243">
        <f t="shared" si="84"/>
        <v>0</v>
      </c>
      <c r="D92" s="101">
        <f t="shared" si="85"/>
        <v>0</v>
      </c>
      <c r="E92" s="706">
        <f>'Next Years Budget - Set Goals'!E101/12</f>
        <v>0</v>
      </c>
      <c r="F92" s="108">
        <f t="shared" si="86"/>
        <v>0</v>
      </c>
      <c r="G92" s="706">
        <f>'Next Years Budget - Set Goals'!G101/12</f>
        <v>0</v>
      </c>
      <c r="H92" s="108" t="e">
        <f t="shared" si="86"/>
        <v>#DIV/0!</v>
      </c>
      <c r="I92" s="706">
        <f>'Next Years Budget - Set Goals'!I101/12</f>
        <v>0</v>
      </c>
      <c r="J92" s="108" t="e">
        <f t="shared" si="87"/>
        <v>#DIV/0!</v>
      </c>
      <c r="K92" s="706">
        <f>'Next Years Budget - Set Goals'!K101/12</f>
        <v>0</v>
      </c>
      <c r="L92" s="108" t="e">
        <f t="shared" si="88"/>
        <v>#DIV/0!</v>
      </c>
      <c r="M92" s="706">
        <f>'Next Years Budget - Set Goals'!M101/12</f>
        <v>0</v>
      </c>
      <c r="N92" s="108" t="e">
        <f t="shared" si="89"/>
        <v>#DIV/0!</v>
      </c>
      <c r="O92" s="706">
        <f>'Next Years Budget - Set Goals'!O101/12</f>
        <v>0</v>
      </c>
      <c r="P92" s="108" t="e">
        <f t="shared" si="90"/>
        <v>#DIV/0!</v>
      </c>
      <c r="Q92" s="706">
        <f>'Next Years Budget - Set Goals'!Q101/12</f>
        <v>0</v>
      </c>
      <c r="R92" s="108" t="e">
        <f t="shared" si="91"/>
        <v>#DIV/0!</v>
      </c>
      <c r="S92" s="706">
        <f>'Next Years Budget - Set Goals'!S101/12</f>
        <v>0</v>
      </c>
      <c r="T92" s="108" t="e">
        <f t="shared" si="92"/>
        <v>#DIV/0!</v>
      </c>
      <c r="U92" s="706">
        <f>'Next Years Budget - Set Goals'!U101/12</f>
        <v>0</v>
      </c>
      <c r="V92" s="108" t="e">
        <f t="shared" si="93"/>
        <v>#DIV/0!</v>
      </c>
      <c r="W92" s="706">
        <f>'Next Years Budget - Set Goals'!W101/12</f>
        <v>0</v>
      </c>
      <c r="X92" s="108" t="e">
        <f t="shared" si="94"/>
        <v>#DIV/0!</v>
      </c>
      <c r="Y92" s="706">
        <f>'Next Years Budget - Set Goals'!Y101/12</f>
        <v>0</v>
      </c>
      <c r="Z92" s="108" t="e">
        <f t="shared" si="95"/>
        <v>#DIV/0!</v>
      </c>
      <c r="AA92" s="706">
        <f>'Next Years Budget - Set Goals'!AA101/12</f>
        <v>0</v>
      </c>
      <c r="AB92" s="108" t="e">
        <f t="shared" si="96"/>
        <v>#DIV/0!</v>
      </c>
      <c r="AC92" s="706">
        <f>'Next Years Budget - Set Goals'!AC101/12</f>
        <v>0</v>
      </c>
      <c r="AD92" s="319" t="e">
        <f t="shared" si="97"/>
        <v>#DIV/0!</v>
      </c>
    </row>
    <row r="93" spans="1:30" ht="13.15" x14ac:dyDescent="0.4">
      <c r="A93" s="327" t="s">
        <v>398</v>
      </c>
      <c r="B93" s="394" t="s">
        <v>314</v>
      </c>
      <c r="C93" s="243">
        <f t="shared" si="84"/>
        <v>0</v>
      </c>
      <c r="D93" s="101">
        <f t="shared" si="85"/>
        <v>0</v>
      </c>
      <c r="E93" s="706">
        <f>'Next Years Budget - Set Goals'!E102/12</f>
        <v>0</v>
      </c>
      <c r="F93" s="108">
        <f t="shared" si="86"/>
        <v>0</v>
      </c>
      <c r="G93" s="706">
        <f>'Next Years Budget - Set Goals'!G102/12</f>
        <v>0</v>
      </c>
      <c r="H93" s="108" t="e">
        <f t="shared" si="86"/>
        <v>#DIV/0!</v>
      </c>
      <c r="I93" s="706">
        <f>'Next Years Budget - Set Goals'!I102/12</f>
        <v>0</v>
      </c>
      <c r="J93" s="108" t="e">
        <f t="shared" si="87"/>
        <v>#DIV/0!</v>
      </c>
      <c r="K93" s="706">
        <f>'Next Years Budget - Set Goals'!K102/12</f>
        <v>0</v>
      </c>
      <c r="L93" s="108" t="e">
        <f t="shared" si="88"/>
        <v>#DIV/0!</v>
      </c>
      <c r="M93" s="706">
        <f>'Next Years Budget - Set Goals'!M102/12</f>
        <v>0</v>
      </c>
      <c r="N93" s="108" t="e">
        <f t="shared" si="89"/>
        <v>#DIV/0!</v>
      </c>
      <c r="O93" s="706">
        <f>'Next Years Budget - Set Goals'!O102/12</f>
        <v>0</v>
      </c>
      <c r="P93" s="108" t="e">
        <f t="shared" si="90"/>
        <v>#DIV/0!</v>
      </c>
      <c r="Q93" s="706">
        <f>'Next Years Budget - Set Goals'!Q102/12</f>
        <v>0</v>
      </c>
      <c r="R93" s="108" t="e">
        <f t="shared" si="91"/>
        <v>#DIV/0!</v>
      </c>
      <c r="S93" s="706">
        <f>'Next Years Budget - Set Goals'!S102/12</f>
        <v>0</v>
      </c>
      <c r="T93" s="108" t="e">
        <f t="shared" si="92"/>
        <v>#DIV/0!</v>
      </c>
      <c r="U93" s="706">
        <f>'Next Years Budget - Set Goals'!U102/12</f>
        <v>0</v>
      </c>
      <c r="V93" s="108" t="e">
        <f t="shared" si="93"/>
        <v>#DIV/0!</v>
      </c>
      <c r="W93" s="706">
        <f>'Next Years Budget - Set Goals'!W102/12</f>
        <v>0</v>
      </c>
      <c r="X93" s="108" t="e">
        <f t="shared" si="94"/>
        <v>#DIV/0!</v>
      </c>
      <c r="Y93" s="706">
        <f>'Next Years Budget - Set Goals'!Y102/12</f>
        <v>0</v>
      </c>
      <c r="Z93" s="108" t="e">
        <f t="shared" si="95"/>
        <v>#DIV/0!</v>
      </c>
      <c r="AA93" s="706">
        <f>'Next Years Budget - Set Goals'!AA102/12</f>
        <v>0</v>
      </c>
      <c r="AB93" s="108" t="e">
        <f t="shared" si="96"/>
        <v>#DIV/0!</v>
      </c>
      <c r="AC93" s="706">
        <f>'Next Years Budget - Set Goals'!AC102/12</f>
        <v>0</v>
      </c>
      <c r="AD93" s="319" t="e">
        <f t="shared" si="97"/>
        <v>#DIV/0!</v>
      </c>
    </row>
    <row r="94" spans="1:30" ht="13.15" x14ac:dyDescent="0.4">
      <c r="A94" s="327" t="s">
        <v>399</v>
      </c>
      <c r="B94" s="394" t="s">
        <v>315</v>
      </c>
      <c r="C94" s="243">
        <f t="shared" si="84"/>
        <v>0</v>
      </c>
      <c r="D94" s="101">
        <f t="shared" si="85"/>
        <v>0</v>
      </c>
      <c r="E94" s="706">
        <f>'Next Years Budget - Set Goals'!E103/12</f>
        <v>0</v>
      </c>
      <c r="F94" s="108">
        <f t="shared" si="86"/>
        <v>0</v>
      </c>
      <c r="G94" s="706">
        <f>'Next Years Budget - Set Goals'!G103/12</f>
        <v>0</v>
      </c>
      <c r="H94" s="108" t="e">
        <f t="shared" si="86"/>
        <v>#DIV/0!</v>
      </c>
      <c r="I94" s="706">
        <f>'Next Years Budget - Set Goals'!I103/12</f>
        <v>0</v>
      </c>
      <c r="J94" s="108" t="e">
        <f t="shared" si="87"/>
        <v>#DIV/0!</v>
      </c>
      <c r="K94" s="706">
        <f>'Next Years Budget - Set Goals'!K103/12</f>
        <v>0</v>
      </c>
      <c r="L94" s="108" t="e">
        <f t="shared" si="88"/>
        <v>#DIV/0!</v>
      </c>
      <c r="M94" s="706">
        <f>'Next Years Budget - Set Goals'!M103/12</f>
        <v>0</v>
      </c>
      <c r="N94" s="108" t="e">
        <f t="shared" si="89"/>
        <v>#DIV/0!</v>
      </c>
      <c r="O94" s="706">
        <f>'Next Years Budget - Set Goals'!O103/12</f>
        <v>0</v>
      </c>
      <c r="P94" s="108" t="e">
        <f t="shared" si="90"/>
        <v>#DIV/0!</v>
      </c>
      <c r="Q94" s="706">
        <f>'Next Years Budget - Set Goals'!Q103/12</f>
        <v>0</v>
      </c>
      <c r="R94" s="108" t="e">
        <f t="shared" si="91"/>
        <v>#DIV/0!</v>
      </c>
      <c r="S94" s="706">
        <f>'Next Years Budget - Set Goals'!S103/12</f>
        <v>0</v>
      </c>
      <c r="T94" s="108" t="e">
        <f t="shared" si="92"/>
        <v>#DIV/0!</v>
      </c>
      <c r="U94" s="706">
        <f>'Next Years Budget - Set Goals'!U103/12</f>
        <v>0</v>
      </c>
      <c r="V94" s="108" t="e">
        <f t="shared" si="93"/>
        <v>#DIV/0!</v>
      </c>
      <c r="W94" s="706">
        <f>'Next Years Budget - Set Goals'!W103/12</f>
        <v>0</v>
      </c>
      <c r="X94" s="108" t="e">
        <f t="shared" si="94"/>
        <v>#DIV/0!</v>
      </c>
      <c r="Y94" s="706">
        <f>'Next Years Budget - Set Goals'!Y103/12</f>
        <v>0</v>
      </c>
      <c r="Z94" s="108" t="e">
        <f t="shared" si="95"/>
        <v>#DIV/0!</v>
      </c>
      <c r="AA94" s="706">
        <f>'Next Years Budget - Set Goals'!AA103/12</f>
        <v>0</v>
      </c>
      <c r="AB94" s="108" t="e">
        <f t="shared" si="96"/>
        <v>#DIV/0!</v>
      </c>
      <c r="AC94" s="706">
        <f>'Next Years Budget - Set Goals'!AC103/12</f>
        <v>0</v>
      </c>
      <c r="AD94" s="319" t="e">
        <f t="shared" si="97"/>
        <v>#DIV/0!</v>
      </c>
    </row>
    <row r="95" spans="1:30" ht="13.15" x14ac:dyDescent="0.4">
      <c r="A95" s="327" t="s">
        <v>399</v>
      </c>
      <c r="B95" s="394" t="s">
        <v>316</v>
      </c>
      <c r="C95" s="243">
        <f t="shared" si="84"/>
        <v>0</v>
      </c>
      <c r="D95" s="101">
        <f t="shared" si="85"/>
        <v>0</v>
      </c>
      <c r="E95" s="706">
        <f>'Next Years Budget - Set Goals'!E104/12</f>
        <v>0</v>
      </c>
      <c r="F95" s="108">
        <f t="shared" si="86"/>
        <v>0</v>
      </c>
      <c r="G95" s="706">
        <f>'Next Years Budget - Set Goals'!G104/12</f>
        <v>0</v>
      </c>
      <c r="H95" s="108" t="e">
        <f t="shared" si="86"/>
        <v>#DIV/0!</v>
      </c>
      <c r="I95" s="706">
        <f>'Next Years Budget - Set Goals'!I104/12</f>
        <v>0</v>
      </c>
      <c r="J95" s="108" t="e">
        <f t="shared" si="87"/>
        <v>#DIV/0!</v>
      </c>
      <c r="K95" s="706">
        <f>'Next Years Budget - Set Goals'!K104/12</f>
        <v>0</v>
      </c>
      <c r="L95" s="108" t="e">
        <f t="shared" si="88"/>
        <v>#DIV/0!</v>
      </c>
      <c r="M95" s="706">
        <f>'Next Years Budget - Set Goals'!M104/12</f>
        <v>0</v>
      </c>
      <c r="N95" s="108" t="e">
        <f t="shared" si="89"/>
        <v>#DIV/0!</v>
      </c>
      <c r="O95" s="706">
        <f>'Next Years Budget - Set Goals'!O104/12</f>
        <v>0</v>
      </c>
      <c r="P95" s="108" t="e">
        <f t="shared" si="90"/>
        <v>#DIV/0!</v>
      </c>
      <c r="Q95" s="706">
        <f>'Next Years Budget - Set Goals'!Q104/12</f>
        <v>0</v>
      </c>
      <c r="R95" s="108" t="e">
        <f t="shared" si="91"/>
        <v>#DIV/0!</v>
      </c>
      <c r="S95" s="706">
        <f>'Next Years Budget - Set Goals'!S104/12</f>
        <v>0</v>
      </c>
      <c r="T95" s="108" t="e">
        <f t="shared" si="92"/>
        <v>#DIV/0!</v>
      </c>
      <c r="U95" s="706">
        <f>'Next Years Budget - Set Goals'!U104/12</f>
        <v>0</v>
      </c>
      <c r="V95" s="108" t="e">
        <f t="shared" si="93"/>
        <v>#DIV/0!</v>
      </c>
      <c r="W95" s="706">
        <f>'Next Years Budget - Set Goals'!W104/12</f>
        <v>0</v>
      </c>
      <c r="X95" s="108" t="e">
        <f t="shared" si="94"/>
        <v>#DIV/0!</v>
      </c>
      <c r="Y95" s="706">
        <f>'Next Years Budget - Set Goals'!Y104/12</f>
        <v>0</v>
      </c>
      <c r="Z95" s="108" t="e">
        <f t="shared" si="95"/>
        <v>#DIV/0!</v>
      </c>
      <c r="AA95" s="706">
        <f>'Next Years Budget - Set Goals'!AA104/12</f>
        <v>0</v>
      </c>
      <c r="AB95" s="108" t="e">
        <f t="shared" si="96"/>
        <v>#DIV/0!</v>
      </c>
      <c r="AC95" s="706">
        <f>'Next Years Budget - Set Goals'!AC104/12</f>
        <v>0</v>
      </c>
      <c r="AD95" s="319" t="e">
        <f t="shared" si="97"/>
        <v>#DIV/0!</v>
      </c>
    </row>
    <row r="96" spans="1:30" ht="13.15" x14ac:dyDescent="0.4">
      <c r="A96" s="327" t="s">
        <v>399</v>
      </c>
      <c r="B96" s="394" t="s">
        <v>317</v>
      </c>
      <c r="C96" s="243">
        <f t="shared" si="84"/>
        <v>0</v>
      </c>
      <c r="D96" s="101">
        <f t="shared" si="85"/>
        <v>0</v>
      </c>
      <c r="E96" s="706">
        <f>'Next Years Budget - Set Goals'!E105/12</f>
        <v>0</v>
      </c>
      <c r="F96" s="108">
        <f t="shared" si="86"/>
        <v>0</v>
      </c>
      <c r="G96" s="706">
        <f>'Next Years Budget - Set Goals'!G105/12</f>
        <v>0</v>
      </c>
      <c r="H96" s="108" t="e">
        <f t="shared" si="86"/>
        <v>#DIV/0!</v>
      </c>
      <c r="I96" s="706">
        <f>'Next Years Budget - Set Goals'!I105/12</f>
        <v>0</v>
      </c>
      <c r="J96" s="108" t="e">
        <f t="shared" si="87"/>
        <v>#DIV/0!</v>
      </c>
      <c r="K96" s="706">
        <f>'Next Years Budget - Set Goals'!K105/12</f>
        <v>0</v>
      </c>
      <c r="L96" s="108" t="e">
        <f t="shared" si="88"/>
        <v>#DIV/0!</v>
      </c>
      <c r="M96" s="706">
        <f>'Next Years Budget - Set Goals'!M105/12</f>
        <v>0</v>
      </c>
      <c r="N96" s="108" t="e">
        <f t="shared" si="89"/>
        <v>#DIV/0!</v>
      </c>
      <c r="O96" s="706">
        <f>'Next Years Budget - Set Goals'!O105/12</f>
        <v>0</v>
      </c>
      <c r="P96" s="108" t="e">
        <f t="shared" si="90"/>
        <v>#DIV/0!</v>
      </c>
      <c r="Q96" s="706">
        <f>'Next Years Budget - Set Goals'!Q105/12</f>
        <v>0</v>
      </c>
      <c r="R96" s="108" t="e">
        <f t="shared" si="91"/>
        <v>#DIV/0!</v>
      </c>
      <c r="S96" s="706">
        <f>'Next Years Budget - Set Goals'!S105/12</f>
        <v>0</v>
      </c>
      <c r="T96" s="108" t="e">
        <f t="shared" si="92"/>
        <v>#DIV/0!</v>
      </c>
      <c r="U96" s="706">
        <f>'Next Years Budget - Set Goals'!U105/12</f>
        <v>0</v>
      </c>
      <c r="V96" s="108" t="e">
        <f t="shared" si="93"/>
        <v>#DIV/0!</v>
      </c>
      <c r="W96" s="706">
        <f>'Next Years Budget - Set Goals'!W105/12</f>
        <v>0</v>
      </c>
      <c r="X96" s="108" t="e">
        <f t="shared" si="94"/>
        <v>#DIV/0!</v>
      </c>
      <c r="Y96" s="706">
        <f>'Next Years Budget - Set Goals'!Y105/12</f>
        <v>0</v>
      </c>
      <c r="Z96" s="108" t="e">
        <f t="shared" si="95"/>
        <v>#DIV/0!</v>
      </c>
      <c r="AA96" s="706">
        <f>'Next Years Budget - Set Goals'!AA105/12</f>
        <v>0</v>
      </c>
      <c r="AB96" s="108" t="e">
        <f t="shared" si="96"/>
        <v>#DIV/0!</v>
      </c>
      <c r="AC96" s="706">
        <f>'Next Years Budget - Set Goals'!AC105/12</f>
        <v>0</v>
      </c>
      <c r="AD96" s="319" t="e">
        <f t="shared" si="97"/>
        <v>#DIV/0!</v>
      </c>
    </row>
    <row r="97" spans="1:30" ht="13.15" x14ac:dyDescent="0.4">
      <c r="A97" s="327" t="s">
        <v>399</v>
      </c>
      <c r="B97" s="394" t="s">
        <v>318</v>
      </c>
      <c r="C97" s="243">
        <f t="shared" si="84"/>
        <v>0</v>
      </c>
      <c r="D97" s="101">
        <f t="shared" si="85"/>
        <v>0</v>
      </c>
      <c r="E97" s="706">
        <f>'Next Years Budget - Set Goals'!E106/12</f>
        <v>0</v>
      </c>
      <c r="F97" s="108">
        <f t="shared" si="86"/>
        <v>0</v>
      </c>
      <c r="G97" s="706">
        <f>'Next Years Budget - Set Goals'!G106/12</f>
        <v>0</v>
      </c>
      <c r="H97" s="108" t="e">
        <f t="shared" si="86"/>
        <v>#DIV/0!</v>
      </c>
      <c r="I97" s="706">
        <f>'Next Years Budget - Set Goals'!I106/12</f>
        <v>0</v>
      </c>
      <c r="J97" s="108" t="e">
        <f t="shared" si="87"/>
        <v>#DIV/0!</v>
      </c>
      <c r="K97" s="706">
        <f>'Next Years Budget - Set Goals'!K106/12</f>
        <v>0</v>
      </c>
      <c r="L97" s="108" t="e">
        <f t="shared" si="88"/>
        <v>#DIV/0!</v>
      </c>
      <c r="M97" s="706">
        <f>'Next Years Budget - Set Goals'!M106/12</f>
        <v>0</v>
      </c>
      <c r="N97" s="108" t="e">
        <f t="shared" si="89"/>
        <v>#DIV/0!</v>
      </c>
      <c r="O97" s="706">
        <f>'Next Years Budget - Set Goals'!O106/12</f>
        <v>0</v>
      </c>
      <c r="P97" s="108" t="e">
        <f t="shared" si="90"/>
        <v>#DIV/0!</v>
      </c>
      <c r="Q97" s="706">
        <f>'Next Years Budget - Set Goals'!Q106/12</f>
        <v>0</v>
      </c>
      <c r="R97" s="108" t="e">
        <f t="shared" si="91"/>
        <v>#DIV/0!</v>
      </c>
      <c r="S97" s="706">
        <f>'Next Years Budget - Set Goals'!S106/12</f>
        <v>0</v>
      </c>
      <c r="T97" s="108" t="e">
        <f t="shared" si="92"/>
        <v>#DIV/0!</v>
      </c>
      <c r="U97" s="706">
        <f>'Next Years Budget - Set Goals'!U106/12</f>
        <v>0</v>
      </c>
      <c r="V97" s="108" t="e">
        <f t="shared" si="93"/>
        <v>#DIV/0!</v>
      </c>
      <c r="W97" s="706">
        <f>'Next Years Budget - Set Goals'!W106/12</f>
        <v>0</v>
      </c>
      <c r="X97" s="108" t="e">
        <f t="shared" si="94"/>
        <v>#DIV/0!</v>
      </c>
      <c r="Y97" s="706">
        <f>'Next Years Budget - Set Goals'!Y106/12</f>
        <v>0</v>
      </c>
      <c r="Z97" s="108" t="e">
        <f t="shared" si="95"/>
        <v>#DIV/0!</v>
      </c>
      <c r="AA97" s="706">
        <f>'Next Years Budget - Set Goals'!AA106/12</f>
        <v>0</v>
      </c>
      <c r="AB97" s="108" t="e">
        <f t="shared" si="96"/>
        <v>#DIV/0!</v>
      </c>
      <c r="AC97" s="706">
        <f>'Next Years Budget - Set Goals'!AC106/12</f>
        <v>0</v>
      </c>
      <c r="AD97" s="319" t="e">
        <f t="shared" si="97"/>
        <v>#DIV/0!</v>
      </c>
    </row>
    <row r="98" spans="1:30" ht="13.15" x14ac:dyDescent="0.4">
      <c r="A98" s="327" t="s">
        <v>398</v>
      </c>
      <c r="B98" s="394" t="s">
        <v>319</v>
      </c>
      <c r="C98" s="243">
        <f t="shared" si="84"/>
        <v>0</v>
      </c>
      <c r="D98" s="101">
        <f t="shared" si="85"/>
        <v>0</v>
      </c>
      <c r="E98" s="706">
        <f>'Next Years Budget - Set Goals'!E107/12</f>
        <v>0</v>
      </c>
      <c r="F98" s="108">
        <f t="shared" si="86"/>
        <v>0</v>
      </c>
      <c r="G98" s="706">
        <f>'Next Years Budget - Set Goals'!G107/12</f>
        <v>0</v>
      </c>
      <c r="H98" s="108" t="e">
        <f t="shared" si="86"/>
        <v>#DIV/0!</v>
      </c>
      <c r="I98" s="706">
        <f>'Next Years Budget - Set Goals'!I107/12</f>
        <v>0</v>
      </c>
      <c r="J98" s="108" t="e">
        <f t="shared" si="87"/>
        <v>#DIV/0!</v>
      </c>
      <c r="K98" s="706">
        <f>'Next Years Budget - Set Goals'!K107/12</f>
        <v>0</v>
      </c>
      <c r="L98" s="108" t="e">
        <f t="shared" si="88"/>
        <v>#DIV/0!</v>
      </c>
      <c r="M98" s="706">
        <f>'Next Years Budget - Set Goals'!M107/12</f>
        <v>0</v>
      </c>
      <c r="N98" s="108" t="e">
        <f t="shared" si="89"/>
        <v>#DIV/0!</v>
      </c>
      <c r="O98" s="706">
        <f>'Next Years Budget - Set Goals'!O107/12</f>
        <v>0</v>
      </c>
      <c r="P98" s="108" t="e">
        <f t="shared" si="90"/>
        <v>#DIV/0!</v>
      </c>
      <c r="Q98" s="706">
        <f>'Next Years Budget - Set Goals'!Q107/12</f>
        <v>0</v>
      </c>
      <c r="R98" s="108" t="e">
        <f t="shared" si="91"/>
        <v>#DIV/0!</v>
      </c>
      <c r="S98" s="706">
        <f>'Next Years Budget - Set Goals'!S107/12</f>
        <v>0</v>
      </c>
      <c r="T98" s="108" t="e">
        <f t="shared" si="92"/>
        <v>#DIV/0!</v>
      </c>
      <c r="U98" s="706">
        <f>'Next Years Budget - Set Goals'!U107/12</f>
        <v>0</v>
      </c>
      <c r="V98" s="108" t="e">
        <f t="shared" si="93"/>
        <v>#DIV/0!</v>
      </c>
      <c r="W98" s="706">
        <f>'Next Years Budget - Set Goals'!W107/12</f>
        <v>0</v>
      </c>
      <c r="X98" s="108" t="e">
        <f t="shared" si="94"/>
        <v>#DIV/0!</v>
      </c>
      <c r="Y98" s="706">
        <f>'Next Years Budget - Set Goals'!Y107/12</f>
        <v>0</v>
      </c>
      <c r="Z98" s="108" t="e">
        <f t="shared" si="95"/>
        <v>#DIV/0!</v>
      </c>
      <c r="AA98" s="706">
        <f>'Next Years Budget - Set Goals'!AA107/12</f>
        <v>0</v>
      </c>
      <c r="AB98" s="108" t="e">
        <f t="shared" si="96"/>
        <v>#DIV/0!</v>
      </c>
      <c r="AC98" s="706">
        <f>'Next Years Budget - Set Goals'!AC107/12</f>
        <v>0</v>
      </c>
      <c r="AD98" s="319" t="e">
        <f t="shared" si="97"/>
        <v>#DIV/0!</v>
      </c>
    </row>
    <row r="99" spans="1:30" ht="13.15" x14ac:dyDescent="0.4">
      <c r="A99" s="327" t="s">
        <v>398</v>
      </c>
      <c r="B99" s="394" t="s">
        <v>320</v>
      </c>
      <c r="C99" s="243">
        <f t="shared" si="84"/>
        <v>0</v>
      </c>
      <c r="D99" s="101">
        <f t="shared" si="85"/>
        <v>0</v>
      </c>
      <c r="E99" s="706">
        <f>'Next Years Budget - Set Goals'!E108/12</f>
        <v>0</v>
      </c>
      <c r="F99" s="108">
        <f t="shared" si="86"/>
        <v>0</v>
      </c>
      <c r="G99" s="706">
        <f>'Next Years Budget - Set Goals'!G108/12</f>
        <v>0</v>
      </c>
      <c r="H99" s="108" t="e">
        <f t="shared" si="86"/>
        <v>#DIV/0!</v>
      </c>
      <c r="I99" s="706">
        <f>'Next Years Budget - Set Goals'!I108/12</f>
        <v>0</v>
      </c>
      <c r="J99" s="108" t="e">
        <f t="shared" si="87"/>
        <v>#DIV/0!</v>
      </c>
      <c r="K99" s="706">
        <f>'Next Years Budget - Set Goals'!K108/12</f>
        <v>0</v>
      </c>
      <c r="L99" s="108" t="e">
        <f t="shared" si="88"/>
        <v>#DIV/0!</v>
      </c>
      <c r="M99" s="706">
        <f>'Next Years Budget - Set Goals'!M108/12</f>
        <v>0</v>
      </c>
      <c r="N99" s="108" t="e">
        <f t="shared" si="89"/>
        <v>#DIV/0!</v>
      </c>
      <c r="O99" s="706">
        <f>'Next Years Budget - Set Goals'!O108/12</f>
        <v>0</v>
      </c>
      <c r="P99" s="108" t="e">
        <f t="shared" si="90"/>
        <v>#DIV/0!</v>
      </c>
      <c r="Q99" s="706">
        <f>'Next Years Budget - Set Goals'!Q108/12</f>
        <v>0</v>
      </c>
      <c r="R99" s="108" t="e">
        <f t="shared" si="91"/>
        <v>#DIV/0!</v>
      </c>
      <c r="S99" s="706">
        <f>'Next Years Budget - Set Goals'!S108/12</f>
        <v>0</v>
      </c>
      <c r="T99" s="108" t="e">
        <f t="shared" si="92"/>
        <v>#DIV/0!</v>
      </c>
      <c r="U99" s="706">
        <f>'Next Years Budget - Set Goals'!U108/12</f>
        <v>0</v>
      </c>
      <c r="V99" s="108" t="e">
        <f t="shared" si="93"/>
        <v>#DIV/0!</v>
      </c>
      <c r="W99" s="706">
        <f>'Next Years Budget - Set Goals'!W108/12</f>
        <v>0</v>
      </c>
      <c r="X99" s="108" t="e">
        <f t="shared" si="94"/>
        <v>#DIV/0!</v>
      </c>
      <c r="Y99" s="706">
        <f>'Next Years Budget - Set Goals'!Y108/12</f>
        <v>0</v>
      </c>
      <c r="Z99" s="108" t="e">
        <f t="shared" si="95"/>
        <v>#DIV/0!</v>
      </c>
      <c r="AA99" s="706">
        <f>'Next Years Budget - Set Goals'!AA108/12</f>
        <v>0</v>
      </c>
      <c r="AB99" s="108" t="e">
        <f t="shared" si="96"/>
        <v>#DIV/0!</v>
      </c>
      <c r="AC99" s="706">
        <f>'Next Years Budget - Set Goals'!AC108/12</f>
        <v>0</v>
      </c>
      <c r="AD99" s="319" t="e">
        <f t="shared" si="97"/>
        <v>#DIV/0!</v>
      </c>
    </row>
    <row r="100" spans="1:30" ht="13.15" x14ac:dyDescent="0.4">
      <c r="A100" s="327" t="s">
        <v>399</v>
      </c>
      <c r="B100" s="394" t="s">
        <v>321</v>
      </c>
      <c r="C100" s="243">
        <f t="shared" si="84"/>
        <v>0</v>
      </c>
      <c r="D100" s="101">
        <f t="shared" si="85"/>
        <v>0</v>
      </c>
      <c r="E100" s="706">
        <f>'Next Years Budget - Set Goals'!E109/12</f>
        <v>0</v>
      </c>
      <c r="F100" s="108">
        <f t="shared" si="86"/>
        <v>0</v>
      </c>
      <c r="G100" s="706">
        <f>'Next Years Budget - Set Goals'!G109/12</f>
        <v>0</v>
      </c>
      <c r="H100" s="108" t="e">
        <f t="shared" si="86"/>
        <v>#DIV/0!</v>
      </c>
      <c r="I100" s="706">
        <f>'Next Years Budget - Set Goals'!I109/12</f>
        <v>0</v>
      </c>
      <c r="J100" s="108" t="e">
        <f t="shared" si="87"/>
        <v>#DIV/0!</v>
      </c>
      <c r="K100" s="706">
        <f>'Next Years Budget - Set Goals'!K109/12</f>
        <v>0</v>
      </c>
      <c r="L100" s="108" t="e">
        <f t="shared" si="88"/>
        <v>#DIV/0!</v>
      </c>
      <c r="M100" s="706">
        <f>'Next Years Budget - Set Goals'!M109/12</f>
        <v>0</v>
      </c>
      <c r="N100" s="108" t="e">
        <f t="shared" si="89"/>
        <v>#DIV/0!</v>
      </c>
      <c r="O100" s="706">
        <f>'Next Years Budget - Set Goals'!O109/12</f>
        <v>0</v>
      </c>
      <c r="P100" s="108" t="e">
        <f t="shared" si="90"/>
        <v>#DIV/0!</v>
      </c>
      <c r="Q100" s="706">
        <f>'Next Years Budget - Set Goals'!Q109/12</f>
        <v>0</v>
      </c>
      <c r="R100" s="108" t="e">
        <f t="shared" si="91"/>
        <v>#DIV/0!</v>
      </c>
      <c r="S100" s="706">
        <f>'Next Years Budget - Set Goals'!S109/12</f>
        <v>0</v>
      </c>
      <c r="T100" s="108" t="e">
        <f t="shared" si="92"/>
        <v>#DIV/0!</v>
      </c>
      <c r="U100" s="706">
        <f>'Next Years Budget - Set Goals'!U109/12</f>
        <v>0</v>
      </c>
      <c r="V100" s="108" t="e">
        <f t="shared" si="93"/>
        <v>#DIV/0!</v>
      </c>
      <c r="W100" s="706">
        <f>'Next Years Budget - Set Goals'!W109/12</f>
        <v>0</v>
      </c>
      <c r="X100" s="108" t="e">
        <f t="shared" si="94"/>
        <v>#DIV/0!</v>
      </c>
      <c r="Y100" s="706">
        <f>'Next Years Budget - Set Goals'!Y109/12</f>
        <v>0</v>
      </c>
      <c r="Z100" s="108" t="e">
        <f t="shared" si="95"/>
        <v>#DIV/0!</v>
      </c>
      <c r="AA100" s="706">
        <f>'Next Years Budget - Set Goals'!AA109/12</f>
        <v>0</v>
      </c>
      <c r="AB100" s="108" t="e">
        <f t="shared" si="96"/>
        <v>#DIV/0!</v>
      </c>
      <c r="AC100" s="706">
        <f>'Next Years Budget - Set Goals'!AC109/12</f>
        <v>0</v>
      </c>
      <c r="AD100" s="319" t="e">
        <f t="shared" si="97"/>
        <v>#DIV/0!</v>
      </c>
    </row>
    <row r="101" spans="1:30" ht="13.15" x14ac:dyDescent="0.4">
      <c r="A101" s="327" t="s">
        <v>399</v>
      </c>
      <c r="B101" s="394" t="s">
        <v>322</v>
      </c>
      <c r="C101" s="243">
        <f t="shared" si="84"/>
        <v>0</v>
      </c>
      <c r="D101" s="101">
        <f t="shared" si="85"/>
        <v>0</v>
      </c>
      <c r="E101" s="706">
        <f>'Next Years Budget - Set Goals'!E110/12</f>
        <v>0</v>
      </c>
      <c r="F101" s="108">
        <f t="shared" si="86"/>
        <v>0</v>
      </c>
      <c r="G101" s="706">
        <f>'Next Years Budget - Set Goals'!G110/12</f>
        <v>0</v>
      </c>
      <c r="H101" s="108" t="e">
        <f t="shared" si="86"/>
        <v>#DIV/0!</v>
      </c>
      <c r="I101" s="706">
        <f>'Next Years Budget - Set Goals'!I110/12</f>
        <v>0</v>
      </c>
      <c r="J101" s="108" t="e">
        <f t="shared" si="87"/>
        <v>#DIV/0!</v>
      </c>
      <c r="K101" s="706">
        <f>'Next Years Budget - Set Goals'!K110/12</f>
        <v>0</v>
      </c>
      <c r="L101" s="108" t="e">
        <f t="shared" si="88"/>
        <v>#DIV/0!</v>
      </c>
      <c r="M101" s="706">
        <f>'Next Years Budget - Set Goals'!M110/12</f>
        <v>0</v>
      </c>
      <c r="N101" s="108" t="e">
        <f t="shared" si="89"/>
        <v>#DIV/0!</v>
      </c>
      <c r="O101" s="706">
        <f>'Next Years Budget - Set Goals'!O110/12</f>
        <v>0</v>
      </c>
      <c r="P101" s="108" t="e">
        <f t="shared" si="90"/>
        <v>#DIV/0!</v>
      </c>
      <c r="Q101" s="706">
        <f>'Next Years Budget - Set Goals'!Q110/12</f>
        <v>0</v>
      </c>
      <c r="R101" s="108" t="e">
        <f t="shared" si="91"/>
        <v>#DIV/0!</v>
      </c>
      <c r="S101" s="706">
        <f>'Next Years Budget - Set Goals'!S110/12</f>
        <v>0</v>
      </c>
      <c r="T101" s="108" t="e">
        <f t="shared" si="92"/>
        <v>#DIV/0!</v>
      </c>
      <c r="U101" s="706">
        <f>'Next Years Budget - Set Goals'!U110/12</f>
        <v>0</v>
      </c>
      <c r="V101" s="108" t="e">
        <f t="shared" si="93"/>
        <v>#DIV/0!</v>
      </c>
      <c r="W101" s="706">
        <f>'Next Years Budget - Set Goals'!W110/12</f>
        <v>0</v>
      </c>
      <c r="X101" s="108" t="e">
        <f t="shared" si="94"/>
        <v>#DIV/0!</v>
      </c>
      <c r="Y101" s="706">
        <f>'Next Years Budget - Set Goals'!Y110/12</f>
        <v>0</v>
      </c>
      <c r="Z101" s="108" t="e">
        <f t="shared" si="95"/>
        <v>#DIV/0!</v>
      </c>
      <c r="AA101" s="706">
        <f>'Next Years Budget - Set Goals'!AA110/12</f>
        <v>0</v>
      </c>
      <c r="AB101" s="108" t="e">
        <f t="shared" si="96"/>
        <v>#DIV/0!</v>
      </c>
      <c r="AC101" s="706">
        <f>'Next Years Budget - Set Goals'!AC110/12</f>
        <v>0</v>
      </c>
      <c r="AD101" s="319" t="e">
        <f t="shared" si="97"/>
        <v>#DIV/0!</v>
      </c>
    </row>
    <row r="102" spans="1:30" ht="13.15" x14ac:dyDescent="0.4">
      <c r="A102" s="327" t="s">
        <v>399</v>
      </c>
      <c r="B102" s="394" t="s">
        <v>323</v>
      </c>
      <c r="C102" s="243">
        <f t="shared" si="84"/>
        <v>0</v>
      </c>
      <c r="D102" s="101">
        <f t="shared" si="85"/>
        <v>0</v>
      </c>
      <c r="E102" s="706">
        <f>'Next Years Budget - Set Goals'!E111/12</f>
        <v>0</v>
      </c>
      <c r="F102" s="108">
        <f t="shared" si="86"/>
        <v>0</v>
      </c>
      <c r="G102" s="706">
        <f>'Next Years Budget - Set Goals'!G111/12</f>
        <v>0</v>
      </c>
      <c r="H102" s="108" t="e">
        <f t="shared" si="86"/>
        <v>#DIV/0!</v>
      </c>
      <c r="I102" s="706">
        <f>'Next Years Budget - Set Goals'!I111/12</f>
        <v>0</v>
      </c>
      <c r="J102" s="108" t="e">
        <f t="shared" si="87"/>
        <v>#DIV/0!</v>
      </c>
      <c r="K102" s="706">
        <f>'Next Years Budget - Set Goals'!K111/12</f>
        <v>0</v>
      </c>
      <c r="L102" s="108" t="e">
        <f t="shared" si="88"/>
        <v>#DIV/0!</v>
      </c>
      <c r="M102" s="706">
        <f>'Next Years Budget - Set Goals'!M111/12</f>
        <v>0</v>
      </c>
      <c r="N102" s="108" t="e">
        <f t="shared" si="89"/>
        <v>#DIV/0!</v>
      </c>
      <c r="O102" s="706">
        <f>'Next Years Budget - Set Goals'!O111/12</f>
        <v>0</v>
      </c>
      <c r="P102" s="108" t="e">
        <f t="shared" si="90"/>
        <v>#DIV/0!</v>
      </c>
      <c r="Q102" s="706">
        <f>'Next Years Budget - Set Goals'!Q111/12</f>
        <v>0</v>
      </c>
      <c r="R102" s="108" t="e">
        <f t="shared" si="91"/>
        <v>#DIV/0!</v>
      </c>
      <c r="S102" s="706">
        <f>'Next Years Budget - Set Goals'!S111/12</f>
        <v>0</v>
      </c>
      <c r="T102" s="108" t="e">
        <f t="shared" si="92"/>
        <v>#DIV/0!</v>
      </c>
      <c r="U102" s="706">
        <f>'Next Years Budget - Set Goals'!U111/12</f>
        <v>0</v>
      </c>
      <c r="V102" s="108" t="e">
        <f t="shared" si="93"/>
        <v>#DIV/0!</v>
      </c>
      <c r="W102" s="706">
        <f>'Next Years Budget - Set Goals'!W111/12</f>
        <v>0</v>
      </c>
      <c r="X102" s="108" t="e">
        <f t="shared" si="94"/>
        <v>#DIV/0!</v>
      </c>
      <c r="Y102" s="706">
        <f>'Next Years Budget - Set Goals'!Y111/12</f>
        <v>0</v>
      </c>
      <c r="Z102" s="108" t="e">
        <f t="shared" si="95"/>
        <v>#DIV/0!</v>
      </c>
      <c r="AA102" s="706">
        <f>'Next Years Budget - Set Goals'!AA111/12</f>
        <v>0</v>
      </c>
      <c r="AB102" s="108" t="e">
        <f t="shared" si="96"/>
        <v>#DIV/0!</v>
      </c>
      <c r="AC102" s="706">
        <f>'Next Years Budget - Set Goals'!AC111/12</f>
        <v>0</v>
      </c>
      <c r="AD102" s="319" t="e">
        <f t="shared" si="97"/>
        <v>#DIV/0!</v>
      </c>
    </row>
    <row r="103" spans="1:30" ht="13.15" x14ac:dyDescent="0.4">
      <c r="A103" s="327" t="s">
        <v>399</v>
      </c>
      <c r="B103" s="394" t="s">
        <v>324</v>
      </c>
      <c r="C103" s="243">
        <f t="shared" si="84"/>
        <v>0</v>
      </c>
      <c r="D103" s="101">
        <f t="shared" si="85"/>
        <v>0</v>
      </c>
      <c r="E103" s="706">
        <f>'Next Years Budget - Set Goals'!E112/12</f>
        <v>0</v>
      </c>
      <c r="F103" s="108">
        <f t="shared" si="86"/>
        <v>0</v>
      </c>
      <c r="G103" s="706">
        <f>'Next Years Budget - Set Goals'!G112/12</f>
        <v>0</v>
      </c>
      <c r="H103" s="108" t="e">
        <f t="shared" si="86"/>
        <v>#DIV/0!</v>
      </c>
      <c r="I103" s="706">
        <f>'Next Years Budget - Set Goals'!I112/12</f>
        <v>0</v>
      </c>
      <c r="J103" s="108" t="e">
        <f t="shared" si="87"/>
        <v>#DIV/0!</v>
      </c>
      <c r="K103" s="706">
        <f>'Next Years Budget - Set Goals'!K112/12</f>
        <v>0</v>
      </c>
      <c r="L103" s="108" t="e">
        <f t="shared" si="88"/>
        <v>#DIV/0!</v>
      </c>
      <c r="M103" s="706">
        <f>'Next Years Budget - Set Goals'!M112/12</f>
        <v>0</v>
      </c>
      <c r="N103" s="108" t="e">
        <f t="shared" si="89"/>
        <v>#DIV/0!</v>
      </c>
      <c r="O103" s="706">
        <f>'Next Years Budget - Set Goals'!O112/12</f>
        <v>0</v>
      </c>
      <c r="P103" s="108" t="e">
        <f t="shared" si="90"/>
        <v>#DIV/0!</v>
      </c>
      <c r="Q103" s="706">
        <f>'Next Years Budget - Set Goals'!Q112/12</f>
        <v>0</v>
      </c>
      <c r="R103" s="108" t="e">
        <f t="shared" si="91"/>
        <v>#DIV/0!</v>
      </c>
      <c r="S103" s="706">
        <f>'Next Years Budget - Set Goals'!S112/12</f>
        <v>0</v>
      </c>
      <c r="T103" s="108" t="e">
        <f t="shared" si="92"/>
        <v>#DIV/0!</v>
      </c>
      <c r="U103" s="706">
        <f>'Next Years Budget - Set Goals'!U112/12</f>
        <v>0</v>
      </c>
      <c r="V103" s="108" t="e">
        <f t="shared" si="93"/>
        <v>#DIV/0!</v>
      </c>
      <c r="W103" s="706">
        <f>'Next Years Budget - Set Goals'!W112/12</f>
        <v>0</v>
      </c>
      <c r="X103" s="108" t="e">
        <f t="shared" si="94"/>
        <v>#DIV/0!</v>
      </c>
      <c r="Y103" s="706">
        <f>'Next Years Budget - Set Goals'!Y112/12</f>
        <v>0</v>
      </c>
      <c r="Z103" s="108" t="e">
        <f t="shared" si="95"/>
        <v>#DIV/0!</v>
      </c>
      <c r="AA103" s="706">
        <f>'Next Years Budget - Set Goals'!AA112/12</f>
        <v>0</v>
      </c>
      <c r="AB103" s="108" t="e">
        <f t="shared" si="96"/>
        <v>#DIV/0!</v>
      </c>
      <c r="AC103" s="706">
        <f>'Next Years Budget - Set Goals'!AC112/12</f>
        <v>0</v>
      </c>
      <c r="AD103" s="319" t="e">
        <f t="shared" si="97"/>
        <v>#DIV/0!</v>
      </c>
    </row>
    <row r="104" spans="1:30" ht="13.15" x14ac:dyDescent="0.4">
      <c r="A104" s="327" t="s">
        <v>398</v>
      </c>
      <c r="B104" s="394" t="s">
        <v>325</v>
      </c>
      <c r="C104" s="243">
        <f t="shared" si="84"/>
        <v>0</v>
      </c>
      <c r="D104" s="101">
        <f t="shared" si="85"/>
        <v>0</v>
      </c>
      <c r="E104" s="706">
        <f>'Next Years Budget - Set Goals'!E113/12</f>
        <v>0</v>
      </c>
      <c r="F104" s="108">
        <f t="shared" si="86"/>
        <v>0</v>
      </c>
      <c r="G104" s="706">
        <f>'Next Years Budget - Set Goals'!G113/12</f>
        <v>0</v>
      </c>
      <c r="H104" s="108" t="e">
        <f t="shared" si="86"/>
        <v>#DIV/0!</v>
      </c>
      <c r="I104" s="706">
        <f>'Next Years Budget - Set Goals'!I113/12</f>
        <v>0</v>
      </c>
      <c r="J104" s="108" t="e">
        <f t="shared" si="87"/>
        <v>#DIV/0!</v>
      </c>
      <c r="K104" s="706">
        <f>'Next Years Budget - Set Goals'!K113/12</f>
        <v>0</v>
      </c>
      <c r="L104" s="108" t="e">
        <f t="shared" si="88"/>
        <v>#DIV/0!</v>
      </c>
      <c r="M104" s="706">
        <f>'Next Years Budget - Set Goals'!M113/12</f>
        <v>0</v>
      </c>
      <c r="N104" s="108" t="e">
        <f t="shared" si="89"/>
        <v>#DIV/0!</v>
      </c>
      <c r="O104" s="706">
        <f>'Next Years Budget - Set Goals'!O113/12</f>
        <v>0</v>
      </c>
      <c r="P104" s="108" t="e">
        <f t="shared" si="90"/>
        <v>#DIV/0!</v>
      </c>
      <c r="Q104" s="706">
        <f>'Next Years Budget - Set Goals'!Q113/12</f>
        <v>0</v>
      </c>
      <c r="R104" s="108" t="e">
        <f t="shared" si="91"/>
        <v>#DIV/0!</v>
      </c>
      <c r="S104" s="706">
        <f>'Next Years Budget - Set Goals'!S113/12</f>
        <v>0</v>
      </c>
      <c r="T104" s="108" t="e">
        <f t="shared" si="92"/>
        <v>#DIV/0!</v>
      </c>
      <c r="U104" s="706">
        <f>'Next Years Budget - Set Goals'!U113/12</f>
        <v>0</v>
      </c>
      <c r="V104" s="108" t="e">
        <f t="shared" si="93"/>
        <v>#DIV/0!</v>
      </c>
      <c r="W104" s="706">
        <f>'Next Years Budget - Set Goals'!W113/12</f>
        <v>0</v>
      </c>
      <c r="X104" s="108" t="e">
        <f t="shared" si="94"/>
        <v>#DIV/0!</v>
      </c>
      <c r="Y104" s="706">
        <f>'Next Years Budget - Set Goals'!Y113/12</f>
        <v>0</v>
      </c>
      <c r="Z104" s="108" t="e">
        <f t="shared" si="95"/>
        <v>#DIV/0!</v>
      </c>
      <c r="AA104" s="706">
        <f>'Next Years Budget - Set Goals'!AA113/12</f>
        <v>0</v>
      </c>
      <c r="AB104" s="108" t="e">
        <f t="shared" si="96"/>
        <v>#DIV/0!</v>
      </c>
      <c r="AC104" s="706">
        <f>'Next Years Budget - Set Goals'!AC113/12</f>
        <v>0</v>
      </c>
      <c r="AD104" s="319" t="e">
        <f t="shared" si="97"/>
        <v>#DIV/0!</v>
      </c>
    </row>
    <row r="105" spans="1:30" ht="13.15" x14ac:dyDescent="0.4">
      <c r="A105" s="327" t="s">
        <v>398</v>
      </c>
      <c r="B105" s="394" t="s">
        <v>326</v>
      </c>
      <c r="C105" s="243">
        <f t="shared" si="84"/>
        <v>0</v>
      </c>
      <c r="D105" s="101">
        <f t="shared" si="85"/>
        <v>0</v>
      </c>
      <c r="E105" s="706">
        <f>'Next Years Budget - Set Goals'!E114/12</f>
        <v>0</v>
      </c>
      <c r="F105" s="108">
        <f t="shared" ref="F105:H111" si="98">+E105/E$7</f>
        <v>0</v>
      </c>
      <c r="G105" s="706">
        <f>'Next Years Budget - Set Goals'!G114/12</f>
        <v>0</v>
      </c>
      <c r="H105" s="108" t="e">
        <f t="shared" si="98"/>
        <v>#DIV/0!</v>
      </c>
      <c r="I105" s="706">
        <f>'Next Years Budget - Set Goals'!I114/12</f>
        <v>0</v>
      </c>
      <c r="J105" s="108" t="e">
        <f t="shared" si="87"/>
        <v>#DIV/0!</v>
      </c>
      <c r="K105" s="706">
        <f>'Next Years Budget - Set Goals'!K114/12</f>
        <v>0</v>
      </c>
      <c r="L105" s="108" t="e">
        <f t="shared" si="88"/>
        <v>#DIV/0!</v>
      </c>
      <c r="M105" s="706">
        <f>'Next Years Budget - Set Goals'!M114/12</f>
        <v>0</v>
      </c>
      <c r="N105" s="108" t="e">
        <f t="shared" si="89"/>
        <v>#DIV/0!</v>
      </c>
      <c r="O105" s="706">
        <f>'Next Years Budget - Set Goals'!O114/12</f>
        <v>0</v>
      </c>
      <c r="P105" s="108" t="e">
        <f t="shared" si="90"/>
        <v>#DIV/0!</v>
      </c>
      <c r="Q105" s="706">
        <f>'Next Years Budget - Set Goals'!Q114/12</f>
        <v>0</v>
      </c>
      <c r="R105" s="108" t="e">
        <f t="shared" si="91"/>
        <v>#DIV/0!</v>
      </c>
      <c r="S105" s="706">
        <f>'Next Years Budget - Set Goals'!S114/12</f>
        <v>0</v>
      </c>
      <c r="T105" s="108" t="e">
        <f t="shared" si="92"/>
        <v>#DIV/0!</v>
      </c>
      <c r="U105" s="706">
        <f>'Next Years Budget - Set Goals'!U114/12</f>
        <v>0</v>
      </c>
      <c r="V105" s="108" t="e">
        <f t="shared" si="93"/>
        <v>#DIV/0!</v>
      </c>
      <c r="W105" s="706">
        <f>'Next Years Budget - Set Goals'!W114/12</f>
        <v>0</v>
      </c>
      <c r="X105" s="108" t="e">
        <f t="shared" si="94"/>
        <v>#DIV/0!</v>
      </c>
      <c r="Y105" s="706">
        <f>'Next Years Budget - Set Goals'!Y114/12</f>
        <v>0</v>
      </c>
      <c r="Z105" s="108" t="e">
        <f t="shared" si="95"/>
        <v>#DIV/0!</v>
      </c>
      <c r="AA105" s="706">
        <f>'Next Years Budget - Set Goals'!AA114/12</f>
        <v>0</v>
      </c>
      <c r="AB105" s="108" t="e">
        <f t="shared" si="96"/>
        <v>#DIV/0!</v>
      </c>
      <c r="AC105" s="706">
        <f>'Next Years Budget - Set Goals'!AC114/12</f>
        <v>0</v>
      </c>
      <c r="AD105" s="319" t="e">
        <f t="shared" si="97"/>
        <v>#DIV/0!</v>
      </c>
    </row>
    <row r="106" spans="1:30" ht="13.15" x14ac:dyDescent="0.4">
      <c r="A106" s="327" t="s">
        <v>399</v>
      </c>
      <c r="B106" s="394" t="s">
        <v>327</v>
      </c>
      <c r="C106" s="243">
        <f t="shared" si="84"/>
        <v>0</v>
      </c>
      <c r="D106" s="101">
        <f t="shared" si="85"/>
        <v>0</v>
      </c>
      <c r="E106" s="706">
        <f>'Next Years Budget - Set Goals'!E115/12</f>
        <v>0</v>
      </c>
      <c r="F106" s="108">
        <f t="shared" si="98"/>
        <v>0</v>
      </c>
      <c r="G106" s="706">
        <f>'Next Years Budget - Set Goals'!G115/12</f>
        <v>0</v>
      </c>
      <c r="H106" s="108" t="e">
        <f t="shared" si="98"/>
        <v>#DIV/0!</v>
      </c>
      <c r="I106" s="706">
        <f>'Next Years Budget - Set Goals'!I115/12</f>
        <v>0</v>
      </c>
      <c r="J106" s="108" t="e">
        <f t="shared" si="87"/>
        <v>#DIV/0!</v>
      </c>
      <c r="K106" s="706">
        <f>'Next Years Budget - Set Goals'!K115/12</f>
        <v>0</v>
      </c>
      <c r="L106" s="108" t="e">
        <f t="shared" si="88"/>
        <v>#DIV/0!</v>
      </c>
      <c r="M106" s="706">
        <f>'Next Years Budget - Set Goals'!M115/12</f>
        <v>0</v>
      </c>
      <c r="N106" s="108" t="e">
        <f t="shared" si="89"/>
        <v>#DIV/0!</v>
      </c>
      <c r="O106" s="706">
        <f>'Next Years Budget - Set Goals'!O115/12</f>
        <v>0</v>
      </c>
      <c r="P106" s="108" t="e">
        <f t="shared" si="90"/>
        <v>#DIV/0!</v>
      </c>
      <c r="Q106" s="706">
        <f>'Next Years Budget - Set Goals'!Q115/12</f>
        <v>0</v>
      </c>
      <c r="R106" s="108" t="e">
        <f t="shared" si="91"/>
        <v>#DIV/0!</v>
      </c>
      <c r="S106" s="706">
        <f>'Next Years Budget - Set Goals'!S115/12</f>
        <v>0</v>
      </c>
      <c r="T106" s="108" t="e">
        <f t="shared" si="92"/>
        <v>#DIV/0!</v>
      </c>
      <c r="U106" s="706">
        <f>'Next Years Budget - Set Goals'!U115/12</f>
        <v>0</v>
      </c>
      <c r="V106" s="108" t="e">
        <f t="shared" si="93"/>
        <v>#DIV/0!</v>
      </c>
      <c r="W106" s="706">
        <f>'Next Years Budget - Set Goals'!W115/12</f>
        <v>0</v>
      </c>
      <c r="X106" s="108" t="e">
        <f t="shared" si="94"/>
        <v>#DIV/0!</v>
      </c>
      <c r="Y106" s="706">
        <f>'Next Years Budget - Set Goals'!Y115/12</f>
        <v>0</v>
      </c>
      <c r="Z106" s="108" t="e">
        <f t="shared" si="95"/>
        <v>#DIV/0!</v>
      </c>
      <c r="AA106" s="706">
        <f>'Next Years Budget - Set Goals'!AA115/12</f>
        <v>0</v>
      </c>
      <c r="AB106" s="108" t="e">
        <f t="shared" si="96"/>
        <v>#DIV/0!</v>
      </c>
      <c r="AC106" s="706">
        <f>'Next Years Budget - Set Goals'!AC115/12</f>
        <v>0</v>
      </c>
      <c r="AD106" s="319" t="e">
        <f t="shared" si="97"/>
        <v>#DIV/0!</v>
      </c>
    </row>
    <row r="107" spans="1:30" ht="13.15" x14ac:dyDescent="0.4">
      <c r="A107" s="327" t="s">
        <v>399</v>
      </c>
      <c r="B107" s="394" t="s">
        <v>328</v>
      </c>
      <c r="C107" s="243">
        <f t="shared" si="84"/>
        <v>0</v>
      </c>
      <c r="D107" s="101">
        <f t="shared" si="85"/>
        <v>0</v>
      </c>
      <c r="E107" s="706">
        <f>'Next Years Budget - Set Goals'!E116/12</f>
        <v>0</v>
      </c>
      <c r="F107" s="108">
        <f t="shared" si="98"/>
        <v>0</v>
      </c>
      <c r="G107" s="706">
        <f>'Next Years Budget - Set Goals'!G116/12</f>
        <v>0</v>
      </c>
      <c r="H107" s="108" t="e">
        <f t="shared" si="98"/>
        <v>#DIV/0!</v>
      </c>
      <c r="I107" s="706">
        <f>'Next Years Budget - Set Goals'!I116/12</f>
        <v>0</v>
      </c>
      <c r="J107" s="108" t="e">
        <f t="shared" si="87"/>
        <v>#DIV/0!</v>
      </c>
      <c r="K107" s="706">
        <f>'Next Years Budget - Set Goals'!K116/12</f>
        <v>0</v>
      </c>
      <c r="L107" s="108" t="e">
        <f t="shared" si="88"/>
        <v>#DIV/0!</v>
      </c>
      <c r="M107" s="706">
        <f>'Next Years Budget - Set Goals'!M116/12</f>
        <v>0</v>
      </c>
      <c r="N107" s="108" t="e">
        <f t="shared" si="89"/>
        <v>#DIV/0!</v>
      </c>
      <c r="O107" s="706">
        <f>'Next Years Budget - Set Goals'!O116/12</f>
        <v>0</v>
      </c>
      <c r="P107" s="108" t="e">
        <f t="shared" si="90"/>
        <v>#DIV/0!</v>
      </c>
      <c r="Q107" s="706">
        <f>'Next Years Budget - Set Goals'!Q116/12</f>
        <v>0</v>
      </c>
      <c r="R107" s="108" t="e">
        <f t="shared" si="91"/>
        <v>#DIV/0!</v>
      </c>
      <c r="S107" s="706">
        <f>'Next Years Budget - Set Goals'!S116/12</f>
        <v>0</v>
      </c>
      <c r="T107" s="108" t="e">
        <f t="shared" si="92"/>
        <v>#DIV/0!</v>
      </c>
      <c r="U107" s="706">
        <f>'Next Years Budget - Set Goals'!U116/12</f>
        <v>0</v>
      </c>
      <c r="V107" s="108" t="e">
        <f t="shared" si="93"/>
        <v>#DIV/0!</v>
      </c>
      <c r="W107" s="706">
        <f>'Next Years Budget - Set Goals'!W116/12</f>
        <v>0</v>
      </c>
      <c r="X107" s="108" t="e">
        <f t="shared" si="94"/>
        <v>#DIV/0!</v>
      </c>
      <c r="Y107" s="706">
        <f>'Next Years Budget - Set Goals'!Y116/12</f>
        <v>0</v>
      </c>
      <c r="Z107" s="108" t="e">
        <f t="shared" si="95"/>
        <v>#DIV/0!</v>
      </c>
      <c r="AA107" s="706">
        <f>'Next Years Budget - Set Goals'!AA116/12</f>
        <v>0</v>
      </c>
      <c r="AB107" s="108" t="e">
        <f t="shared" si="96"/>
        <v>#DIV/0!</v>
      </c>
      <c r="AC107" s="706">
        <f>'Next Years Budget - Set Goals'!AC116/12</f>
        <v>0</v>
      </c>
      <c r="AD107" s="319" t="e">
        <f t="shared" si="97"/>
        <v>#DIV/0!</v>
      </c>
    </row>
    <row r="108" spans="1:30" ht="13.15" x14ac:dyDescent="0.4">
      <c r="A108" s="327" t="s">
        <v>399</v>
      </c>
      <c r="B108" s="394" t="s">
        <v>329</v>
      </c>
      <c r="C108" s="243">
        <f t="shared" si="84"/>
        <v>0</v>
      </c>
      <c r="D108" s="101">
        <f t="shared" si="85"/>
        <v>0</v>
      </c>
      <c r="E108" s="706">
        <f>'Next Years Budget - Set Goals'!E117/12</f>
        <v>0</v>
      </c>
      <c r="F108" s="108">
        <f t="shared" si="98"/>
        <v>0</v>
      </c>
      <c r="G108" s="706">
        <f>'Next Years Budget - Set Goals'!G117/12</f>
        <v>0</v>
      </c>
      <c r="H108" s="108" t="e">
        <f t="shared" si="98"/>
        <v>#DIV/0!</v>
      </c>
      <c r="I108" s="706">
        <f>'Next Years Budget - Set Goals'!I117/12</f>
        <v>0</v>
      </c>
      <c r="J108" s="108" t="e">
        <f t="shared" si="87"/>
        <v>#DIV/0!</v>
      </c>
      <c r="K108" s="706">
        <f>'Next Years Budget - Set Goals'!K117/12</f>
        <v>0</v>
      </c>
      <c r="L108" s="108" t="e">
        <f t="shared" si="88"/>
        <v>#DIV/0!</v>
      </c>
      <c r="M108" s="706">
        <f>'Next Years Budget - Set Goals'!M117/12</f>
        <v>0</v>
      </c>
      <c r="N108" s="108" t="e">
        <f t="shared" si="89"/>
        <v>#DIV/0!</v>
      </c>
      <c r="O108" s="706">
        <f>'Next Years Budget - Set Goals'!O117/12</f>
        <v>0</v>
      </c>
      <c r="P108" s="108" t="e">
        <f t="shared" si="90"/>
        <v>#DIV/0!</v>
      </c>
      <c r="Q108" s="706">
        <f>'Next Years Budget - Set Goals'!Q117/12</f>
        <v>0</v>
      </c>
      <c r="R108" s="108" t="e">
        <f t="shared" si="91"/>
        <v>#DIV/0!</v>
      </c>
      <c r="S108" s="706">
        <f>'Next Years Budget - Set Goals'!S117/12</f>
        <v>0</v>
      </c>
      <c r="T108" s="108" t="e">
        <f t="shared" si="92"/>
        <v>#DIV/0!</v>
      </c>
      <c r="U108" s="706">
        <f>'Next Years Budget - Set Goals'!U117/12</f>
        <v>0</v>
      </c>
      <c r="V108" s="108" t="e">
        <f t="shared" si="93"/>
        <v>#DIV/0!</v>
      </c>
      <c r="W108" s="706">
        <f>'Next Years Budget - Set Goals'!W117/12</f>
        <v>0</v>
      </c>
      <c r="X108" s="108" t="e">
        <f t="shared" si="94"/>
        <v>#DIV/0!</v>
      </c>
      <c r="Y108" s="706">
        <f>'Next Years Budget - Set Goals'!Y117/12</f>
        <v>0</v>
      </c>
      <c r="Z108" s="108" t="e">
        <f t="shared" si="95"/>
        <v>#DIV/0!</v>
      </c>
      <c r="AA108" s="706">
        <f>'Next Years Budget - Set Goals'!AA117/12</f>
        <v>0</v>
      </c>
      <c r="AB108" s="108" t="e">
        <f t="shared" si="96"/>
        <v>#DIV/0!</v>
      </c>
      <c r="AC108" s="706">
        <f>'Next Years Budget - Set Goals'!AC117/12</f>
        <v>0</v>
      </c>
      <c r="AD108" s="319" t="e">
        <f t="shared" si="97"/>
        <v>#DIV/0!</v>
      </c>
    </row>
    <row r="109" spans="1:30" ht="13.15" x14ac:dyDescent="0.4">
      <c r="A109" s="327" t="s">
        <v>399</v>
      </c>
      <c r="B109" s="394" t="s">
        <v>330</v>
      </c>
      <c r="C109" s="243">
        <f t="shared" si="84"/>
        <v>0</v>
      </c>
      <c r="D109" s="101">
        <f t="shared" si="85"/>
        <v>0</v>
      </c>
      <c r="E109" s="706">
        <f>'Next Years Budget - Set Goals'!E118/12</f>
        <v>0</v>
      </c>
      <c r="F109" s="108">
        <f t="shared" si="98"/>
        <v>0</v>
      </c>
      <c r="G109" s="706">
        <f>'Next Years Budget - Set Goals'!G118/12</f>
        <v>0</v>
      </c>
      <c r="H109" s="108" t="e">
        <f t="shared" si="98"/>
        <v>#DIV/0!</v>
      </c>
      <c r="I109" s="706">
        <f>'Next Years Budget - Set Goals'!I118/12</f>
        <v>0</v>
      </c>
      <c r="J109" s="108" t="e">
        <f t="shared" si="87"/>
        <v>#DIV/0!</v>
      </c>
      <c r="K109" s="706">
        <f>'Next Years Budget - Set Goals'!K118/12</f>
        <v>0</v>
      </c>
      <c r="L109" s="108" t="e">
        <f t="shared" si="88"/>
        <v>#DIV/0!</v>
      </c>
      <c r="M109" s="706">
        <f>'Next Years Budget - Set Goals'!M118/12</f>
        <v>0</v>
      </c>
      <c r="N109" s="108" t="e">
        <f t="shared" si="89"/>
        <v>#DIV/0!</v>
      </c>
      <c r="O109" s="706">
        <f>'Next Years Budget - Set Goals'!O118/12</f>
        <v>0</v>
      </c>
      <c r="P109" s="108" t="e">
        <f t="shared" si="90"/>
        <v>#DIV/0!</v>
      </c>
      <c r="Q109" s="706">
        <f>'Next Years Budget - Set Goals'!Q118/12</f>
        <v>0</v>
      </c>
      <c r="R109" s="108" t="e">
        <f t="shared" si="91"/>
        <v>#DIV/0!</v>
      </c>
      <c r="S109" s="706">
        <f>'Next Years Budget - Set Goals'!S118/12</f>
        <v>0</v>
      </c>
      <c r="T109" s="108" t="e">
        <f t="shared" si="92"/>
        <v>#DIV/0!</v>
      </c>
      <c r="U109" s="706">
        <f>'Next Years Budget - Set Goals'!U118/12</f>
        <v>0</v>
      </c>
      <c r="V109" s="108" t="e">
        <f t="shared" si="93"/>
        <v>#DIV/0!</v>
      </c>
      <c r="W109" s="706">
        <f>'Next Years Budget - Set Goals'!W118/12</f>
        <v>0</v>
      </c>
      <c r="X109" s="108" t="e">
        <f t="shared" si="94"/>
        <v>#DIV/0!</v>
      </c>
      <c r="Y109" s="706">
        <f>'Next Years Budget - Set Goals'!Y118/12</f>
        <v>0</v>
      </c>
      <c r="Z109" s="108" t="e">
        <f t="shared" si="95"/>
        <v>#DIV/0!</v>
      </c>
      <c r="AA109" s="706">
        <f>'Next Years Budget - Set Goals'!AA118/12</f>
        <v>0</v>
      </c>
      <c r="AB109" s="108" t="e">
        <f t="shared" si="96"/>
        <v>#DIV/0!</v>
      </c>
      <c r="AC109" s="706">
        <f>'Next Years Budget - Set Goals'!AC118/12</f>
        <v>0</v>
      </c>
      <c r="AD109" s="319" t="e">
        <f t="shared" si="97"/>
        <v>#DIV/0!</v>
      </c>
    </row>
    <row r="110" spans="1:30" ht="13.15" x14ac:dyDescent="0.4">
      <c r="A110" s="327" t="s">
        <v>399</v>
      </c>
      <c r="B110" s="394" t="s">
        <v>331</v>
      </c>
      <c r="C110" s="243">
        <f t="shared" si="84"/>
        <v>0</v>
      </c>
      <c r="D110" s="101">
        <f t="shared" si="85"/>
        <v>0</v>
      </c>
      <c r="E110" s="706">
        <f>'Next Years Budget - Set Goals'!E119/12</f>
        <v>0</v>
      </c>
      <c r="F110" s="108">
        <f t="shared" si="98"/>
        <v>0</v>
      </c>
      <c r="G110" s="706">
        <f>'Next Years Budget - Set Goals'!G119/12</f>
        <v>0</v>
      </c>
      <c r="H110" s="108" t="e">
        <f t="shared" si="98"/>
        <v>#DIV/0!</v>
      </c>
      <c r="I110" s="706">
        <f>'Next Years Budget - Set Goals'!I119/12</f>
        <v>0</v>
      </c>
      <c r="J110" s="108" t="e">
        <f t="shared" si="87"/>
        <v>#DIV/0!</v>
      </c>
      <c r="K110" s="706">
        <f>'Next Years Budget - Set Goals'!K119/12</f>
        <v>0</v>
      </c>
      <c r="L110" s="108" t="e">
        <f t="shared" si="88"/>
        <v>#DIV/0!</v>
      </c>
      <c r="M110" s="706">
        <f>'Next Years Budget - Set Goals'!M119/12</f>
        <v>0</v>
      </c>
      <c r="N110" s="108" t="e">
        <f t="shared" si="89"/>
        <v>#DIV/0!</v>
      </c>
      <c r="O110" s="706">
        <f>'Next Years Budget - Set Goals'!O119/12</f>
        <v>0</v>
      </c>
      <c r="P110" s="108" t="e">
        <f t="shared" si="90"/>
        <v>#DIV/0!</v>
      </c>
      <c r="Q110" s="706">
        <f>'Next Years Budget - Set Goals'!Q119/12</f>
        <v>0</v>
      </c>
      <c r="R110" s="108" t="e">
        <f t="shared" si="91"/>
        <v>#DIV/0!</v>
      </c>
      <c r="S110" s="706">
        <f>'Next Years Budget - Set Goals'!S119/12</f>
        <v>0</v>
      </c>
      <c r="T110" s="108" t="e">
        <f t="shared" si="92"/>
        <v>#DIV/0!</v>
      </c>
      <c r="U110" s="706">
        <f>'Next Years Budget - Set Goals'!U119/12</f>
        <v>0</v>
      </c>
      <c r="V110" s="108" t="e">
        <f t="shared" si="93"/>
        <v>#DIV/0!</v>
      </c>
      <c r="W110" s="706">
        <f>'Next Years Budget - Set Goals'!W119/12</f>
        <v>0</v>
      </c>
      <c r="X110" s="108" t="e">
        <f t="shared" si="94"/>
        <v>#DIV/0!</v>
      </c>
      <c r="Y110" s="706">
        <f>'Next Years Budget - Set Goals'!Y119/12</f>
        <v>0</v>
      </c>
      <c r="Z110" s="108" t="e">
        <f t="shared" si="95"/>
        <v>#DIV/0!</v>
      </c>
      <c r="AA110" s="706">
        <f>'Next Years Budget - Set Goals'!AA119/12</f>
        <v>0</v>
      </c>
      <c r="AB110" s="108" t="e">
        <f t="shared" si="96"/>
        <v>#DIV/0!</v>
      </c>
      <c r="AC110" s="706">
        <f>'Next Years Budget - Set Goals'!AC119/12</f>
        <v>0</v>
      </c>
      <c r="AD110" s="319" t="e">
        <f t="shared" si="97"/>
        <v>#DIV/0!</v>
      </c>
    </row>
    <row r="111" spans="1:30" ht="13.15" x14ac:dyDescent="0.4">
      <c r="A111" s="327" t="s">
        <v>399</v>
      </c>
      <c r="B111" s="394" t="s">
        <v>332</v>
      </c>
      <c r="C111" s="243">
        <f t="shared" si="84"/>
        <v>0</v>
      </c>
      <c r="D111" s="101">
        <f t="shared" si="85"/>
        <v>0</v>
      </c>
      <c r="E111" s="706">
        <f>'Next Years Budget - Set Goals'!E120/12</f>
        <v>0</v>
      </c>
      <c r="F111" s="108">
        <f t="shared" si="98"/>
        <v>0</v>
      </c>
      <c r="G111" s="706">
        <f>'Next Years Budget - Set Goals'!G120/12</f>
        <v>0</v>
      </c>
      <c r="H111" s="108" t="e">
        <f t="shared" si="98"/>
        <v>#DIV/0!</v>
      </c>
      <c r="I111" s="706">
        <f>'Next Years Budget - Set Goals'!I120/12</f>
        <v>0</v>
      </c>
      <c r="J111" s="108" t="e">
        <f t="shared" si="87"/>
        <v>#DIV/0!</v>
      </c>
      <c r="K111" s="706">
        <f>'Next Years Budget - Set Goals'!K120/12</f>
        <v>0</v>
      </c>
      <c r="L111" s="108" t="e">
        <f t="shared" si="88"/>
        <v>#DIV/0!</v>
      </c>
      <c r="M111" s="706">
        <f>'Next Years Budget - Set Goals'!M120/12</f>
        <v>0</v>
      </c>
      <c r="N111" s="108" t="e">
        <f t="shared" si="89"/>
        <v>#DIV/0!</v>
      </c>
      <c r="O111" s="706">
        <f>'Next Years Budget - Set Goals'!O120/12</f>
        <v>0</v>
      </c>
      <c r="P111" s="108" t="e">
        <f t="shared" si="90"/>
        <v>#DIV/0!</v>
      </c>
      <c r="Q111" s="706">
        <f>'Next Years Budget - Set Goals'!Q120/12</f>
        <v>0</v>
      </c>
      <c r="R111" s="108" t="e">
        <f t="shared" si="91"/>
        <v>#DIV/0!</v>
      </c>
      <c r="S111" s="706">
        <f>'Next Years Budget - Set Goals'!S120/12</f>
        <v>0</v>
      </c>
      <c r="T111" s="108" t="e">
        <f t="shared" si="92"/>
        <v>#DIV/0!</v>
      </c>
      <c r="U111" s="706">
        <f>'Next Years Budget - Set Goals'!U120/12</f>
        <v>0</v>
      </c>
      <c r="V111" s="108" t="e">
        <f t="shared" si="93"/>
        <v>#DIV/0!</v>
      </c>
      <c r="W111" s="706">
        <f>'Next Years Budget - Set Goals'!W120/12</f>
        <v>0</v>
      </c>
      <c r="X111" s="108" t="e">
        <f t="shared" si="94"/>
        <v>#DIV/0!</v>
      </c>
      <c r="Y111" s="706">
        <f>'Next Years Budget - Set Goals'!Y120/12</f>
        <v>0</v>
      </c>
      <c r="Z111" s="108" t="e">
        <f t="shared" si="95"/>
        <v>#DIV/0!</v>
      </c>
      <c r="AA111" s="706">
        <f>'Next Years Budget - Set Goals'!AA120/12</f>
        <v>0</v>
      </c>
      <c r="AB111" s="108" t="e">
        <f t="shared" si="96"/>
        <v>#DIV/0!</v>
      </c>
      <c r="AC111" s="706">
        <f>'Next Years Budget - Set Goals'!AC120/12</f>
        <v>0</v>
      </c>
      <c r="AD111" s="319" t="e">
        <f t="shared" si="97"/>
        <v>#DIV/0!</v>
      </c>
    </row>
    <row r="112" spans="1:30" ht="13.15" x14ac:dyDescent="0.4">
      <c r="A112" s="327"/>
      <c r="B112" s="409" t="s">
        <v>333</v>
      </c>
      <c r="C112" s="265">
        <f>SUM(C89:C111)</f>
        <v>0</v>
      </c>
      <c r="D112" s="110">
        <f>+C112/$C$7</f>
        <v>0</v>
      </c>
      <c r="E112" s="256">
        <f>SUM(E89:E111)</f>
        <v>0</v>
      </c>
      <c r="F112" s="194">
        <f>+E112/E$7</f>
        <v>0</v>
      </c>
      <c r="G112" s="256">
        <f>SUM(G89:G111)</f>
        <v>0</v>
      </c>
      <c r="H112" s="194" t="e">
        <f>+G112/G$7</f>
        <v>#DIV/0!</v>
      </c>
      <c r="I112" s="256">
        <f>SUM(I89:I111)</f>
        <v>0</v>
      </c>
      <c r="J112" s="194" t="e">
        <f>+I112/I$7</f>
        <v>#DIV/0!</v>
      </c>
      <c r="K112" s="256">
        <f>SUM(K89:K111)</f>
        <v>0</v>
      </c>
      <c r="L112" s="194" t="e">
        <f>+K112/K$7</f>
        <v>#DIV/0!</v>
      </c>
      <c r="M112" s="256">
        <f>SUM(M89:M111)</f>
        <v>0</v>
      </c>
      <c r="N112" s="194" t="e">
        <f>+M112/M$7</f>
        <v>#DIV/0!</v>
      </c>
      <c r="O112" s="256">
        <f>SUM(O89:O111)</f>
        <v>0</v>
      </c>
      <c r="P112" s="194" t="e">
        <f>+O112/O$7</f>
        <v>#DIV/0!</v>
      </c>
      <c r="Q112" s="256">
        <f>SUM(Q89:Q111)</f>
        <v>0</v>
      </c>
      <c r="R112" s="194" t="e">
        <f>+Q112/Q$7</f>
        <v>#DIV/0!</v>
      </c>
      <c r="S112" s="256">
        <f>SUM(S89:S111)</f>
        <v>0</v>
      </c>
      <c r="T112" s="194" t="e">
        <f>+S112/S$7</f>
        <v>#DIV/0!</v>
      </c>
      <c r="U112" s="256">
        <f>SUM(U89:U111)</f>
        <v>0</v>
      </c>
      <c r="V112" s="194" t="e">
        <f>+U112/U$7</f>
        <v>#DIV/0!</v>
      </c>
      <c r="W112" s="256">
        <f>SUM(W89:W111)</f>
        <v>0</v>
      </c>
      <c r="X112" s="194" t="e">
        <f>+W112/W$7</f>
        <v>#DIV/0!</v>
      </c>
      <c r="Y112" s="256">
        <f>SUM(Y89:Y111)</f>
        <v>0</v>
      </c>
      <c r="Z112" s="194" t="e">
        <f>+Y112/Y$7</f>
        <v>#DIV/0!</v>
      </c>
      <c r="AA112" s="256">
        <f>SUM(AA89:AA111)</f>
        <v>0</v>
      </c>
      <c r="AB112" s="194" t="e">
        <f>+AA112/AA$7</f>
        <v>#DIV/0!</v>
      </c>
      <c r="AC112" s="256">
        <f>SUM(AC89:AC111)</f>
        <v>0</v>
      </c>
      <c r="AD112" s="230" t="e">
        <f>+AC112/AC$7</f>
        <v>#DIV/0!</v>
      </c>
    </row>
    <row r="113" spans="2:30" x14ac:dyDescent="0.35">
      <c r="B113" s="4"/>
      <c r="C113" s="243"/>
      <c r="D113" s="1"/>
      <c r="E113" s="248"/>
      <c r="F113" s="108"/>
      <c r="G113" s="248"/>
      <c r="H113" s="108"/>
      <c r="I113" s="248"/>
      <c r="J113" s="108"/>
      <c r="K113" s="248"/>
      <c r="L113" s="108"/>
      <c r="M113" s="248"/>
      <c r="N113" s="108"/>
      <c r="O113" s="248"/>
      <c r="P113" s="108"/>
      <c r="Q113" s="248"/>
      <c r="R113" s="108"/>
      <c r="S113" s="248"/>
      <c r="T113" s="108"/>
      <c r="U113" s="248"/>
      <c r="V113" s="108"/>
      <c r="W113" s="248"/>
      <c r="X113" s="108"/>
      <c r="Y113" s="248"/>
      <c r="Z113" s="108"/>
      <c r="AA113" s="248"/>
      <c r="AB113" s="108"/>
      <c r="AC113" s="248"/>
      <c r="AD113" s="319"/>
    </row>
    <row r="114" spans="2:30" ht="15" x14ac:dyDescent="0.4">
      <c r="B114" s="431" t="s">
        <v>334</v>
      </c>
      <c r="C114" s="243">
        <f>SUM(C38+C60+C77+C86+C112)</f>
        <v>0</v>
      </c>
      <c r="D114" s="101">
        <f>+C114/$C$7</f>
        <v>0</v>
      </c>
      <c r="E114" s="243">
        <f>SUM(E38+E60+E77+E86+E112)</f>
        <v>0</v>
      </c>
      <c r="F114" s="108">
        <f>+E114/E$7</f>
        <v>0</v>
      </c>
      <c r="G114" s="243">
        <f>SUM(G38+G60+G77+G86+G112)</f>
        <v>0</v>
      </c>
      <c r="H114" s="108" t="e">
        <f>+G114/G$7</f>
        <v>#DIV/0!</v>
      </c>
      <c r="I114" s="243">
        <f>SUM(I38+I60+I77+I86+I112)</f>
        <v>0</v>
      </c>
      <c r="J114" s="108" t="e">
        <f>+I114/I$7</f>
        <v>#DIV/0!</v>
      </c>
      <c r="K114" s="243">
        <f>SUM(K38+K60+K77+K86+K112)</f>
        <v>0</v>
      </c>
      <c r="L114" s="108" t="e">
        <f>+K114/K$7</f>
        <v>#DIV/0!</v>
      </c>
      <c r="M114" s="243">
        <f>SUM(M38+M60+M77+M86+M112)</f>
        <v>0</v>
      </c>
      <c r="N114" s="108" t="e">
        <f>+M114/M$7</f>
        <v>#DIV/0!</v>
      </c>
      <c r="O114" s="243">
        <f>SUM(O38+O60+O77+O86+O112)</f>
        <v>0</v>
      </c>
      <c r="P114" s="108" t="e">
        <f>+O114/O$7</f>
        <v>#DIV/0!</v>
      </c>
      <c r="Q114" s="243">
        <f>SUM(Q38+Q60+Q77+Q86+Q112)</f>
        <v>0</v>
      </c>
      <c r="R114" s="108" t="e">
        <f>+Q114/Q$7</f>
        <v>#DIV/0!</v>
      </c>
      <c r="S114" s="243">
        <f>SUM(S38+S60+S77+S86+S112)</f>
        <v>0</v>
      </c>
      <c r="T114" s="108" t="e">
        <f>+S114/S$7</f>
        <v>#DIV/0!</v>
      </c>
      <c r="U114" s="243">
        <f>SUM(U38+U60+U77+U86+U112)</f>
        <v>0</v>
      </c>
      <c r="V114" s="108" t="e">
        <f>+U114/U$7</f>
        <v>#DIV/0!</v>
      </c>
      <c r="W114" s="243">
        <f>SUM(W38+W60+W77+W86+W112)</f>
        <v>0</v>
      </c>
      <c r="X114" s="108" t="e">
        <f>+W114/W$7</f>
        <v>#DIV/0!</v>
      </c>
      <c r="Y114" s="243">
        <f>SUM(Y38+Y60+Y77+Y86+Y112)</f>
        <v>0</v>
      </c>
      <c r="Z114" s="108" t="e">
        <f>+Y114/Y$7</f>
        <v>#DIV/0!</v>
      </c>
      <c r="AA114" s="243">
        <f>SUM(AA38+AA60+AA77+AA86+AA112)</f>
        <v>0</v>
      </c>
      <c r="AB114" s="108" t="e">
        <f>+AA114/AA$7</f>
        <v>#DIV/0!</v>
      </c>
      <c r="AC114" s="243">
        <f>SUM(AC38+AC60+AC77+AC86+AC112)</f>
        <v>0</v>
      </c>
      <c r="AD114" s="319" t="e">
        <f>+AC114/AC$7</f>
        <v>#DIV/0!</v>
      </c>
    </row>
    <row r="115" spans="2:30" ht="13.15" thickBot="1" x14ac:dyDescent="0.4">
      <c r="B115" s="6"/>
      <c r="C115" s="257"/>
      <c r="D115" s="2"/>
      <c r="E115" s="257"/>
      <c r="F115" s="177"/>
      <c r="G115" s="260"/>
      <c r="H115" s="177"/>
      <c r="I115" s="202"/>
      <c r="J115" s="177"/>
      <c r="K115" s="200"/>
      <c r="L115" s="177"/>
      <c r="M115" s="200"/>
      <c r="N115" s="177"/>
      <c r="O115" s="200"/>
      <c r="P115" s="177"/>
      <c r="Q115" s="200"/>
      <c r="R115" s="190"/>
      <c r="S115" s="153"/>
      <c r="T115" s="195"/>
      <c r="U115" s="2"/>
      <c r="V115" s="190"/>
      <c r="W115" s="2"/>
      <c r="X115" s="190"/>
      <c r="Y115" s="2"/>
      <c r="Z115" s="190"/>
      <c r="AA115" s="2"/>
      <c r="AB115" s="190"/>
      <c r="AC115" s="2"/>
      <c r="AD115" s="321"/>
    </row>
    <row r="116" spans="2:30" x14ac:dyDescent="0.35">
      <c r="B116" s="4"/>
      <c r="C116" s="247"/>
      <c r="D116" s="1"/>
      <c r="E116" s="247"/>
      <c r="F116" s="113"/>
      <c r="G116" s="261"/>
      <c r="H116" s="113"/>
      <c r="I116" s="203"/>
      <c r="J116" s="113"/>
      <c r="K116" s="96"/>
      <c r="L116" s="113"/>
      <c r="M116" s="96"/>
      <c r="N116" s="113"/>
      <c r="O116" s="96"/>
      <c r="P116" s="113"/>
      <c r="Q116" s="96"/>
      <c r="R116" s="172"/>
      <c r="S116" s="154"/>
      <c r="T116" s="196"/>
      <c r="U116" s="193"/>
      <c r="V116" s="172"/>
      <c r="W116" s="193"/>
      <c r="X116" s="172"/>
      <c r="Y116" s="193"/>
      <c r="Z116" s="172"/>
      <c r="AA116" s="193"/>
      <c r="AB116" s="172"/>
      <c r="AC116" s="193"/>
      <c r="AD116" s="319"/>
    </row>
    <row r="117" spans="2:30" ht="15" x14ac:dyDescent="0.4">
      <c r="B117" s="28" t="s">
        <v>335</v>
      </c>
      <c r="C117" s="243">
        <f>+C24-C114</f>
        <v>210000</v>
      </c>
      <c r="D117" s="101">
        <f>+C117/$C$7</f>
        <v>1</v>
      </c>
      <c r="E117" s="243">
        <f>+E24-E114</f>
        <v>210000</v>
      </c>
      <c r="F117" s="108">
        <f>+E117/E$7</f>
        <v>1</v>
      </c>
      <c r="G117" s="259">
        <f>+G24-G114</f>
        <v>0</v>
      </c>
      <c r="H117" s="108" t="e">
        <f>+G117/$G$7</f>
        <v>#DIV/0!</v>
      </c>
      <c r="I117" s="184">
        <f>+I24-I114</f>
        <v>0</v>
      </c>
      <c r="J117" s="108" t="e">
        <f>+I117/$I$7</f>
        <v>#DIV/0!</v>
      </c>
      <c r="K117" s="94">
        <f>+K24-K114</f>
        <v>0</v>
      </c>
      <c r="L117" s="108" t="e">
        <f>+K117/$K$7</f>
        <v>#DIV/0!</v>
      </c>
      <c r="M117" s="94">
        <f>+M24-M114</f>
        <v>0</v>
      </c>
      <c r="N117" s="108" t="e">
        <f>+M117/$M$7</f>
        <v>#DIV/0!</v>
      </c>
      <c r="O117" s="94">
        <f>+O24-O114</f>
        <v>0</v>
      </c>
      <c r="P117" s="108" t="e">
        <f>+O117/$O$7</f>
        <v>#DIV/0!</v>
      </c>
      <c r="Q117" s="94">
        <f>+Q24-Q114</f>
        <v>0</v>
      </c>
      <c r="R117" s="172" t="e">
        <f>+Q117/$Q$7</f>
        <v>#DIV/0!</v>
      </c>
      <c r="S117" s="192">
        <f>+S24-S114</f>
        <v>0</v>
      </c>
      <c r="T117" s="172" t="e">
        <f>+S117/$S$7</f>
        <v>#DIV/0!</v>
      </c>
      <c r="U117" s="192">
        <f>+U24-U114</f>
        <v>0</v>
      </c>
      <c r="V117" s="172" t="e">
        <f>+U117/$U$7</f>
        <v>#DIV/0!</v>
      </c>
      <c r="W117" s="192">
        <f>+W24-W114</f>
        <v>0</v>
      </c>
      <c r="X117" s="172" t="e">
        <f>+W117/$W$7</f>
        <v>#DIV/0!</v>
      </c>
      <c r="Y117" s="192">
        <f>+Y24-Y114</f>
        <v>0</v>
      </c>
      <c r="Z117" s="172" t="e">
        <f>+Y117/$Y$7</f>
        <v>#DIV/0!</v>
      </c>
      <c r="AA117" s="192">
        <f>+AA24-AA114</f>
        <v>0</v>
      </c>
      <c r="AB117" s="172" t="e">
        <f>+AA117/$AA$7</f>
        <v>#DIV/0!</v>
      </c>
      <c r="AC117" s="192">
        <f>+AC24-AC114</f>
        <v>0</v>
      </c>
      <c r="AD117" s="319" t="e">
        <f>+AC117/$AC$7</f>
        <v>#DIV/0!</v>
      </c>
    </row>
    <row r="118" spans="2:30" ht="13.15" thickBot="1" x14ac:dyDescent="0.4">
      <c r="B118" s="6"/>
      <c r="C118" s="257"/>
      <c r="D118" s="2"/>
      <c r="E118" s="93"/>
      <c r="F118" s="113"/>
      <c r="G118" s="87"/>
      <c r="H118" s="113"/>
      <c r="I118" s="185"/>
      <c r="J118" s="113"/>
      <c r="K118" s="87"/>
      <c r="L118" s="113"/>
      <c r="M118" s="87"/>
      <c r="N118" s="113"/>
      <c r="O118" s="87"/>
      <c r="P118" s="113"/>
      <c r="Q118" s="87"/>
      <c r="R118" s="174"/>
      <c r="S118" s="155"/>
      <c r="T118" s="197"/>
      <c r="U118" s="192"/>
      <c r="V118" s="174"/>
      <c r="W118" s="192"/>
      <c r="X118" s="174"/>
      <c r="Y118" s="192"/>
      <c r="Z118" s="174"/>
      <c r="AA118" s="192"/>
      <c r="AB118" s="174"/>
      <c r="AC118" s="192"/>
      <c r="AD118" s="401"/>
    </row>
    <row r="119" spans="2:30" ht="13.15" thickTop="1" x14ac:dyDescent="0.35">
      <c r="B119" s="4"/>
      <c r="C119" s="247"/>
      <c r="D119" s="1"/>
      <c r="E119" s="126"/>
      <c r="F119" s="168"/>
      <c r="G119" s="57"/>
      <c r="H119" s="168"/>
      <c r="I119" s="187"/>
      <c r="J119" s="168"/>
      <c r="K119" s="57"/>
      <c r="L119" s="168"/>
      <c r="M119" s="57"/>
      <c r="N119" s="168"/>
      <c r="O119" s="57"/>
      <c r="P119" s="168"/>
      <c r="Q119" s="57"/>
      <c r="R119" s="168"/>
      <c r="S119" s="57"/>
      <c r="T119" s="168"/>
      <c r="U119" s="57"/>
      <c r="V119" s="168"/>
      <c r="W119" s="57"/>
      <c r="X119" s="168"/>
      <c r="Y119" s="57"/>
      <c r="Z119" s="168"/>
      <c r="AA119" s="57"/>
      <c r="AB119" s="168"/>
      <c r="AC119" s="57"/>
      <c r="AD119" s="413"/>
    </row>
    <row r="120" spans="2:30" ht="15" x14ac:dyDescent="0.4">
      <c r="B120" s="28" t="s">
        <v>341</v>
      </c>
      <c r="C120" s="243"/>
      <c r="D120" s="1"/>
      <c r="E120" s="79"/>
      <c r="F120" s="113"/>
      <c r="G120" s="1"/>
      <c r="H120" s="113"/>
      <c r="I120" s="312"/>
      <c r="J120" s="113"/>
      <c r="K120" s="1"/>
      <c r="L120" s="113"/>
      <c r="M120" s="1"/>
      <c r="N120" s="113"/>
      <c r="O120" s="1"/>
      <c r="P120" s="113"/>
      <c r="Q120" s="1"/>
      <c r="R120" s="113"/>
      <c r="S120" s="1"/>
      <c r="T120" s="113"/>
      <c r="U120" s="1"/>
      <c r="V120" s="113"/>
      <c r="W120" s="1"/>
      <c r="X120" s="113"/>
      <c r="Y120" s="1"/>
      <c r="Z120" s="113"/>
      <c r="AA120" s="1"/>
      <c r="AB120" s="113"/>
      <c r="AC120" s="1"/>
      <c r="AD120" s="322"/>
    </row>
    <row r="121" spans="2:30" x14ac:dyDescent="0.35">
      <c r="B121" s="394" t="s">
        <v>336</v>
      </c>
      <c r="C121" s="429">
        <v>0</v>
      </c>
      <c r="D121" s="108">
        <f t="shared" ref="D121:D126" si="99">+C121/$C$7</f>
        <v>0</v>
      </c>
      <c r="E121" s="79"/>
      <c r="F121" s="113"/>
      <c r="G121" s="1"/>
      <c r="H121" s="113"/>
      <c r="I121" s="312"/>
      <c r="J121" s="113"/>
      <c r="K121" s="1"/>
      <c r="L121" s="113"/>
      <c r="M121" s="1"/>
      <c r="N121" s="113"/>
      <c r="O121" s="1"/>
      <c r="P121" s="113"/>
      <c r="Q121" s="1"/>
      <c r="R121" s="113"/>
      <c r="S121" s="1"/>
      <c r="T121" s="113"/>
      <c r="U121" s="1"/>
      <c r="V121" s="113"/>
      <c r="W121" s="1"/>
      <c r="X121" s="113"/>
      <c r="Y121" s="1"/>
      <c r="Z121" s="113"/>
      <c r="AA121" s="1"/>
      <c r="AB121" s="113"/>
      <c r="AC121" s="1"/>
      <c r="AD121" s="322"/>
    </row>
    <row r="122" spans="2:30" x14ac:dyDescent="0.35">
      <c r="B122" s="394" t="s">
        <v>337</v>
      </c>
      <c r="C122" s="429">
        <v>0</v>
      </c>
      <c r="D122" s="108">
        <f t="shared" si="99"/>
        <v>0</v>
      </c>
      <c r="E122" s="79"/>
      <c r="F122" s="113"/>
      <c r="G122" s="1"/>
      <c r="H122" s="113"/>
      <c r="I122" s="312"/>
      <c r="J122" s="113"/>
      <c r="K122" s="1"/>
      <c r="L122" s="113"/>
      <c r="M122" s="1"/>
      <c r="N122" s="113"/>
      <c r="O122" s="1"/>
      <c r="P122" s="113"/>
      <c r="Q122" s="1"/>
      <c r="R122" s="113"/>
      <c r="S122" s="1"/>
      <c r="T122" s="113"/>
      <c r="U122" s="1"/>
      <c r="V122" s="113"/>
      <c r="W122" s="1"/>
      <c r="X122" s="113"/>
      <c r="Y122" s="1"/>
      <c r="Z122" s="113"/>
      <c r="AA122" s="1"/>
      <c r="AB122" s="113"/>
      <c r="AC122" s="1"/>
      <c r="AD122" s="322"/>
    </row>
    <row r="123" spans="2:30" x14ac:dyDescent="0.35">
      <c r="B123" s="394" t="s">
        <v>338</v>
      </c>
      <c r="C123" s="429">
        <v>0</v>
      </c>
      <c r="D123" s="108">
        <f t="shared" si="99"/>
        <v>0</v>
      </c>
      <c r="E123" s="79"/>
      <c r="F123" s="113"/>
      <c r="G123" s="1"/>
      <c r="H123" s="113"/>
      <c r="I123" s="312"/>
      <c r="J123" s="113"/>
      <c r="K123" s="1"/>
      <c r="L123" s="113"/>
      <c r="M123" s="1"/>
      <c r="N123" s="113"/>
      <c r="O123" s="1"/>
      <c r="P123" s="113"/>
      <c r="Q123" s="1"/>
      <c r="R123" s="113"/>
      <c r="S123" s="1"/>
      <c r="T123" s="113"/>
      <c r="U123" s="1"/>
      <c r="V123" s="113"/>
      <c r="W123" s="1"/>
      <c r="X123" s="113"/>
      <c r="Y123" s="1"/>
      <c r="Z123" s="113"/>
      <c r="AA123" s="1"/>
      <c r="AB123" s="113"/>
      <c r="AC123" s="1"/>
      <c r="AD123" s="322"/>
    </row>
    <row r="124" spans="2:30" x14ac:dyDescent="0.35">
      <c r="B124" s="394" t="s">
        <v>339</v>
      </c>
      <c r="C124" s="429">
        <v>0</v>
      </c>
      <c r="D124" s="108">
        <f t="shared" si="99"/>
        <v>0</v>
      </c>
      <c r="E124" s="79"/>
      <c r="F124" s="113"/>
      <c r="G124" s="1"/>
      <c r="H124" s="113"/>
      <c r="I124" s="312"/>
      <c r="J124" s="113"/>
      <c r="K124" s="1"/>
      <c r="L124" s="113"/>
      <c r="M124" s="1"/>
      <c r="N124" s="113"/>
      <c r="O124" s="1"/>
      <c r="P124" s="113"/>
      <c r="Q124" s="1"/>
      <c r="R124" s="113"/>
      <c r="S124" s="1"/>
      <c r="T124" s="113"/>
      <c r="U124" s="1"/>
      <c r="V124" s="113"/>
      <c r="W124" s="1"/>
      <c r="X124" s="113"/>
      <c r="Y124" s="1"/>
      <c r="Z124" s="113"/>
      <c r="AA124" s="1"/>
      <c r="AB124" s="113"/>
      <c r="AC124" s="1"/>
      <c r="AD124" s="322"/>
    </row>
    <row r="125" spans="2:30" ht="13.15" thickBot="1" x14ac:dyDescent="0.4">
      <c r="B125" s="394" t="s">
        <v>340</v>
      </c>
      <c r="C125" s="429">
        <v>0</v>
      </c>
      <c r="D125" s="108">
        <f t="shared" si="99"/>
        <v>0</v>
      </c>
      <c r="E125" s="79"/>
      <c r="F125" s="113"/>
      <c r="G125" s="1"/>
      <c r="H125" s="113"/>
      <c r="I125" s="312"/>
      <c r="J125" s="113"/>
      <c r="K125" s="1"/>
      <c r="L125" s="113"/>
      <c r="M125" s="1"/>
      <c r="N125" s="113"/>
      <c r="O125" s="1"/>
      <c r="P125" s="113"/>
      <c r="Q125" s="1"/>
      <c r="R125" s="113"/>
      <c r="S125" s="1"/>
      <c r="T125" s="113"/>
      <c r="U125" s="1"/>
      <c r="V125" s="113"/>
      <c r="W125" s="1"/>
      <c r="X125" s="113"/>
      <c r="Y125" s="1"/>
      <c r="Z125" s="113"/>
      <c r="AA125" s="1"/>
      <c r="AB125" s="113"/>
      <c r="AC125" s="1"/>
      <c r="AD125" s="322"/>
    </row>
    <row r="126" spans="2:30" ht="13.5" thickBot="1" x14ac:dyDescent="0.45">
      <c r="B126" s="414" t="s">
        <v>347</v>
      </c>
      <c r="C126" s="266">
        <f>SUM(C121:C125)</f>
        <v>0</v>
      </c>
      <c r="D126" s="204">
        <f t="shared" si="99"/>
        <v>0</v>
      </c>
      <c r="E126" s="79"/>
      <c r="F126" s="113"/>
      <c r="G126" s="1"/>
      <c r="H126" s="113"/>
      <c r="I126" s="312"/>
      <c r="J126" s="113"/>
      <c r="K126" s="1"/>
      <c r="L126" s="113"/>
      <c r="M126" s="1"/>
      <c r="N126" s="113"/>
      <c r="O126" s="1"/>
      <c r="P126" s="113"/>
      <c r="Q126" s="1"/>
      <c r="R126" s="113"/>
      <c r="S126" s="1"/>
      <c r="T126" s="113"/>
      <c r="U126" s="1"/>
      <c r="V126" s="113"/>
      <c r="W126" s="1"/>
      <c r="X126" s="113"/>
      <c r="Y126" s="1"/>
      <c r="Z126" s="113"/>
      <c r="AA126" s="1"/>
      <c r="AB126" s="113"/>
      <c r="AC126" s="1"/>
      <c r="AD126" s="322"/>
    </row>
    <row r="127" spans="2:30" x14ac:dyDescent="0.35">
      <c r="B127" s="4"/>
      <c r="C127" s="247"/>
      <c r="D127" s="113"/>
      <c r="E127" s="79"/>
      <c r="F127" s="113"/>
      <c r="G127" s="1"/>
      <c r="H127" s="113"/>
      <c r="I127" s="312"/>
      <c r="J127" s="113"/>
      <c r="K127" s="1"/>
      <c r="L127" s="113"/>
      <c r="M127" s="1"/>
      <c r="N127" s="113"/>
      <c r="O127" s="1"/>
      <c r="P127" s="113"/>
      <c r="Q127" s="1"/>
      <c r="R127" s="113"/>
      <c r="S127" s="1"/>
      <c r="T127" s="113"/>
      <c r="U127" s="1"/>
      <c r="V127" s="113"/>
      <c r="W127" s="1"/>
      <c r="X127" s="113"/>
      <c r="Y127" s="1"/>
      <c r="Z127" s="113"/>
      <c r="AA127" s="1"/>
      <c r="AB127" s="113"/>
      <c r="AC127" s="1"/>
      <c r="AD127" s="322"/>
    </row>
    <row r="128" spans="2:30" ht="15" x14ac:dyDescent="0.4">
      <c r="B128" s="412" t="s">
        <v>342</v>
      </c>
      <c r="C128" s="243"/>
      <c r="D128" s="1"/>
      <c r="E128" s="79"/>
      <c r="F128" s="113"/>
      <c r="G128" s="1"/>
      <c r="H128" s="113"/>
      <c r="I128" s="312"/>
      <c r="J128" s="113"/>
      <c r="K128" s="1"/>
      <c r="L128" s="113"/>
      <c r="M128" s="1"/>
      <c r="N128" s="113"/>
      <c r="O128" s="1"/>
      <c r="P128" s="113"/>
      <c r="Q128" s="1"/>
      <c r="R128" s="113"/>
      <c r="S128" s="1"/>
      <c r="T128" s="113"/>
      <c r="U128" s="1"/>
      <c r="V128" s="113"/>
      <c r="W128" s="1"/>
      <c r="X128" s="113"/>
      <c r="Y128" s="1"/>
      <c r="Z128" s="113"/>
      <c r="AA128" s="1"/>
      <c r="AB128" s="113"/>
      <c r="AC128" s="1"/>
      <c r="AD128" s="322"/>
    </row>
    <row r="129" spans="2:30" x14ac:dyDescent="0.35">
      <c r="B129" s="394" t="s">
        <v>343</v>
      </c>
      <c r="C129" s="429">
        <v>0</v>
      </c>
      <c r="D129" s="108">
        <f>+C129/$C$7</f>
        <v>0</v>
      </c>
      <c r="E129" s="79"/>
      <c r="F129" s="113"/>
      <c r="G129" s="1"/>
      <c r="H129" s="113"/>
      <c r="I129" s="312"/>
      <c r="J129" s="113"/>
      <c r="K129" s="1"/>
      <c r="L129" s="113"/>
      <c r="M129" s="1"/>
      <c r="N129" s="113"/>
      <c r="O129" s="1"/>
      <c r="P129" s="113"/>
      <c r="Q129" s="1"/>
      <c r="R129" s="113"/>
      <c r="S129" s="1"/>
      <c r="T129" s="113"/>
      <c r="U129" s="1"/>
      <c r="V129" s="113"/>
      <c r="W129" s="1"/>
      <c r="X129" s="113"/>
      <c r="Y129" s="1"/>
      <c r="Z129" s="113"/>
      <c r="AA129" s="1"/>
      <c r="AB129" s="113"/>
      <c r="AC129" s="1"/>
      <c r="AD129" s="322"/>
    </row>
    <row r="130" spans="2:30" ht="13.15" thickBot="1" x14ac:dyDescent="0.4">
      <c r="B130" s="394" t="s">
        <v>344</v>
      </c>
      <c r="C130" s="429">
        <v>0</v>
      </c>
      <c r="D130" s="108">
        <f>+C130/$C$7</f>
        <v>0</v>
      </c>
      <c r="E130" s="79"/>
      <c r="F130" s="113"/>
      <c r="G130" s="1"/>
      <c r="H130" s="113"/>
      <c r="I130" s="312"/>
      <c r="J130" s="113"/>
      <c r="K130" s="1"/>
      <c r="L130" s="113"/>
      <c r="M130" s="1"/>
      <c r="N130" s="113"/>
      <c r="O130" s="1"/>
      <c r="P130" s="113"/>
      <c r="Q130" s="1"/>
      <c r="R130" s="113"/>
      <c r="S130" s="1"/>
      <c r="T130" s="113"/>
      <c r="U130" s="1"/>
      <c r="V130" s="113"/>
      <c r="W130" s="1"/>
      <c r="X130" s="113"/>
      <c r="Y130" s="1"/>
      <c r="Z130" s="113"/>
      <c r="AA130" s="1"/>
      <c r="AB130" s="113"/>
      <c r="AC130" s="1"/>
      <c r="AD130" s="322"/>
    </row>
    <row r="131" spans="2:30" ht="13.5" thickBot="1" x14ac:dyDescent="0.45">
      <c r="B131" s="414" t="s">
        <v>346</v>
      </c>
      <c r="C131" s="267">
        <v>0</v>
      </c>
      <c r="D131" s="204">
        <f>+C131/$C$7</f>
        <v>0</v>
      </c>
      <c r="E131" s="79"/>
      <c r="F131" s="113"/>
      <c r="G131" s="1"/>
      <c r="H131" s="113"/>
      <c r="I131" s="312"/>
      <c r="J131" s="113"/>
      <c r="K131" s="1"/>
      <c r="L131" s="113"/>
      <c r="M131" s="1"/>
      <c r="N131" s="113"/>
      <c r="O131" s="1"/>
      <c r="P131" s="113"/>
      <c r="Q131" s="1"/>
      <c r="R131" s="113"/>
      <c r="S131" s="1"/>
      <c r="T131" s="113"/>
      <c r="U131" s="1"/>
      <c r="V131" s="113"/>
      <c r="W131" s="1"/>
      <c r="X131" s="113"/>
      <c r="Y131" s="1"/>
      <c r="Z131" s="113"/>
      <c r="AA131" s="1"/>
      <c r="AB131" s="113"/>
      <c r="AC131" s="1"/>
      <c r="AD131" s="322"/>
    </row>
    <row r="132" spans="2:30" x14ac:dyDescent="0.35">
      <c r="B132" s="4"/>
      <c r="C132" s="247"/>
      <c r="D132" s="1"/>
      <c r="E132" s="79"/>
      <c r="F132" s="113"/>
      <c r="G132" s="1"/>
      <c r="H132" s="113"/>
      <c r="I132" s="312"/>
      <c r="J132" s="113"/>
      <c r="K132" s="1"/>
      <c r="L132" s="113"/>
      <c r="M132" s="1"/>
      <c r="N132" s="113"/>
      <c r="O132" s="1"/>
      <c r="P132" s="113"/>
      <c r="Q132" s="1"/>
      <c r="R132" s="113"/>
      <c r="S132" s="1"/>
      <c r="T132" s="113"/>
      <c r="U132" s="1"/>
      <c r="V132" s="113"/>
      <c r="W132" s="1"/>
      <c r="X132" s="113"/>
      <c r="Y132" s="1"/>
      <c r="Z132" s="113"/>
      <c r="AA132" s="1"/>
      <c r="AB132" s="113"/>
      <c r="AC132" s="1"/>
      <c r="AD132" s="322"/>
    </row>
    <row r="133" spans="2:30" ht="15" x14ac:dyDescent="0.4">
      <c r="B133" s="412" t="s">
        <v>348</v>
      </c>
      <c r="C133" s="243">
        <f>+C117+C126-C131</f>
        <v>210000</v>
      </c>
      <c r="D133" s="108">
        <f>+C133/$C$7</f>
        <v>1</v>
      </c>
      <c r="E133" s="79"/>
      <c r="F133" s="113"/>
      <c r="G133" s="1"/>
      <c r="H133" s="113"/>
      <c r="I133" s="312"/>
      <c r="J133" s="113"/>
      <c r="K133" s="1"/>
      <c r="L133" s="113"/>
      <c r="M133" s="1"/>
      <c r="N133" s="113"/>
      <c r="O133" s="1"/>
      <c r="P133" s="113"/>
      <c r="Q133" s="1"/>
      <c r="R133" s="113"/>
      <c r="S133" s="1"/>
      <c r="T133" s="113"/>
      <c r="U133" s="1"/>
      <c r="V133" s="113"/>
      <c r="W133" s="1"/>
      <c r="X133" s="113"/>
      <c r="Y133" s="1"/>
      <c r="Z133" s="113"/>
      <c r="AA133" s="1"/>
      <c r="AB133" s="113"/>
      <c r="AC133" s="1"/>
      <c r="AD133" s="322"/>
    </row>
    <row r="134" spans="2:30" ht="13.15" thickBot="1" x14ac:dyDescent="0.4">
      <c r="B134" s="6"/>
      <c r="C134" s="415"/>
      <c r="D134" s="2"/>
      <c r="E134" s="416"/>
      <c r="F134" s="324"/>
      <c r="G134" s="2"/>
      <c r="H134" s="324"/>
      <c r="I134" s="417"/>
      <c r="J134" s="324"/>
      <c r="K134" s="2"/>
      <c r="L134" s="324"/>
      <c r="M134" s="2"/>
      <c r="N134" s="324"/>
      <c r="O134" s="2"/>
      <c r="P134" s="324"/>
      <c r="Q134" s="2"/>
      <c r="R134" s="324"/>
      <c r="S134" s="2"/>
      <c r="T134" s="324"/>
      <c r="U134" s="2"/>
      <c r="V134" s="324"/>
      <c r="W134" s="2"/>
      <c r="X134" s="324"/>
      <c r="Y134" s="2"/>
      <c r="Z134" s="324"/>
      <c r="AA134" s="2"/>
      <c r="AB134" s="324"/>
      <c r="AC134" s="2"/>
      <c r="AD134" s="418"/>
    </row>
    <row r="135" spans="2:30" x14ac:dyDescent="0.35">
      <c r="C135" s="178"/>
      <c r="F135" s="163"/>
      <c r="H135" s="163"/>
      <c r="I135" s="178"/>
      <c r="J135" s="163"/>
      <c r="L135" s="163"/>
      <c r="N135" s="163"/>
      <c r="P135" s="163"/>
      <c r="R135" s="163"/>
      <c r="T135" s="163"/>
      <c r="V135" s="163"/>
      <c r="X135" s="163"/>
      <c r="Z135" s="163"/>
      <c r="AB135" s="163"/>
      <c r="AD135" s="163"/>
    </row>
  </sheetData>
  <mergeCells count="14">
    <mergeCell ref="M5:N5"/>
    <mergeCell ref="C5:D5"/>
    <mergeCell ref="E5:F5"/>
    <mergeCell ref="G5:H5"/>
    <mergeCell ref="I5:J5"/>
    <mergeCell ref="K5:L5"/>
    <mergeCell ref="O5:P5"/>
    <mergeCell ref="Q5:R5"/>
    <mergeCell ref="AA5:AB5"/>
    <mergeCell ref="AC5:AD5"/>
    <mergeCell ref="S5:T5"/>
    <mergeCell ref="U5:V5"/>
    <mergeCell ref="W5:X5"/>
    <mergeCell ref="Y5:Z5"/>
  </mergeCells>
  <phoneticPr fontId="0" type="noConversion"/>
  <pageMargins left="0.75" right="0.75" top="1" bottom="1" header="0.5" footer="0.5"/>
  <headerFooter alignWithMargins="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BH135"/>
  <sheetViews>
    <sheetView zoomScale="29" workbookViewId="0">
      <selection activeCell="AG12" sqref="AG12"/>
    </sheetView>
  </sheetViews>
  <sheetFormatPr defaultRowHeight="12.75" x14ac:dyDescent="0.35"/>
  <cols>
    <col min="2" max="2" width="50.1328125" customWidth="1"/>
    <col min="3" max="3" width="12" customWidth="1"/>
    <col min="5" max="5" width="10.86328125" customWidth="1"/>
    <col min="7" max="7" width="13.265625" customWidth="1"/>
    <col min="32" max="32" width="29.86328125" customWidth="1"/>
    <col min="33" max="33" width="15.265625" customWidth="1"/>
    <col min="34" max="34" width="12.86328125" customWidth="1"/>
    <col min="35" max="35" width="14.86328125" customWidth="1"/>
    <col min="36" max="36" width="14.59765625" customWidth="1"/>
    <col min="37" max="37" width="11.86328125" customWidth="1"/>
    <col min="38" max="38" width="10.3984375" customWidth="1"/>
    <col min="39" max="40" width="14.59765625" customWidth="1"/>
    <col min="41" max="41" width="15" customWidth="1"/>
    <col min="42" max="42" width="14.59765625" customWidth="1"/>
    <col min="43" max="43" width="11.59765625" customWidth="1"/>
    <col min="44" max="44" width="11.3984375" customWidth="1"/>
    <col min="45" max="45" width="12.1328125" customWidth="1"/>
    <col min="46" max="46" width="12.73046875" customWidth="1"/>
    <col min="50" max="50" width="51.73046875" customWidth="1"/>
    <col min="52" max="52" width="18.3984375" customWidth="1"/>
    <col min="57" max="57" width="61.3984375" bestFit="1" customWidth="1"/>
    <col min="59" max="59" width="16.1328125" customWidth="1"/>
  </cols>
  <sheetData>
    <row r="2" spans="2:60" hidden="1" x14ac:dyDescent="0.35">
      <c r="C2" s="178"/>
      <c r="E2" s="241">
        <f>'Next Years Budget - Set Goals'!$E$15</f>
        <v>3500000</v>
      </c>
      <c r="F2" s="163"/>
      <c r="G2">
        <f>'Next Years Budget - Set Goals'!$G$15</f>
        <v>1200000</v>
      </c>
      <c r="H2" s="163"/>
      <c r="I2" s="178">
        <f>'Next Years Budget - Set Goals'!$I$15</f>
        <v>800000</v>
      </c>
      <c r="J2" s="163"/>
      <c r="K2">
        <f>'Next Years Budget - Set Goals'!$K$15</f>
        <v>0</v>
      </c>
      <c r="L2" s="163"/>
      <c r="M2">
        <f>'Next Years Budget - Set Goals'!$M$15</f>
        <v>2000000</v>
      </c>
      <c r="N2" s="163"/>
      <c r="O2">
        <f>'Next Years Budget - Set Goals'!$O$15</f>
        <v>400000</v>
      </c>
      <c r="P2" s="163"/>
      <c r="Q2">
        <f>'Next Years Budget - Set Goals'!$Q$15</f>
        <v>2500000</v>
      </c>
      <c r="R2" s="163"/>
      <c r="S2">
        <f>'Next Years Budget - Set Goals'!$S$15</f>
        <v>0</v>
      </c>
      <c r="T2" s="163"/>
      <c r="U2">
        <f>'Next Years Budget - Set Goals'!$U$15</f>
        <v>0</v>
      </c>
      <c r="V2" s="163"/>
      <c r="W2">
        <f>'Next Years Budget - Set Goals'!$W$15</f>
        <v>0</v>
      </c>
      <c r="X2" s="163"/>
      <c r="Y2">
        <f>'Next Years Budget - Set Goals'!$Y$15</f>
        <v>0</v>
      </c>
      <c r="Z2" s="163"/>
      <c r="AA2">
        <f>'Next Years Budget - Set Goals'!$AA$15</f>
        <v>0</v>
      </c>
      <c r="AB2" s="163"/>
      <c r="AC2">
        <f>'Next Years Budget - Set Goals'!$AC$15</f>
        <v>0</v>
      </c>
      <c r="AD2" s="163"/>
    </row>
    <row r="3" spans="2:60" hidden="1" x14ac:dyDescent="0.35">
      <c r="C3" s="178"/>
      <c r="E3" s="468">
        <f>'Set Seasonal Sales Curves'!$N$31</f>
        <v>0.06</v>
      </c>
      <c r="F3" s="163"/>
      <c r="G3" s="208">
        <f>'Set Seasonal Sales Curves'!$N$41</f>
        <v>0</v>
      </c>
      <c r="H3" s="163"/>
      <c r="I3" s="208">
        <f>'Set Seasonal Sales Curves'!$N$51</f>
        <v>0</v>
      </c>
      <c r="J3" s="163"/>
      <c r="K3" s="208">
        <f>'Set Seasonal Sales Curves'!$N$61</f>
        <v>0</v>
      </c>
      <c r="L3" s="163"/>
      <c r="M3" s="208">
        <f>'Set Seasonal Sales Curves'!$N$72</f>
        <v>0</v>
      </c>
      <c r="N3" s="163"/>
      <c r="O3" s="208">
        <f>'Set Seasonal Sales Curves'!$N$82</f>
        <v>0</v>
      </c>
      <c r="P3" s="163"/>
      <c r="Q3" s="208">
        <f>'Set Seasonal Sales Curves'!$N$92</f>
        <v>0</v>
      </c>
      <c r="R3" s="163"/>
      <c r="S3" s="208">
        <f>'Set Seasonal Sales Curves'!$N$102</f>
        <v>0</v>
      </c>
      <c r="T3" s="163"/>
      <c r="U3" s="208">
        <f>'Set Seasonal Sales Curves'!$N$112</f>
        <v>0</v>
      </c>
      <c r="V3" s="163"/>
      <c r="W3" s="208">
        <f>'Set Seasonal Sales Curves'!$N$122</f>
        <v>0</v>
      </c>
      <c r="X3" s="163"/>
      <c r="Y3" s="208">
        <f>'Set Seasonal Sales Curves'!$N$132</f>
        <v>0</v>
      </c>
      <c r="Z3" s="163"/>
      <c r="AA3" s="467">
        <f>'Set Seasonal Sales Curves'!$N$142</f>
        <v>0</v>
      </c>
      <c r="AB3" s="163"/>
      <c r="AC3" s="467">
        <f>'Set Seasonal Sales Curves'!$N$152</f>
        <v>0</v>
      </c>
      <c r="AD3" s="163"/>
    </row>
    <row r="4" spans="2:60" ht="30.4" thickBot="1" x14ac:dyDescent="0.85">
      <c r="B4" s="207" t="s">
        <v>414</v>
      </c>
      <c r="C4" s="178"/>
      <c r="F4" s="163"/>
      <c r="H4" s="163"/>
      <c r="I4" s="178"/>
      <c r="J4" s="163"/>
      <c r="L4" s="163"/>
      <c r="N4" s="163"/>
      <c r="P4" s="163"/>
      <c r="R4" s="163"/>
      <c r="T4" s="163"/>
      <c r="V4" s="163"/>
      <c r="X4" s="163"/>
      <c r="Z4" s="163"/>
      <c r="AB4" s="163"/>
      <c r="AD4" s="163"/>
      <c r="AF4" s="150" t="s">
        <v>369</v>
      </c>
    </row>
    <row r="5" spans="2:60" ht="42" customHeight="1" thickBot="1" x14ac:dyDescent="0.45">
      <c r="B5" s="26" t="s">
        <v>239</v>
      </c>
      <c r="C5" s="1442" t="s">
        <v>240</v>
      </c>
      <c r="D5" s="1443"/>
      <c r="E5" s="1442" t="s">
        <v>212</v>
      </c>
      <c r="F5" s="1439"/>
      <c r="G5" s="1438" t="s">
        <v>211</v>
      </c>
      <c r="H5" s="1441"/>
      <c r="I5" s="1438" t="s">
        <v>243</v>
      </c>
      <c r="J5" s="1441"/>
      <c r="K5" s="1438" t="s">
        <v>813</v>
      </c>
      <c r="L5" s="1441"/>
      <c r="M5" s="1438" t="s">
        <v>244</v>
      </c>
      <c r="N5" s="1439"/>
      <c r="O5" s="1438" t="s">
        <v>804</v>
      </c>
      <c r="P5" s="1439"/>
      <c r="Q5" s="1438" t="s">
        <v>246</v>
      </c>
      <c r="R5" s="1439"/>
      <c r="S5" s="1438" t="s">
        <v>350</v>
      </c>
      <c r="T5" s="1439"/>
      <c r="U5" s="1438" t="s">
        <v>247</v>
      </c>
      <c r="V5" s="1441"/>
      <c r="W5" s="1439" t="s">
        <v>815</v>
      </c>
      <c r="X5" s="1439"/>
      <c r="Y5" s="1438" t="s">
        <v>249</v>
      </c>
      <c r="Z5" s="1439"/>
      <c r="AA5" s="1438" t="s">
        <v>250</v>
      </c>
      <c r="AB5" s="1439"/>
      <c r="AC5" s="1438" t="s">
        <v>251</v>
      </c>
      <c r="AD5" s="1440"/>
      <c r="AF5" s="217" t="s">
        <v>213</v>
      </c>
      <c r="AG5" s="227" t="s">
        <v>212</v>
      </c>
      <c r="AH5" s="233" t="s">
        <v>211</v>
      </c>
      <c r="AI5" s="233" t="s">
        <v>243</v>
      </c>
      <c r="AJ5" s="233" t="s">
        <v>813</v>
      </c>
      <c r="AK5" s="233" t="s">
        <v>244</v>
      </c>
      <c r="AL5" s="233" t="s">
        <v>804</v>
      </c>
      <c r="AM5" s="233" t="s">
        <v>246</v>
      </c>
      <c r="AN5" s="233" t="s">
        <v>350</v>
      </c>
      <c r="AO5" s="228" t="s">
        <v>247</v>
      </c>
      <c r="AP5" s="228" t="s">
        <v>815</v>
      </c>
      <c r="AQ5" s="228" t="s">
        <v>1</v>
      </c>
      <c r="AR5" s="228" t="s">
        <v>1</v>
      </c>
      <c r="AS5" s="228" t="s">
        <v>1</v>
      </c>
      <c r="AT5" s="229" t="s">
        <v>208</v>
      </c>
      <c r="AV5" s="569"/>
      <c r="AW5" s="570"/>
      <c r="AX5" s="570"/>
      <c r="AY5" s="570"/>
      <c r="AZ5" s="570"/>
      <c r="BA5" s="570"/>
      <c r="BC5" s="569"/>
      <c r="BD5" s="570"/>
      <c r="BE5" s="570"/>
      <c r="BF5" s="570"/>
      <c r="BG5" s="570"/>
      <c r="BH5" s="570"/>
    </row>
    <row r="6" spans="2:60" ht="25.9" thickTop="1" thickBot="1" x14ac:dyDescent="0.75">
      <c r="B6" s="4"/>
      <c r="C6" s="205" t="s">
        <v>236</v>
      </c>
      <c r="D6" s="75" t="s">
        <v>237</v>
      </c>
      <c r="E6" s="70" t="s">
        <v>236</v>
      </c>
      <c r="F6" s="209" t="s">
        <v>237</v>
      </c>
      <c r="G6" s="78" t="s">
        <v>236</v>
      </c>
      <c r="H6" s="171" t="s">
        <v>237</v>
      </c>
      <c r="I6" s="179" t="s">
        <v>236</v>
      </c>
      <c r="J6" s="171" t="s">
        <v>237</v>
      </c>
      <c r="K6" s="78" t="s">
        <v>236</v>
      </c>
      <c r="L6" s="171" t="s">
        <v>237</v>
      </c>
      <c r="M6" s="78" t="s">
        <v>236</v>
      </c>
      <c r="N6" s="165" t="s">
        <v>237</v>
      </c>
      <c r="O6" s="78" t="s">
        <v>236</v>
      </c>
      <c r="P6" s="165" t="s">
        <v>237</v>
      </c>
      <c r="Q6" s="78" t="s">
        <v>236</v>
      </c>
      <c r="R6" s="209" t="s">
        <v>237</v>
      </c>
      <c r="S6" s="78" t="s">
        <v>236</v>
      </c>
      <c r="T6" s="209" t="s">
        <v>237</v>
      </c>
      <c r="U6" s="78" t="s">
        <v>236</v>
      </c>
      <c r="V6" s="171" t="s">
        <v>237</v>
      </c>
      <c r="W6" s="211" t="s">
        <v>236</v>
      </c>
      <c r="X6" s="165" t="s">
        <v>237</v>
      </c>
      <c r="Y6" s="78" t="s">
        <v>236</v>
      </c>
      <c r="Z6" s="165" t="s">
        <v>237</v>
      </c>
      <c r="AA6" s="78" t="s">
        <v>236</v>
      </c>
      <c r="AB6" s="209" t="s">
        <v>237</v>
      </c>
      <c r="AC6" s="78" t="s">
        <v>236</v>
      </c>
      <c r="AD6" s="391" t="s">
        <v>237</v>
      </c>
      <c r="AF6" s="218" t="s">
        <v>360</v>
      </c>
      <c r="AG6" s="239">
        <f>+(E7)</f>
        <v>210000</v>
      </c>
      <c r="AH6" s="370">
        <f>+(G7)</f>
        <v>0</v>
      </c>
      <c r="AI6" s="370">
        <f>+(I7)</f>
        <v>0</v>
      </c>
      <c r="AJ6" s="370">
        <f>+(K7)</f>
        <v>0</v>
      </c>
      <c r="AK6" s="370">
        <f>+(M7)</f>
        <v>0</v>
      </c>
      <c r="AL6" s="370">
        <f>+(O7)</f>
        <v>0</v>
      </c>
      <c r="AM6" s="370">
        <f>+(Q7)</f>
        <v>0</v>
      </c>
      <c r="AN6" s="370">
        <f>+(S7)</f>
        <v>0</v>
      </c>
      <c r="AO6" s="370">
        <f>+(U7)</f>
        <v>0</v>
      </c>
      <c r="AP6" s="370">
        <f>+(W7)</f>
        <v>0</v>
      </c>
      <c r="AQ6" s="370">
        <f>+(Y7)</f>
        <v>0</v>
      </c>
      <c r="AR6" s="370">
        <f>+(AA7)</f>
        <v>0</v>
      </c>
      <c r="AS6" s="371">
        <f>+(AC7)</f>
        <v>0</v>
      </c>
      <c r="AT6" s="372">
        <f>SUM(AG6:AS6)</f>
        <v>210000</v>
      </c>
      <c r="AV6" s="547" t="s">
        <v>461</v>
      </c>
      <c r="AW6" s="548"/>
      <c r="AX6" s="548"/>
      <c r="AY6" s="548"/>
      <c r="AZ6" s="548"/>
      <c r="BA6" s="548"/>
      <c r="BC6" s="547" t="s">
        <v>461</v>
      </c>
      <c r="BD6" s="548"/>
      <c r="BE6" s="548"/>
      <c r="BF6" s="548"/>
      <c r="BG6" s="548"/>
      <c r="BH6" s="548"/>
    </row>
    <row r="7" spans="2:60" ht="18.399999999999999" thickTop="1" thickBot="1" x14ac:dyDescent="0.55000000000000004">
      <c r="B7" s="392" t="s">
        <v>230</v>
      </c>
      <c r="C7" s="245">
        <f>+E7+G7+I7+K7+M7+O7+Q7+S7+U7+W7+Y7+AA7+AC7</f>
        <v>210000</v>
      </c>
      <c r="D7" s="101">
        <f>+C7/$C$7</f>
        <v>1</v>
      </c>
      <c r="E7" s="393">
        <f>+(E2*E3)</f>
        <v>210000</v>
      </c>
      <c r="F7" s="108">
        <f>+E7/$E$7</f>
        <v>1</v>
      </c>
      <c r="G7" s="242">
        <f>+(G2*G3)</f>
        <v>0</v>
      </c>
      <c r="H7" s="172" t="e">
        <f>+G7/$G$7</f>
        <v>#DIV/0!</v>
      </c>
      <c r="I7" s="242">
        <f>+(I2*I3)</f>
        <v>0</v>
      </c>
      <c r="J7" s="172" t="e">
        <f>+I7/$I$7</f>
        <v>#DIV/0!</v>
      </c>
      <c r="K7" s="242">
        <f>+(K2*K3)</f>
        <v>0</v>
      </c>
      <c r="L7" s="172" t="e">
        <f>+K7/$K$7</f>
        <v>#DIV/0!</v>
      </c>
      <c r="M7" s="242">
        <f>+(M2*M3)</f>
        <v>0</v>
      </c>
      <c r="N7" s="108" t="e">
        <f>+M7/$M$7</f>
        <v>#DIV/0!</v>
      </c>
      <c r="O7" s="242">
        <f>+(O2*O3)</f>
        <v>0</v>
      </c>
      <c r="P7" s="108" t="e">
        <f>+O7/$M$7</f>
        <v>#DIV/0!</v>
      </c>
      <c r="Q7" s="242">
        <f>+(Q2*Q3)</f>
        <v>0</v>
      </c>
      <c r="R7" s="108" t="e">
        <f>+Q7/$Q$7</f>
        <v>#DIV/0!</v>
      </c>
      <c r="S7" s="242">
        <f>+(S2*S3)</f>
        <v>0</v>
      </c>
      <c r="T7" s="108" t="e">
        <f>+S7/$S$7</f>
        <v>#DIV/0!</v>
      </c>
      <c r="U7" s="242">
        <f>+(U2*U3)</f>
        <v>0</v>
      </c>
      <c r="V7" s="172" t="e">
        <f>+U7/$U$7</f>
        <v>#DIV/0!</v>
      </c>
      <c r="W7" s="242">
        <f>+(W2*W3)</f>
        <v>0</v>
      </c>
      <c r="X7" s="108" t="e">
        <f>+W7/$W$7</f>
        <v>#DIV/0!</v>
      </c>
      <c r="Y7" s="242">
        <f>+(Y2*Y3)</f>
        <v>0</v>
      </c>
      <c r="Z7" s="108" t="e">
        <f>+Y7/$Y$7</f>
        <v>#DIV/0!</v>
      </c>
      <c r="AA7" s="242">
        <f>+(AA2*AA3)</f>
        <v>0</v>
      </c>
      <c r="AB7" s="108" t="e">
        <f>+AA7/$AA$7</f>
        <v>#DIV/0!</v>
      </c>
      <c r="AC7" s="242">
        <f>+(AC2*AC3)</f>
        <v>0</v>
      </c>
      <c r="AD7" s="319" t="e">
        <f>+AC7/$AC$7</f>
        <v>#DIV/0!</v>
      </c>
      <c r="AF7" s="376" t="s">
        <v>349</v>
      </c>
      <c r="AG7" s="374">
        <f>+(AG6/$AT$6)</f>
        <v>1</v>
      </c>
      <c r="AH7" s="421">
        <f t="shared" ref="AH7:AS7" si="0">+(AH6/$AT$6)</f>
        <v>0</v>
      </c>
      <c r="AI7" s="421">
        <f t="shared" si="0"/>
        <v>0</v>
      </c>
      <c r="AJ7" s="421">
        <f t="shared" si="0"/>
        <v>0</v>
      </c>
      <c r="AK7" s="421">
        <f t="shared" si="0"/>
        <v>0</v>
      </c>
      <c r="AL7" s="421">
        <f t="shared" si="0"/>
        <v>0</v>
      </c>
      <c r="AM7" s="421">
        <f t="shared" si="0"/>
        <v>0</v>
      </c>
      <c r="AN7" s="421">
        <f t="shared" si="0"/>
        <v>0</v>
      </c>
      <c r="AO7" s="421">
        <f t="shared" si="0"/>
        <v>0</v>
      </c>
      <c r="AP7" s="421">
        <f t="shared" si="0"/>
        <v>0</v>
      </c>
      <c r="AQ7" s="421">
        <f t="shared" si="0"/>
        <v>0</v>
      </c>
      <c r="AR7" s="421">
        <f t="shared" si="0"/>
        <v>0</v>
      </c>
      <c r="AS7" s="421">
        <f t="shared" si="0"/>
        <v>0</v>
      </c>
      <c r="AT7" s="230">
        <f>+AT6/$AT6</f>
        <v>1</v>
      </c>
      <c r="AV7" s="565" t="s">
        <v>486</v>
      </c>
      <c r="AW7" s="566"/>
      <c r="AX7" s="568" t="s">
        <v>487</v>
      </c>
      <c r="AY7" s="566"/>
      <c r="AZ7" s="566"/>
      <c r="BA7" s="567"/>
      <c r="BC7" s="565" t="s">
        <v>486</v>
      </c>
      <c r="BD7" s="566"/>
      <c r="BE7" s="568" t="s">
        <v>696</v>
      </c>
      <c r="BF7" s="566"/>
      <c r="BG7" s="566"/>
      <c r="BH7" s="567"/>
    </row>
    <row r="8" spans="2:60" ht="18.399999999999999" thickTop="1" thickBot="1" x14ac:dyDescent="0.55000000000000004">
      <c r="B8" s="4"/>
      <c r="C8" s="243"/>
      <c r="D8" s="76"/>
      <c r="E8" s="62"/>
      <c r="F8" s="108"/>
      <c r="G8" s="250"/>
      <c r="H8" s="172"/>
      <c r="I8" s="180"/>
      <c r="J8" s="172"/>
      <c r="K8" s="79"/>
      <c r="L8" s="172"/>
      <c r="M8" s="79"/>
      <c r="N8" s="89"/>
      <c r="O8" s="79"/>
      <c r="P8" s="108"/>
      <c r="Q8" s="94"/>
      <c r="R8" s="108"/>
      <c r="S8" s="94"/>
      <c r="T8" s="108"/>
      <c r="U8" s="94"/>
      <c r="V8" s="172"/>
      <c r="W8" s="1"/>
      <c r="X8" s="108"/>
      <c r="Y8" s="94"/>
      <c r="Z8" s="108"/>
      <c r="AA8" s="94"/>
      <c r="AB8" s="108"/>
      <c r="AC8" s="79"/>
      <c r="AD8" s="319"/>
      <c r="AF8" s="220" t="s">
        <v>361</v>
      </c>
      <c r="AG8" s="373">
        <f>+(F$24)</f>
        <v>1</v>
      </c>
      <c r="AH8" s="422" t="e">
        <f>+(H$24)</f>
        <v>#DIV/0!</v>
      </c>
      <c r="AI8" s="422" t="e">
        <f>+(J$24)</f>
        <v>#DIV/0!</v>
      </c>
      <c r="AJ8" s="422" t="e">
        <f>+(L$24)</f>
        <v>#DIV/0!</v>
      </c>
      <c r="AK8" s="422" t="e">
        <f>+(N$24)</f>
        <v>#DIV/0!</v>
      </c>
      <c r="AL8" s="422" t="e">
        <f>+(P$24)</f>
        <v>#DIV/0!</v>
      </c>
      <c r="AM8" s="422" t="e">
        <f>+(R$24)</f>
        <v>#DIV/0!</v>
      </c>
      <c r="AN8" s="422" t="e">
        <f>+(T$24)</f>
        <v>#DIV/0!</v>
      </c>
      <c r="AO8" s="422" t="e">
        <f>+(V$24)</f>
        <v>#DIV/0!</v>
      </c>
      <c r="AP8" s="422" t="e">
        <f>+(X$24)</f>
        <v>#DIV/0!</v>
      </c>
      <c r="AQ8" s="422" t="e">
        <f>+(Z$24)</f>
        <v>#DIV/0!</v>
      </c>
      <c r="AR8" s="422" t="e">
        <f>+(AB$24)</f>
        <v>#DIV/0!</v>
      </c>
      <c r="AS8" s="422" t="e">
        <f>+(AD$24)</f>
        <v>#DIV/0!</v>
      </c>
      <c r="AT8" s="231" t="e">
        <f>+AT9/AT6</f>
        <v>#DIV/0!</v>
      </c>
      <c r="AV8" s="4"/>
      <c r="AW8" s="549" t="s">
        <v>462</v>
      </c>
      <c r="AX8" s="550" t="s">
        <v>463</v>
      </c>
      <c r="AY8" s="1"/>
      <c r="AZ8" s="551">
        <f>+(E7)</f>
        <v>210000</v>
      </c>
      <c r="BA8" s="3"/>
      <c r="BC8" s="4"/>
      <c r="BD8" s="549" t="s">
        <v>462</v>
      </c>
      <c r="BE8" s="550" t="s">
        <v>696</v>
      </c>
      <c r="BF8" s="1"/>
      <c r="BG8" s="551">
        <f>+G7</f>
        <v>0</v>
      </c>
      <c r="BH8" s="3"/>
    </row>
    <row r="9" spans="2:60" ht="18" thickBot="1" x14ac:dyDescent="0.55000000000000004">
      <c r="B9" s="28" t="s">
        <v>232</v>
      </c>
      <c r="C9" s="243"/>
      <c r="D9" s="76"/>
      <c r="E9" s="62"/>
      <c r="F9" s="108"/>
      <c r="G9" s="250"/>
      <c r="H9" s="172"/>
      <c r="I9" s="180"/>
      <c r="J9" s="108"/>
      <c r="K9" s="79"/>
      <c r="L9" s="172"/>
      <c r="M9" s="79"/>
      <c r="N9" s="89"/>
      <c r="O9" s="79"/>
      <c r="P9" s="108"/>
      <c r="Q9" s="94"/>
      <c r="R9" s="108"/>
      <c r="S9" s="94"/>
      <c r="T9" s="108"/>
      <c r="U9" s="94"/>
      <c r="V9" s="172"/>
      <c r="W9" s="1"/>
      <c r="X9" s="108"/>
      <c r="Y9" s="94"/>
      <c r="Z9" s="108"/>
      <c r="AA9" s="94"/>
      <c r="AB9" s="108"/>
      <c r="AC9" s="79"/>
      <c r="AD9" s="319"/>
      <c r="AF9" s="219" t="s">
        <v>362</v>
      </c>
      <c r="AG9" s="290">
        <f t="shared" ref="AG9:AS9" si="1">+AG6*AG8</f>
        <v>210000</v>
      </c>
      <c r="AH9" s="291" t="e">
        <f t="shared" si="1"/>
        <v>#DIV/0!</v>
      </c>
      <c r="AI9" s="291" t="e">
        <f t="shared" si="1"/>
        <v>#DIV/0!</v>
      </c>
      <c r="AJ9" s="291" t="e">
        <f t="shared" si="1"/>
        <v>#DIV/0!</v>
      </c>
      <c r="AK9" s="291" t="e">
        <f t="shared" si="1"/>
        <v>#DIV/0!</v>
      </c>
      <c r="AL9" s="291" t="e">
        <f t="shared" si="1"/>
        <v>#DIV/0!</v>
      </c>
      <c r="AM9" s="291" t="e">
        <f t="shared" si="1"/>
        <v>#DIV/0!</v>
      </c>
      <c r="AN9" s="291" t="e">
        <f t="shared" si="1"/>
        <v>#DIV/0!</v>
      </c>
      <c r="AO9" s="291" t="e">
        <f t="shared" si="1"/>
        <v>#DIV/0!</v>
      </c>
      <c r="AP9" s="291" t="e">
        <f t="shared" si="1"/>
        <v>#DIV/0!</v>
      </c>
      <c r="AQ9" s="291" t="e">
        <f t="shared" si="1"/>
        <v>#DIV/0!</v>
      </c>
      <c r="AR9" s="291" t="e">
        <f t="shared" si="1"/>
        <v>#DIV/0!</v>
      </c>
      <c r="AS9" s="292" t="e">
        <f t="shared" si="1"/>
        <v>#DIV/0!</v>
      </c>
      <c r="AT9" s="293" t="e">
        <f>SUM(AG9:AS9)</f>
        <v>#DIV/0!</v>
      </c>
      <c r="AV9" s="552"/>
      <c r="AW9" s="549" t="s">
        <v>464</v>
      </c>
      <c r="AX9" s="550" t="s">
        <v>465</v>
      </c>
      <c r="AY9" s="1"/>
      <c r="AZ9" s="572">
        <v>8000</v>
      </c>
      <c r="BA9" s="3"/>
      <c r="BC9" s="552"/>
      <c r="BD9" s="549" t="s">
        <v>464</v>
      </c>
      <c r="BE9" s="550" t="s">
        <v>465</v>
      </c>
      <c r="BF9" s="1"/>
      <c r="BG9" s="572">
        <v>350</v>
      </c>
      <c r="BH9" s="3"/>
    </row>
    <row r="10" spans="2:60" ht="18" thickBot="1" x14ac:dyDescent="0.55000000000000004">
      <c r="B10" s="394" t="s">
        <v>220</v>
      </c>
      <c r="C10" s="243">
        <f t="shared" ref="C10:C21" si="2">+E10+G10+I10+K10+M10+O10+Q10+S10+U10+W10+Y10+AA10+AC10</f>
        <v>0</v>
      </c>
      <c r="D10" s="101">
        <f>+C10/$C$7</f>
        <v>0</v>
      </c>
      <c r="E10" s="249">
        <f>+F10*E$7</f>
        <v>0</v>
      </c>
      <c r="F10" s="237">
        <f>'Next Years Budget - Set Goals'!$F$18</f>
        <v>0</v>
      </c>
      <c r="G10" s="270">
        <f>+H10*$G$7</f>
        <v>0</v>
      </c>
      <c r="H10" s="236">
        <f>'Next Years Budget - Set Goals'!H18</f>
        <v>0</v>
      </c>
      <c r="I10" s="181">
        <f>+J10*$I$7</f>
        <v>0</v>
      </c>
      <c r="J10" s="237">
        <f>'Next Years Budget - Set Goals'!J18</f>
        <v>0</v>
      </c>
      <c r="K10" s="164">
        <f>+$K$7*L10</f>
        <v>0</v>
      </c>
      <c r="L10" s="236">
        <f>'Next Years Budget - Set Goals'!L18</f>
        <v>0</v>
      </c>
      <c r="M10" s="164">
        <f>+N10*$M$7</f>
        <v>0</v>
      </c>
      <c r="N10" s="238">
        <f>'Next Years Budget - Set Goals'!N18</f>
        <v>0</v>
      </c>
      <c r="O10" s="164">
        <f>+P10*$O$7</f>
        <v>0</v>
      </c>
      <c r="P10" s="237">
        <f>'Next Years Budget - Set Goals'!P18</f>
        <v>0</v>
      </c>
      <c r="Q10" s="170">
        <f>+R10*$Q$7</f>
        <v>0</v>
      </c>
      <c r="R10" s="237">
        <f>'Next Years Budget - Set Goals'!R18</f>
        <v>0</v>
      </c>
      <c r="S10" s="170">
        <f>+T10*$S$7</f>
        <v>0</v>
      </c>
      <c r="T10" s="237">
        <f>'Next Years Budget - Set Goals'!T18</f>
        <v>0</v>
      </c>
      <c r="U10" s="170">
        <f>+V10*$U$7</f>
        <v>0</v>
      </c>
      <c r="V10" s="236">
        <f>'Next Years Budget - Set Goals'!V18</f>
        <v>0</v>
      </c>
      <c r="W10" s="155">
        <f>+X10*$W$7</f>
        <v>0</v>
      </c>
      <c r="X10" s="237">
        <f>'Next Years Budget - Set Goals'!X18</f>
        <v>1E-4</v>
      </c>
      <c r="Y10" s="170">
        <f>+Z10*$Y$7</f>
        <v>0</v>
      </c>
      <c r="Z10" s="237">
        <f>'Next Years Budget - Set Goals'!Z18</f>
        <v>0</v>
      </c>
      <c r="AA10" s="170">
        <f>+AB10*$AA$7</f>
        <v>0</v>
      </c>
      <c r="AB10" s="237">
        <f>'Next Years Budget - Set Goals'!AB18</f>
        <v>0</v>
      </c>
      <c r="AC10" s="164">
        <f>+AD10*$AC$7</f>
        <v>0</v>
      </c>
      <c r="AD10" s="395">
        <f>'Next Years Budget - Set Goals'!AD18</f>
        <v>1E-4</v>
      </c>
      <c r="AF10" s="378" t="s">
        <v>363</v>
      </c>
      <c r="AG10" s="223">
        <f>+(AG11/AG6)</f>
        <v>0</v>
      </c>
      <c r="AH10" s="234" t="e">
        <f t="shared" ref="AH10:AS10" si="3">+(AH11/AH6)</f>
        <v>#DIV/0!</v>
      </c>
      <c r="AI10" s="234" t="e">
        <f t="shared" si="3"/>
        <v>#DIV/0!</v>
      </c>
      <c r="AJ10" s="234" t="e">
        <f t="shared" si="3"/>
        <v>#DIV/0!</v>
      </c>
      <c r="AK10" s="234" t="e">
        <f t="shared" si="3"/>
        <v>#DIV/0!</v>
      </c>
      <c r="AL10" s="234" t="e">
        <f t="shared" si="3"/>
        <v>#DIV/0!</v>
      </c>
      <c r="AM10" s="234" t="e">
        <f t="shared" si="3"/>
        <v>#DIV/0!</v>
      </c>
      <c r="AN10" s="234" t="e">
        <f t="shared" si="3"/>
        <v>#DIV/0!</v>
      </c>
      <c r="AO10" s="234" t="e">
        <f t="shared" si="3"/>
        <v>#DIV/0!</v>
      </c>
      <c r="AP10" s="234" t="e">
        <f t="shared" si="3"/>
        <v>#DIV/0!</v>
      </c>
      <c r="AQ10" s="234" t="e">
        <f t="shared" si="3"/>
        <v>#DIV/0!</v>
      </c>
      <c r="AR10" s="234" t="e">
        <f t="shared" si="3"/>
        <v>#DIV/0!</v>
      </c>
      <c r="AS10" s="234" t="e">
        <f t="shared" si="3"/>
        <v>#DIV/0!</v>
      </c>
      <c r="AT10" s="232">
        <f>+AT11/AT6</f>
        <v>0</v>
      </c>
      <c r="AV10" s="552"/>
      <c r="AW10" s="549" t="s">
        <v>466</v>
      </c>
      <c r="AX10" s="550" t="s">
        <v>467</v>
      </c>
      <c r="AY10" s="1"/>
      <c r="AZ10" s="553">
        <f>+(AZ8/AZ9)</f>
        <v>26.25</v>
      </c>
      <c r="BA10" s="3"/>
      <c r="BC10" s="552"/>
      <c r="BD10" s="549" t="s">
        <v>466</v>
      </c>
      <c r="BE10" s="550" t="s">
        <v>467</v>
      </c>
      <c r="BF10" s="1"/>
      <c r="BG10" s="553">
        <f>+(BG8/BG9)</f>
        <v>0</v>
      </c>
      <c r="BH10" s="3"/>
    </row>
    <row r="11" spans="2:60" ht="18.399999999999999" thickTop="1" thickBot="1" x14ac:dyDescent="0.55000000000000004">
      <c r="B11" s="394" t="s">
        <v>221</v>
      </c>
      <c r="C11" s="243">
        <f t="shared" si="2"/>
        <v>0</v>
      </c>
      <c r="D11" s="101">
        <f t="shared" ref="D11:D21" si="4">+C11/$C$7</f>
        <v>0</v>
      </c>
      <c r="E11" s="249">
        <f t="shared" ref="E11:E21" si="5">+F11*E$7</f>
        <v>0</v>
      </c>
      <c r="F11" s="237">
        <f>'Next Years Budget - Set Goals'!F19</f>
        <v>0</v>
      </c>
      <c r="G11" s="270">
        <f t="shared" ref="G11:G21" si="6">+H11*$G$7</f>
        <v>0</v>
      </c>
      <c r="H11" s="236">
        <f>'Next Years Budget - Set Goals'!H19</f>
        <v>0</v>
      </c>
      <c r="I11" s="181">
        <f t="shared" ref="I11:I21" si="7">+J11*$I$7</f>
        <v>0</v>
      </c>
      <c r="J11" s="237">
        <f>'Next Years Budget - Set Goals'!J19</f>
        <v>0</v>
      </c>
      <c r="K11" s="164">
        <f t="shared" ref="K11:K21" si="8">+L11*$K$7</f>
        <v>0</v>
      </c>
      <c r="L11" s="236">
        <f>'Next Years Budget - Set Goals'!L19</f>
        <v>0</v>
      </c>
      <c r="M11" s="170">
        <f t="shared" ref="M11:M21" si="9">+N11*$M$7</f>
        <v>0</v>
      </c>
      <c r="N11" s="238">
        <f>'Next Years Budget - Set Goals'!N19</f>
        <v>0</v>
      </c>
      <c r="O11" s="164">
        <f t="shared" ref="O11:O21" si="10">+P11*$O$7</f>
        <v>0</v>
      </c>
      <c r="P11" s="237">
        <f>'Next Years Budget - Set Goals'!P19</f>
        <v>0</v>
      </c>
      <c r="Q11" s="170">
        <f t="shared" ref="Q11:Q21" si="11">+R11*$Q$7</f>
        <v>0</v>
      </c>
      <c r="R11" s="237">
        <f>'Next Years Budget - Set Goals'!R19</f>
        <v>0</v>
      </c>
      <c r="S11" s="170">
        <f t="shared" ref="S11:S21" si="12">+T11*$S$7</f>
        <v>0</v>
      </c>
      <c r="T11" s="237">
        <f>'Next Years Budget - Set Goals'!T19</f>
        <v>0</v>
      </c>
      <c r="U11" s="170">
        <f t="shared" ref="U11:U21" si="13">+V11*$U$7</f>
        <v>0</v>
      </c>
      <c r="V11" s="236">
        <f>'Next Years Budget - Set Goals'!V19</f>
        <v>0</v>
      </c>
      <c r="W11" s="155">
        <f t="shared" ref="W11:W21" si="14">+X11*$W$7</f>
        <v>0</v>
      </c>
      <c r="X11" s="237">
        <f>'Next Years Budget - Set Goals'!X19</f>
        <v>0</v>
      </c>
      <c r="Y11" s="170">
        <f t="shared" ref="Y11:Y21" si="15">+Z11*$Y$7</f>
        <v>0</v>
      </c>
      <c r="Z11" s="237">
        <f>'Next Years Budget - Set Goals'!Z19</f>
        <v>0</v>
      </c>
      <c r="AA11" s="170">
        <f t="shared" ref="AA11:AA21" si="16">+AB11*$AA$7</f>
        <v>0</v>
      </c>
      <c r="AB11" s="237">
        <f>'Next Years Budget - Set Goals'!AB19</f>
        <v>0</v>
      </c>
      <c r="AC11" s="164">
        <f t="shared" ref="AC11:AC21" si="17">+AD11*$AC$7</f>
        <v>0</v>
      </c>
      <c r="AD11" s="395">
        <f>'Next Years Budget - Set Goals'!AD19</f>
        <v>0</v>
      </c>
      <c r="AF11" s="377" t="s">
        <v>364</v>
      </c>
      <c r="AG11" s="239">
        <f>+(E114)</f>
        <v>0</v>
      </c>
      <c r="AH11" s="379">
        <f>+(G114)</f>
        <v>0</v>
      </c>
      <c r="AI11" s="379">
        <f>+(I114)</f>
        <v>0</v>
      </c>
      <c r="AJ11" s="379">
        <f>+(K114)</f>
        <v>0</v>
      </c>
      <c r="AK11" s="379">
        <f>+(M114)</f>
        <v>0</v>
      </c>
      <c r="AL11" s="379">
        <f>+(O114)</f>
        <v>0</v>
      </c>
      <c r="AM11" s="379">
        <f>+(Q114)</f>
        <v>0</v>
      </c>
      <c r="AN11" s="379">
        <f>+(S114)</f>
        <v>0</v>
      </c>
      <c r="AO11" s="379">
        <f>+(U114)</f>
        <v>0</v>
      </c>
      <c r="AP11" s="379">
        <f>+(W114)</f>
        <v>0</v>
      </c>
      <c r="AQ11" s="379">
        <f>+(Y114)</f>
        <v>0</v>
      </c>
      <c r="AR11" s="379">
        <f>+(AA114)</f>
        <v>0</v>
      </c>
      <c r="AS11" s="380">
        <f>+(AC114)</f>
        <v>0</v>
      </c>
      <c r="AT11" s="381">
        <f>SUM(AG11:AS11)</f>
        <v>0</v>
      </c>
      <c r="AV11" s="552"/>
      <c r="AW11" s="549" t="s">
        <v>468</v>
      </c>
      <c r="AX11" s="550" t="s">
        <v>469</v>
      </c>
      <c r="AY11" s="1"/>
      <c r="AZ11" s="573">
        <v>0.05</v>
      </c>
      <c r="BA11" s="3"/>
      <c r="BC11" s="552"/>
      <c r="BD11" s="549" t="s">
        <v>468</v>
      </c>
      <c r="BE11" s="550" t="s">
        <v>469</v>
      </c>
      <c r="BF11" s="1"/>
      <c r="BG11" s="573">
        <v>0</v>
      </c>
      <c r="BH11" s="3"/>
    </row>
    <row r="12" spans="2:60" ht="18" thickBot="1" x14ac:dyDescent="0.55000000000000004">
      <c r="B12" s="394" t="s">
        <v>222</v>
      </c>
      <c r="C12" s="243">
        <f t="shared" si="2"/>
        <v>0</v>
      </c>
      <c r="D12" s="101">
        <f t="shared" si="4"/>
        <v>0</v>
      </c>
      <c r="E12" s="249">
        <f t="shared" si="5"/>
        <v>0</v>
      </c>
      <c r="F12" s="237">
        <f>'Next Years Budget - Set Goals'!F20</f>
        <v>0</v>
      </c>
      <c r="G12" s="270">
        <f t="shared" si="6"/>
        <v>0</v>
      </c>
      <c r="H12" s="236">
        <f>'Next Years Budget - Set Goals'!H20</f>
        <v>0</v>
      </c>
      <c r="I12" s="181">
        <f t="shared" si="7"/>
        <v>0</v>
      </c>
      <c r="J12" s="237">
        <f>'Next Years Budget - Set Goals'!J20</f>
        <v>0</v>
      </c>
      <c r="K12" s="164">
        <f t="shared" si="8"/>
        <v>0</v>
      </c>
      <c r="L12" s="236">
        <f>'Next Years Budget - Set Goals'!L20</f>
        <v>0</v>
      </c>
      <c r="M12" s="170">
        <f t="shared" si="9"/>
        <v>0</v>
      </c>
      <c r="N12" s="238">
        <f>'Next Years Budget - Set Goals'!N20</f>
        <v>0</v>
      </c>
      <c r="O12" s="164">
        <f t="shared" si="10"/>
        <v>0</v>
      </c>
      <c r="P12" s="237">
        <f>'Next Years Budget - Set Goals'!P20</f>
        <v>0</v>
      </c>
      <c r="Q12" s="170">
        <f t="shared" si="11"/>
        <v>0</v>
      </c>
      <c r="R12" s="237">
        <f>'Next Years Budget - Set Goals'!R20</f>
        <v>0</v>
      </c>
      <c r="S12" s="170">
        <f t="shared" si="12"/>
        <v>0</v>
      </c>
      <c r="T12" s="237">
        <f>'Next Years Budget - Set Goals'!T20</f>
        <v>0</v>
      </c>
      <c r="U12" s="170">
        <f t="shared" si="13"/>
        <v>0</v>
      </c>
      <c r="V12" s="236">
        <f>'Next Years Budget - Set Goals'!V20</f>
        <v>0</v>
      </c>
      <c r="W12" s="155">
        <f t="shared" si="14"/>
        <v>0</v>
      </c>
      <c r="X12" s="237">
        <f>'Next Years Budget - Set Goals'!X20</f>
        <v>0</v>
      </c>
      <c r="Y12" s="170">
        <f t="shared" si="15"/>
        <v>0</v>
      </c>
      <c r="Z12" s="237">
        <f>'Next Years Budget - Set Goals'!Z20</f>
        <v>0</v>
      </c>
      <c r="AA12" s="170">
        <f t="shared" si="16"/>
        <v>0</v>
      </c>
      <c r="AB12" s="237">
        <f>'Next Years Budget - Set Goals'!AB20</f>
        <v>0</v>
      </c>
      <c r="AC12" s="164">
        <f t="shared" si="17"/>
        <v>0</v>
      </c>
      <c r="AD12" s="395">
        <f>'Next Years Budget - Set Goals'!AD20</f>
        <v>0</v>
      </c>
      <c r="AF12" s="214" t="s">
        <v>370</v>
      </c>
      <c r="AG12" s="385">
        <f>+(E31+E32+E34+E35+E36+E41+E42+E46+E47+E54+E55+E56+E57+E59+E67+E68+E69+E73+E74+E81+E82+E83+E89+E90+E92+E94+E95+E96+E97+E100+E101+E102+E103+E106+E107+E108+E109+E110+E111)</f>
        <v>0</v>
      </c>
      <c r="AH12" s="386">
        <f>+(G31+G32+G34+G35+G36+G41+G42+G46+G47+G54+G55+G56+G57+G59+G67+G68+G69+G73+G74+G81+G82+G83+G89+G90+G92+G94+G95+G96+G97+G100+G101+G102+G103+G106+G107+G108+G109+G110+G111)</f>
        <v>0</v>
      </c>
      <c r="AI12" s="386">
        <f>+(I31+I32+I34+I35+I36+I41+I42+I46+I47+I54+I55+I56+I57+I59+I67+I68+I69+I73+I74+I81+I82+I83+I89+I90+I92+I94+I95+I96+I97+I100+I101+I102+I103+I106+I107+I108+I109+I110+I111)</f>
        <v>0</v>
      </c>
      <c r="AJ12" s="386">
        <f>+(K31+K32+K34+K35+K36+K41+K42+K46+K47+K54+K55+K56+K57+K59+K67+K68+K69+K73+K74+K81+K82+K83+K89+K90+K92+K94+K95+K96+K97+K100+K101+K102+K103+K106+K107+K108+K109+K110+K111)</f>
        <v>0</v>
      </c>
      <c r="AK12" s="386">
        <f>+(M31+M32+M34+M35+M36+M41+M42+M46+M47+M54+M55+M56+M57+M59+M67+M68+M69+M73+M74+M81+M82+M83+M89+M90+M92+M94+M95+M96+M97+M100+M101+M102+M103+M106+M107+M108+M109+M110+M111)</f>
        <v>0</v>
      </c>
      <c r="AL12" s="386">
        <f>+(O31+O32+O34+O35+O36+O41+O42+O46+O47+O54+O55+O56+O57+O59+O67+O68+O69+O73+O74+O81+O82+O83+O89+O90+O92+O94+O95+O96+O97+O100+O101+O102+O103+O106+O107+O108+O109+O110+O111)</f>
        <v>0</v>
      </c>
      <c r="AM12" s="386">
        <f>+(Q31+Q32+Q34+Q35+Q36+Q41+Q42+Q46+Q47+Q54+Q55+Q56+Q57+Q59+Q67+Q68+Q69+Q73+Q74+Q81+Q82+Q83+Q89+Q90+Q92+Q94+Q95+Q96+Q97+Q100+Q101+Q102+Q103+Q106+Q107+Q108+Q109+Q110+Q111)</f>
        <v>0</v>
      </c>
      <c r="AN12" s="386">
        <f>+(S31+S32+S34+S35+S36+S41+S42+S46+S47+S54+S55+S56+S57+S59+S67+S68+S69+S73+S74+S81+S82+S83+S89+S90+S92+S94+S95+S96+S97+S100+S101+S102+S103+S106+S107+S108+S109+S110+S111)</f>
        <v>0</v>
      </c>
      <c r="AO12" s="386">
        <f>+(U31+U32+U34+U35+U36+U41+U42+U46+U47+U54+U55+U56+U57+U59+U67+U68+U69+U73+U74+U81+U82+U83+U89+U90+U92+U94+U95+U96+U97+U100+U101+U102+U103+U106+U107+U108+U109+U110+U111)</f>
        <v>0</v>
      </c>
      <c r="AP12" s="386">
        <f>+(W31+W32+W34+W35+W36+W41+W42+W46+W47+W54+W55+W56+W57+W59+W67+W68+W69+W73+W74+W81+W82+W83+W89+W90+W92+W94+W95+W96+W97+W100+W101+W102+W103+W106+W107+W108+W109+W110+W111)</f>
        <v>0</v>
      </c>
      <c r="AQ12" s="386">
        <f>+(Y31+Y32+Y34+Y35+Y36+Y41+Y42+Y46+Y47+Y54+Y55+Y56+Y57+Y59+Y67+Y68+Y69+Y73+Y74+Y81+Y82+Y83+Y89+Y90+Y92+Y94+Y95+Y96+Y97+Y100+Y101+Y102+Y103+Y106+Y107+Y108+Y109+Y110+Y111)</f>
        <v>0</v>
      </c>
      <c r="AR12" s="386">
        <f>+(AA31+AA32+AA34+AA35+AA36+AA41+AA42+AA46+AA47+AA54+AA55+AA56+AA57+AA59+AA67+AA68+AA69+AA73+AA74+AA81+AA82+AA83+AA89+AA90+AA92+AA94+AA95+AA96+AA97+AA100+AA101+AA102+AA103+AA106+AA107+AA108+AA109+AA110+AA111)</f>
        <v>0</v>
      </c>
      <c r="AS12" s="386">
        <f>+(AC31+AC32+AC34+AC35+AC36+AC41+AC42+AC46+AC47+AC54+AC55+AC56+AC57+AC59+AC67+AC68+AC69+AC73+AC74+AC81+AC82+AC83+AC89+AC90+AC92+AC94+AC95+AC96+AC97+AC100+AC101+AC102+AC103+AC106+AC107+AC108+AC109+AC110+AC111)</f>
        <v>0</v>
      </c>
      <c r="AT12" s="387">
        <f>SUM(AG12:AS12)</f>
        <v>0</v>
      </c>
      <c r="AV12" s="554"/>
      <c r="AW12" s="555" t="s">
        <v>470</v>
      </c>
      <c r="AX12" s="556" t="s">
        <v>471</v>
      </c>
      <c r="AY12" s="2"/>
      <c r="AZ12" s="557">
        <f>+((AZ8/AZ9)/(1-AZ11))</f>
        <v>27.631578947368421</v>
      </c>
      <c r="BA12" s="7"/>
      <c r="BC12" s="554"/>
      <c r="BD12" s="555" t="s">
        <v>470</v>
      </c>
      <c r="BE12" s="556" t="s">
        <v>471</v>
      </c>
      <c r="BF12" s="2"/>
      <c r="BG12" s="557">
        <f>+((BG8/BG9)/(1-BG11))</f>
        <v>0</v>
      </c>
      <c r="BH12" s="7"/>
    </row>
    <row r="13" spans="2:60" ht="18" thickBot="1" x14ac:dyDescent="0.55000000000000004">
      <c r="B13" s="394" t="s">
        <v>233</v>
      </c>
      <c r="C13" s="243">
        <f t="shared" si="2"/>
        <v>0</v>
      </c>
      <c r="D13" s="101">
        <f t="shared" si="4"/>
        <v>0</v>
      </c>
      <c r="E13" s="249">
        <f t="shared" si="5"/>
        <v>0</v>
      </c>
      <c r="F13" s="237">
        <f>'Next Years Budget - Set Goals'!F21</f>
        <v>0</v>
      </c>
      <c r="G13" s="270">
        <f t="shared" si="6"/>
        <v>0</v>
      </c>
      <c r="H13" s="236">
        <f>'Next Years Budget - Set Goals'!H21</f>
        <v>0</v>
      </c>
      <c r="I13" s="181">
        <f t="shared" si="7"/>
        <v>0</v>
      </c>
      <c r="J13" s="237">
        <f>'Next Years Budget - Set Goals'!J21</f>
        <v>0</v>
      </c>
      <c r="K13" s="164">
        <f t="shared" si="8"/>
        <v>0</v>
      </c>
      <c r="L13" s="236">
        <f>'Next Years Budget - Set Goals'!L21</f>
        <v>0</v>
      </c>
      <c r="M13" s="170">
        <f t="shared" si="9"/>
        <v>0</v>
      </c>
      <c r="N13" s="238">
        <f>'Next Years Budget - Set Goals'!N21</f>
        <v>0</v>
      </c>
      <c r="O13" s="164">
        <f t="shared" si="10"/>
        <v>0</v>
      </c>
      <c r="P13" s="237">
        <f>'Next Years Budget - Set Goals'!P21</f>
        <v>0</v>
      </c>
      <c r="Q13" s="170">
        <f t="shared" si="11"/>
        <v>0</v>
      </c>
      <c r="R13" s="237">
        <f>'Next Years Budget - Set Goals'!R21</f>
        <v>0</v>
      </c>
      <c r="S13" s="170">
        <f t="shared" si="12"/>
        <v>0</v>
      </c>
      <c r="T13" s="237">
        <f>'Next Years Budget - Set Goals'!T21</f>
        <v>0</v>
      </c>
      <c r="U13" s="170">
        <f t="shared" si="13"/>
        <v>0</v>
      </c>
      <c r="V13" s="236">
        <f>'Next Years Budget - Set Goals'!V21</f>
        <v>0</v>
      </c>
      <c r="W13" s="155">
        <f t="shared" si="14"/>
        <v>0</v>
      </c>
      <c r="X13" s="237">
        <f>'Next Years Budget - Set Goals'!X21</f>
        <v>0</v>
      </c>
      <c r="Y13" s="170">
        <f t="shared" si="15"/>
        <v>0</v>
      </c>
      <c r="Z13" s="237">
        <f>'Next Years Budget - Set Goals'!Z21</f>
        <v>0</v>
      </c>
      <c r="AA13" s="170">
        <f t="shared" si="16"/>
        <v>0</v>
      </c>
      <c r="AB13" s="237">
        <f>'Next Years Budget - Set Goals'!AB21</f>
        <v>0</v>
      </c>
      <c r="AC13" s="164">
        <f t="shared" si="17"/>
        <v>0</v>
      </c>
      <c r="AD13" s="395">
        <f>'Next Years Budget - Set Goals'!AD21</f>
        <v>0</v>
      </c>
      <c r="AF13" s="215" t="s">
        <v>371</v>
      </c>
      <c r="AG13" s="375">
        <f>+(AG12/AG6)</f>
        <v>0</v>
      </c>
      <c r="AH13" s="427" t="e">
        <f t="shared" ref="AH13:AT13" si="18">+(AH12/AH6)</f>
        <v>#DIV/0!</v>
      </c>
      <c r="AI13" s="427" t="e">
        <f t="shared" si="18"/>
        <v>#DIV/0!</v>
      </c>
      <c r="AJ13" s="427" t="e">
        <f t="shared" si="18"/>
        <v>#DIV/0!</v>
      </c>
      <c r="AK13" s="427" t="e">
        <f t="shared" si="18"/>
        <v>#DIV/0!</v>
      </c>
      <c r="AL13" s="427" t="e">
        <f t="shared" si="18"/>
        <v>#DIV/0!</v>
      </c>
      <c r="AM13" s="427" t="e">
        <f t="shared" si="18"/>
        <v>#DIV/0!</v>
      </c>
      <c r="AN13" s="427" t="e">
        <f t="shared" si="18"/>
        <v>#DIV/0!</v>
      </c>
      <c r="AO13" s="427" t="e">
        <f t="shared" si="18"/>
        <v>#DIV/0!</v>
      </c>
      <c r="AP13" s="427" t="e">
        <f t="shared" si="18"/>
        <v>#DIV/0!</v>
      </c>
      <c r="AQ13" s="427" t="e">
        <f t="shared" si="18"/>
        <v>#DIV/0!</v>
      </c>
      <c r="AR13" s="427" t="e">
        <f t="shared" si="18"/>
        <v>#DIV/0!</v>
      </c>
      <c r="AS13" s="427" t="e">
        <f t="shared" si="18"/>
        <v>#DIV/0!</v>
      </c>
      <c r="AT13" s="388">
        <f t="shared" si="18"/>
        <v>0</v>
      </c>
      <c r="AV13" s="552"/>
      <c r="AW13" s="549" t="s">
        <v>472</v>
      </c>
      <c r="AX13" s="550" t="s">
        <v>473</v>
      </c>
      <c r="AY13" s="1"/>
      <c r="AZ13" s="574">
        <v>0.35</v>
      </c>
      <c r="BA13" s="3"/>
      <c r="BC13" s="552"/>
      <c r="BD13" s="549" t="s">
        <v>472</v>
      </c>
      <c r="BE13" s="550" t="s">
        <v>473</v>
      </c>
      <c r="BF13" s="1"/>
      <c r="BG13" s="574">
        <v>0.99</v>
      </c>
      <c r="BH13" s="3"/>
    </row>
    <row r="14" spans="2:60" ht="18" thickBot="1" x14ac:dyDescent="0.55000000000000004">
      <c r="B14" s="394" t="s">
        <v>223</v>
      </c>
      <c r="C14" s="243">
        <f t="shared" si="2"/>
        <v>0</v>
      </c>
      <c r="D14" s="101">
        <f t="shared" si="4"/>
        <v>0</v>
      </c>
      <c r="E14" s="249">
        <f t="shared" si="5"/>
        <v>0</v>
      </c>
      <c r="F14" s="237">
        <f>'Next Years Budget - Set Goals'!F22</f>
        <v>0</v>
      </c>
      <c r="G14" s="270">
        <f t="shared" si="6"/>
        <v>0</v>
      </c>
      <c r="H14" s="236">
        <f>'Next Years Budget - Set Goals'!H22</f>
        <v>0</v>
      </c>
      <c r="I14" s="181">
        <f t="shared" si="7"/>
        <v>0</v>
      </c>
      <c r="J14" s="237">
        <f>'Next Years Budget - Set Goals'!J22</f>
        <v>0</v>
      </c>
      <c r="K14" s="164">
        <f t="shared" si="8"/>
        <v>0</v>
      </c>
      <c r="L14" s="236">
        <f>'Next Years Budget - Set Goals'!L22</f>
        <v>0</v>
      </c>
      <c r="M14" s="170">
        <f t="shared" si="9"/>
        <v>0</v>
      </c>
      <c r="N14" s="238">
        <f>'Next Years Budget - Set Goals'!N22</f>
        <v>0</v>
      </c>
      <c r="O14" s="164">
        <f t="shared" si="10"/>
        <v>0</v>
      </c>
      <c r="P14" s="237">
        <f>'Next Years Budget - Set Goals'!P22</f>
        <v>0</v>
      </c>
      <c r="Q14" s="170">
        <f t="shared" si="11"/>
        <v>0</v>
      </c>
      <c r="R14" s="237">
        <f>'Next Years Budget - Set Goals'!R22</f>
        <v>0</v>
      </c>
      <c r="S14" s="170">
        <f t="shared" si="12"/>
        <v>0</v>
      </c>
      <c r="T14" s="237">
        <f>'Next Years Budget - Set Goals'!T22</f>
        <v>0</v>
      </c>
      <c r="U14" s="170">
        <f t="shared" si="13"/>
        <v>0</v>
      </c>
      <c r="V14" s="236">
        <f>'Next Years Budget - Set Goals'!V22</f>
        <v>0</v>
      </c>
      <c r="W14" s="155">
        <f t="shared" si="14"/>
        <v>0</v>
      </c>
      <c r="X14" s="237">
        <f>'Next Years Budget - Set Goals'!X22</f>
        <v>0</v>
      </c>
      <c r="Y14" s="170">
        <f t="shared" si="15"/>
        <v>0</v>
      </c>
      <c r="Z14" s="237">
        <f>'Next Years Budget - Set Goals'!Z22</f>
        <v>0</v>
      </c>
      <c r="AA14" s="170">
        <f t="shared" si="16"/>
        <v>0</v>
      </c>
      <c r="AB14" s="237">
        <f>'Next Years Budget - Set Goals'!AB22</f>
        <v>0</v>
      </c>
      <c r="AC14" s="164">
        <f t="shared" si="17"/>
        <v>0</v>
      </c>
      <c r="AD14" s="395">
        <f>'Next Years Budget - Set Goals'!AD22</f>
        <v>0</v>
      </c>
      <c r="AF14" s="215" t="s">
        <v>373</v>
      </c>
      <c r="AG14" s="290">
        <f>+(AG11-AG12)</f>
        <v>0</v>
      </c>
      <c r="AH14" s="291">
        <f t="shared" ref="AH14:AS14" si="19">+(AH11-AH12)</f>
        <v>0</v>
      </c>
      <c r="AI14" s="291">
        <f t="shared" si="19"/>
        <v>0</v>
      </c>
      <c r="AJ14" s="291">
        <f t="shared" si="19"/>
        <v>0</v>
      </c>
      <c r="AK14" s="291">
        <f t="shared" si="19"/>
        <v>0</v>
      </c>
      <c r="AL14" s="291">
        <f t="shared" si="19"/>
        <v>0</v>
      </c>
      <c r="AM14" s="291">
        <f t="shared" si="19"/>
        <v>0</v>
      </c>
      <c r="AN14" s="291">
        <f t="shared" si="19"/>
        <v>0</v>
      </c>
      <c r="AO14" s="291">
        <f t="shared" si="19"/>
        <v>0</v>
      </c>
      <c r="AP14" s="291">
        <f t="shared" si="19"/>
        <v>0</v>
      </c>
      <c r="AQ14" s="291">
        <f t="shared" si="19"/>
        <v>0</v>
      </c>
      <c r="AR14" s="291">
        <f t="shared" si="19"/>
        <v>0</v>
      </c>
      <c r="AS14" s="291">
        <f t="shared" si="19"/>
        <v>0</v>
      </c>
      <c r="AT14" s="293">
        <f>SUM(AG14:AS14)</f>
        <v>0</v>
      </c>
      <c r="AV14" s="552"/>
      <c r="AW14" s="549" t="s">
        <v>474</v>
      </c>
      <c r="AX14" s="550" t="s">
        <v>475</v>
      </c>
      <c r="AY14" s="1"/>
      <c r="AZ14" s="553">
        <f>SUM(AZ12/AZ13)</f>
        <v>78.94736842105263</v>
      </c>
      <c r="BA14" s="3"/>
      <c r="BC14" s="552"/>
      <c r="BD14" s="549" t="s">
        <v>474</v>
      </c>
      <c r="BE14" s="550" t="s">
        <v>475</v>
      </c>
      <c r="BF14" s="1"/>
      <c r="BG14" s="553">
        <f>SUM(BG12/BG13)</f>
        <v>0</v>
      </c>
      <c r="BH14" s="3"/>
    </row>
    <row r="15" spans="2:60" ht="18" thickBot="1" x14ac:dyDescent="0.55000000000000004">
      <c r="B15" s="394" t="s">
        <v>224</v>
      </c>
      <c r="C15" s="243">
        <f t="shared" si="2"/>
        <v>0</v>
      </c>
      <c r="D15" s="101">
        <f t="shared" si="4"/>
        <v>0</v>
      </c>
      <c r="E15" s="249">
        <f t="shared" si="5"/>
        <v>0</v>
      </c>
      <c r="F15" s="237">
        <f>'Next Years Budget - Set Goals'!F23</f>
        <v>0</v>
      </c>
      <c r="G15" s="270">
        <f t="shared" si="6"/>
        <v>0</v>
      </c>
      <c r="H15" s="236">
        <f>'Next Years Budget - Set Goals'!H23</f>
        <v>0</v>
      </c>
      <c r="I15" s="181">
        <f t="shared" si="7"/>
        <v>0</v>
      </c>
      <c r="J15" s="237">
        <f>'Next Years Budget - Set Goals'!J23</f>
        <v>0</v>
      </c>
      <c r="K15" s="164">
        <f t="shared" si="8"/>
        <v>0</v>
      </c>
      <c r="L15" s="236">
        <f>'Next Years Budget - Set Goals'!L23</f>
        <v>0</v>
      </c>
      <c r="M15" s="170">
        <f t="shared" si="9"/>
        <v>0</v>
      </c>
      <c r="N15" s="238">
        <f>'Next Years Budget - Set Goals'!N23</f>
        <v>0</v>
      </c>
      <c r="O15" s="164">
        <f t="shared" si="10"/>
        <v>0</v>
      </c>
      <c r="P15" s="237">
        <f>'Next Years Budget - Set Goals'!P23</f>
        <v>0</v>
      </c>
      <c r="Q15" s="170">
        <f t="shared" si="11"/>
        <v>0</v>
      </c>
      <c r="R15" s="237">
        <f>'Next Years Budget - Set Goals'!R23</f>
        <v>0</v>
      </c>
      <c r="S15" s="170">
        <f t="shared" si="12"/>
        <v>0</v>
      </c>
      <c r="T15" s="237">
        <f>'Next Years Budget - Set Goals'!T23</f>
        <v>0</v>
      </c>
      <c r="U15" s="170">
        <f t="shared" si="13"/>
        <v>0</v>
      </c>
      <c r="V15" s="236">
        <f>'Next Years Budget - Set Goals'!V23</f>
        <v>0</v>
      </c>
      <c r="W15" s="155">
        <f t="shared" si="14"/>
        <v>0</v>
      </c>
      <c r="X15" s="237">
        <f>'Next Years Budget - Set Goals'!X23</f>
        <v>0</v>
      </c>
      <c r="Y15" s="170">
        <f t="shared" si="15"/>
        <v>0</v>
      </c>
      <c r="Z15" s="237">
        <f>'Next Years Budget - Set Goals'!Z23</f>
        <v>3.0000000000000001E-3</v>
      </c>
      <c r="AA15" s="170">
        <f t="shared" si="16"/>
        <v>0</v>
      </c>
      <c r="AB15" s="237">
        <f>'Next Years Budget - Set Goals'!AB23</f>
        <v>0</v>
      </c>
      <c r="AC15" s="164">
        <f t="shared" si="17"/>
        <v>0</v>
      </c>
      <c r="AD15" s="395">
        <f>'Next Years Budget - Set Goals'!AD23</f>
        <v>0</v>
      </c>
      <c r="AF15" s="216" t="s">
        <v>372</v>
      </c>
      <c r="AG15" s="389">
        <f>+(AG14/AG6)</f>
        <v>0</v>
      </c>
      <c r="AH15" s="428" t="e">
        <f t="shared" ref="AH15:AT15" si="20">+(AH14/AH6)</f>
        <v>#DIV/0!</v>
      </c>
      <c r="AI15" s="428" t="e">
        <f t="shared" si="20"/>
        <v>#DIV/0!</v>
      </c>
      <c r="AJ15" s="428" t="e">
        <f t="shared" si="20"/>
        <v>#DIV/0!</v>
      </c>
      <c r="AK15" s="428" t="e">
        <f t="shared" si="20"/>
        <v>#DIV/0!</v>
      </c>
      <c r="AL15" s="453" t="e">
        <f t="shared" si="20"/>
        <v>#DIV/0!</v>
      </c>
      <c r="AM15" s="389" t="e">
        <f t="shared" si="20"/>
        <v>#DIV/0!</v>
      </c>
      <c r="AN15" s="428" t="e">
        <f t="shared" si="20"/>
        <v>#DIV/0!</v>
      </c>
      <c r="AO15" s="428" t="e">
        <f t="shared" si="20"/>
        <v>#DIV/0!</v>
      </c>
      <c r="AP15" s="428" t="e">
        <f t="shared" si="20"/>
        <v>#DIV/0!</v>
      </c>
      <c r="AQ15" s="428" t="e">
        <f t="shared" si="20"/>
        <v>#DIV/0!</v>
      </c>
      <c r="AR15" s="428" t="e">
        <f t="shared" si="20"/>
        <v>#DIV/0!</v>
      </c>
      <c r="AS15" s="428" t="e">
        <f t="shared" si="20"/>
        <v>#DIV/0!</v>
      </c>
      <c r="AT15" s="390">
        <f t="shared" si="20"/>
        <v>0</v>
      </c>
      <c r="AV15" s="552"/>
      <c r="AW15" s="549" t="s">
        <v>476</v>
      </c>
      <c r="AX15" s="550" t="s">
        <v>477</v>
      </c>
      <c r="AY15" s="1"/>
      <c r="AZ15" s="575">
        <v>21</v>
      </c>
      <c r="BA15" s="3"/>
      <c r="BC15" s="552"/>
      <c r="BD15" s="549" t="s">
        <v>476</v>
      </c>
      <c r="BE15" s="550" t="s">
        <v>477</v>
      </c>
      <c r="BF15" s="1"/>
      <c r="BG15" s="575">
        <v>21</v>
      </c>
      <c r="BH15" s="3"/>
    </row>
    <row r="16" spans="2:60" ht="18" thickBot="1" x14ac:dyDescent="0.55000000000000004">
      <c r="B16" s="394" t="s">
        <v>225</v>
      </c>
      <c r="C16" s="243">
        <f t="shared" si="2"/>
        <v>0</v>
      </c>
      <c r="D16" s="101">
        <f t="shared" si="4"/>
        <v>0</v>
      </c>
      <c r="E16" s="249">
        <f t="shared" si="5"/>
        <v>0</v>
      </c>
      <c r="F16" s="237">
        <f>'Next Years Budget - Set Goals'!F24</f>
        <v>0</v>
      </c>
      <c r="G16" s="270">
        <f t="shared" si="6"/>
        <v>0</v>
      </c>
      <c r="H16" s="236">
        <f>'Next Years Budget - Set Goals'!H24</f>
        <v>0</v>
      </c>
      <c r="I16" s="181">
        <f t="shared" si="7"/>
        <v>0</v>
      </c>
      <c r="J16" s="237">
        <f>'Next Years Budget - Set Goals'!J24</f>
        <v>0</v>
      </c>
      <c r="K16" s="164">
        <f t="shared" si="8"/>
        <v>0</v>
      </c>
      <c r="L16" s="236">
        <f>'Next Years Budget - Set Goals'!L24</f>
        <v>0</v>
      </c>
      <c r="M16" s="170">
        <f t="shared" si="9"/>
        <v>0</v>
      </c>
      <c r="N16" s="238">
        <f>'Next Years Budget - Set Goals'!N24</f>
        <v>0</v>
      </c>
      <c r="O16" s="164">
        <f t="shared" si="10"/>
        <v>0</v>
      </c>
      <c r="P16" s="237">
        <f>'Next Years Budget - Set Goals'!P24</f>
        <v>0</v>
      </c>
      <c r="Q16" s="170">
        <f t="shared" si="11"/>
        <v>0</v>
      </c>
      <c r="R16" s="237">
        <f>'Next Years Budget - Set Goals'!R24</f>
        <v>0</v>
      </c>
      <c r="S16" s="170">
        <f t="shared" si="12"/>
        <v>0</v>
      </c>
      <c r="T16" s="237">
        <f>'Next Years Budget - Set Goals'!T24</f>
        <v>0</v>
      </c>
      <c r="U16" s="170">
        <f t="shared" si="13"/>
        <v>0</v>
      </c>
      <c r="V16" s="236">
        <f>'Next Years Budget - Set Goals'!V24</f>
        <v>0</v>
      </c>
      <c r="W16" s="155">
        <f t="shared" si="14"/>
        <v>0</v>
      </c>
      <c r="X16" s="237">
        <f>'Next Years Budget - Set Goals'!X24</f>
        <v>0</v>
      </c>
      <c r="Y16" s="170">
        <f t="shared" si="15"/>
        <v>0</v>
      </c>
      <c r="Z16" s="237">
        <f>'Next Years Budget - Set Goals'!Z24</f>
        <v>0</v>
      </c>
      <c r="AA16" s="170">
        <f t="shared" si="16"/>
        <v>0</v>
      </c>
      <c r="AB16" s="237">
        <f>'Next Years Budget - Set Goals'!AB24</f>
        <v>0</v>
      </c>
      <c r="AC16" s="164">
        <f t="shared" si="17"/>
        <v>0</v>
      </c>
      <c r="AD16" s="395">
        <f>'Next Years Budget - Set Goals'!AD24</f>
        <v>0</v>
      </c>
      <c r="AF16" s="220" t="s">
        <v>354</v>
      </c>
      <c r="AG16" s="382">
        <f>+AG9-AG11</f>
        <v>210000</v>
      </c>
      <c r="AH16" s="458" t="e">
        <f t="shared" ref="AH16:AT16" si="21">+AH9-AH11</f>
        <v>#DIV/0!</v>
      </c>
      <c r="AI16" s="382" t="e">
        <f t="shared" si="21"/>
        <v>#DIV/0!</v>
      </c>
      <c r="AJ16" s="458" t="e">
        <f t="shared" si="21"/>
        <v>#DIV/0!</v>
      </c>
      <c r="AK16" s="382" t="e">
        <f t="shared" si="21"/>
        <v>#DIV/0!</v>
      </c>
      <c r="AL16" s="383" t="e">
        <f t="shared" si="21"/>
        <v>#DIV/0!</v>
      </c>
      <c r="AM16" s="382" t="e">
        <f t="shared" si="21"/>
        <v>#DIV/0!</v>
      </c>
      <c r="AN16" s="458" t="e">
        <f t="shared" si="21"/>
        <v>#DIV/0!</v>
      </c>
      <c r="AO16" s="382" t="e">
        <f t="shared" si="21"/>
        <v>#DIV/0!</v>
      </c>
      <c r="AP16" s="458" t="e">
        <f t="shared" si="21"/>
        <v>#DIV/0!</v>
      </c>
      <c r="AQ16" s="382" t="e">
        <f t="shared" si="21"/>
        <v>#DIV/0!</v>
      </c>
      <c r="AR16" s="458" t="e">
        <f t="shared" si="21"/>
        <v>#DIV/0!</v>
      </c>
      <c r="AS16" s="382" t="e">
        <f t="shared" si="21"/>
        <v>#DIV/0!</v>
      </c>
      <c r="AT16" s="459" t="e">
        <f t="shared" si="21"/>
        <v>#DIV/0!</v>
      </c>
      <c r="AV16" s="552"/>
      <c r="AW16" s="549" t="s">
        <v>478</v>
      </c>
      <c r="AX16" s="550" t="s">
        <v>479</v>
      </c>
      <c r="AY16" s="1"/>
      <c r="AZ16" s="571">
        <f>(AZ14/AZ15)</f>
        <v>3.7593984962406015</v>
      </c>
      <c r="BA16" s="558" t="s">
        <v>480</v>
      </c>
      <c r="BC16" s="552"/>
      <c r="BD16" s="549" t="s">
        <v>478</v>
      </c>
      <c r="BE16" s="550" t="s">
        <v>479</v>
      </c>
      <c r="BF16" s="1"/>
      <c r="BG16" s="571">
        <f>(BG14/BG15)</f>
        <v>0</v>
      </c>
      <c r="BH16" s="558" t="s">
        <v>480</v>
      </c>
    </row>
    <row r="17" spans="1:60" ht="18" thickBot="1" x14ac:dyDescent="0.55000000000000004">
      <c r="B17" s="394" t="s">
        <v>226</v>
      </c>
      <c r="C17" s="243">
        <f t="shared" si="2"/>
        <v>0</v>
      </c>
      <c r="D17" s="101">
        <f t="shared" si="4"/>
        <v>0</v>
      </c>
      <c r="E17" s="249">
        <f t="shared" si="5"/>
        <v>0</v>
      </c>
      <c r="F17" s="237">
        <f>'Next Years Budget - Set Goals'!F25</f>
        <v>0</v>
      </c>
      <c r="G17" s="270">
        <f t="shared" si="6"/>
        <v>0</v>
      </c>
      <c r="H17" s="236">
        <f>'Next Years Budget - Set Goals'!H25</f>
        <v>0</v>
      </c>
      <c r="I17" s="181">
        <f t="shared" si="7"/>
        <v>0</v>
      </c>
      <c r="J17" s="237">
        <f>'Next Years Budget - Set Goals'!J25</f>
        <v>0</v>
      </c>
      <c r="K17" s="164">
        <f t="shared" si="8"/>
        <v>0</v>
      </c>
      <c r="L17" s="236">
        <f>'Next Years Budget - Set Goals'!L25</f>
        <v>0</v>
      </c>
      <c r="M17" s="170">
        <f t="shared" si="9"/>
        <v>0</v>
      </c>
      <c r="N17" s="238">
        <f>'Next Years Budget - Set Goals'!N25</f>
        <v>0</v>
      </c>
      <c r="O17" s="164">
        <f t="shared" si="10"/>
        <v>0</v>
      </c>
      <c r="P17" s="237">
        <f>'Next Years Budget - Set Goals'!P25</f>
        <v>0</v>
      </c>
      <c r="Q17" s="170">
        <f t="shared" si="11"/>
        <v>0</v>
      </c>
      <c r="R17" s="237">
        <f>'Next Years Budget - Set Goals'!R25</f>
        <v>0</v>
      </c>
      <c r="S17" s="170">
        <f t="shared" si="12"/>
        <v>0</v>
      </c>
      <c r="T17" s="237">
        <f>'Next Years Budget - Set Goals'!T25</f>
        <v>0</v>
      </c>
      <c r="U17" s="170">
        <f t="shared" si="13"/>
        <v>0</v>
      </c>
      <c r="V17" s="236">
        <f>'Next Years Budget - Set Goals'!V25</f>
        <v>0</v>
      </c>
      <c r="W17" s="155">
        <f t="shared" si="14"/>
        <v>0</v>
      </c>
      <c r="X17" s="237">
        <f>'Next Years Budget - Set Goals'!X25</f>
        <v>0</v>
      </c>
      <c r="Y17" s="170">
        <f t="shared" si="15"/>
        <v>0</v>
      </c>
      <c r="Z17" s="237">
        <f>'Next Years Budget - Set Goals'!Z25</f>
        <v>0</v>
      </c>
      <c r="AA17" s="170">
        <f t="shared" si="16"/>
        <v>0</v>
      </c>
      <c r="AB17" s="237">
        <f>'Next Years Budget - Set Goals'!AB25</f>
        <v>0</v>
      </c>
      <c r="AC17" s="164">
        <f t="shared" si="17"/>
        <v>0</v>
      </c>
      <c r="AD17" s="395">
        <f>'Next Years Budget - Set Goals'!AD25</f>
        <v>0</v>
      </c>
      <c r="AF17" s="221" t="s">
        <v>355</v>
      </c>
      <c r="AG17" s="432">
        <f>+AG16/AG6</f>
        <v>1</v>
      </c>
      <c r="AH17" s="455" t="e">
        <f t="shared" ref="AH17:AT17" si="22">+AH16/AH6</f>
        <v>#DIV/0!</v>
      </c>
      <c r="AI17" s="432" t="e">
        <f t="shared" si="22"/>
        <v>#DIV/0!</v>
      </c>
      <c r="AJ17" s="455" t="e">
        <f t="shared" si="22"/>
        <v>#DIV/0!</v>
      </c>
      <c r="AK17" s="432" t="e">
        <f t="shared" si="22"/>
        <v>#DIV/0!</v>
      </c>
      <c r="AL17" s="455" t="e">
        <f t="shared" si="22"/>
        <v>#DIV/0!</v>
      </c>
      <c r="AM17" s="432" t="e">
        <f t="shared" si="22"/>
        <v>#DIV/0!</v>
      </c>
      <c r="AN17" s="455" t="e">
        <f t="shared" si="22"/>
        <v>#DIV/0!</v>
      </c>
      <c r="AO17" s="432" t="e">
        <f t="shared" si="22"/>
        <v>#DIV/0!</v>
      </c>
      <c r="AP17" s="455" t="e">
        <f t="shared" si="22"/>
        <v>#DIV/0!</v>
      </c>
      <c r="AQ17" s="432" t="e">
        <f t="shared" si="22"/>
        <v>#DIV/0!</v>
      </c>
      <c r="AR17" s="455" t="e">
        <f t="shared" si="22"/>
        <v>#DIV/0!</v>
      </c>
      <c r="AS17" s="432" t="e">
        <f t="shared" si="22"/>
        <v>#DIV/0!</v>
      </c>
      <c r="AT17" s="433" t="e">
        <f t="shared" si="22"/>
        <v>#DIV/0!</v>
      </c>
      <c r="AV17" s="6"/>
      <c r="AW17" s="555" t="s">
        <v>481</v>
      </c>
      <c r="AX17" s="556" t="s">
        <v>482</v>
      </c>
      <c r="AY17" s="2"/>
      <c r="AZ17" s="576">
        <f>+(AZ8/AZ15)</f>
        <v>10000</v>
      </c>
      <c r="BA17" s="559" t="s">
        <v>480</v>
      </c>
      <c r="BC17" s="6"/>
      <c r="BD17" s="555" t="s">
        <v>481</v>
      </c>
      <c r="BE17" s="556" t="s">
        <v>482</v>
      </c>
      <c r="BF17" s="2"/>
      <c r="BG17" s="576">
        <f>+(BG8/BG15)</f>
        <v>0</v>
      </c>
      <c r="BH17" s="559" t="s">
        <v>480</v>
      </c>
    </row>
    <row r="18" spans="1:60" x14ac:dyDescent="0.35">
      <c r="B18" s="394" t="s">
        <v>227</v>
      </c>
      <c r="C18" s="243">
        <f t="shared" si="2"/>
        <v>0</v>
      </c>
      <c r="D18" s="101">
        <f t="shared" si="4"/>
        <v>0</v>
      </c>
      <c r="E18" s="249">
        <f t="shared" si="5"/>
        <v>0</v>
      </c>
      <c r="F18" s="237">
        <f>'Next Years Budget - Set Goals'!F26</f>
        <v>0</v>
      </c>
      <c r="G18" s="270">
        <f t="shared" si="6"/>
        <v>0</v>
      </c>
      <c r="H18" s="236">
        <f>'Next Years Budget - Set Goals'!H26</f>
        <v>0</v>
      </c>
      <c r="I18" s="181">
        <f t="shared" si="7"/>
        <v>0</v>
      </c>
      <c r="J18" s="237">
        <f>'Next Years Budget - Set Goals'!J26</f>
        <v>0</v>
      </c>
      <c r="K18" s="164">
        <f t="shared" si="8"/>
        <v>0</v>
      </c>
      <c r="L18" s="236">
        <f>'Next Years Budget - Set Goals'!L26</f>
        <v>0</v>
      </c>
      <c r="M18" s="170">
        <f t="shared" si="9"/>
        <v>0</v>
      </c>
      <c r="N18" s="238">
        <f>'Next Years Budget - Set Goals'!N26</f>
        <v>0</v>
      </c>
      <c r="O18" s="164">
        <f t="shared" si="10"/>
        <v>0</v>
      </c>
      <c r="P18" s="237">
        <f>'Next Years Budget - Set Goals'!P26</f>
        <v>0</v>
      </c>
      <c r="Q18" s="170">
        <f t="shared" si="11"/>
        <v>0</v>
      </c>
      <c r="R18" s="237">
        <f>'Next Years Budget - Set Goals'!R26</f>
        <v>0</v>
      </c>
      <c r="S18" s="170">
        <f t="shared" si="12"/>
        <v>0</v>
      </c>
      <c r="T18" s="237">
        <f>'Next Years Budget - Set Goals'!T26</f>
        <v>0</v>
      </c>
      <c r="U18" s="170">
        <f t="shared" si="13"/>
        <v>0</v>
      </c>
      <c r="V18" s="236">
        <f>'Next Years Budget - Set Goals'!V26</f>
        <v>0</v>
      </c>
      <c r="W18" s="155">
        <f t="shared" si="14"/>
        <v>0</v>
      </c>
      <c r="X18" s="237">
        <f>'Next Years Budget - Set Goals'!X26</f>
        <v>0</v>
      </c>
      <c r="Y18" s="170">
        <f t="shared" si="15"/>
        <v>0</v>
      </c>
      <c r="Z18" s="237">
        <f>'Next Years Budget - Set Goals'!Z26</f>
        <v>0</v>
      </c>
      <c r="AA18" s="170">
        <f t="shared" si="16"/>
        <v>0</v>
      </c>
      <c r="AB18" s="237">
        <f>'Next Years Budget - Set Goals'!AB26</f>
        <v>0</v>
      </c>
      <c r="AC18" s="164">
        <f t="shared" si="17"/>
        <v>0</v>
      </c>
      <c r="AD18" s="395">
        <f>'Next Years Budget - Set Goals'!AD26</f>
        <v>0</v>
      </c>
      <c r="AF18" s="1"/>
      <c r="AG18" s="1"/>
      <c r="AH18" s="1"/>
      <c r="AI18" s="1"/>
      <c r="AJ18" s="1"/>
      <c r="AK18" s="1"/>
      <c r="AL18" s="1"/>
      <c r="AM18" s="1"/>
      <c r="AN18" s="1"/>
      <c r="AO18" s="1"/>
      <c r="AP18" s="1"/>
      <c r="AQ18" s="419"/>
      <c r="AR18" s="438"/>
      <c r="AS18" s="9"/>
      <c r="AT18" s="226"/>
      <c r="AV18" s="8"/>
      <c r="AW18" s="9"/>
      <c r="AX18" s="9"/>
      <c r="AY18" s="9"/>
      <c r="AZ18" s="352"/>
      <c r="BA18" s="10"/>
    </row>
    <row r="19" spans="1:60" ht="17.649999999999999" x14ac:dyDescent="0.5">
      <c r="B19" s="394" t="s">
        <v>228</v>
      </c>
      <c r="C19" s="243">
        <f t="shared" si="2"/>
        <v>0</v>
      </c>
      <c r="D19" s="101">
        <f t="shared" si="4"/>
        <v>0</v>
      </c>
      <c r="E19" s="249">
        <f t="shared" si="5"/>
        <v>0</v>
      </c>
      <c r="F19" s="237">
        <f>'Next Years Budget - Set Goals'!F27</f>
        <v>0</v>
      </c>
      <c r="G19" s="270">
        <f t="shared" si="6"/>
        <v>0</v>
      </c>
      <c r="H19" s="236">
        <f>'Next Years Budget - Set Goals'!H27</f>
        <v>0</v>
      </c>
      <c r="I19" s="181">
        <f t="shared" si="7"/>
        <v>0</v>
      </c>
      <c r="J19" s="238">
        <f>'Next Years Budget - Set Goals'!J27</f>
        <v>0</v>
      </c>
      <c r="K19" s="164">
        <f t="shared" si="8"/>
        <v>0</v>
      </c>
      <c r="L19" s="237">
        <f>'Next Years Budget - Set Goals'!L27</f>
        <v>0</v>
      </c>
      <c r="M19" s="170">
        <f t="shared" si="9"/>
        <v>0</v>
      </c>
      <c r="N19" s="238">
        <f>'Next Years Budget - Set Goals'!N27</f>
        <v>0</v>
      </c>
      <c r="O19" s="164">
        <f t="shared" si="10"/>
        <v>0</v>
      </c>
      <c r="P19" s="237">
        <f>'Next Years Budget - Set Goals'!P27</f>
        <v>0</v>
      </c>
      <c r="Q19" s="170">
        <f t="shared" si="11"/>
        <v>0</v>
      </c>
      <c r="R19" s="237">
        <f>'Next Years Budget - Set Goals'!R27</f>
        <v>0</v>
      </c>
      <c r="S19" s="170">
        <f t="shared" si="12"/>
        <v>0</v>
      </c>
      <c r="T19" s="237">
        <f>'Next Years Budget - Set Goals'!T27</f>
        <v>0</v>
      </c>
      <c r="U19" s="170">
        <f t="shared" si="13"/>
        <v>0</v>
      </c>
      <c r="V19" s="236">
        <f>'Next Years Budget - Set Goals'!V27</f>
        <v>0</v>
      </c>
      <c r="W19" s="155">
        <f t="shared" si="14"/>
        <v>0</v>
      </c>
      <c r="X19" s="237">
        <f>'Next Years Budget - Set Goals'!X27</f>
        <v>0</v>
      </c>
      <c r="Y19" s="170">
        <f t="shared" si="15"/>
        <v>0</v>
      </c>
      <c r="Z19" s="237">
        <f>'Next Years Budget - Set Goals'!Z27</f>
        <v>0</v>
      </c>
      <c r="AA19" s="170">
        <f t="shared" si="16"/>
        <v>0</v>
      </c>
      <c r="AB19" s="237">
        <f>'Next Years Budget - Set Goals'!AB27</f>
        <v>0</v>
      </c>
      <c r="AC19" s="164">
        <f t="shared" si="17"/>
        <v>0</v>
      </c>
      <c r="AD19" s="395">
        <f>'Next Years Budget - Set Goals'!AD27</f>
        <v>0</v>
      </c>
      <c r="AF19" s="13" t="s">
        <v>374</v>
      </c>
      <c r="AG19" s="222">
        <f>+(AG11/AG8)</f>
        <v>0</v>
      </c>
      <c r="AH19" s="222" t="e">
        <f t="shared" ref="AH19:AT19" si="23">+(AH11/AH8)</f>
        <v>#DIV/0!</v>
      </c>
      <c r="AI19" s="222" t="e">
        <f t="shared" si="23"/>
        <v>#DIV/0!</v>
      </c>
      <c r="AJ19" s="222" t="e">
        <f t="shared" si="23"/>
        <v>#DIV/0!</v>
      </c>
      <c r="AK19" s="222" t="e">
        <f t="shared" si="23"/>
        <v>#DIV/0!</v>
      </c>
      <c r="AL19" s="222" t="e">
        <f t="shared" si="23"/>
        <v>#DIV/0!</v>
      </c>
      <c r="AM19" s="222" t="e">
        <f t="shared" si="23"/>
        <v>#DIV/0!</v>
      </c>
      <c r="AN19" s="222" t="e">
        <f t="shared" si="23"/>
        <v>#DIV/0!</v>
      </c>
      <c r="AO19" s="222" t="e">
        <f t="shared" si="23"/>
        <v>#DIV/0!</v>
      </c>
      <c r="AP19" s="222" t="e">
        <f t="shared" si="23"/>
        <v>#DIV/0!</v>
      </c>
      <c r="AQ19" s="222" t="e">
        <f t="shared" si="23"/>
        <v>#DIV/0!</v>
      </c>
      <c r="AR19" s="439" t="e">
        <f t="shared" si="23"/>
        <v>#DIV/0!</v>
      </c>
      <c r="AS19" s="437" t="e">
        <f t="shared" si="23"/>
        <v>#DIV/0!</v>
      </c>
      <c r="AT19" s="436" t="e">
        <f t="shared" si="23"/>
        <v>#DIV/0!</v>
      </c>
      <c r="AV19" s="4"/>
      <c r="AW19" s="1"/>
      <c r="AX19" s="560" t="s">
        <v>488</v>
      </c>
      <c r="AY19" s="1"/>
      <c r="AZ19" s="838">
        <f>+((I7/139)/15)</f>
        <v>0</v>
      </c>
      <c r="BA19" s="3"/>
    </row>
    <row r="20" spans="1:60" ht="17.649999999999999" x14ac:dyDescent="0.5">
      <c r="B20" s="394" t="s">
        <v>234</v>
      </c>
      <c r="C20" s="243">
        <f t="shared" si="2"/>
        <v>0</v>
      </c>
      <c r="D20" s="101">
        <f t="shared" si="4"/>
        <v>0</v>
      </c>
      <c r="E20" s="249">
        <f t="shared" si="5"/>
        <v>0</v>
      </c>
      <c r="F20" s="237">
        <f>'Next Years Budget - Set Goals'!F28</f>
        <v>0</v>
      </c>
      <c r="G20" s="270">
        <f t="shared" si="6"/>
        <v>0</v>
      </c>
      <c r="H20" s="236">
        <f>'Next Years Budget - Set Goals'!H28</f>
        <v>0</v>
      </c>
      <c r="I20" s="181">
        <f t="shared" si="7"/>
        <v>0</v>
      </c>
      <c r="J20" s="238">
        <f>'Next Years Budget - Set Goals'!J28</f>
        <v>0</v>
      </c>
      <c r="K20" s="164">
        <f t="shared" si="8"/>
        <v>0</v>
      </c>
      <c r="L20" s="237">
        <f>'Next Years Budget - Set Goals'!L28</f>
        <v>0</v>
      </c>
      <c r="M20" s="170">
        <f t="shared" si="9"/>
        <v>0</v>
      </c>
      <c r="N20" s="238">
        <f>'Next Years Budget - Set Goals'!N28</f>
        <v>0</v>
      </c>
      <c r="O20" s="164">
        <f t="shared" si="10"/>
        <v>0</v>
      </c>
      <c r="P20" s="237">
        <f>'Next Years Budget - Set Goals'!P28</f>
        <v>0</v>
      </c>
      <c r="Q20" s="170">
        <f t="shared" si="11"/>
        <v>0</v>
      </c>
      <c r="R20" s="237">
        <f>'Next Years Budget - Set Goals'!R28</f>
        <v>0</v>
      </c>
      <c r="S20" s="170">
        <f t="shared" si="12"/>
        <v>0</v>
      </c>
      <c r="T20" s="237">
        <f>'Next Years Budget - Set Goals'!T28</f>
        <v>0</v>
      </c>
      <c r="U20" s="170">
        <f t="shared" si="13"/>
        <v>0</v>
      </c>
      <c r="V20" s="236">
        <f>'Next Years Budget - Set Goals'!V28</f>
        <v>0</v>
      </c>
      <c r="W20" s="155">
        <f t="shared" si="14"/>
        <v>0</v>
      </c>
      <c r="X20" s="237">
        <f>'Next Years Budget - Set Goals'!X28</f>
        <v>0</v>
      </c>
      <c r="Y20" s="170">
        <f t="shared" si="15"/>
        <v>0</v>
      </c>
      <c r="Z20" s="237">
        <f>'Next Years Budget - Set Goals'!Z28</f>
        <v>0</v>
      </c>
      <c r="AA20" s="170">
        <f t="shared" si="16"/>
        <v>0</v>
      </c>
      <c r="AB20" s="237">
        <f>'Next Years Budget - Set Goals'!AB28</f>
        <v>0</v>
      </c>
      <c r="AC20" s="170">
        <f t="shared" si="17"/>
        <v>0</v>
      </c>
      <c r="AD20" s="395">
        <f>'Next Years Budget - Set Goals'!AD28</f>
        <v>0</v>
      </c>
      <c r="AF20" s="13" t="s">
        <v>401</v>
      </c>
      <c r="AG20" s="235">
        <v>0</v>
      </c>
      <c r="AH20" s="235"/>
      <c r="AI20" s="235"/>
      <c r="AJ20" s="235"/>
      <c r="AK20" s="235"/>
      <c r="AL20" s="235"/>
      <c r="AM20" s="235"/>
      <c r="AN20" s="235"/>
      <c r="AO20" s="235"/>
      <c r="AP20" s="235"/>
      <c r="AQ20" s="434"/>
      <c r="AR20" s="440"/>
      <c r="AS20" s="235"/>
      <c r="AT20" s="442"/>
      <c r="AV20" s="4"/>
      <c r="AW20" s="1"/>
      <c r="AX20" s="560" t="s">
        <v>489</v>
      </c>
      <c r="AY20" s="1"/>
      <c r="AZ20" s="838">
        <f>+((G7/250)/20)</f>
        <v>0</v>
      </c>
      <c r="BA20" s="561"/>
    </row>
    <row r="21" spans="1:60" ht="17.649999999999999" x14ac:dyDescent="0.5">
      <c r="B21" s="394" t="s">
        <v>235</v>
      </c>
      <c r="C21" s="243">
        <f t="shared" si="2"/>
        <v>0</v>
      </c>
      <c r="D21" s="101">
        <f t="shared" si="4"/>
        <v>0</v>
      </c>
      <c r="E21" s="249">
        <f t="shared" si="5"/>
        <v>0</v>
      </c>
      <c r="F21" s="237">
        <f>'Next Years Budget - Set Goals'!F29</f>
        <v>0</v>
      </c>
      <c r="G21" s="270">
        <f t="shared" si="6"/>
        <v>0</v>
      </c>
      <c r="H21" s="236">
        <f>'Next Years Budget - Set Goals'!H29</f>
        <v>0</v>
      </c>
      <c r="I21" s="181">
        <f t="shared" si="7"/>
        <v>0</v>
      </c>
      <c r="J21" s="238">
        <f>'Next Years Budget - Set Goals'!J29</f>
        <v>0</v>
      </c>
      <c r="K21" s="164">
        <f t="shared" si="8"/>
        <v>0</v>
      </c>
      <c r="L21" s="237">
        <f>'Next Years Budget - Set Goals'!L29</f>
        <v>0</v>
      </c>
      <c r="M21" s="170">
        <f t="shared" si="9"/>
        <v>0</v>
      </c>
      <c r="N21" s="238">
        <f>'Next Years Budget - Set Goals'!N29</f>
        <v>0</v>
      </c>
      <c r="O21" s="164">
        <f t="shared" si="10"/>
        <v>0</v>
      </c>
      <c r="P21" s="237">
        <f>'Next Years Budget - Set Goals'!P29</f>
        <v>0</v>
      </c>
      <c r="Q21" s="170">
        <f t="shared" si="11"/>
        <v>0</v>
      </c>
      <c r="R21" s="237">
        <f>'Next Years Budget - Set Goals'!R29</f>
        <v>0</v>
      </c>
      <c r="S21" s="170">
        <f t="shared" si="12"/>
        <v>0</v>
      </c>
      <c r="T21" s="237">
        <f>'Next Years Budget - Set Goals'!T29</f>
        <v>0</v>
      </c>
      <c r="U21" s="170">
        <f t="shared" si="13"/>
        <v>0</v>
      </c>
      <c r="V21" s="236">
        <f>'Next Years Budget - Set Goals'!V29</f>
        <v>0</v>
      </c>
      <c r="W21" s="155">
        <f t="shared" si="14"/>
        <v>0</v>
      </c>
      <c r="X21" s="237">
        <f>'Next Years Budget - Set Goals'!X29</f>
        <v>0</v>
      </c>
      <c r="Y21" s="170">
        <f t="shared" si="15"/>
        <v>0</v>
      </c>
      <c r="Z21" s="237">
        <f>'Next Years Budget - Set Goals'!Z29</f>
        <v>0</v>
      </c>
      <c r="AA21" s="170">
        <f t="shared" si="16"/>
        <v>0</v>
      </c>
      <c r="AB21" s="237">
        <f>'Next Years Budget - Set Goals'!AB29</f>
        <v>0</v>
      </c>
      <c r="AC21" s="213">
        <f t="shared" si="17"/>
        <v>0</v>
      </c>
      <c r="AD21" s="396">
        <f>'Next Years Budget - Set Goals'!AD29</f>
        <v>0</v>
      </c>
      <c r="AF21" s="13" t="s">
        <v>389</v>
      </c>
      <c r="AG21" s="222" t="e">
        <f>+(AG9/AG20)</f>
        <v>#DIV/0!</v>
      </c>
      <c r="AH21" s="222" t="e">
        <f t="shared" ref="AH21:AS21" si="24">+(AH9/AH20)</f>
        <v>#DIV/0!</v>
      </c>
      <c r="AI21" s="222" t="e">
        <f t="shared" si="24"/>
        <v>#DIV/0!</v>
      </c>
      <c r="AJ21" s="222" t="e">
        <f t="shared" si="24"/>
        <v>#DIV/0!</v>
      </c>
      <c r="AK21" s="222" t="e">
        <f t="shared" si="24"/>
        <v>#DIV/0!</v>
      </c>
      <c r="AL21" s="222" t="e">
        <f t="shared" si="24"/>
        <v>#DIV/0!</v>
      </c>
      <c r="AM21" s="222" t="e">
        <f t="shared" si="24"/>
        <v>#DIV/0!</v>
      </c>
      <c r="AN21" s="222" t="e">
        <f t="shared" si="24"/>
        <v>#DIV/0!</v>
      </c>
      <c r="AO21" s="222" t="e">
        <f t="shared" si="24"/>
        <v>#DIV/0!</v>
      </c>
      <c r="AP21" s="222" t="e">
        <f t="shared" si="24"/>
        <v>#DIV/0!</v>
      </c>
      <c r="AQ21" s="222" t="e">
        <f t="shared" si="24"/>
        <v>#DIV/0!</v>
      </c>
      <c r="AR21" s="435" t="e">
        <f t="shared" si="24"/>
        <v>#DIV/0!</v>
      </c>
      <c r="AS21" s="460" t="e">
        <f t="shared" si="24"/>
        <v>#DIV/0!</v>
      </c>
      <c r="AT21" s="443"/>
      <c r="AV21" s="4"/>
      <c r="AW21" s="1"/>
      <c r="AX21" s="560" t="s">
        <v>483</v>
      </c>
      <c r="AY21" s="1"/>
      <c r="AZ21" s="562">
        <f>SUM(AZ14-(AZ19+AZ20))</f>
        <v>78.94736842105263</v>
      </c>
      <c r="BA21" s="3"/>
    </row>
    <row r="22" spans="1:60" ht="18" thickBot="1" x14ac:dyDescent="0.55000000000000004">
      <c r="B22" s="397" t="s">
        <v>229</v>
      </c>
      <c r="C22" s="246">
        <f>SUM(C10:C21)</f>
        <v>0</v>
      </c>
      <c r="D22" s="133">
        <f>+C22/$C$7</f>
        <v>0</v>
      </c>
      <c r="E22" s="246">
        <f t="shared" ref="E22:AD22" si="25">SUM(E10:E21)</f>
        <v>0</v>
      </c>
      <c r="F22" s="169">
        <f t="shared" si="25"/>
        <v>0</v>
      </c>
      <c r="G22" s="271">
        <f t="shared" si="25"/>
        <v>0</v>
      </c>
      <c r="H22" s="189">
        <f t="shared" si="25"/>
        <v>0</v>
      </c>
      <c r="I22" s="182">
        <f t="shared" si="25"/>
        <v>0</v>
      </c>
      <c r="J22" s="90">
        <f t="shared" si="25"/>
        <v>0</v>
      </c>
      <c r="K22" s="95">
        <f t="shared" si="25"/>
        <v>0</v>
      </c>
      <c r="L22" s="169">
        <f t="shared" si="25"/>
        <v>0</v>
      </c>
      <c r="M22" s="95">
        <f t="shared" si="25"/>
        <v>0</v>
      </c>
      <c r="N22" s="90">
        <f t="shared" si="25"/>
        <v>0</v>
      </c>
      <c r="O22" s="95">
        <f t="shared" si="25"/>
        <v>0</v>
      </c>
      <c r="P22" s="169">
        <f t="shared" si="25"/>
        <v>0</v>
      </c>
      <c r="Q22" s="95">
        <f t="shared" si="25"/>
        <v>0</v>
      </c>
      <c r="R22" s="169">
        <f t="shared" si="25"/>
        <v>0</v>
      </c>
      <c r="S22" s="95">
        <f t="shared" si="25"/>
        <v>0</v>
      </c>
      <c r="T22" s="169">
        <f t="shared" si="25"/>
        <v>0</v>
      </c>
      <c r="U22" s="95">
        <f t="shared" si="25"/>
        <v>0</v>
      </c>
      <c r="V22" s="189">
        <f t="shared" si="25"/>
        <v>0</v>
      </c>
      <c r="W22" s="212">
        <f t="shared" si="25"/>
        <v>0</v>
      </c>
      <c r="X22" s="169">
        <f t="shared" si="25"/>
        <v>1E-4</v>
      </c>
      <c r="Y22" s="95">
        <f t="shared" si="25"/>
        <v>0</v>
      </c>
      <c r="Z22" s="169">
        <f t="shared" si="25"/>
        <v>3.0000000000000001E-3</v>
      </c>
      <c r="AA22" s="95">
        <f t="shared" si="25"/>
        <v>0</v>
      </c>
      <c r="AB22" s="90">
        <f t="shared" si="25"/>
        <v>0</v>
      </c>
      <c r="AC22" s="95">
        <f t="shared" si="25"/>
        <v>0</v>
      </c>
      <c r="AD22" s="398">
        <f t="shared" si="25"/>
        <v>1E-4</v>
      </c>
      <c r="AE22" s="1"/>
      <c r="AF22" s="294" t="s">
        <v>390</v>
      </c>
      <c r="AG22" s="235"/>
      <c r="AH22" s="235"/>
      <c r="AI22" s="235"/>
      <c r="AJ22" s="235"/>
      <c r="AK22" s="235"/>
      <c r="AL22" s="235"/>
      <c r="AM22" s="235"/>
      <c r="AN22" s="235"/>
      <c r="AO22" s="235"/>
      <c r="AP22" s="235"/>
      <c r="AQ22" s="434"/>
      <c r="AR22" s="440"/>
      <c r="AS22" s="235"/>
      <c r="AT22" s="442"/>
      <c r="AV22" s="4"/>
      <c r="AW22" s="1"/>
      <c r="AX22" s="560" t="s">
        <v>484</v>
      </c>
      <c r="AY22" s="1"/>
      <c r="AZ22" s="563">
        <v>300</v>
      </c>
      <c r="BA22" s="3"/>
    </row>
    <row r="23" spans="1:60" ht="13.9" x14ac:dyDescent="0.4">
      <c r="B23" s="399"/>
      <c r="C23" s="247"/>
      <c r="D23" s="77"/>
      <c r="E23" s="247"/>
      <c r="F23" s="210"/>
      <c r="G23" s="272"/>
      <c r="H23" s="173"/>
      <c r="I23" s="183"/>
      <c r="J23" s="166"/>
      <c r="K23" s="96"/>
      <c r="L23" s="210"/>
      <c r="M23" s="96"/>
      <c r="N23" s="166"/>
      <c r="O23" s="96"/>
      <c r="P23" s="210"/>
      <c r="Q23" s="96"/>
      <c r="R23" s="210"/>
      <c r="S23" s="96"/>
      <c r="T23" s="166"/>
      <c r="U23" s="96"/>
      <c r="V23" s="166"/>
      <c r="W23" s="96"/>
      <c r="X23" s="210"/>
      <c r="Y23" s="96"/>
      <c r="Z23" s="210"/>
      <c r="AA23" s="96"/>
      <c r="AB23" s="166"/>
      <c r="AC23" s="96"/>
      <c r="AD23" s="318"/>
      <c r="AR23" s="224" t="s">
        <v>356</v>
      </c>
      <c r="AS23" s="463"/>
      <c r="AT23" s="466">
        <f>+C125</f>
        <v>0</v>
      </c>
      <c r="AV23" s="4"/>
      <c r="AW23" s="1"/>
      <c r="AX23" s="1"/>
      <c r="AY23" s="1"/>
      <c r="AZ23" s="344"/>
      <c r="BA23" s="3"/>
    </row>
    <row r="24" spans="1:60" ht="18" thickBot="1" x14ac:dyDescent="0.55000000000000004">
      <c r="B24" s="400" t="s">
        <v>242</v>
      </c>
      <c r="C24" s="243">
        <f>+C7-C22</f>
        <v>210000</v>
      </c>
      <c r="D24" s="101">
        <f>+C24/$C$7</f>
        <v>1</v>
      </c>
      <c r="E24" s="243">
        <f>+E7-E22</f>
        <v>210000</v>
      </c>
      <c r="F24" s="244">
        <f>+E24/E7</f>
        <v>1</v>
      </c>
      <c r="G24" s="250">
        <f t="shared" ref="G24:AD24" si="26">+G7-G22</f>
        <v>0</v>
      </c>
      <c r="H24" s="89" t="e">
        <f t="shared" si="26"/>
        <v>#DIV/0!</v>
      </c>
      <c r="I24" s="184">
        <f t="shared" si="26"/>
        <v>0</v>
      </c>
      <c r="J24" s="89" t="e">
        <f t="shared" si="26"/>
        <v>#DIV/0!</v>
      </c>
      <c r="K24" s="94">
        <f t="shared" si="26"/>
        <v>0</v>
      </c>
      <c r="L24" s="108" t="e">
        <f t="shared" si="26"/>
        <v>#DIV/0!</v>
      </c>
      <c r="M24" s="94">
        <f t="shared" si="26"/>
        <v>0</v>
      </c>
      <c r="N24" s="89" t="e">
        <f t="shared" si="26"/>
        <v>#DIV/0!</v>
      </c>
      <c r="O24" s="94">
        <f t="shared" si="26"/>
        <v>0</v>
      </c>
      <c r="P24" s="108" t="e">
        <f t="shared" si="26"/>
        <v>#DIV/0!</v>
      </c>
      <c r="Q24" s="94">
        <f t="shared" si="26"/>
        <v>0</v>
      </c>
      <c r="R24" s="108" t="e">
        <f t="shared" si="26"/>
        <v>#DIV/0!</v>
      </c>
      <c r="S24" s="94">
        <f t="shared" si="26"/>
        <v>0</v>
      </c>
      <c r="T24" s="89" t="e">
        <f t="shared" si="26"/>
        <v>#DIV/0!</v>
      </c>
      <c r="U24" s="94">
        <f t="shared" si="26"/>
        <v>0</v>
      </c>
      <c r="V24" s="89" t="e">
        <f t="shared" si="26"/>
        <v>#DIV/0!</v>
      </c>
      <c r="W24" s="94">
        <f t="shared" si="26"/>
        <v>0</v>
      </c>
      <c r="X24" s="108" t="e">
        <f t="shared" si="26"/>
        <v>#DIV/0!</v>
      </c>
      <c r="Y24" s="94">
        <f t="shared" si="26"/>
        <v>0</v>
      </c>
      <c r="Z24" s="108" t="e">
        <f t="shared" si="26"/>
        <v>#DIV/0!</v>
      </c>
      <c r="AA24" s="94">
        <f t="shared" si="26"/>
        <v>0</v>
      </c>
      <c r="AB24" s="89" t="e">
        <f t="shared" si="26"/>
        <v>#DIV/0!</v>
      </c>
      <c r="AC24" s="94">
        <f t="shared" si="26"/>
        <v>0</v>
      </c>
      <c r="AD24" s="319" t="e">
        <f t="shared" si="26"/>
        <v>#DIV/0!</v>
      </c>
      <c r="AE24" s="1"/>
      <c r="AR24" s="462" t="s">
        <v>357</v>
      </c>
      <c r="AS24" s="143"/>
      <c r="AT24" s="464">
        <f>+C131</f>
        <v>0</v>
      </c>
      <c r="AV24" s="6"/>
      <c r="AW24" s="2"/>
      <c r="AX24" s="556" t="s">
        <v>485</v>
      </c>
      <c r="AY24" s="2"/>
      <c r="AZ24" s="564">
        <f>+($AZ$21*$AZ$22)</f>
        <v>23684.21052631579</v>
      </c>
      <c r="BA24" s="7"/>
    </row>
    <row r="25" spans="1:60" ht="14.65" thickTop="1" thickBot="1" x14ac:dyDescent="0.45">
      <c r="B25" s="402"/>
      <c r="C25" s="206"/>
      <c r="D25" s="118"/>
      <c r="E25" s="269"/>
      <c r="F25" s="175"/>
      <c r="G25" s="258"/>
      <c r="H25" s="175"/>
      <c r="I25" s="201"/>
      <c r="J25" s="175"/>
      <c r="K25" s="199"/>
      <c r="L25" s="175"/>
      <c r="M25" s="199"/>
      <c r="N25" s="175"/>
      <c r="O25" s="199"/>
      <c r="P25" s="175"/>
      <c r="Q25" s="199"/>
      <c r="R25" s="188"/>
      <c r="S25" s="198"/>
      <c r="T25" s="188"/>
      <c r="U25" s="191"/>
      <c r="V25" s="188"/>
      <c r="W25" s="191"/>
      <c r="X25" s="188"/>
      <c r="Y25" s="191"/>
      <c r="Z25" s="188"/>
      <c r="AA25" s="191"/>
      <c r="AB25" s="188"/>
      <c r="AC25" s="191"/>
      <c r="AD25" s="403"/>
      <c r="AR25" s="225" t="s">
        <v>359</v>
      </c>
      <c r="AS25" s="192"/>
      <c r="AT25" s="446" t="e">
        <f>+#REF!/AT6</f>
        <v>#REF!</v>
      </c>
    </row>
    <row r="26" spans="1:60" ht="15.4" thickBot="1" x14ac:dyDescent="0.45">
      <c r="A26" s="326" t="s">
        <v>397</v>
      </c>
      <c r="B26" s="28" t="s">
        <v>241</v>
      </c>
      <c r="C26" s="186"/>
      <c r="D26" s="76"/>
      <c r="E26" s="248"/>
      <c r="F26" s="108"/>
      <c r="G26" s="259"/>
      <c r="H26" s="108"/>
      <c r="I26" s="184"/>
      <c r="J26" s="108"/>
      <c r="K26" s="94"/>
      <c r="L26" s="108"/>
      <c r="M26" s="94"/>
      <c r="N26" s="108"/>
      <c r="O26" s="94"/>
      <c r="P26" s="108"/>
      <c r="Q26" s="94"/>
      <c r="R26" s="172"/>
      <c r="S26" s="192"/>
      <c r="T26" s="172"/>
      <c r="U26" s="1"/>
      <c r="V26" s="172"/>
      <c r="W26" s="1"/>
      <c r="X26" s="172"/>
      <c r="Y26" s="1"/>
      <c r="Z26" s="172"/>
      <c r="AA26" s="1"/>
      <c r="AB26" s="172"/>
      <c r="AC26" s="1"/>
      <c r="AD26" s="319"/>
      <c r="AR26" s="9"/>
      <c r="AS26" s="9"/>
      <c r="AT26" s="9"/>
      <c r="BC26" s="569"/>
      <c r="BD26" s="570"/>
      <c r="BE26" s="570"/>
      <c r="BF26" s="570"/>
      <c r="BG26" s="570"/>
      <c r="BH26" s="570"/>
    </row>
    <row r="27" spans="1:60" ht="25.5" thickBot="1" x14ac:dyDescent="0.75">
      <c r="B27" s="28"/>
      <c r="C27" s="243"/>
      <c r="D27" s="76"/>
      <c r="E27" s="248"/>
      <c r="F27" s="108"/>
      <c r="G27" s="259"/>
      <c r="H27" s="108"/>
      <c r="I27" s="184"/>
      <c r="J27" s="108"/>
      <c r="K27" s="94"/>
      <c r="L27" s="108"/>
      <c r="M27" s="94"/>
      <c r="N27" s="108"/>
      <c r="O27" s="94"/>
      <c r="P27" s="108"/>
      <c r="Q27" s="94"/>
      <c r="R27" s="172"/>
      <c r="S27" s="192"/>
      <c r="T27" s="172"/>
      <c r="U27" s="1"/>
      <c r="V27" s="172"/>
      <c r="W27" s="1"/>
      <c r="X27" s="172"/>
      <c r="Y27" s="1"/>
      <c r="Z27" s="172"/>
      <c r="AA27" s="1"/>
      <c r="AB27" s="172"/>
      <c r="AC27" s="1"/>
      <c r="AD27" s="319"/>
      <c r="BC27" s="547" t="s">
        <v>461</v>
      </c>
      <c r="BD27" s="548"/>
      <c r="BE27" s="548"/>
      <c r="BF27" s="548"/>
      <c r="BG27" s="548"/>
      <c r="BH27" s="548"/>
    </row>
    <row r="28" spans="1:60" ht="18" thickBot="1" x14ac:dyDescent="0.55000000000000004">
      <c r="B28" s="404" t="s">
        <v>261</v>
      </c>
      <c r="C28" s="243"/>
      <c r="D28" s="76"/>
      <c r="E28" s="248"/>
      <c r="F28" s="108"/>
      <c r="G28" s="259"/>
      <c r="H28" s="108"/>
      <c r="I28" s="184"/>
      <c r="J28" s="108"/>
      <c r="K28" s="94"/>
      <c r="L28" s="108"/>
      <c r="M28" s="94"/>
      <c r="N28" s="108"/>
      <c r="O28" s="94"/>
      <c r="P28" s="108"/>
      <c r="Q28" s="94"/>
      <c r="R28" s="172"/>
      <c r="S28" s="192"/>
      <c r="T28" s="172"/>
      <c r="U28" s="1"/>
      <c r="V28" s="172"/>
      <c r="W28" s="1"/>
      <c r="X28" s="172"/>
      <c r="Y28" s="1"/>
      <c r="Z28" s="172"/>
      <c r="AA28" s="1"/>
      <c r="AB28" s="172"/>
      <c r="AC28" s="1"/>
      <c r="AD28" s="319"/>
      <c r="AR28" s="448"/>
      <c r="AS28" s="1"/>
      <c r="AT28" s="1"/>
      <c r="BC28" s="565" t="s">
        <v>486</v>
      </c>
      <c r="BD28" s="566"/>
      <c r="BE28" s="568" t="s">
        <v>940</v>
      </c>
      <c r="BF28" s="566"/>
      <c r="BG28" s="566"/>
      <c r="BH28" s="567"/>
    </row>
    <row r="29" spans="1:60" ht="18" thickBot="1" x14ac:dyDescent="0.55000000000000004">
      <c r="A29" s="327" t="s">
        <v>398</v>
      </c>
      <c r="B29" s="394" t="s">
        <v>253</v>
      </c>
      <c r="C29" s="243">
        <f t="shared" ref="C29:C37" si="27">+E29+G29+I29+K29+M29+O29+Q29+S29+U29+W29+Y29+AA29+AC29</f>
        <v>0</v>
      </c>
      <c r="D29" s="101">
        <f t="shared" ref="D29:D37" si="28">+C29/$C$7</f>
        <v>0</v>
      </c>
      <c r="E29" s="706">
        <f>'Next Years Budget - Set Goals'!E38/12</f>
        <v>0</v>
      </c>
      <c r="F29" s="108">
        <f>+E29/E$7</f>
        <v>0</v>
      </c>
      <c r="G29" s="706">
        <f>'Next Years Budget - Set Goals'!G38/12</f>
        <v>0</v>
      </c>
      <c r="H29" s="108" t="e">
        <f>+G29/G$7</f>
        <v>#DIV/0!</v>
      </c>
      <c r="I29" s="706">
        <f>'Next Years Budget - Set Goals'!I38/12</f>
        <v>0</v>
      </c>
      <c r="J29" s="108" t="e">
        <f t="shared" ref="J29:J38" si="29">+I29/I$7</f>
        <v>#DIV/0!</v>
      </c>
      <c r="K29" s="706">
        <f>'Next Years Budget - Set Goals'!K38/12</f>
        <v>0</v>
      </c>
      <c r="L29" s="108" t="e">
        <f t="shared" ref="L29:L38" si="30">+K29/K$7</f>
        <v>#DIV/0!</v>
      </c>
      <c r="M29" s="706">
        <f>'Next Years Budget - Set Goals'!M38/12</f>
        <v>0</v>
      </c>
      <c r="N29" s="108" t="e">
        <f t="shared" ref="N29:N38" si="31">+M29/M$7</f>
        <v>#DIV/0!</v>
      </c>
      <c r="O29" s="706">
        <f>'Next Years Budget - Set Goals'!O38/12</f>
        <v>0</v>
      </c>
      <c r="P29" s="108" t="e">
        <f t="shared" ref="P29:P38" si="32">+O29/O$7</f>
        <v>#DIV/0!</v>
      </c>
      <c r="Q29" s="706">
        <f>'Next Years Budget - Set Goals'!Q38/12</f>
        <v>0</v>
      </c>
      <c r="R29" s="108" t="e">
        <f t="shared" ref="R29:R38" si="33">+Q29/Q$7</f>
        <v>#DIV/0!</v>
      </c>
      <c r="S29" s="706">
        <f>'Next Years Budget - Set Goals'!S38/12</f>
        <v>0</v>
      </c>
      <c r="T29" s="108" t="e">
        <f t="shared" ref="T29:T38" si="34">+S29/S$7</f>
        <v>#DIV/0!</v>
      </c>
      <c r="U29" s="706">
        <f>'Next Years Budget - Set Goals'!U38/12</f>
        <v>0</v>
      </c>
      <c r="V29" s="108" t="e">
        <f t="shared" ref="V29:V38" si="35">+U29/U$7</f>
        <v>#DIV/0!</v>
      </c>
      <c r="W29" s="706">
        <f>'Next Years Budget - Set Goals'!W38/12</f>
        <v>0</v>
      </c>
      <c r="X29" s="108" t="e">
        <f t="shared" ref="X29:X38" si="36">+W29/W$7</f>
        <v>#DIV/0!</v>
      </c>
      <c r="Y29" s="706">
        <f>'Next Years Budget - Set Goals'!Y38/12</f>
        <v>0</v>
      </c>
      <c r="Z29" s="108" t="e">
        <f t="shared" ref="Z29:Z38" si="37">+Y29/Y$7</f>
        <v>#DIV/0!</v>
      </c>
      <c r="AA29" s="706">
        <f>'Next Years Budget - Set Goals'!AA38/12</f>
        <v>0</v>
      </c>
      <c r="AB29" s="108" t="e">
        <f t="shared" ref="AB29:AB38" si="38">+AA29/AA$7</f>
        <v>#DIV/0!</v>
      </c>
      <c r="AC29" s="706">
        <f>'Next Years Budget - Set Goals'!AC38/12</f>
        <v>0</v>
      </c>
      <c r="AD29" s="319" t="e">
        <f t="shared" ref="AD29:AD38" si="39">+AC29/AC$7</f>
        <v>#DIV/0!</v>
      </c>
      <c r="AR29" s="448"/>
      <c r="AS29" s="1"/>
      <c r="AT29" s="1"/>
      <c r="BC29" s="4"/>
      <c r="BD29" s="549" t="s">
        <v>462</v>
      </c>
      <c r="BE29" s="550" t="s">
        <v>941</v>
      </c>
      <c r="BF29" s="1"/>
      <c r="BG29" s="551">
        <f>+M7</f>
        <v>0</v>
      </c>
      <c r="BH29" s="3"/>
    </row>
    <row r="30" spans="1:60" ht="18" thickBot="1" x14ac:dyDescent="0.55000000000000004">
      <c r="A30" s="327" t="s">
        <v>398</v>
      </c>
      <c r="B30" s="394" t="s">
        <v>254</v>
      </c>
      <c r="C30" s="243">
        <f t="shared" si="27"/>
        <v>0</v>
      </c>
      <c r="D30" s="101">
        <f t="shared" si="28"/>
        <v>0</v>
      </c>
      <c r="E30" s="706">
        <f>'Next Years Budget - Set Goals'!E39/12</f>
        <v>0</v>
      </c>
      <c r="F30" s="108">
        <f t="shared" ref="F30:H37" si="40">+E30/E$7</f>
        <v>0</v>
      </c>
      <c r="G30" s="706">
        <f>'Next Years Budget - Set Goals'!G39/12</f>
        <v>0</v>
      </c>
      <c r="H30" s="108" t="e">
        <f t="shared" si="40"/>
        <v>#DIV/0!</v>
      </c>
      <c r="I30" s="706">
        <f>'Next Years Budget - Set Goals'!I39/12</f>
        <v>0</v>
      </c>
      <c r="J30" s="108" t="e">
        <f t="shared" si="29"/>
        <v>#DIV/0!</v>
      </c>
      <c r="K30" s="706">
        <f>'Next Years Budget - Set Goals'!K39/12</f>
        <v>0</v>
      </c>
      <c r="L30" s="108" t="e">
        <f t="shared" si="30"/>
        <v>#DIV/0!</v>
      </c>
      <c r="M30" s="706">
        <f>'Next Years Budget - Set Goals'!M39/12</f>
        <v>0</v>
      </c>
      <c r="N30" s="108" t="e">
        <f t="shared" si="31"/>
        <v>#DIV/0!</v>
      </c>
      <c r="O30" s="706">
        <f>'Next Years Budget - Set Goals'!O39/12</f>
        <v>0</v>
      </c>
      <c r="P30" s="108" t="e">
        <f t="shared" si="32"/>
        <v>#DIV/0!</v>
      </c>
      <c r="Q30" s="706">
        <f>'Next Years Budget - Set Goals'!Q39/12</f>
        <v>0</v>
      </c>
      <c r="R30" s="108" t="e">
        <f t="shared" si="33"/>
        <v>#DIV/0!</v>
      </c>
      <c r="S30" s="706">
        <f>'Next Years Budget - Set Goals'!S39/12</f>
        <v>0</v>
      </c>
      <c r="T30" s="108" t="e">
        <f t="shared" si="34"/>
        <v>#DIV/0!</v>
      </c>
      <c r="U30" s="706">
        <f>'Next Years Budget - Set Goals'!U39/12</f>
        <v>0</v>
      </c>
      <c r="V30" s="108" t="e">
        <f t="shared" si="35"/>
        <v>#DIV/0!</v>
      </c>
      <c r="W30" s="706">
        <f>'Next Years Budget - Set Goals'!W39/12</f>
        <v>0</v>
      </c>
      <c r="X30" s="108" t="e">
        <f t="shared" si="36"/>
        <v>#DIV/0!</v>
      </c>
      <c r="Y30" s="706">
        <f>'Next Years Budget - Set Goals'!Y39/12</f>
        <v>0</v>
      </c>
      <c r="Z30" s="108" t="e">
        <f t="shared" si="37"/>
        <v>#DIV/0!</v>
      </c>
      <c r="AA30" s="706">
        <f>'Next Years Budget - Set Goals'!AA39/12</f>
        <v>0</v>
      </c>
      <c r="AB30" s="108" t="e">
        <f t="shared" si="38"/>
        <v>#DIV/0!</v>
      </c>
      <c r="AC30" s="706">
        <f>'Next Years Budget - Set Goals'!AC39/12</f>
        <v>0</v>
      </c>
      <c r="AD30" s="319" t="e">
        <f t="shared" si="39"/>
        <v>#DIV/0!</v>
      </c>
      <c r="BC30" s="552"/>
      <c r="BD30" s="549" t="s">
        <v>464</v>
      </c>
      <c r="BE30" s="550" t="s">
        <v>465</v>
      </c>
      <c r="BF30" s="1"/>
      <c r="BG30" s="572">
        <v>850</v>
      </c>
      <c r="BH30" s="3"/>
    </row>
    <row r="31" spans="1:60" ht="18" thickBot="1" x14ac:dyDescent="0.55000000000000004">
      <c r="A31" s="327" t="s">
        <v>399</v>
      </c>
      <c r="B31" s="394" t="s">
        <v>255</v>
      </c>
      <c r="C31" s="243">
        <f t="shared" si="27"/>
        <v>0</v>
      </c>
      <c r="D31" s="101">
        <f t="shared" si="28"/>
        <v>0</v>
      </c>
      <c r="E31" s="706">
        <f>'Next Years Budget - Set Goals'!E40/12</f>
        <v>0</v>
      </c>
      <c r="F31" s="108">
        <f t="shared" si="40"/>
        <v>0</v>
      </c>
      <c r="G31" s="706">
        <f>'Next Years Budget - Set Goals'!G40/12</f>
        <v>0</v>
      </c>
      <c r="H31" s="108" t="e">
        <f t="shared" si="40"/>
        <v>#DIV/0!</v>
      </c>
      <c r="I31" s="706">
        <f>'Next Years Budget - Set Goals'!I40/12</f>
        <v>0</v>
      </c>
      <c r="J31" s="108" t="e">
        <f t="shared" si="29"/>
        <v>#DIV/0!</v>
      </c>
      <c r="K31" s="706">
        <f>'Next Years Budget - Set Goals'!K40/12</f>
        <v>0</v>
      </c>
      <c r="L31" s="108" t="e">
        <f t="shared" si="30"/>
        <v>#DIV/0!</v>
      </c>
      <c r="M31" s="706">
        <f>'Next Years Budget - Set Goals'!M40/12</f>
        <v>0</v>
      </c>
      <c r="N31" s="108" t="e">
        <f t="shared" si="31"/>
        <v>#DIV/0!</v>
      </c>
      <c r="O31" s="706">
        <f>'Next Years Budget - Set Goals'!O40/12</f>
        <v>0</v>
      </c>
      <c r="P31" s="108" t="e">
        <f t="shared" si="32"/>
        <v>#DIV/0!</v>
      </c>
      <c r="Q31" s="706">
        <f>'Next Years Budget - Set Goals'!Q40/12</f>
        <v>0</v>
      </c>
      <c r="R31" s="108" t="e">
        <f t="shared" si="33"/>
        <v>#DIV/0!</v>
      </c>
      <c r="S31" s="706">
        <f>'Next Years Budget - Set Goals'!S40/12</f>
        <v>0</v>
      </c>
      <c r="T31" s="108" t="e">
        <f t="shared" si="34"/>
        <v>#DIV/0!</v>
      </c>
      <c r="U31" s="706">
        <f>'Next Years Budget - Set Goals'!U40/12</f>
        <v>0</v>
      </c>
      <c r="V31" s="108" t="e">
        <f t="shared" si="35"/>
        <v>#DIV/0!</v>
      </c>
      <c r="W31" s="706">
        <f>'Next Years Budget - Set Goals'!W40/12</f>
        <v>0</v>
      </c>
      <c r="X31" s="108" t="e">
        <f t="shared" si="36"/>
        <v>#DIV/0!</v>
      </c>
      <c r="Y31" s="706">
        <f>'Next Years Budget - Set Goals'!Y40/12</f>
        <v>0</v>
      </c>
      <c r="Z31" s="108" t="e">
        <f t="shared" si="37"/>
        <v>#DIV/0!</v>
      </c>
      <c r="AA31" s="706">
        <f>'Next Years Budget - Set Goals'!AA40/12</f>
        <v>0</v>
      </c>
      <c r="AB31" s="108" t="e">
        <f t="shared" si="38"/>
        <v>#DIV/0!</v>
      </c>
      <c r="AC31" s="706">
        <f>'Next Years Budget - Set Goals'!AC40/12</f>
        <v>0</v>
      </c>
      <c r="AD31" s="319" t="e">
        <f t="shared" si="39"/>
        <v>#DIV/0!</v>
      </c>
      <c r="BC31" s="552"/>
      <c r="BD31" s="549" t="s">
        <v>466</v>
      </c>
      <c r="BE31" s="550" t="s">
        <v>467</v>
      </c>
      <c r="BF31" s="1"/>
      <c r="BG31" s="553">
        <f>+(BG29/BG30)</f>
        <v>0</v>
      </c>
      <c r="BH31" s="3"/>
    </row>
    <row r="32" spans="1:60" ht="18" thickBot="1" x14ac:dyDescent="0.55000000000000004">
      <c r="A32" s="327" t="s">
        <v>399</v>
      </c>
      <c r="B32" s="394" t="s">
        <v>256</v>
      </c>
      <c r="C32" s="243">
        <f t="shared" si="27"/>
        <v>0</v>
      </c>
      <c r="D32" s="101">
        <f t="shared" si="28"/>
        <v>0</v>
      </c>
      <c r="E32" s="706">
        <f>'Next Years Budget - Set Goals'!E41/12</f>
        <v>0</v>
      </c>
      <c r="F32" s="108">
        <f t="shared" si="40"/>
        <v>0</v>
      </c>
      <c r="G32" s="706">
        <f>'Next Years Budget - Set Goals'!G41/12</f>
        <v>0</v>
      </c>
      <c r="H32" s="108" t="e">
        <f t="shared" si="40"/>
        <v>#DIV/0!</v>
      </c>
      <c r="I32" s="706">
        <f>'Next Years Budget - Set Goals'!I41/12</f>
        <v>0</v>
      </c>
      <c r="J32" s="108" t="e">
        <f t="shared" si="29"/>
        <v>#DIV/0!</v>
      </c>
      <c r="K32" s="706">
        <f>'Next Years Budget - Set Goals'!K41/12</f>
        <v>0</v>
      </c>
      <c r="L32" s="108" t="e">
        <f t="shared" si="30"/>
        <v>#DIV/0!</v>
      </c>
      <c r="M32" s="706">
        <f>'Next Years Budget - Set Goals'!M41/12</f>
        <v>0</v>
      </c>
      <c r="N32" s="108" t="e">
        <f t="shared" si="31"/>
        <v>#DIV/0!</v>
      </c>
      <c r="O32" s="706">
        <f>'Next Years Budget - Set Goals'!O41/12</f>
        <v>0</v>
      </c>
      <c r="P32" s="108" t="e">
        <f t="shared" si="32"/>
        <v>#DIV/0!</v>
      </c>
      <c r="Q32" s="706">
        <f>'Next Years Budget - Set Goals'!Q41/12</f>
        <v>0</v>
      </c>
      <c r="R32" s="108" t="e">
        <f t="shared" si="33"/>
        <v>#DIV/0!</v>
      </c>
      <c r="S32" s="706">
        <f>'Next Years Budget - Set Goals'!S41/12</f>
        <v>0</v>
      </c>
      <c r="T32" s="108" t="e">
        <f t="shared" si="34"/>
        <v>#DIV/0!</v>
      </c>
      <c r="U32" s="706">
        <f>'Next Years Budget - Set Goals'!U41/12</f>
        <v>0</v>
      </c>
      <c r="V32" s="108" t="e">
        <f t="shared" si="35"/>
        <v>#DIV/0!</v>
      </c>
      <c r="W32" s="706">
        <f>'Next Years Budget - Set Goals'!W41/12</f>
        <v>0</v>
      </c>
      <c r="X32" s="108" t="e">
        <f t="shared" si="36"/>
        <v>#DIV/0!</v>
      </c>
      <c r="Y32" s="706">
        <f>'Next Years Budget - Set Goals'!Y41/12</f>
        <v>0</v>
      </c>
      <c r="Z32" s="108" t="e">
        <f t="shared" si="37"/>
        <v>#DIV/0!</v>
      </c>
      <c r="AA32" s="706">
        <f>'Next Years Budget - Set Goals'!AA41/12</f>
        <v>0</v>
      </c>
      <c r="AB32" s="108" t="e">
        <f t="shared" si="38"/>
        <v>#DIV/0!</v>
      </c>
      <c r="AC32" s="706">
        <f>'Next Years Budget - Set Goals'!AC41/12</f>
        <v>0</v>
      </c>
      <c r="AD32" s="319" t="e">
        <f t="shared" si="39"/>
        <v>#DIV/0!</v>
      </c>
      <c r="BC32" s="552"/>
      <c r="BD32" s="549" t="s">
        <v>468</v>
      </c>
      <c r="BE32" s="550" t="s">
        <v>469</v>
      </c>
      <c r="BF32" s="1"/>
      <c r="BG32" s="573">
        <v>0.05</v>
      </c>
      <c r="BH32" s="3"/>
    </row>
    <row r="33" spans="1:60" ht="18" thickBot="1" x14ac:dyDescent="0.55000000000000004">
      <c r="A33" s="327" t="s">
        <v>398</v>
      </c>
      <c r="B33" s="394" t="s">
        <v>257</v>
      </c>
      <c r="C33" s="243">
        <f t="shared" si="27"/>
        <v>0</v>
      </c>
      <c r="D33" s="101">
        <f t="shared" si="28"/>
        <v>0</v>
      </c>
      <c r="E33" s="706">
        <f>'Next Years Budget - Set Goals'!E42/12</f>
        <v>0</v>
      </c>
      <c r="F33" s="108">
        <f t="shared" si="40"/>
        <v>0</v>
      </c>
      <c r="G33" s="706">
        <f>'Next Years Budget - Set Goals'!G42/12</f>
        <v>0</v>
      </c>
      <c r="H33" s="108" t="e">
        <f t="shared" si="40"/>
        <v>#DIV/0!</v>
      </c>
      <c r="I33" s="706">
        <f>'Next Years Budget - Set Goals'!I42/12</f>
        <v>0</v>
      </c>
      <c r="J33" s="108" t="e">
        <f t="shared" si="29"/>
        <v>#DIV/0!</v>
      </c>
      <c r="K33" s="706">
        <f>'Next Years Budget - Set Goals'!K42/12</f>
        <v>0</v>
      </c>
      <c r="L33" s="108" t="e">
        <f t="shared" si="30"/>
        <v>#DIV/0!</v>
      </c>
      <c r="M33" s="706">
        <f>'Next Years Budget - Set Goals'!M42/12</f>
        <v>0</v>
      </c>
      <c r="N33" s="108" t="e">
        <f t="shared" si="31"/>
        <v>#DIV/0!</v>
      </c>
      <c r="O33" s="706">
        <f>'Next Years Budget - Set Goals'!O42/12</f>
        <v>0</v>
      </c>
      <c r="P33" s="108" t="e">
        <f t="shared" si="32"/>
        <v>#DIV/0!</v>
      </c>
      <c r="Q33" s="706">
        <f>'Next Years Budget - Set Goals'!Q42/12</f>
        <v>0</v>
      </c>
      <c r="R33" s="108" t="e">
        <f t="shared" si="33"/>
        <v>#DIV/0!</v>
      </c>
      <c r="S33" s="706">
        <f>'Next Years Budget - Set Goals'!S42/12</f>
        <v>0</v>
      </c>
      <c r="T33" s="108" t="e">
        <f t="shared" si="34"/>
        <v>#DIV/0!</v>
      </c>
      <c r="U33" s="706">
        <f>'Next Years Budget - Set Goals'!U42/12</f>
        <v>0</v>
      </c>
      <c r="V33" s="108" t="e">
        <f t="shared" si="35"/>
        <v>#DIV/0!</v>
      </c>
      <c r="W33" s="706">
        <f>'Next Years Budget - Set Goals'!W42/12</f>
        <v>0</v>
      </c>
      <c r="X33" s="108" t="e">
        <f t="shared" si="36"/>
        <v>#DIV/0!</v>
      </c>
      <c r="Y33" s="706">
        <f>'Next Years Budget - Set Goals'!Y42/12</f>
        <v>0</v>
      </c>
      <c r="Z33" s="108" t="e">
        <f t="shared" si="37"/>
        <v>#DIV/0!</v>
      </c>
      <c r="AA33" s="706">
        <f>'Next Years Budget - Set Goals'!AA42/12</f>
        <v>0</v>
      </c>
      <c r="AB33" s="108" t="e">
        <f t="shared" si="38"/>
        <v>#DIV/0!</v>
      </c>
      <c r="AC33" s="706">
        <f>'Next Years Budget - Set Goals'!AC42/12</f>
        <v>0</v>
      </c>
      <c r="AD33" s="319" t="e">
        <f t="shared" si="39"/>
        <v>#DIV/0!</v>
      </c>
      <c r="BC33" s="554"/>
      <c r="BD33" s="555" t="s">
        <v>470</v>
      </c>
      <c r="BE33" s="556" t="s">
        <v>471</v>
      </c>
      <c r="BF33" s="2"/>
      <c r="BG33" s="557">
        <f>+((BG29/BG30)/(1-BG32))</f>
        <v>0</v>
      </c>
      <c r="BH33" s="7"/>
    </row>
    <row r="34" spans="1:60" ht="18" thickBot="1" x14ac:dyDescent="0.55000000000000004">
      <c r="A34" s="327" t="s">
        <v>399</v>
      </c>
      <c r="B34" s="394" t="s">
        <v>258</v>
      </c>
      <c r="C34" s="243">
        <f t="shared" si="27"/>
        <v>0</v>
      </c>
      <c r="D34" s="101">
        <f t="shared" si="28"/>
        <v>0</v>
      </c>
      <c r="E34" s="706">
        <f>'Next Years Budget - Set Goals'!E43/12</f>
        <v>0</v>
      </c>
      <c r="F34" s="108">
        <f t="shared" si="40"/>
        <v>0</v>
      </c>
      <c r="G34" s="706">
        <f>'Next Years Budget - Set Goals'!G43/12</f>
        <v>0</v>
      </c>
      <c r="H34" s="108" t="e">
        <f t="shared" si="40"/>
        <v>#DIV/0!</v>
      </c>
      <c r="I34" s="706">
        <f>'Next Years Budget - Set Goals'!I43/12</f>
        <v>0</v>
      </c>
      <c r="J34" s="108" t="e">
        <f t="shared" si="29"/>
        <v>#DIV/0!</v>
      </c>
      <c r="K34" s="706">
        <f>'Next Years Budget - Set Goals'!K43/12</f>
        <v>0</v>
      </c>
      <c r="L34" s="108" t="e">
        <f t="shared" si="30"/>
        <v>#DIV/0!</v>
      </c>
      <c r="M34" s="706">
        <f>'Next Years Budget - Set Goals'!M43/12</f>
        <v>0</v>
      </c>
      <c r="N34" s="108" t="e">
        <f t="shared" si="31"/>
        <v>#DIV/0!</v>
      </c>
      <c r="O34" s="706">
        <f>'Next Years Budget - Set Goals'!O43/12</f>
        <v>0</v>
      </c>
      <c r="P34" s="108" t="e">
        <f t="shared" si="32"/>
        <v>#DIV/0!</v>
      </c>
      <c r="Q34" s="706">
        <f>'Next Years Budget - Set Goals'!Q43/12</f>
        <v>0</v>
      </c>
      <c r="R34" s="108" t="e">
        <f t="shared" si="33"/>
        <v>#DIV/0!</v>
      </c>
      <c r="S34" s="706">
        <f>'Next Years Budget - Set Goals'!S43/12</f>
        <v>0</v>
      </c>
      <c r="T34" s="108" t="e">
        <f t="shared" si="34"/>
        <v>#DIV/0!</v>
      </c>
      <c r="U34" s="706">
        <f>'Next Years Budget - Set Goals'!U43/12</f>
        <v>0</v>
      </c>
      <c r="V34" s="108" t="e">
        <f t="shared" si="35"/>
        <v>#DIV/0!</v>
      </c>
      <c r="W34" s="706">
        <f>'Next Years Budget - Set Goals'!W43/12</f>
        <v>0</v>
      </c>
      <c r="X34" s="108" t="e">
        <f t="shared" si="36"/>
        <v>#DIV/0!</v>
      </c>
      <c r="Y34" s="706">
        <f>'Next Years Budget - Set Goals'!Y43/12</f>
        <v>0</v>
      </c>
      <c r="Z34" s="108" t="e">
        <f t="shared" si="37"/>
        <v>#DIV/0!</v>
      </c>
      <c r="AA34" s="706">
        <f>'Next Years Budget - Set Goals'!AA43/12</f>
        <v>0</v>
      </c>
      <c r="AB34" s="108" t="e">
        <f t="shared" si="38"/>
        <v>#DIV/0!</v>
      </c>
      <c r="AC34" s="706">
        <f>'Next Years Budget - Set Goals'!AC43/12</f>
        <v>0</v>
      </c>
      <c r="AD34" s="319" t="e">
        <f t="shared" si="39"/>
        <v>#DIV/0!</v>
      </c>
      <c r="BC34" s="552"/>
      <c r="BD34" s="549" t="s">
        <v>472</v>
      </c>
      <c r="BE34" s="550" t="s">
        <v>473</v>
      </c>
      <c r="BF34" s="1"/>
      <c r="BG34" s="574">
        <v>0.95</v>
      </c>
      <c r="BH34" s="3"/>
    </row>
    <row r="35" spans="1:60" ht="18" thickBot="1" x14ac:dyDescent="0.55000000000000004">
      <c r="A35" s="327" t="s">
        <v>399</v>
      </c>
      <c r="B35" s="394" t="s">
        <v>259</v>
      </c>
      <c r="C35" s="243">
        <f t="shared" si="27"/>
        <v>0</v>
      </c>
      <c r="D35" s="101">
        <f t="shared" si="28"/>
        <v>0</v>
      </c>
      <c r="E35" s="706">
        <f>'Next Years Budget - Set Goals'!E44/12</f>
        <v>0</v>
      </c>
      <c r="F35" s="108">
        <f t="shared" si="40"/>
        <v>0</v>
      </c>
      <c r="G35" s="706">
        <f>'Next Years Budget - Set Goals'!G44/12</f>
        <v>0</v>
      </c>
      <c r="H35" s="108" t="e">
        <f t="shared" si="40"/>
        <v>#DIV/0!</v>
      </c>
      <c r="I35" s="706">
        <f>'Next Years Budget - Set Goals'!I44/12</f>
        <v>0</v>
      </c>
      <c r="J35" s="108" t="e">
        <f t="shared" si="29"/>
        <v>#DIV/0!</v>
      </c>
      <c r="K35" s="706">
        <f>'Next Years Budget - Set Goals'!K44/12</f>
        <v>0</v>
      </c>
      <c r="L35" s="108" t="e">
        <f t="shared" si="30"/>
        <v>#DIV/0!</v>
      </c>
      <c r="M35" s="706">
        <f>'Next Years Budget - Set Goals'!M44/12</f>
        <v>0</v>
      </c>
      <c r="N35" s="108" t="e">
        <f t="shared" si="31"/>
        <v>#DIV/0!</v>
      </c>
      <c r="O35" s="706">
        <f>'Next Years Budget - Set Goals'!O44/12</f>
        <v>0</v>
      </c>
      <c r="P35" s="108" t="e">
        <f t="shared" si="32"/>
        <v>#DIV/0!</v>
      </c>
      <c r="Q35" s="706">
        <f>'Next Years Budget - Set Goals'!Q44/12</f>
        <v>0</v>
      </c>
      <c r="R35" s="108" t="e">
        <f t="shared" si="33"/>
        <v>#DIV/0!</v>
      </c>
      <c r="S35" s="706">
        <f>'Next Years Budget - Set Goals'!S44/12</f>
        <v>0</v>
      </c>
      <c r="T35" s="108" t="e">
        <f t="shared" si="34"/>
        <v>#DIV/0!</v>
      </c>
      <c r="U35" s="706">
        <f>'Next Years Budget - Set Goals'!U44/12</f>
        <v>0</v>
      </c>
      <c r="V35" s="108" t="e">
        <f t="shared" si="35"/>
        <v>#DIV/0!</v>
      </c>
      <c r="W35" s="706">
        <f>'Next Years Budget - Set Goals'!W44/12</f>
        <v>0</v>
      </c>
      <c r="X35" s="108" t="e">
        <f t="shared" si="36"/>
        <v>#DIV/0!</v>
      </c>
      <c r="Y35" s="706">
        <f>'Next Years Budget - Set Goals'!Y44/12</f>
        <v>0</v>
      </c>
      <c r="Z35" s="108" t="e">
        <f t="shared" si="37"/>
        <v>#DIV/0!</v>
      </c>
      <c r="AA35" s="706">
        <f>'Next Years Budget - Set Goals'!AA44/12</f>
        <v>0</v>
      </c>
      <c r="AB35" s="108" t="e">
        <f t="shared" si="38"/>
        <v>#DIV/0!</v>
      </c>
      <c r="AC35" s="706">
        <f>'Next Years Budget - Set Goals'!AC44/12</f>
        <v>0</v>
      </c>
      <c r="AD35" s="319" t="e">
        <f t="shared" si="39"/>
        <v>#DIV/0!</v>
      </c>
      <c r="BC35" s="552"/>
      <c r="BD35" s="549" t="s">
        <v>474</v>
      </c>
      <c r="BE35" s="550" t="s">
        <v>475</v>
      </c>
      <c r="BF35" s="1"/>
      <c r="BG35" s="553">
        <f>SUM(BG33/BG34)</f>
        <v>0</v>
      </c>
      <c r="BH35" s="3"/>
    </row>
    <row r="36" spans="1:60" ht="18" thickBot="1" x14ac:dyDescent="0.55000000000000004">
      <c r="A36" s="327" t="s">
        <v>399</v>
      </c>
      <c r="B36" s="394" t="s">
        <v>260</v>
      </c>
      <c r="C36" s="243">
        <f t="shared" si="27"/>
        <v>0</v>
      </c>
      <c r="D36" s="101">
        <f t="shared" si="28"/>
        <v>0</v>
      </c>
      <c r="E36" s="706">
        <f>'Next Years Budget - Set Goals'!E45/12</f>
        <v>0</v>
      </c>
      <c r="F36" s="108">
        <f t="shared" si="40"/>
        <v>0</v>
      </c>
      <c r="G36" s="706">
        <f>'Next Years Budget - Set Goals'!G45/12</f>
        <v>0</v>
      </c>
      <c r="H36" s="108" t="e">
        <f t="shared" si="40"/>
        <v>#DIV/0!</v>
      </c>
      <c r="I36" s="706">
        <f>'Next Years Budget - Set Goals'!I45/12</f>
        <v>0</v>
      </c>
      <c r="J36" s="108" t="e">
        <f t="shared" si="29"/>
        <v>#DIV/0!</v>
      </c>
      <c r="K36" s="706">
        <f>'Next Years Budget - Set Goals'!K45/12</f>
        <v>0</v>
      </c>
      <c r="L36" s="108" t="e">
        <f t="shared" si="30"/>
        <v>#DIV/0!</v>
      </c>
      <c r="M36" s="706">
        <f>'Next Years Budget - Set Goals'!M45/12</f>
        <v>0</v>
      </c>
      <c r="N36" s="108" t="e">
        <f t="shared" si="31"/>
        <v>#DIV/0!</v>
      </c>
      <c r="O36" s="706">
        <f>'Next Years Budget - Set Goals'!O45/12</f>
        <v>0</v>
      </c>
      <c r="P36" s="108" t="e">
        <f t="shared" si="32"/>
        <v>#DIV/0!</v>
      </c>
      <c r="Q36" s="706">
        <f>'Next Years Budget - Set Goals'!Q45/12</f>
        <v>0</v>
      </c>
      <c r="R36" s="108" t="e">
        <f t="shared" si="33"/>
        <v>#DIV/0!</v>
      </c>
      <c r="S36" s="706">
        <f>'Next Years Budget - Set Goals'!S45/12</f>
        <v>0</v>
      </c>
      <c r="T36" s="108" t="e">
        <f t="shared" si="34"/>
        <v>#DIV/0!</v>
      </c>
      <c r="U36" s="706">
        <f>'Next Years Budget - Set Goals'!U45/12</f>
        <v>0</v>
      </c>
      <c r="V36" s="108" t="e">
        <f t="shared" si="35"/>
        <v>#DIV/0!</v>
      </c>
      <c r="W36" s="706">
        <f>'Next Years Budget - Set Goals'!W45/12</f>
        <v>0</v>
      </c>
      <c r="X36" s="108" t="e">
        <f t="shared" si="36"/>
        <v>#DIV/0!</v>
      </c>
      <c r="Y36" s="706">
        <f>'Next Years Budget - Set Goals'!Y45/12</f>
        <v>0</v>
      </c>
      <c r="Z36" s="108" t="e">
        <f t="shared" si="37"/>
        <v>#DIV/0!</v>
      </c>
      <c r="AA36" s="706">
        <f>'Next Years Budget - Set Goals'!AA45/12</f>
        <v>0</v>
      </c>
      <c r="AB36" s="108" t="e">
        <f t="shared" si="38"/>
        <v>#DIV/0!</v>
      </c>
      <c r="AC36" s="706">
        <f>'Next Years Budget - Set Goals'!AC45/12</f>
        <v>0</v>
      </c>
      <c r="AD36" s="319" t="e">
        <f t="shared" si="39"/>
        <v>#DIV/0!</v>
      </c>
      <c r="BC36" s="552"/>
      <c r="BD36" s="549" t="s">
        <v>476</v>
      </c>
      <c r="BE36" s="550" t="s">
        <v>477</v>
      </c>
      <c r="BF36" s="1"/>
      <c r="BG36" s="575">
        <v>21</v>
      </c>
      <c r="BH36" s="3"/>
    </row>
    <row r="37" spans="1:60" ht="27" thickBot="1" x14ac:dyDescent="0.55000000000000004">
      <c r="A37" s="327"/>
      <c r="B37" s="405" t="s">
        <v>262</v>
      </c>
      <c r="C37" s="243">
        <f t="shared" si="27"/>
        <v>0</v>
      </c>
      <c r="D37" s="101">
        <f t="shared" si="28"/>
        <v>0</v>
      </c>
      <c r="E37" s="706">
        <f>'Next Years Budget - Set Goals'!E46/12</f>
        <v>0</v>
      </c>
      <c r="F37" s="108">
        <f t="shared" si="40"/>
        <v>0</v>
      </c>
      <c r="G37" s="706">
        <f>'Next Years Budget - Set Goals'!G46/12</f>
        <v>0</v>
      </c>
      <c r="H37" s="108" t="e">
        <f t="shared" si="40"/>
        <v>#DIV/0!</v>
      </c>
      <c r="I37" s="706">
        <f>'Next Years Budget - Set Goals'!I46/12</f>
        <v>0</v>
      </c>
      <c r="J37" s="108" t="e">
        <f t="shared" si="29"/>
        <v>#DIV/0!</v>
      </c>
      <c r="K37" s="706">
        <f>'Next Years Budget - Set Goals'!K46/12</f>
        <v>0</v>
      </c>
      <c r="L37" s="108" t="e">
        <f t="shared" si="30"/>
        <v>#DIV/0!</v>
      </c>
      <c r="M37" s="706">
        <f>'Next Years Budget - Set Goals'!M46/12</f>
        <v>0</v>
      </c>
      <c r="N37" s="108" t="e">
        <f t="shared" si="31"/>
        <v>#DIV/0!</v>
      </c>
      <c r="O37" s="706">
        <f>'Next Years Budget - Set Goals'!O46/12</f>
        <v>0</v>
      </c>
      <c r="P37" s="108" t="e">
        <f t="shared" si="32"/>
        <v>#DIV/0!</v>
      </c>
      <c r="Q37" s="706">
        <f>'Next Years Budget - Set Goals'!Q46/12</f>
        <v>0</v>
      </c>
      <c r="R37" s="108" t="e">
        <f t="shared" si="33"/>
        <v>#DIV/0!</v>
      </c>
      <c r="S37" s="706">
        <f>'Next Years Budget - Set Goals'!S46/12</f>
        <v>0</v>
      </c>
      <c r="T37" s="108" t="e">
        <f t="shared" si="34"/>
        <v>#DIV/0!</v>
      </c>
      <c r="U37" s="706">
        <f>'Next Years Budget - Set Goals'!U46/12</f>
        <v>0</v>
      </c>
      <c r="V37" s="108" t="e">
        <f t="shared" si="35"/>
        <v>#DIV/0!</v>
      </c>
      <c r="W37" s="706">
        <f>'Next Years Budget - Set Goals'!W46/12</f>
        <v>0</v>
      </c>
      <c r="X37" s="108" t="e">
        <f t="shared" si="36"/>
        <v>#DIV/0!</v>
      </c>
      <c r="Y37" s="706">
        <f>'Next Years Budget - Set Goals'!Y46/12</f>
        <v>0</v>
      </c>
      <c r="Z37" s="108" t="e">
        <f t="shared" si="37"/>
        <v>#DIV/0!</v>
      </c>
      <c r="AA37" s="706">
        <f>'Next Years Budget - Set Goals'!AA46/12</f>
        <v>0</v>
      </c>
      <c r="AB37" s="108" t="e">
        <f t="shared" si="38"/>
        <v>#DIV/0!</v>
      </c>
      <c r="AC37" s="706">
        <f>'Next Years Budget - Set Goals'!AC46/12</f>
        <v>0</v>
      </c>
      <c r="AD37" s="319" t="e">
        <f t="shared" si="39"/>
        <v>#DIV/0!</v>
      </c>
      <c r="BC37" s="552"/>
      <c r="BD37" s="549" t="s">
        <v>478</v>
      </c>
      <c r="BE37" s="550" t="s">
        <v>479</v>
      </c>
      <c r="BF37" s="1"/>
      <c r="BG37" s="571">
        <f>(BG35/BG36)</f>
        <v>0</v>
      </c>
      <c r="BH37" s="558" t="s">
        <v>480</v>
      </c>
    </row>
    <row r="38" spans="1:60" ht="18" thickBot="1" x14ac:dyDescent="0.55000000000000004">
      <c r="A38" s="327"/>
      <c r="B38" s="406" t="s">
        <v>263</v>
      </c>
      <c r="C38" s="263">
        <f>SUM(C29:C37)</f>
        <v>0</v>
      </c>
      <c r="D38" s="167">
        <f>+C38/$C$7</f>
        <v>0</v>
      </c>
      <c r="E38" s="254">
        <f>SUM(E29:E37)</f>
        <v>0</v>
      </c>
      <c r="F38" s="176">
        <f>+E38/E$7</f>
        <v>0</v>
      </c>
      <c r="G38" s="254">
        <f>SUM(G29:G37)</f>
        <v>0</v>
      </c>
      <c r="H38" s="176" t="e">
        <f>+G38/G$7</f>
        <v>#DIV/0!</v>
      </c>
      <c r="I38" s="254">
        <f>SUM(I29:I37)</f>
        <v>0</v>
      </c>
      <c r="J38" s="176" t="e">
        <f t="shared" si="29"/>
        <v>#DIV/0!</v>
      </c>
      <c r="K38" s="254">
        <f>SUM(K29:K37)</f>
        <v>0</v>
      </c>
      <c r="L38" s="176" t="e">
        <f t="shared" si="30"/>
        <v>#DIV/0!</v>
      </c>
      <c r="M38" s="254">
        <f>SUM(M29:M37)</f>
        <v>0</v>
      </c>
      <c r="N38" s="176" t="e">
        <f t="shared" si="31"/>
        <v>#DIV/0!</v>
      </c>
      <c r="O38" s="254">
        <f>SUM(O29:O37)</f>
        <v>0</v>
      </c>
      <c r="P38" s="176" t="e">
        <f t="shared" si="32"/>
        <v>#DIV/0!</v>
      </c>
      <c r="Q38" s="254">
        <f>SUM(Q29:Q37)</f>
        <v>0</v>
      </c>
      <c r="R38" s="176" t="e">
        <f t="shared" si="33"/>
        <v>#DIV/0!</v>
      </c>
      <c r="S38" s="254">
        <f>SUM(S29:S37)</f>
        <v>0</v>
      </c>
      <c r="T38" s="176" t="e">
        <f t="shared" si="34"/>
        <v>#DIV/0!</v>
      </c>
      <c r="U38" s="254">
        <f>SUM(U29:U37)</f>
        <v>0</v>
      </c>
      <c r="V38" s="176" t="e">
        <f t="shared" si="35"/>
        <v>#DIV/0!</v>
      </c>
      <c r="W38" s="254">
        <f>SUM(W29:W37)</f>
        <v>0</v>
      </c>
      <c r="X38" s="176" t="e">
        <f t="shared" si="36"/>
        <v>#DIV/0!</v>
      </c>
      <c r="Y38" s="254">
        <f>SUM(Y29:Y37)</f>
        <v>0</v>
      </c>
      <c r="Z38" s="176" t="e">
        <f t="shared" si="37"/>
        <v>#DIV/0!</v>
      </c>
      <c r="AA38" s="254">
        <f>SUM(AA29:AA37)</f>
        <v>0</v>
      </c>
      <c r="AB38" s="176" t="e">
        <f t="shared" si="38"/>
        <v>#DIV/0!</v>
      </c>
      <c r="AC38" s="254">
        <f>SUM(AC29:AC37)</f>
        <v>0</v>
      </c>
      <c r="AD38" s="320" t="e">
        <f t="shared" si="39"/>
        <v>#DIV/0!</v>
      </c>
      <c r="BC38" s="6"/>
      <c r="BD38" s="555" t="s">
        <v>481</v>
      </c>
      <c r="BE38" s="556" t="s">
        <v>482</v>
      </c>
      <c r="BF38" s="2"/>
      <c r="BG38" s="576">
        <f>+(BG29/BG36)</f>
        <v>0</v>
      </c>
      <c r="BH38" s="559" t="s">
        <v>480</v>
      </c>
    </row>
    <row r="39" spans="1:60" ht="13.15" x14ac:dyDescent="0.4">
      <c r="A39" s="327"/>
      <c r="B39" s="407"/>
      <c r="C39" s="264"/>
      <c r="D39" s="107"/>
      <c r="E39" s="255"/>
      <c r="F39" s="176"/>
      <c r="G39" s="255"/>
      <c r="H39" s="176"/>
      <c r="I39" s="255"/>
      <c r="J39" s="176"/>
      <c r="K39" s="255"/>
      <c r="L39" s="176"/>
      <c r="M39" s="255"/>
      <c r="N39" s="176"/>
      <c r="O39" s="255"/>
      <c r="P39" s="176"/>
      <c r="Q39" s="255"/>
      <c r="R39" s="176"/>
      <c r="S39" s="255"/>
      <c r="T39" s="176"/>
      <c r="U39" s="255"/>
      <c r="V39" s="176"/>
      <c r="W39" s="255"/>
      <c r="X39" s="176"/>
      <c r="Y39" s="255"/>
      <c r="Z39" s="176"/>
      <c r="AA39" s="255"/>
      <c r="AB39" s="176"/>
      <c r="AC39" s="255"/>
      <c r="AD39" s="320"/>
      <c r="BC39" s="8"/>
      <c r="BD39" s="9"/>
      <c r="BE39" s="9"/>
      <c r="BF39" s="9"/>
      <c r="BG39" s="352"/>
      <c r="BH39" s="10"/>
    </row>
    <row r="40" spans="1:60" ht="17.649999999999999" x14ac:dyDescent="0.5">
      <c r="A40" s="327"/>
      <c r="B40" s="404" t="s">
        <v>283</v>
      </c>
      <c r="C40" s="243"/>
      <c r="D40" s="1"/>
      <c r="E40" s="248"/>
      <c r="F40" s="108"/>
      <c r="G40" s="248"/>
      <c r="H40" s="108"/>
      <c r="I40" s="248"/>
      <c r="J40" s="108"/>
      <c r="K40" s="248"/>
      <c r="L40" s="108"/>
      <c r="M40" s="248"/>
      <c r="N40" s="108"/>
      <c r="O40" s="248"/>
      <c r="P40" s="108"/>
      <c r="Q40" s="248"/>
      <c r="R40" s="108"/>
      <c r="S40" s="248"/>
      <c r="T40" s="108"/>
      <c r="U40" s="248"/>
      <c r="V40" s="108"/>
      <c r="W40" s="248"/>
      <c r="X40" s="108"/>
      <c r="Y40" s="248"/>
      <c r="Z40" s="108"/>
      <c r="AA40" s="248"/>
      <c r="AB40" s="108"/>
      <c r="AC40" s="248"/>
      <c r="AD40" s="319"/>
      <c r="BC40" s="4"/>
      <c r="BD40" s="1"/>
      <c r="BE40" s="560" t="s">
        <v>964</v>
      </c>
      <c r="BF40" s="1"/>
      <c r="BG40" s="838">
        <f>+((I7/139)/15)</f>
        <v>0</v>
      </c>
      <c r="BH40" s="3"/>
    </row>
    <row r="41" spans="1:60" ht="17.649999999999999" x14ac:dyDescent="0.5">
      <c r="A41" s="327" t="s">
        <v>399</v>
      </c>
      <c r="B41" s="394" t="s">
        <v>264</v>
      </c>
      <c r="C41" s="243">
        <f t="shared" ref="C41:C59" si="41">+E41+G41+I41+K41+M41+O41+Q41+S41+U41+W41+Y41+AA41+AC41</f>
        <v>0</v>
      </c>
      <c r="D41" s="101">
        <f t="shared" ref="D41:D59" si="42">+C41/$C$7</f>
        <v>0</v>
      </c>
      <c r="E41" s="706">
        <f>'Next Years Budget - Set Goals'!E50/12</f>
        <v>0</v>
      </c>
      <c r="F41" s="108">
        <f t="shared" ref="F41:H56" si="43">+E41/E$7</f>
        <v>0</v>
      </c>
      <c r="G41" s="706">
        <f>'Next Years Budget - Set Goals'!G50/12</f>
        <v>0</v>
      </c>
      <c r="H41" s="108" t="e">
        <f t="shared" si="43"/>
        <v>#DIV/0!</v>
      </c>
      <c r="I41" s="706">
        <f>'Next Years Budget - Set Goals'!I50/12</f>
        <v>0</v>
      </c>
      <c r="J41" s="108" t="e">
        <f t="shared" ref="J41:J60" si="44">+I41/I$7</f>
        <v>#DIV/0!</v>
      </c>
      <c r="K41" s="706">
        <f>'Next Years Budget - Set Goals'!K50/12</f>
        <v>0</v>
      </c>
      <c r="L41" s="108" t="e">
        <f t="shared" ref="L41:L60" si="45">+K41/K$7</f>
        <v>#DIV/0!</v>
      </c>
      <c r="M41" s="706">
        <f>'Next Years Budget - Set Goals'!M50/12</f>
        <v>0</v>
      </c>
      <c r="N41" s="108" t="e">
        <f t="shared" ref="N41:N60" si="46">+M41/M$7</f>
        <v>#DIV/0!</v>
      </c>
      <c r="O41" s="706">
        <f>'Next Years Budget - Set Goals'!O50/12</f>
        <v>0</v>
      </c>
      <c r="P41" s="108" t="e">
        <f t="shared" ref="P41:P60" si="47">+O41/O$7</f>
        <v>#DIV/0!</v>
      </c>
      <c r="Q41" s="706">
        <f>'Next Years Budget - Set Goals'!Q50/12</f>
        <v>0</v>
      </c>
      <c r="R41" s="108" t="e">
        <f t="shared" ref="R41:R60" si="48">+Q41/Q$7</f>
        <v>#DIV/0!</v>
      </c>
      <c r="S41" s="706">
        <f>'Next Years Budget - Set Goals'!S50/12</f>
        <v>0</v>
      </c>
      <c r="T41" s="108" t="e">
        <f t="shared" ref="T41:T60" si="49">+S41/S$7</f>
        <v>#DIV/0!</v>
      </c>
      <c r="U41" s="706">
        <f>'Next Years Budget - Set Goals'!U50/12</f>
        <v>0</v>
      </c>
      <c r="V41" s="108" t="e">
        <f t="shared" ref="V41:V60" si="50">+U41/U$7</f>
        <v>#DIV/0!</v>
      </c>
      <c r="W41" s="706">
        <f>'Next Years Budget - Set Goals'!W50/12</f>
        <v>0</v>
      </c>
      <c r="X41" s="108" t="e">
        <f t="shared" ref="X41:X60" si="51">+W41/W$7</f>
        <v>#DIV/0!</v>
      </c>
      <c r="Y41" s="706">
        <f>'Next Years Budget - Set Goals'!Y50/12</f>
        <v>0</v>
      </c>
      <c r="Z41" s="108" t="e">
        <f t="shared" ref="Z41:Z60" si="52">+Y41/Y$7</f>
        <v>#DIV/0!</v>
      </c>
      <c r="AA41" s="706">
        <f>'Next Years Budget - Set Goals'!AA50/12</f>
        <v>0</v>
      </c>
      <c r="AB41" s="108" t="e">
        <f t="shared" ref="AB41:AB60" si="53">+AA41/AA$7</f>
        <v>#DIV/0!</v>
      </c>
      <c r="AC41" s="706">
        <f>'Next Years Budget - Set Goals'!AC50/12</f>
        <v>0</v>
      </c>
      <c r="AD41" s="319" t="e">
        <f t="shared" ref="AD41:AD60" si="54">+AC41/AC$7</f>
        <v>#DIV/0!</v>
      </c>
      <c r="BC41" s="4"/>
      <c r="BD41" s="1"/>
      <c r="BE41" s="560" t="s">
        <v>963</v>
      </c>
      <c r="BF41" s="1"/>
      <c r="BG41" s="838">
        <f>+(($G7/350)/20)</f>
        <v>0</v>
      </c>
      <c r="BH41" s="561"/>
    </row>
    <row r="42" spans="1:60" ht="17.649999999999999" x14ac:dyDescent="0.5">
      <c r="A42" s="327" t="s">
        <v>399</v>
      </c>
      <c r="B42" s="394" t="s">
        <v>265</v>
      </c>
      <c r="C42" s="243">
        <f t="shared" si="41"/>
        <v>0</v>
      </c>
      <c r="D42" s="101">
        <f t="shared" si="42"/>
        <v>0</v>
      </c>
      <c r="E42" s="706">
        <f>'Next Years Budget - Set Goals'!E51/12</f>
        <v>0</v>
      </c>
      <c r="F42" s="108">
        <f t="shared" si="43"/>
        <v>0</v>
      </c>
      <c r="G42" s="706">
        <f>'Next Years Budget - Set Goals'!G51/12</f>
        <v>0</v>
      </c>
      <c r="H42" s="108" t="e">
        <f t="shared" si="43"/>
        <v>#DIV/0!</v>
      </c>
      <c r="I42" s="706">
        <f>'Next Years Budget - Set Goals'!I51/12</f>
        <v>0</v>
      </c>
      <c r="J42" s="108" t="e">
        <f t="shared" si="44"/>
        <v>#DIV/0!</v>
      </c>
      <c r="K42" s="706">
        <f>'Next Years Budget - Set Goals'!K51/12</f>
        <v>0</v>
      </c>
      <c r="L42" s="108" t="e">
        <f t="shared" si="45"/>
        <v>#DIV/0!</v>
      </c>
      <c r="M42" s="706">
        <f>'Next Years Budget - Set Goals'!M51/12</f>
        <v>0</v>
      </c>
      <c r="N42" s="108" t="e">
        <f t="shared" si="46"/>
        <v>#DIV/0!</v>
      </c>
      <c r="O42" s="706">
        <f>'Next Years Budget - Set Goals'!O51/12</f>
        <v>0</v>
      </c>
      <c r="P42" s="108" t="e">
        <f t="shared" si="47"/>
        <v>#DIV/0!</v>
      </c>
      <c r="Q42" s="706">
        <f>'Next Years Budget - Set Goals'!Q51/12</f>
        <v>0</v>
      </c>
      <c r="R42" s="108" t="e">
        <f t="shared" si="48"/>
        <v>#DIV/0!</v>
      </c>
      <c r="S42" s="706">
        <f>'Next Years Budget - Set Goals'!S51/12</f>
        <v>0</v>
      </c>
      <c r="T42" s="108" t="e">
        <f t="shared" si="49"/>
        <v>#DIV/0!</v>
      </c>
      <c r="U42" s="706">
        <f>'Next Years Budget - Set Goals'!U51/12</f>
        <v>0</v>
      </c>
      <c r="V42" s="108" t="e">
        <f t="shared" si="50"/>
        <v>#DIV/0!</v>
      </c>
      <c r="W42" s="706">
        <f>'Next Years Budget - Set Goals'!W51/12</f>
        <v>0</v>
      </c>
      <c r="X42" s="108" t="e">
        <f t="shared" si="51"/>
        <v>#DIV/0!</v>
      </c>
      <c r="Y42" s="706">
        <f>'Next Years Budget - Set Goals'!Y51/12</f>
        <v>0</v>
      </c>
      <c r="Z42" s="108" t="e">
        <f t="shared" si="52"/>
        <v>#DIV/0!</v>
      </c>
      <c r="AA42" s="706">
        <f>'Next Years Budget - Set Goals'!AA51/12</f>
        <v>0</v>
      </c>
      <c r="AB42" s="108" t="e">
        <f t="shared" si="53"/>
        <v>#DIV/0!</v>
      </c>
      <c r="AC42" s="706">
        <f>'Next Years Budget - Set Goals'!AC51/12</f>
        <v>0</v>
      </c>
      <c r="AD42" s="319" t="e">
        <f t="shared" si="54"/>
        <v>#DIV/0!</v>
      </c>
      <c r="BC42" s="4"/>
      <c r="BD42" s="1"/>
      <c r="BE42" s="560" t="s">
        <v>483</v>
      </c>
      <c r="BF42" s="1"/>
      <c r="BG42" s="562">
        <f>SUM(BG35-(BG40+BG41))</f>
        <v>0</v>
      </c>
      <c r="BH42" s="3"/>
    </row>
    <row r="43" spans="1:60" ht="17.649999999999999" x14ac:dyDescent="0.5">
      <c r="A43" s="327" t="s">
        <v>398</v>
      </c>
      <c r="B43" s="394" t="s">
        <v>266</v>
      </c>
      <c r="C43" s="243">
        <f t="shared" si="41"/>
        <v>0</v>
      </c>
      <c r="D43" s="101">
        <f t="shared" si="42"/>
        <v>0</v>
      </c>
      <c r="E43" s="706">
        <f>'Next Years Budget - Set Goals'!E52/12</f>
        <v>0</v>
      </c>
      <c r="F43" s="108">
        <f t="shared" si="43"/>
        <v>0</v>
      </c>
      <c r="G43" s="706">
        <f>'Next Years Budget - Set Goals'!G52/12</f>
        <v>0</v>
      </c>
      <c r="H43" s="108" t="e">
        <f t="shared" si="43"/>
        <v>#DIV/0!</v>
      </c>
      <c r="I43" s="706">
        <f>'Next Years Budget - Set Goals'!I52/12</f>
        <v>0</v>
      </c>
      <c r="J43" s="108" t="e">
        <f t="shared" si="44"/>
        <v>#DIV/0!</v>
      </c>
      <c r="K43" s="706">
        <f>'Next Years Budget - Set Goals'!K52/12</f>
        <v>0</v>
      </c>
      <c r="L43" s="108" t="e">
        <f t="shared" si="45"/>
        <v>#DIV/0!</v>
      </c>
      <c r="M43" s="706">
        <f>'Next Years Budget - Set Goals'!M52/12</f>
        <v>0</v>
      </c>
      <c r="N43" s="108" t="e">
        <f t="shared" si="46"/>
        <v>#DIV/0!</v>
      </c>
      <c r="O43" s="706">
        <f>'Next Years Budget - Set Goals'!O52/12</f>
        <v>0</v>
      </c>
      <c r="P43" s="108" t="e">
        <f t="shared" si="47"/>
        <v>#DIV/0!</v>
      </c>
      <c r="Q43" s="706">
        <f>'Next Years Budget - Set Goals'!Q52/12</f>
        <v>0</v>
      </c>
      <c r="R43" s="108" t="e">
        <f t="shared" si="48"/>
        <v>#DIV/0!</v>
      </c>
      <c r="S43" s="706">
        <f>'Next Years Budget - Set Goals'!S52/12</f>
        <v>0</v>
      </c>
      <c r="T43" s="108" t="e">
        <f t="shared" si="49"/>
        <v>#DIV/0!</v>
      </c>
      <c r="U43" s="706">
        <f>'Next Years Budget - Set Goals'!U52/12</f>
        <v>0</v>
      </c>
      <c r="V43" s="108" t="e">
        <f t="shared" si="50"/>
        <v>#DIV/0!</v>
      </c>
      <c r="W43" s="706">
        <f>'Next Years Budget - Set Goals'!W52/12</f>
        <v>0</v>
      </c>
      <c r="X43" s="108" t="e">
        <f t="shared" si="51"/>
        <v>#DIV/0!</v>
      </c>
      <c r="Y43" s="706">
        <f>'Next Years Budget - Set Goals'!Y52/12</f>
        <v>0</v>
      </c>
      <c r="Z43" s="108" t="e">
        <f t="shared" si="52"/>
        <v>#DIV/0!</v>
      </c>
      <c r="AA43" s="706">
        <f>'Next Years Budget - Set Goals'!AA52/12</f>
        <v>0</v>
      </c>
      <c r="AB43" s="108" t="e">
        <f t="shared" si="53"/>
        <v>#DIV/0!</v>
      </c>
      <c r="AC43" s="706">
        <f>'Next Years Budget - Set Goals'!AC52/12</f>
        <v>0</v>
      </c>
      <c r="AD43" s="319" t="e">
        <f t="shared" si="54"/>
        <v>#DIV/0!</v>
      </c>
      <c r="BC43" s="4"/>
      <c r="BD43" s="1"/>
      <c r="BE43" s="560" t="s">
        <v>484</v>
      </c>
      <c r="BF43" s="1"/>
      <c r="BG43" s="563">
        <v>80</v>
      </c>
      <c r="BH43" s="3"/>
    </row>
    <row r="44" spans="1:60" ht="13.15" x14ac:dyDescent="0.4">
      <c r="A44" s="327" t="s">
        <v>398</v>
      </c>
      <c r="B44" s="394" t="s">
        <v>267</v>
      </c>
      <c r="C44" s="243">
        <f t="shared" si="41"/>
        <v>0</v>
      </c>
      <c r="D44" s="101">
        <f t="shared" si="42"/>
        <v>0</v>
      </c>
      <c r="E44" s="706">
        <f>'Next Years Budget - Set Goals'!E53/12</f>
        <v>0</v>
      </c>
      <c r="F44" s="108">
        <f t="shared" si="43"/>
        <v>0</v>
      </c>
      <c r="G44" s="706">
        <f>'Next Years Budget - Set Goals'!G53/12</f>
        <v>0</v>
      </c>
      <c r="H44" s="108" t="e">
        <f t="shared" si="43"/>
        <v>#DIV/0!</v>
      </c>
      <c r="I44" s="706">
        <f>'Next Years Budget - Set Goals'!I53/12</f>
        <v>0</v>
      </c>
      <c r="J44" s="108" t="e">
        <f t="shared" si="44"/>
        <v>#DIV/0!</v>
      </c>
      <c r="K44" s="706">
        <f>'Next Years Budget - Set Goals'!K53/12</f>
        <v>0</v>
      </c>
      <c r="L44" s="108" t="e">
        <f t="shared" si="45"/>
        <v>#DIV/0!</v>
      </c>
      <c r="M44" s="706">
        <f>'Next Years Budget - Set Goals'!M53/12</f>
        <v>0</v>
      </c>
      <c r="N44" s="108" t="e">
        <f t="shared" si="46"/>
        <v>#DIV/0!</v>
      </c>
      <c r="O44" s="706">
        <f>'Next Years Budget - Set Goals'!O53/12</f>
        <v>0</v>
      </c>
      <c r="P44" s="108" t="e">
        <f t="shared" si="47"/>
        <v>#DIV/0!</v>
      </c>
      <c r="Q44" s="706">
        <f>'Next Years Budget - Set Goals'!Q53/12</f>
        <v>0</v>
      </c>
      <c r="R44" s="108" t="e">
        <f t="shared" si="48"/>
        <v>#DIV/0!</v>
      </c>
      <c r="S44" s="706">
        <f>'Next Years Budget - Set Goals'!S53/12</f>
        <v>0</v>
      </c>
      <c r="T44" s="108" t="e">
        <f t="shared" si="49"/>
        <v>#DIV/0!</v>
      </c>
      <c r="U44" s="706">
        <f>'Next Years Budget - Set Goals'!U53/12</f>
        <v>0</v>
      </c>
      <c r="V44" s="108" t="e">
        <f t="shared" si="50"/>
        <v>#DIV/0!</v>
      </c>
      <c r="W44" s="706">
        <f>'Next Years Budget - Set Goals'!W53/12</f>
        <v>0</v>
      </c>
      <c r="X44" s="108" t="e">
        <f t="shared" si="51"/>
        <v>#DIV/0!</v>
      </c>
      <c r="Y44" s="706">
        <f>'Next Years Budget - Set Goals'!Y53/12</f>
        <v>0</v>
      </c>
      <c r="Z44" s="108" t="e">
        <f t="shared" si="52"/>
        <v>#DIV/0!</v>
      </c>
      <c r="AA44" s="706">
        <f>'Next Years Budget - Set Goals'!AA53/12</f>
        <v>0</v>
      </c>
      <c r="AB44" s="108" t="e">
        <f t="shared" si="53"/>
        <v>#DIV/0!</v>
      </c>
      <c r="AC44" s="706">
        <f>'Next Years Budget - Set Goals'!AC53/12</f>
        <v>0</v>
      </c>
      <c r="AD44" s="319" t="e">
        <f t="shared" si="54"/>
        <v>#DIV/0!</v>
      </c>
      <c r="BC44" s="4"/>
      <c r="BD44" s="1"/>
      <c r="BE44" s="1"/>
      <c r="BF44" s="1"/>
      <c r="BG44" s="344"/>
      <c r="BH44" s="3"/>
    </row>
    <row r="45" spans="1:60" ht="18" thickBot="1" x14ac:dyDescent="0.55000000000000004">
      <c r="A45" s="327" t="s">
        <v>398</v>
      </c>
      <c r="B45" s="394" t="s">
        <v>268</v>
      </c>
      <c r="C45" s="243">
        <f t="shared" si="41"/>
        <v>0</v>
      </c>
      <c r="D45" s="101">
        <f t="shared" si="42"/>
        <v>0</v>
      </c>
      <c r="E45" s="706">
        <f>'Next Years Budget - Set Goals'!E54/12</f>
        <v>0</v>
      </c>
      <c r="F45" s="108">
        <f t="shared" si="43"/>
        <v>0</v>
      </c>
      <c r="G45" s="706">
        <f>'Next Years Budget - Set Goals'!G54/12</f>
        <v>0</v>
      </c>
      <c r="H45" s="108" t="e">
        <f t="shared" si="43"/>
        <v>#DIV/0!</v>
      </c>
      <c r="I45" s="706">
        <f>'Next Years Budget - Set Goals'!I54/12</f>
        <v>0</v>
      </c>
      <c r="J45" s="108" t="e">
        <f t="shared" si="44"/>
        <v>#DIV/0!</v>
      </c>
      <c r="K45" s="706">
        <f>'Next Years Budget - Set Goals'!K54/12</f>
        <v>0</v>
      </c>
      <c r="L45" s="108" t="e">
        <f t="shared" si="45"/>
        <v>#DIV/0!</v>
      </c>
      <c r="M45" s="706">
        <f>'Next Years Budget - Set Goals'!M54/12</f>
        <v>0</v>
      </c>
      <c r="N45" s="108" t="e">
        <f t="shared" si="46"/>
        <v>#DIV/0!</v>
      </c>
      <c r="O45" s="706">
        <f>'Next Years Budget - Set Goals'!O54/12</f>
        <v>0</v>
      </c>
      <c r="P45" s="108" t="e">
        <f t="shared" si="47"/>
        <v>#DIV/0!</v>
      </c>
      <c r="Q45" s="706">
        <f>'Next Years Budget - Set Goals'!Q54/12</f>
        <v>0</v>
      </c>
      <c r="R45" s="108" t="e">
        <f t="shared" si="48"/>
        <v>#DIV/0!</v>
      </c>
      <c r="S45" s="706">
        <f>'Next Years Budget - Set Goals'!S54/12</f>
        <v>0</v>
      </c>
      <c r="T45" s="108" t="e">
        <f t="shared" si="49"/>
        <v>#DIV/0!</v>
      </c>
      <c r="U45" s="706">
        <f>'Next Years Budget - Set Goals'!U54/12</f>
        <v>0</v>
      </c>
      <c r="V45" s="108" t="e">
        <f t="shared" si="50"/>
        <v>#DIV/0!</v>
      </c>
      <c r="W45" s="706">
        <f>'Next Years Budget - Set Goals'!W54/12</f>
        <v>0</v>
      </c>
      <c r="X45" s="108" t="e">
        <f t="shared" si="51"/>
        <v>#DIV/0!</v>
      </c>
      <c r="Y45" s="706">
        <f>'Next Years Budget - Set Goals'!Y54/12</f>
        <v>0</v>
      </c>
      <c r="Z45" s="108" t="e">
        <f t="shared" si="52"/>
        <v>#DIV/0!</v>
      </c>
      <c r="AA45" s="706">
        <f>'Next Years Budget - Set Goals'!AA54/12</f>
        <v>0</v>
      </c>
      <c r="AB45" s="108" t="e">
        <f t="shared" si="53"/>
        <v>#DIV/0!</v>
      </c>
      <c r="AC45" s="706">
        <f>'Next Years Budget - Set Goals'!AC54/12</f>
        <v>0</v>
      </c>
      <c r="AD45" s="319" t="e">
        <f t="shared" si="54"/>
        <v>#DIV/0!</v>
      </c>
      <c r="BC45" s="6"/>
      <c r="BD45" s="2"/>
      <c r="BE45" s="556" t="s">
        <v>485</v>
      </c>
      <c r="BF45" s="2"/>
      <c r="BG45" s="564">
        <f>+($BG$42*$BG$43)</f>
        <v>0</v>
      </c>
      <c r="BH45" s="7"/>
    </row>
    <row r="46" spans="1:60" ht="13.15" x14ac:dyDescent="0.4">
      <c r="A46" s="327" t="s">
        <v>399</v>
      </c>
      <c r="B46" s="394" t="s">
        <v>269</v>
      </c>
      <c r="C46" s="243">
        <f t="shared" si="41"/>
        <v>0</v>
      </c>
      <c r="D46" s="101">
        <f t="shared" si="42"/>
        <v>0</v>
      </c>
      <c r="E46" s="706">
        <f>'Next Years Budget - Set Goals'!E55/12</f>
        <v>0</v>
      </c>
      <c r="F46" s="108">
        <f t="shared" si="43"/>
        <v>0</v>
      </c>
      <c r="G46" s="706">
        <f>'Next Years Budget - Set Goals'!G55/12</f>
        <v>0</v>
      </c>
      <c r="H46" s="108" t="e">
        <f t="shared" si="43"/>
        <v>#DIV/0!</v>
      </c>
      <c r="I46" s="706">
        <f>'Next Years Budget - Set Goals'!I55/12</f>
        <v>0</v>
      </c>
      <c r="J46" s="108" t="e">
        <f t="shared" si="44"/>
        <v>#DIV/0!</v>
      </c>
      <c r="K46" s="706">
        <f>'Next Years Budget - Set Goals'!K55/12</f>
        <v>0</v>
      </c>
      <c r="L46" s="108" t="e">
        <f t="shared" si="45"/>
        <v>#DIV/0!</v>
      </c>
      <c r="M46" s="706">
        <f>'Next Years Budget - Set Goals'!M55/12</f>
        <v>0</v>
      </c>
      <c r="N46" s="108" t="e">
        <f t="shared" si="46"/>
        <v>#DIV/0!</v>
      </c>
      <c r="O46" s="706">
        <f>'Next Years Budget - Set Goals'!O55/12</f>
        <v>0</v>
      </c>
      <c r="P46" s="108" t="e">
        <f t="shared" si="47"/>
        <v>#DIV/0!</v>
      </c>
      <c r="Q46" s="706">
        <f>'Next Years Budget - Set Goals'!Q55/12</f>
        <v>0</v>
      </c>
      <c r="R46" s="108" t="e">
        <f t="shared" si="48"/>
        <v>#DIV/0!</v>
      </c>
      <c r="S46" s="706">
        <f>'Next Years Budget - Set Goals'!S55/12</f>
        <v>0</v>
      </c>
      <c r="T46" s="108" t="e">
        <f t="shared" si="49"/>
        <v>#DIV/0!</v>
      </c>
      <c r="U46" s="706">
        <f>'Next Years Budget - Set Goals'!U55/12</f>
        <v>0</v>
      </c>
      <c r="V46" s="108" t="e">
        <f t="shared" si="50"/>
        <v>#DIV/0!</v>
      </c>
      <c r="W46" s="706">
        <f>'Next Years Budget - Set Goals'!W55/12</f>
        <v>0</v>
      </c>
      <c r="X46" s="108" t="e">
        <f t="shared" si="51"/>
        <v>#DIV/0!</v>
      </c>
      <c r="Y46" s="706">
        <f>'Next Years Budget - Set Goals'!Y55/12</f>
        <v>0</v>
      </c>
      <c r="Z46" s="108" t="e">
        <f t="shared" si="52"/>
        <v>#DIV/0!</v>
      </c>
      <c r="AA46" s="706">
        <f>'Next Years Budget - Set Goals'!AA55/12</f>
        <v>0</v>
      </c>
      <c r="AB46" s="108" t="e">
        <f t="shared" si="53"/>
        <v>#DIV/0!</v>
      </c>
      <c r="AC46" s="706">
        <f>'Next Years Budget - Set Goals'!AC55/12</f>
        <v>0</v>
      </c>
      <c r="AD46" s="319" t="e">
        <f t="shared" si="54"/>
        <v>#DIV/0!</v>
      </c>
    </row>
    <row r="47" spans="1:60" ht="13.15" x14ac:dyDescent="0.4">
      <c r="A47" s="327" t="s">
        <v>399</v>
      </c>
      <c r="B47" s="408" t="s">
        <v>270</v>
      </c>
      <c r="C47" s="243">
        <f t="shared" si="41"/>
        <v>0</v>
      </c>
      <c r="D47" s="101">
        <f t="shared" si="42"/>
        <v>0</v>
      </c>
      <c r="E47" s="706">
        <f>'Next Years Budget - Set Goals'!E56/12</f>
        <v>0</v>
      </c>
      <c r="F47" s="108">
        <f t="shared" si="43"/>
        <v>0</v>
      </c>
      <c r="G47" s="706">
        <f>'Next Years Budget - Set Goals'!G56/12</f>
        <v>0</v>
      </c>
      <c r="H47" s="108" t="e">
        <f t="shared" si="43"/>
        <v>#DIV/0!</v>
      </c>
      <c r="I47" s="706">
        <f>'Next Years Budget - Set Goals'!I56/12</f>
        <v>0</v>
      </c>
      <c r="J47" s="108" t="e">
        <f t="shared" si="44"/>
        <v>#DIV/0!</v>
      </c>
      <c r="K47" s="706">
        <f>'Next Years Budget - Set Goals'!K56/12</f>
        <v>0</v>
      </c>
      <c r="L47" s="108" t="e">
        <f t="shared" si="45"/>
        <v>#DIV/0!</v>
      </c>
      <c r="M47" s="706">
        <f>'Next Years Budget - Set Goals'!M56/12</f>
        <v>0</v>
      </c>
      <c r="N47" s="108" t="e">
        <f t="shared" si="46"/>
        <v>#DIV/0!</v>
      </c>
      <c r="O47" s="706">
        <f>'Next Years Budget - Set Goals'!O56/12</f>
        <v>0</v>
      </c>
      <c r="P47" s="108" t="e">
        <f t="shared" si="47"/>
        <v>#DIV/0!</v>
      </c>
      <c r="Q47" s="706">
        <f>'Next Years Budget - Set Goals'!Q56/12</f>
        <v>0</v>
      </c>
      <c r="R47" s="108" t="e">
        <f t="shared" si="48"/>
        <v>#DIV/0!</v>
      </c>
      <c r="S47" s="706">
        <f>'Next Years Budget - Set Goals'!S56/12</f>
        <v>0</v>
      </c>
      <c r="T47" s="108" t="e">
        <f t="shared" si="49"/>
        <v>#DIV/0!</v>
      </c>
      <c r="U47" s="706">
        <f>'Next Years Budget - Set Goals'!U56/12</f>
        <v>0</v>
      </c>
      <c r="V47" s="108" t="e">
        <f t="shared" si="50"/>
        <v>#DIV/0!</v>
      </c>
      <c r="W47" s="706">
        <f>'Next Years Budget - Set Goals'!W56/12</f>
        <v>0</v>
      </c>
      <c r="X47" s="108" t="e">
        <f t="shared" si="51"/>
        <v>#DIV/0!</v>
      </c>
      <c r="Y47" s="706">
        <f>'Next Years Budget - Set Goals'!Y56/12</f>
        <v>0</v>
      </c>
      <c r="Z47" s="108" t="e">
        <f t="shared" si="52"/>
        <v>#DIV/0!</v>
      </c>
      <c r="AA47" s="706">
        <f>'Next Years Budget - Set Goals'!AA56/12</f>
        <v>0</v>
      </c>
      <c r="AB47" s="108" t="e">
        <f t="shared" si="53"/>
        <v>#DIV/0!</v>
      </c>
      <c r="AC47" s="706">
        <f>'Next Years Budget - Set Goals'!AC56/12</f>
        <v>0</v>
      </c>
      <c r="AD47" s="319" t="e">
        <f t="shared" si="54"/>
        <v>#DIV/0!</v>
      </c>
    </row>
    <row r="48" spans="1:60" ht="13.15" x14ac:dyDescent="0.4">
      <c r="A48" s="327" t="s">
        <v>398</v>
      </c>
      <c r="B48" s="394" t="s">
        <v>271</v>
      </c>
      <c r="C48" s="243">
        <f t="shared" si="41"/>
        <v>0</v>
      </c>
      <c r="D48" s="101">
        <f t="shared" si="42"/>
        <v>0</v>
      </c>
      <c r="E48" s="706">
        <f>'Next Years Budget - Set Goals'!E57/12</f>
        <v>0</v>
      </c>
      <c r="F48" s="108">
        <f t="shared" si="43"/>
        <v>0</v>
      </c>
      <c r="G48" s="706">
        <f>'Next Years Budget - Set Goals'!G57/12</f>
        <v>0</v>
      </c>
      <c r="H48" s="108" t="e">
        <f t="shared" si="43"/>
        <v>#DIV/0!</v>
      </c>
      <c r="I48" s="706">
        <f>'Next Years Budget - Set Goals'!I57/12</f>
        <v>0</v>
      </c>
      <c r="J48" s="108" t="e">
        <f t="shared" si="44"/>
        <v>#DIV/0!</v>
      </c>
      <c r="K48" s="706">
        <f>'Next Years Budget - Set Goals'!K57/12</f>
        <v>0</v>
      </c>
      <c r="L48" s="108" t="e">
        <f t="shared" si="45"/>
        <v>#DIV/0!</v>
      </c>
      <c r="M48" s="706">
        <f>'Next Years Budget - Set Goals'!M57/12</f>
        <v>0</v>
      </c>
      <c r="N48" s="108" t="e">
        <f t="shared" si="46"/>
        <v>#DIV/0!</v>
      </c>
      <c r="O48" s="706">
        <f>'Next Years Budget - Set Goals'!O57/12</f>
        <v>0</v>
      </c>
      <c r="P48" s="108" t="e">
        <f t="shared" si="47"/>
        <v>#DIV/0!</v>
      </c>
      <c r="Q48" s="706">
        <f>'Next Years Budget - Set Goals'!Q57/12</f>
        <v>0</v>
      </c>
      <c r="R48" s="108" t="e">
        <f t="shared" si="48"/>
        <v>#DIV/0!</v>
      </c>
      <c r="S48" s="706">
        <f>'Next Years Budget - Set Goals'!S57/12</f>
        <v>0</v>
      </c>
      <c r="T48" s="108" t="e">
        <f t="shared" si="49"/>
        <v>#DIV/0!</v>
      </c>
      <c r="U48" s="706">
        <f>'Next Years Budget - Set Goals'!U57/12</f>
        <v>0</v>
      </c>
      <c r="V48" s="108" t="e">
        <f t="shared" si="50"/>
        <v>#DIV/0!</v>
      </c>
      <c r="W48" s="706">
        <f>'Next Years Budget - Set Goals'!W57/12</f>
        <v>0</v>
      </c>
      <c r="X48" s="108" t="e">
        <f t="shared" si="51"/>
        <v>#DIV/0!</v>
      </c>
      <c r="Y48" s="706">
        <f>'Next Years Budget - Set Goals'!Y57/12</f>
        <v>0</v>
      </c>
      <c r="Z48" s="108" t="e">
        <f t="shared" si="52"/>
        <v>#DIV/0!</v>
      </c>
      <c r="AA48" s="706">
        <f>'Next Years Budget - Set Goals'!AA57/12</f>
        <v>0</v>
      </c>
      <c r="AB48" s="108" t="e">
        <f t="shared" si="53"/>
        <v>#DIV/0!</v>
      </c>
      <c r="AC48" s="706">
        <f>'Next Years Budget - Set Goals'!AC57/12</f>
        <v>0</v>
      </c>
      <c r="AD48" s="319" t="e">
        <f t="shared" si="54"/>
        <v>#DIV/0!</v>
      </c>
    </row>
    <row r="49" spans="1:30" ht="13.15" x14ac:dyDescent="0.4">
      <c r="A49" s="327" t="s">
        <v>398</v>
      </c>
      <c r="B49" s="394" t="s">
        <v>272</v>
      </c>
      <c r="C49" s="243">
        <f t="shared" si="41"/>
        <v>0</v>
      </c>
      <c r="D49" s="101">
        <f t="shared" si="42"/>
        <v>0</v>
      </c>
      <c r="E49" s="706">
        <f>'Next Years Budget - Set Goals'!E58/12</f>
        <v>0</v>
      </c>
      <c r="F49" s="108">
        <f t="shared" si="43"/>
        <v>0</v>
      </c>
      <c r="G49" s="706">
        <f>'Next Years Budget - Set Goals'!G58/12</f>
        <v>0</v>
      </c>
      <c r="H49" s="108" t="e">
        <f t="shared" si="43"/>
        <v>#DIV/0!</v>
      </c>
      <c r="I49" s="706">
        <f>'Next Years Budget - Set Goals'!I58/12</f>
        <v>0</v>
      </c>
      <c r="J49" s="108" t="e">
        <f t="shared" si="44"/>
        <v>#DIV/0!</v>
      </c>
      <c r="K49" s="706">
        <f>'Next Years Budget - Set Goals'!K58/12</f>
        <v>0</v>
      </c>
      <c r="L49" s="108" t="e">
        <f t="shared" si="45"/>
        <v>#DIV/0!</v>
      </c>
      <c r="M49" s="706">
        <f>'Next Years Budget - Set Goals'!M58/12</f>
        <v>0</v>
      </c>
      <c r="N49" s="108" t="e">
        <f t="shared" si="46"/>
        <v>#DIV/0!</v>
      </c>
      <c r="O49" s="706">
        <f>'Next Years Budget - Set Goals'!O58/12</f>
        <v>0</v>
      </c>
      <c r="P49" s="108" t="e">
        <f t="shared" si="47"/>
        <v>#DIV/0!</v>
      </c>
      <c r="Q49" s="706">
        <f>'Next Years Budget - Set Goals'!Q58/12</f>
        <v>0</v>
      </c>
      <c r="R49" s="108" t="e">
        <f t="shared" si="48"/>
        <v>#DIV/0!</v>
      </c>
      <c r="S49" s="706">
        <f>'Next Years Budget - Set Goals'!S58/12</f>
        <v>0</v>
      </c>
      <c r="T49" s="108" t="e">
        <f t="shared" si="49"/>
        <v>#DIV/0!</v>
      </c>
      <c r="U49" s="706">
        <f>'Next Years Budget - Set Goals'!U58/12</f>
        <v>0</v>
      </c>
      <c r="V49" s="108" t="e">
        <f t="shared" si="50"/>
        <v>#DIV/0!</v>
      </c>
      <c r="W49" s="706">
        <f>'Next Years Budget - Set Goals'!W58/12</f>
        <v>0</v>
      </c>
      <c r="X49" s="108" t="e">
        <f t="shared" si="51"/>
        <v>#DIV/0!</v>
      </c>
      <c r="Y49" s="706">
        <f>'Next Years Budget - Set Goals'!Y58/12</f>
        <v>0</v>
      </c>
      <c r="Z49" s="108" t="e">
        <f t="shared" si="52"/>
        <v>#DIV/0!</v>
      </c>
      <c r="AA49" s="706">
        <f>'Next Years Budget - Set Goals'!AA58/12</f>
        <v>0</v>
      </c>
      <c r="AB49" s="108" t="e">
        <f t="shared" si="53"/>
        <v>#DIV/0!</v>
      </c>
      <c r="AC49" s="706">
        <f>'Next Years Budget - Set Goals'!AC58/12</f>
        <v>0</v>
      </c>
      <c r="AD49" s="319" t="e">
        <f t="shared" si="54"/>
        <v>#DIV/0!</v>
      </c>
    </row>
    <row r="50" spans="1:30" ht="13.15" x14ac:dyDescent="0.4">
      <c r="A50" s="327" t="s">
        <v>398</v>
      </c>
      <c r="B50" s="394" t="s">
        <v>273</v>
      </c>
      <c r="C50" s="243">
        <f t="shared" si="41"/>
        <v>0</v>
      </c>
      <c r="D50" s="101">
        <f t="shared" si="42"/>
        <v>0</v>
      </c>
      <c r="E50" s="706">
        <f>'Next Years Budget - Set Goals'!E59/12</f>
        <v>0</v>
      </c>
      <c r="F50" s="108">
        <f t="shared" si="43"/>
        <v>0</v>
      </c>
      <c r="G50" s="706">
        <f>'Next Years Budget - Set Goals'!G59/12</f>
        <v>0</v>
      </c>
      <c r="H50" s="108" t="e">
        <f t="shared" si="43"/>
        <v>#DIV/0!</v>
      </c>
      <c r="I50" s="706">
        <f>'Next Years Budget - Set Goals'!I59/12</f>
        <v>0</v>
      </c>
      <c r="J50" s="108" t="e">
        <f t="shared" si="44"/>
        <v>#DIV/0!</v>
      </c>
      <c r="K50" s="706">
        <f>'Next Years Budget - Set Goals'!K59/12</f>
        <v>0</v>
      </c>
      <c r="L50" s="108" t="e">
        <f t="shared" si="45"/>
        <v>#DIV/0!</v>
      </c>
      <c r="M50" s="706">
        <f>'Next Years Budget - Set Goals'!M59/12</f>
        <v>0</v>
      </c>
      <c r="N50" s="108" t="e">
        <f t="shared" si="46"/>
        <v>#DIV/0!</v>
      </c>
      <c r="O50" s="706">
        <f>'Next Years Budget - Set Goals'!O59/12</f>
        <v>0</v>
      </c>
      <c r="P50" s="108" t="e">
        <f t="shared" si="47"/>
        <v>#DIV/0!</v>
      </c>
      <c r="Q50" s="706">
        <f>'Next Years Budget - Set Goals'!Q59/12</f>
        <v>0</v>
      </c>
      <c r="R50" s="108" t="e">
        <f t="shared" si="48"/>
        <v>#DIV/0!</v>
      </c>
      <c r="S50" s="706">
        <f>'Next Years Budget - Set Goals'!S59/12</f>
        <v>0</v>
      </c>
      <c r="T50" s="108" t="e">
        <f t="shared" si="49"/>
        <v>#DIV/0!</v>
      </c>
      <c r="U50" s="706">
        <f>'Next Years Budget - Set Goals'!U59/12</f>
        <v>0</v>
      </c>
      <c r="V50" s="108" t="e">
        <f t="shared" si="50"/>
        <v>#DIV/0!</v>
      </c>
      <c r="W50" s="706">
        <f>'Next Years Budget - Set Goals'!W59/12</f>
        <v>0</v>
      </c>
      <c r="X50" s="108" t="e">
        <f t="shared" si="51"/>
        <v>#DIV/0!</v>
      </c>
      <c r="Y50" s="706">
        <f>'Next Years Budget - Set Goals'!Y59/12</f>
        <v>0</v>
      </c>
      <c r="Z50" s="108" t="e">
        <f t="shared" si="52"/>
        <v>#DIV/0!</v>
      </c>
      <c r="AA50" s="706">
        <f>'Next Years Budget - Set Goals'!AA59/12</f>
        <v>0</v>
      </c>
      <c r="AB50" s="108" t="e">
        <f t="shared" si="53"/>
        <v>#DIV/0!</v>
      </c>
      <c r="AC50" s="706">
        <f>'Next Years Budget - Set Goals'!AC59/12</f>
        <v>0</v>
      </c>
      <c r="AD50" s="319" t="e">
        <f t="shared" si="54"/>
        <v>#DIV/0!</v>
      </c>
    </row>
    <row r="51" spans="1:30" ht="13.15" x14ac:dyDescent="0.4">
      <c r="A51" s="327" t="s">
        <v>398</v>
      </c>
      <c r="B51" s="394" t="s">
        <v>274</v>
      </c>
      <c r="C51" s="243">
        <f t="shared" si="41"/>
        <v>0</v>
      </c>
      <c r="D51" s="101">
        <f t="shared" si="42"/>
        <v>0</v>
      </c>
      <c r="E51" s="706">
        <f>'Next Years Budget - Set Goals'!E60/12</f>
        <v>0</v>
      </c>
      <c r="F51" s="108">
        <f t="shared" si="43"/>
        <v>0</v>
      </c>
      <c r="G51" s="706">
        <f>'Next Years Budget - Set Goals'!G60/12</f>
        <v>0</v>
      </c>
      <c r="H51" s="108" t="e">
        <f t="shared" si="43"/>
        <v>#DIV/0!</v>
      </c>
      <c r="I51" s="706">
        <f>'Next Years Budget - Set Goals'!I60/12</f>
        <v>0</v>
      </c>
      <c r="J51" s="108" t="e">
        <f t="shared" si="44"/>
        <v>#DIV/0!</v>
      </c>
      <c r="K51" s="706">
        <f>'Next Years Budget - Set Goals'!K60/12</f>
        <v>0</v>
      </c>
      <c r="L51" s="108" t="e">
        <f t="shared" si="45"/>
        <v>#DIV/0!</v>
      </c>
      <c r="M51" s="706">
        <f>'Next Years Budget - Set Goals'!M60/12</f>
        <v>0</v>
      </c>
      <c r="N51" s="108" t="e">
        <f t="shared" si="46"/>
        <v>#DIV/0!</v>
      </c>
      <c r="O51" s="706">
        <f>'Next Years Budget - Set Goals'!O60/12</f>
        <v>0</v>
      </c>
      <c r="P51" s="108" t="e">
        <f t="shared" si="47"/>
        <v>#DIV/0!</v>
      </c>
      <c r="Q51" s="706">
        <f>'Next Years Budget - Set Goals'!Q60/12</f>
        <v>0</v>
      </c>
      <c r="R51" s="108" t="e">
        <f t="shared" si="48"/>
        <v>#DIV/0!</v>
      </c>
      <c r="S51" s="706">
        <f>'Next Years Budget - Set Goals'!S60/12</f>
        <v>0</v>
      </c>
      <c r="T51" s="108" t="e">
        <f t="shared" si="49"/>
        <v>#DIV/0!</v>
      </c>
      <c r="U51" s="706">
        <f>'Next Years Budget - Set Goals'!U60/12</f>
        <v>0</v>
      </c>
      <c r="V51" s="108" t="e">
        <f t="shared" si="50"/>
        <v>#DIV/0!</v>
      </c>
      <c r="W51" s="706">
        <f>'Next Years Budget - Set Goals'!W60/12</f>
        <v>0</v>
      </c>
      <c r="X51" s="108" t="e">
        <f t="shared" si="51"/>
        <v>#DIV/0!</v>
      </c>
      <c r="Y51" s="706">
        <f>'Next Years Budget - Set Goals'!Y60/12</f>
        <v>0</v>
      </c>
      <c r="Z51" s="108" t="e">
        <f t="shared" si="52"/>
        <v>#DIV/0!</v>
      </c>
      <c r="AA51" s="706">
        <f>'Next Years Budget - Set Goals'!AA60/12</f>
        <v>0</v>
      </c>
      <c r="AB51" s="108" t="e">
        <f t="shared" si="53"/>
        <v>#DIV/0!</v>
      </c>
      <c r="AC51" s="706">
        <f>'Next Years Budget - Set Goals'!AC60/12</f>
        <v>0</v>
      </c>
      <c r="AD51" s="319" t="e">
        <f t="shared" si="54"/>
        <v>#DIV/0!</v>
      </c>
    </row>
    <row r="52" spans="1:30" ht="13.15" x14ac:dyDescent="0.4">
      <c r="A52" s="327" t="s">
        <v>398</v>
      </c>
      <c r="B52" s="394" t="s">
        <v>275</v>
      </c>
      <c r="C52" s="243">
        <f t="shared" si="41"/>
        <v>0</v>
      </c>
      <c r="D52" s="101">
        <f t="shared" si="42"/>
        <v>0</v>
      </c>
      <c r="E52" s="706">
        <f>'Next Years Budget - Set Goals'!E61/12</f>
        <v>0</v>
      </c>
      <c r="F52" s="108">
        <f t="shared" si="43"/>
        <v>0</v>
      </c>
      <c r="G52" s="706">
        <f>'Next Years Budget - Set Goals'!G61/12</f>
        <v>0</v>
      </c>
      <c r="H52" s="108" t="e">
        <f t="shared" si="43"/>
        <v>#DIV/0!</v>
      </c>
      <c r="I52" s="706">
        <f>'Next Years Budget - Set Goals'!I61/12</f>
        <v>0</v>
      </c>
      <c r="J52" s="108" t="e">
        <f t="shared" si="44"/>
        <v>#DIV/0!</v>
      </c>
      <c r="K52" s="706">
        <f>'Next Years Budget - Set Goals'!K61/12</f>
        <v>0</v>
      </c>
      <c r="L52" s="108" t="e">
        <f t="shared" si="45"/>
        <v>#DIV/0!</v>
      </c>
      <c r="M52" s="706">
        <f>'Next Years Budget - Set Goals'!M61/12</f>
        <v>0</v>
      </c>
      <c r="N52" s="108" t="e">
        <f t="shared" si="46"/>
        <v>#DIV/0!</v>
      </c>
      <c r="O52" s="706">
        <f>'Next Years Budget - Set Goals'!O61/12</f>
        <v>0</v>
      </c>
      <c r="P52" s="108" t="e">
        <f t="shared" si="47"/>
        <v>#DIV/0!</v>
      </c>
      <c r="Q52" s="706">
        <f>'Next Years Budget - Set Goals'!Q61/12</f>
        <v>0</v>
      </c>
      <c r="R52" s="108" t="e">
        <f t="shared" si="48"/>
        <v>#DIV/0!</v>
      </c>
      <c r="S52" s="706">
        <f>'Next Years Budget - Set Goals'!S61/12</f>
        <v>0</v>
      </c>
      <c r="T52" s="108" t="e">
        <f t="shared" si="49"/>
        <v>#DIV/0!</v>
      </c>
      <c r="U52" s="706">
        <f>'Next Years Budget - Set Goals'!U61/12</f>
        <v>0</v>
      </c>
      <c r="V52" s="108" t="e">
        <f t="shared" si="50"/>
        <v>#DIV/0!</v>
      </c>
      <c r="W52" s="706">
        <f>'Next Years Budget - Set Goals'!W61/12</f>
        <v>0</v>
      </c>
      <c r="X52" s="108" t="e">
        <f t="shared" si="51"/>
        <v>#DIV/0!</v>
      </c>
      <c r="Y52" s="706">
        <f>'Next Years Budget - Set Goals'!Y61/12</f>
        <v>0</v>
      </c>
      <c r="Z52" s="108" t="e">
        <f t="shared" si="52"/>
        <v>#DIV/0!</v>
      </c>
      <c r="AA52" s="706">
        <f>'Next Years Budget - Set Goals'!AA61/12</f>
        <v>0</v>
      </c>
      <c r="AB52" s="108" t="e">
        <f t="shared" si="53"/>
        <v>#DIV/0!</v>
      </c>
      <c r="AC52" s="706">
        <f>'Next Years Budget - Set Goals'!AC61/12</f>
        <v>0</v>
      </c>
      <c r="AD52" s="319" t="e">
        <f t="shared" si="54"/>
        <v>#DIV/0!</v>
      </c>
    </row>
    <row r="53" spans="1:30" ht="13.15" x14ac:dyDescent="0.4">
      <c r="A53" s="327" t="s">
        <v>398</v>
      </c>
      <c r="B53" s="394" t="s">
        <v>276</v>
      </c>
      <c r="C53" s="243">
        <f t="shared" si="41"/>
        <v>0</v>
      </c>
      <c r="D53" s="101">
        <f t="shared" si="42"/>
        <v>0</v>
      </c>
      <c r="E53" s="706">
        <f>'Next Years Budget - Set Goals'!E62/12</f>
        <v>0</v>
      </c>
      <c r="F53" s="108">
        <f t="shared" si="43"/>
        <v>0</v>
      </c>
      <c r="G53" s="706">
        <f>'Next Years Budget - Set Goals'!G62/12</f>
        <v>0</v>
      </c>
      <c r="H53" s="108" t="e">
        <f t="shared" si="43"/>
        <v>#DIV/0!</v>
      </c>
      <c r="I53" s="706">
        <f>'Next Years Budget - Set Goals'!I62/12</f>
        <v>0</v>
      </c>
      <c r="J53" s="108" t="e">
        <f t="shared" si="44"/>
        <v>#DIV/0!</v>
      </c>
      <c r="K53" s="706">
        <f>'Next Years Budget - Set Goals'!K62/12</f>
        <v>0</v>
      </c>
      <c r="L53" s="108" t="e">
        <f t="shared" si="45"/>
        <v>#DIV/0!</v>
      </c>
      <c r="M53" s="706">
        <f>'Next Years Budget - Set Goals'!M62/12</f>
        <v>0</v>
      </c>
      <c r="N53" s="108" t="e">
        <f t="shared" si="46"/>
        <v>#DIV/0!</v>
      </c>
      <c r="O53" s="706">
        <f>'Next Years Budget - Set Goals'!O62/12</f>
        <v>0</v>
      </c>
      <c r="P53" s="108" t="e">
        <f t="shared" si="47"/>
        <v>#DIV/0!</v>
      </c>
      <c r="Q53" s="706">
        <f>'Next Years Budget - Set Goals'!Q62/12</f>
        <v>0</v>
      </c>
      <c r="R53" s="108" t="e">
        <f t="shared" si="48"/>
        <v>#DIV/0!</v>
      </c>
      <c r="S53" s="706">
        <f>'Next Years Budget - Set Goals'!S62/12</f>
        <v>0</v>
      </c>
      <c r="T53" s="108" t="e">
        <f t="shared" si="49"/>
        <v>#DIV/0!</v>
      </c>
      <c r="U53" s="706">
        <f>'Next Years Budget - Set Goals'!U62/12</f>
        <v>0</v>
      </c>
      <c r="V53" s="108" t="e">
        <f t="shared" si="50"/>
        <v>#DIV/0!</v>
      </c>
      <c r="W53" s="706">
        <f>'Next Years Budget - Set Goals'!W62/12</f>
        <v>0</v>
      </c>
      <c r="X53" s="108" t="e">
        <f t="shared" si="51"/>
        <v>#DIV/0!</v>
      </c>
      <c r="Y53" s="706">
        <f>'Next Years Budget - Set Goals'!Y62/12</f>
        <v>0</v>
      </c>
      <c r="Z53" s="108" t="e">
        <f t="shared" si="52"/>
        <v>#DIV/0!</v>
      </c>
      <c r="AA53" s="706">
        <f>'Next Years Budget - Set Goals'!AA62/12</f>
        <v>0</v>
      </c>
      <c r="AB53" s="108" t="e">
        <f t="shared" si="53"/>
        <v>#DIV/0!</v>
      </c>
      <c r="AC53" s="706">
        <f>'Next Years Budget - Set Goals'!AC62/12</f>
        <v>0</v>
      </c>
      <c r="AD53" s="319" t="e">
        <f t="shared" si="54"/>
        <v>#DIV/0!</v>
      </c>
    </row>
    <row r="54" spans="1:30" ht="13.15" x14ac:dyDescent="0.4">
      <c r="A54" s="327" t="s">
        <v>399</v>
      </c>
      <c r="B54" s="394" t="s">
        <v>277</v>
      </c>
      <c r="C54" s="243">
        <f t="shared" si="41"/>
        <v>0</v>
      </c>
      <c r="D54" s="101">
        <f t="shared" si="42"/>
        <v>0</v>
      </c>
      <c r="E54" s="706">
        <f>'Next Years Budget - Set Goals'!E63/12</f>
        <v>0</v>
      </c>
      <c r="F54" s="108">
        <f t="shared" si="43"/>
        <v>0</v>
      </c>
      <c r="G54" s="706">
        <f>'Next Years Budget - Set Goals'!G63/12</f>
        <v>0</v>
      </c>
      <c r="H54" s="108" t="e">
        <f t="shared" si="43"/>
        <v>#DIV/0!</v>
      </c>
      <c r="I54" s="706">
        <f>'Next Years Budget - Set Goals'!I63/12</f>
        <v>0</v>
      </c>
      <c r="J54" s="108" t="e">
        <f t="shared" si="44"/>
        <v>#DIV/0!</v>
      </c>
      <c r="K54" s="706">
        <f>'Next Years Budget - Set Goals'!K63/12</f>
        <v>0</v>
      </c>
      <c r="L54" s="108" t="e">
        <f t="shared" si="45"/>
        <v>#DIV/0!</v>
      </c>
      <c r="M54" s="706">
        <f>'Next Years Budget - Set Goals'!M63/12</f>
        <v>0</v>
      </c>
      <c r="N54" s="108" t="e">
        <f t="shared" si="46"/>
        <v>#DIV/0!</v>
      </c>
      <c r="O54" s="706">
        <f>'Next Years Budget - Set Goals'!O63/12</f>
        <v>0</v>
      </c>
      <c r="P54" s="108" t="e">
        <f t="shared" si="47"/>
        <v>#DIV/0!</v>
      </c>
      <c r="Q54" s="706">
        <f>'Next Years Budget - Set Goals'!Q63/12</f>
        <v>0</v>
      </c>
      <c r="R54" s="108" t="e">
        <f t="shared" si="48"/>
        <v>#DIV/0!</v>
      </c>
      <c r="S54" s="706">
        <f>'Next Years Budget - Set Goals'!S63/12</f>
        <v>0</v>
      </c>
      <c r="T54" s="108" t="e">
        <f t="shared" si="49"/>
        <v>#DIV/0!</v>
      </c>
      <c r="U54" s="706">
        <f>'Next Years Budget - Set Goals'!U63/12</f>
        <v>0</v>
      </c>
      <c r="V54" s="108" t="e">
        <f t="shared" si="50"/>
        <v>#DIV/0!</v>
      </c>
      <c r="W54" s="706">
        <f>'Next Years Budget - Set Goals'!W63/12</f>
        <v>0</v>
      </c>
      <c r="X54" s="108" t="e">
        <f t="shared" si="51"/>
        <v>#DIV/0!</v>
      </c>
      <c r="Y54" s="706">
        <f>'Next Years Budget - Set Goals'!Y63/12</f>
        <v>0</v>
      </c>
      <c r="Z54" s="108" t="e">
        <f t="shared" si="52"/>
        <v>#DIV/0!</v>
      </c>
      <c r="AA54" s="706">
        <f>'Next Years Budget - Set Goals'!AA63/12</f>
        <v>0</v>
      </c>
      <c r="AB54" s="108" t="e">
        <f t="shared" si="53"/>
        <v>#DIV/0!</v>
      </c>
      <c r="AC54" s="706">
        <f>'Next Years Budget - Set Goals'!AC63/12</f>
        <v>0</v>
      </c>
      <c r="AD54" s="319" t="e">
        <f t="shared" si="54"/>
        <v>#DIV/0!</v>
      </c>
    </row>
    <row r="55" spans="1:30" ht="13.15" x14ac:dyDescent="0.4">
      <c r="A55" s="327" t="s">
        <v>399</v>
      </c>
      <c r="B55" s="394" t="s">
        <v>278</v>
      </c>
      <c r="C55" s="243">
        <f t="shared" si="41"/>
        <v>0</v>
      </c>
      <c r="D55" s="101">
        <f t="shared" si="42"/>
        <v>0</v>
      </c>
      <c r="E55" s="706">
        <f>'Next Years Budget - Set Goals'!E64/12</f>
        <v>0</v>
      </c>
      <c r="F55" s="108">
        <f t="shared" si="43"/>
        <v>0</v>
      </c>
      <c r="G55" s="706">
        <f>'Next Years Budget - Set Goals'!G64/12</f>
        <v>0</v>
      </c>
      <c r="H55" s="108" t="e">
        <f t="shared" si="43"/>
        <v>#DIV/0!</v>
      </c>
      <c r="I55" s="706">
        <f>'Next Years Budget - Set Goals'!I64/12</f>
        <v>0</v>
      </c>
      <c r="J55" s="108" t="e">
        <f t="shared" si="44"/>
        <v>#DIV/0!</v>
      </c>
      <c r="K55" s="706">
        <f>'Next Years Budget - Set Goals'!K64/12</f>
        <v>0</v>
      </c>
      <c r="L55" s="108" t="e">
        <f t="shared" si="45"/>
        <v>#DIV/0!</v>
      </c>
      <c r="M55" s="706">
        <f>'Next Years Budget - Set Goals'!M64/12</f>
        <v>0</v>
      </c>
      <c r="N55" s="108" t="e">
        <f t="shared" si="46"/>
        <v>#DIV/0!</v>
      </c>
      <c r="O55" s="706">
        <f>'Next Years Budget - Set Goals'!O64/12</f>
        <v>0</v>
      </c>
      <c r="P55" s="108" t="e">
        <f t="shared" si="47"/>
        <v>#DIV/0!</v>
      </c>
      <c r="Q55" s="706">
        <f>'Next Years Budget - Set Goals'!Q64/12</f>
        <v>0</v>
      </c>
      <c r="R55" s="108" t="e">
        <f t="shared" si="48"/>
        <v>#DIV/0!</v>
      </c>
      <c r="S55" s="706">
        <f>'Next Years Budget - Set Goals'!S64/12</f>
        <v>0</v>
      </c>
      <c r="T55" s="108" t="e">
        <f t="shared" si="49"/>
        <v>#DIV/0!</v>
      </c>
      <c r="U55" s="706">
        <f>'Next Years Budget - Set Goals'!U64/12</f>
        <v>0</v>
      </c>
      <c r="V55" s="108" t="e">
        <f t="shared" si="50"/>
        <v>#DIV/0!</v>
      </c>
      <c r="W55" s="706">
        <f>'Next Years Budget - Set Goals'!W64/12</f>
        <v>0</v>
      </c>
      <c r="X55" s="108" t="e">
        <f t="shared" si="51"/>
        <v>#DIV/0!</v>
      </c>
      <c r="Y55" s="706">
        <f>'Next Years Budget - Set Goals'!Y64/12</f>
        <v>0</v>
      </c>
      <c r="Z55" s="108" t="e">
        <f t="shared" si="52"/>
        <v>#DIV/0!</v>
      </c>
      <c r="AA55" s="706">
        <f>'Next Years Budget - Set Goals'!AA64/12</f>
        <v>0</v>
      </c>
      <c r="AB55" s="108" t="e">
        <f t="shared" si="53"/>
        <v>#DIV/0!</v>
      </c>
      <c r="AC55" s="706">
        <f>'Next Years Budget - Set Goals'!AC64/12</f>
        <v>0</v>
      </c>
      <c r="AD55" s="319" t="e">
        <f t="shared" si="54"/>
        <v>#DIV/0!</v>
      </c>
    </row>
    <row r="56" spans="1:30" ht="13.15" x14ac:dyDescent="0.4">
      <c r="A56" s="327" t="s">
        <v>399</v>
      </c>
      <c r="B56" s="394" t="s">
        <v>279</v>
      </c>
      <c r="C56" s="243">
        <f t="shared" si="41"/>
        <v>0</v>
      </c>
      <c r="D56" s="101">
        <f t="shared" si="42"/>
        <v>0</v>
      </c>
      <c r="E56" s="706">
        <f>'Next Years Budget - Set Goals'!E65/12</f>
        <v>0</v>
      </c>
      <c r="F56" s="108">
        <f t="shared" si="43"/>
        <v>0</v>
      </c>
      <c r="G56" s="706">
        <f>'Next Years Budget - Set Goals'!G65/12</f>
        <v>0</v>
      </c>
      <c r="H56" s="108" t="e">
        <f t="shared" si="43"/>
        <v>#DIV/0!</v>
      </c>
      <c r="I56" s="706">
        <f>'Next Years Budget - Set Goals'!I65/12</f>
        <v>0</v>
      </c>
      <c r="J56" s="108" t="e">
        <f t="shared" si="44"/>
        <v>#DIV/0!</v>
      </c>
      <c r="K56" s="706">
        <f>'Next Years Budget - Set Goals'!K65/12</f>
        <v>0</v>
      </c>
      <c r="L56" s="108" t="e">
        <f t="shared" si="45"/>
        <v>#DIV/0!</v>
      </c>
      <c r="M56" s="706">
        <f>'Next Years Budget - Set Goals'!M65/12</f>
        <v>0</v>
      </c>
      <c r="N56" s="108" t="e">
        <f t="shared" si="46"/>
        <v>#DIV/0!</v>
      </c>
      <c r="O56" s="706">
        <f>'Next Years Budget - Set Goals'!O65/12</f>
        <v>0</v>
      </c>
      <c r="P56" s="108" t="e">
        <f t="shared" si="47"/>
        <v>#DIV/0!</v>
      </c>
      <c r="Q56" s="706">
        <f>'Next Years Budget - Set Goals'!Q65/12</f>
        <v>0</v>
      </c>
      <c r="R56" s="108" t="e">
        <f t="shared" si="48"/>
        <v>#DIV/0!</v>
      </c>
      <c r="S56" s="706">
        <f>'Next Years Budget - Set Goals'!S65/12</f>
        <v>0</v>
      </c>
      <c r="T56" s="108" t="e">
        <f t="shared" si="49"/>
        <v>#DIV/0!</v>
      </c>
      <c r="U56" s="706">
        <f>'Next Years Budget - Set Goals'!U65/12</f>
        <v>0</v>
      </c>
      <c r="V56" s="108" t="e">
        <f t="shared" si="50"/>
        <v>#DIV/0!</v>
      </c>
      <c r="W56" s="706">
        <f>'Next Years Budget - Set Goals'!W65/12</f>
        <v>0</v>
      </c>
      <c r="X56" s="108" t="e">
        <f t="shared" si="51"/>
        <v>#DIV/0!</v>
      </c>
      <c r="Y56" s="706">
        <f>'Next Years Budget - Set Goals'!Y65/12</f>
        <v>0</v>
      </c>
      <c r="Z56" s="108" t="e">
        <f t="shared" si="52"/>
        <v>#DIV/0!</v>
      </c>
      <c r="AA56" s="706">
        <f>'Next Years Budget - Set Goals'!AA65/12</f>
        <v>0</v>
      </c>
      <c r="AB56" s="108" t="e">
        <f t="shared" si="53"/>
        <v>#DIV/0!</v>
      </c>
      <c r="AC56" s="706">
        <f>'Next Years Budget - Set Goals'!AC65/12</f>
        <v>0</v>
      </c>
      <c r="AD56" s="319" t="e">
        <f t="shared" si="54"/>
        <v>#DIV/0!</v>
      </c>
    </row>
    <row r="57" spans="1:30" ht="13.15" x14ac:dyDescent="0.4">
      <c r="A57" s="327" t="s">
        <v>399</v>
      </c>
      <c r="B57" s="394" t="s">
        <v>280</v>
      </c>
      <c r="C57" s="243">
        <f t="shared" si="41"/>
        <v>0</v>
      </c>
      <c r="D57" s="101">
        <f t="shared" si="42"/>
        <v>0</v>
      </c>
      <c r="E57" s="706">
        <f>'Next Years Budget - Set Goals'!E66/12</f>
        <v>0</v>
      </c>
      <c r="F57" s="108">
        <f t="shared" ref="F57:H60" si="55">+E57/E$7</f>
        <v>0</v>
      </c>
      <c r="G57" s="706">
        <f>'Next Years Budget - Set Goals'!G66/12</f>
        <v>0</v>
      </c>
      <c r="H57" s="108" t="e">
        <f t="shared" si="55"/>
        <v>#DIV/0!</v>
      </c>
      <c r="I57" s="706">
        <f>'Next Years Budget - Set Goals'!I66/12</f>
        <v>0</v>
      </c>
      <c r="J57" s="108" t="e">
        <f t="shared" si="44"/>
        <v>#DIV/0!</v>
      </c>
      <c r="K57" s="706">
        <f>'Next Years Budget - Set Goals'!K66/12</f>
        <v>0</v>
      </c>
      <c r="L57" s="108" t="e">
        <f t="shared" si="45"/>
        <v>#DIV/0!</v>
      </c>
      <c r="M57" s="706">
        <f>'Next Years Budget - Set Goals'!M66/12</f>
        <v>0</v>
      </c>
      <c r="N57" s="108" t="e">
        <f t="shared" si="46"/>
        <v>#DIV/0!</v>
      </c>
      <c r="O57" s="706">
        <f>'Next Years Budget - Set Goals'!O66/12</f>
        <v>0</v>
      </c>
      <c r="P57" s="108" t="e">
        <f t="shared" si="47"/>
        <v>#DIV/0!</v>
      </c>
      <c r="Q57" s="706">
        <f>'Next Years Budget - Set Goals'!Q66/12</f>
        <v>0</v>
      </c>
      <c r="R57" s="108" t="e">
        <f t="shared" si="48"/>
        <v>#DIV/0!</v>
      </c>
      <c r="S57" s="706">
        <f>'Next Years Budget - Set Goals'!S66/12</f>
        <v>0</v>
      </c>
      <c r="T57" s="108" t="e">
        <f t="shared" si="49"/>
        <v>#DIV/0!</v>
      </c>
      <c r="U57" s="706">
        <f>'Next Years Budget - Set Goals'!U66/12</f>
        <v>0</v>
      </c>
      <c r="V57" s="108" t="e">
        <f t="shared" si="50"/>
        <v>#DIV/0!</v>
      </c>
      <c r="W57" s="706">
        <f>'Next Years Budget - Set Goals'!W66/12</f>
        <v>0</v>
      </c>
      <c r="X57" s="108" t="e">
        <f t="shared" si="51"/>
        <v>#DIV/0!</v>
      </c>
      <c r="Y57" s="706">
        <f>'Next Years Budget - Set Goals'!Y66/12</f>
        <v>0</v>
      </c>
      <c r="Z57" s="108" t="e">
        <f t="shared" si="52"/>
        <v>#DIV/0!</v>
      </c>
      <c r="AA57" s="706">
        <f>'Next Years Budget - Set Goals'!AA66/12</f>
        <v>0</v>
      </c>
      <c r="AB57" s="108" t="e">
        <f t="shared" si="53"/>
        <v>#DIV/0!</v>
      </c>
      <c r="AC57" s="706">
        <f>'Next Years Budget - Set Goals'!AC66/12</f>
        <v>0</v>
      </c>
      <c r="AD57" s="319" t="e">
        <f t="shared" si="54"/>
        <v>#DIV/0!</v>
      </c>
    </row>
    <row r="58" spans="1:30" ht="13.15" x14ac:dyDescent="0.4">
      <c r="A58" s="327" t="s">
        <v>398</v>
      </c>
      <c r="B58" s="394" t="s">
        <v>281</v>
      </c>
      <c r="C58" s="243">
        <f t="shared" si="41"/>
        <v>0</v>
      </c>
      <c r="D58" s="101">
        <f t="shared" si="42"/>
        <v>0</v>
      </c>
      <c r="E58" s="706">
        <f>'Next Years Budget - Set Goals'!E67/12</f>
        <v>0</v>
      </c>
      <c r="F58" s="108">
        <f t="shared" si="55"/>
        <v>0</v>
      </c>
      <c r="G58" s="706">
        <f>'Next Years Budget - Set Goals'!G67/12</f>
        <v>0</v>
      </c>
      <c r="H58" s="108" t="e">
        <f t="shared" si="55"/>
        <v>#DIV/0!</v>
      </c>
      <c r="I58" s="706">
        <f>'Next Years Budget - Set Goals'!I67/12</f>
        <v>0</v>
      </c>
      <c r="J58" s="108" t="e">
        <f t="shared" si="44"/>
        <v>#DIV/0!</v>
      </c>
      <c r="K58" s="706">
        <f>'Next Years Budget - Set Goals'!K67/12</f>
        <v>0</v>
      </c>
      <c r="L58" s="108" t="e">
        <f t="shared" si="45"/>
        <v>#DIV/0!</v>
      </c>
      <c r="M58" s="706">
        <f>'Next Years Budget - Set Goals'!M67/12</f>
        <v>0</v>
      </c>
      <c r="N58" s="108" t="e">
        <f t="shared" si="46"/>
        <v>#DIV/0!</v>
      </c>
      <c r="O58" s="706">
        <f>'Next Years Budget - Set Goals'!O67/12</f>
        <v>0</v>
      </c>
      <c r="P58" s="108" t="e">
        <f t="shared" si="47"/>
        <v>#DIV/0!</v>
      </c>
      <c r="Q58" s="706">
        <f>'Next Years Budget - Set Goals'!Q67/12</f>
        <v>0</v>
      </c>
      <c r="R58" s="108" t="e">
        <f t="shared" si="48"/>
        <v>#DIV/0!</v>
      </c>
      <c r="S58" s="706">
        <f>'Next Years Budget - Set Goals'!S67/12</f>
        <v>0</v>
      </c>
      <c r="T58" s="108" t="e">
        <f t="shared" si="49"/>
        <v>#DIV/0!</v>
      </c>
      <c r="U58" s="706">
        <f>'Next Years Budget - Set Goals'!U67/12</f>
        <v>0</v>
      </c>
      <c r="V58" s="108" t="e">
        <f t="shared" si="50"/>
        <v>#DIV/0!</v>
      </c>
      <c r="W58" s="706">
        <f>'Next Years Budget - Set Goals'!W67/12</f>
        <v>0</v>
      </c>
      <c r="X58" s="108" t="e">
        <f t="shared" si="51"/>
        <v>#DIV/0!</v>
      </c>
      <c r="Y58" s="706">
        <f>'Next Years Budget - Set Goals'!Y67/12</f>
        <v>0</v>
      </c>
      <c r="Z58" s="108" t="e">
        <f t="shared" si="52"/>
        <v>#DIV/0!</v>
      </c>
      <c r="AA58" s="706">
        <f>'Next Years Budget - Set Goals'!AA67/12</f>
        <v>0</v>
      </c>
      <c r="AB58" s="108" t="e">
        <f t="shared" si="53"/>
        <v>#DIV/0!</v>
      </c>
      <c r="AC58" s="706">
        <f>'Next Years Budget - Set Goals'!AC67/12</f>
        <v>0</v>
      </c>
      <c r="AD58" s="319" t="e">
        <f t="shared" si="54"/>
        <v>#DIV/0!</v>
      </c>
    </row>
    <row r="59" spans="1:30" ht="13.15" x14ac:dyDescent="0.4">
      <c r="A59" s="327" t="s">
        <v>399</v>
      </c>
      <c r="B59" s="394" t="s">
        <v>282</v>
      </c>
      <c r="C59" s="243">
        <f t="shared" si="41"/>
        <v>0</v>
      </c>
      <c r="D59" s="101">
        <f t="shared" si="42"/>
        <v>0</v>
      </c>
      <c r="E59" s="706">
        <f>'Next Years Budget - Set Goals'!E68/12</f>
        <v>0</v>
      </c>
      <c r="F59" s="108">
        <f t="shared" si="55"/>
        <v>0</v>
      </c>
      <c r="G59" s="706">
        <f>'Next Years Budget - Set Goals'!G68/12</f>
        <v>0</v>
      </c>
      <c r="H59" s="108" t="e">
        <f t="shared" si="55"/>
        <v>#DIV/0!</v>
      </c>
      <c r="I59" s="706">
        <f>'Next Years Budget - Set Goals'!I68/12</f>
        <v>0</v>
      </c>
      <c r="J59" s="108" t="e">
        <f t="shared" si="44"/>
        <v>#DIV/0!</v>
      </c>
      <c r="K59" s="706">
        <f>'Next Years Budget - Set Goals'!K68/12</f>
        <v>0</v>
      </c>
      <c r="L59" s="108" t="e">
        <f t="shared" si="45"/>
        <v>#DIV/0!</v>
      </c>
      <c r="M59" s="706">
        <f>'Next Years Budget - Set Goals'!M68/12</f>
        <v>0</v>
      </c>
      <c r="N59" s="108" t="e">
        <f t="shared" si="46"/>
        <v>#DIV/0!</v>
      </c>
      <c r="O59" s="706">
        <f>'Next Years Budget - Set Goals'!O68/12</f>
        <v>0</v>
      </c>
      <c r="P59" s="108" t="e">
        <f t="shared" si="47"/>
        <v>#DIV/0!</v>
      </c>
      <c r="Q59" s="706">
        <f>'Next Years Budget - Set Goals'!Q68/12</f>
        <v>0</v>
      </c>
      <c r="R59" s="108" t="e">
        <f t="shared" si="48"/>
        <v>#DIV/0!</v>
      </c>
      <c r="S59" s="706">
        <f>'Next Years Budget - Set Goals'!S68/12</f>
        <v>0</v>
      </c>
      <c r="T59" s="108" t="e">
        <f t="shared" si="49"/>
        <v>#DIV/0!</v>
      </c>
      <c r="U59" s="706">
        <f>'Next Years Budget - Set Goals'!U68/12</f>
        <v>0</v>
      </c>
      <c r="V59" s="108" t="e">
        <f t="shared" si="50"/>
        <v>#DIV/0!</v>
      </c>
      <c r="W59" s="706">
        <f>'Next Years Budget - Set Goals'!W68/12</f>
        <v>0</v>
      </c>
      <c r="X59" s="108" t="e">
        <f t="shared" si="51"/>
        <v>#DIV/0!</v>
      </c>
      <c r="Y59" s="706">
        <f>'Next Years Budget - Set Goals'!Y68/12</f>
        <v>0</v>
      </c>
      <c r="Z59" s="108" t="e">
        <f t="shared" si="52"/>
        <v>#DIV/0!</v>
      </c>
      <c r="AA59" s="706">
        <f>'Next Years Budget - Set Goals'!AA68/12</f>
        <v>0</v>
      </c>
      <c r="AB59" s="108" t="e">
        <f t="shared" si="53"/>
        <v>#DIV/0!</v>
      </c>
      <c r="AC59" s="706">
        <f>'Next Years Budget - Set Goals'!AC68/12</f>
        <v>0</v>
      </c>
      <c r="AD59" s="319" t="e">
        <f t="shared" si="54"/>
        <v>#DIV/0!</v>
      </c>
    </row>
    <row r="60" spans="1:30" ht="13.15" x14ac:dyDescent="0.4">
      <c r="A60" s="327"/>
      <c r="B60" s="409" t="s">
        <v>284</v>
      </c>
      <c r="C60" s="265">
        <f>SUM(C41:C59)</f>
        <v>0</v>
      </c>
      <c r="D60" s="110">
        <f>+C60/$C$7</f>
        <v>0</v>
      </c>
      <c r="E60" s="256">
        <f>SUM(E41:E59)</f>
        <v>0</v>
      </c>
      <c r="F60" s="194">
        <f t="shared" si="55"/>
        <v>0</v>
      </c>
      <c r="G60" s="256">
        <f>SUM(G41:G59)</f>
        <v>0</v>
      </c>
      <c r="H60" s="194" t="e">
        <f t="shared" si="55"/>
        <v>#DIV/0!</v>
      </c>
      <c r="I60" s="256">
        <f>SUM(I41:I59)</f>
        <v>0</v>
      </c>
      <c r="J60" s="194" t="e">
        <f t="shared" si="44"/>
        <v>#DIV/0!</v>
      </c>
      <c r="K60" s="256">
        <f>SUM(K41:K59)</f>
        <v>0</v>
      </c>
      <c r="L60" s="194" t="e">
        <f t="shared" si="45"/>
        <v>#DIV/0!</v>
      </c>
      <c r="M60" s="256">
        <f>SUM(M41:M59)</f>
        <v>0</v>
      </c>
      <c r="N60" s="194" t="e">
        <f t="shared" si="46"/>
        <v>#DIV/0!</v>
      </c>
      <c r="O60" s="256">
        <f>SUM(O41:O59)</f>
        <v>0</v>
      </c>
      <c r="P60" s="194" t="e">
        <f t="shared" si="47"/>
        <v>#DIV/0!</v>
      </c>
      <c r="Q60" s="256">
        <f>SUM(Q41:Q59)</f>
        <v>0</v>
      </c>
      <c r="R60" s="194" t="e">
        <f t="shared" si="48"/>
        <v>#DIV/0!</v>
      </c>
      <c r="S60" s="256">
        <f>SUM(S41:S59)</f>
        <v>0</v>
      </c>
      <c r="T60" s="194" t="e">
        <f t="shared" si="49"/>
        <v>#DIV/0!</v>
      </c>
      <c r="U60" s="256">
        <f>SUM(U41:U59)</f>
        <v>0</v>
      </c>
      <c r="V60" s="194" t="e">
        <f t="shared" si="50"/>
        <v>#DIV/0!</v>
      </c>
      <c r="W60" s="256">
        <f>SUM(W41:W59)</f>
        <v>0</v>
      </c>
      <c r="X60" s="194" t="e">
        <f t="shared" si="51"/>
        <v>#DIV/0!</v>
      </c>
      <c r="Y60" s="256">
        <f>SUM(Y41:Y59)</f>
        <v>0</v>
      </c>
      <c r="Z60" s="194" t="e">
        <f t="shared" si="52"/>
        <v>#DIV/0!</v>
      </c>
      <c r="AA60" s="256">
        <f>SUM(AA41:AA59)</f>
        <v>0</v>
      </c>
      <c r="AB60" s="194" t="e">
        <f t="shared" si="53"/>
        <v>#DIV/0!</v>
      </c>
      <c r="AC60" s="256">
        <f>SUM(AC41:AC59)</f>
        <v>0</v>
      </c>
      <c r="AD60" s="230" t="e">
        <f t="shared" si="54"/>
        <v>#DIV/0!</v>
      </c>
    </row>
    <row r="61" spans="1:30" ht="13.15" x14ac:dyDescent="0.4">
      <c r="A61" s="327"/>
      <c r="B61" s="4"/>
      <c r="C61" s="243"/>
      <c r="D61" s="1"/>
      <c r="E61" s="248"/>
      <c r="F61" s="108"/>
      <c r="G61" s="248"/>
      <c r="H61" s="108"/>
      <c r="I61" s="248"/>
      <c r="J61" s="108"/>
      <c r="K61" s="248"/>
      <c r="L61" s="108"/>
      <c r="M61" s="248"/>
      <c r="N61" s="108"/>
      <c r="O61" s="248"/>
      <c r="P61" s="108"/>
      <c r="Q61" s="248"/>
      <c r="R61" s="108"/>
      <c r="S61" s="248"/>
      <c r="T61" s="108"/>
      <c r="U61" s="248"/>
      <c r="V61" s="108"/>
      <c r="W61" s="248"/>
      <c r="X61" s="108"/>
      <c r="Y61" s="248"/>
      <c r="Z61" s="108"/>
      <c r="AA61" s="248"/>
      <c r="AB61" s="108"/>
      <c r="AC61" s="248"/>
      <c r="AD61" s="319"/>
    </row>
    <row r="62" spans="1:30" ht="13.15" x14ac:dyDescent="0.4">
      <c r="A62" s="327"/>
      <c r="B62" s="410" t="s">
        <v>299</v>
      </c>
      <c r="C62" s="243"/>
      <c r="D62" s="1"/>
      <c r="E62" s="248"/>
      <c r="F62" s="108"/>
      <c r="G62" s="248"/>
      <c r="H62" s="108"/>
      <c r="I62" s="248"/>
      <c r="J62" s="108"/>
      <c r="K62" s="248"/>
      <c r="L62" s="108"/>
      <c r="M62" s="248"/>
      <c r="N62" s="108"/>
      <c r="O62" s="248"/>
      <c r="P62" s="108"/>
      <c r="Q62" s="248"/>
      <c r="R62" s="108"/>
      <c r="S62" s="248"/>
      <c r="T62" s="108"/>
      <c r="U62" s="248"/>
      <c r="V62" s="108"/>
      <c r="W62" s="248"/>
      <c r="X62" s="108"/>
      <c r="Y62" s="248"/>
      <c r="Z62" s="108"/>
      <c r="AA62" s="248"/>
      <c r="AB62" s="108"/>
      <c r="AC62" s="248"/>
      <c r="AD62" s="319"/>
    </row>
    <row r="63" spans="1:30" ht="13.15" x14ac:dyDescent="0.4">
      <c r="A63" s="327" t="s">
        <v>398</v>
      </c>
      <c r="B63" s="394" t="s">
        <v>285</v>
      </c>
      <c r="C63" s="243">
        <f t="shared" ref="C63:C76" si="56">+E63+G63+I63+K63+M63+O63+Q63+S63+U63+W63+Y63+AA63+AC63</f>
        <v>0</v>
      </c>
      <c r="D63" s="101">
        <f t="shared" ref="D63:D76" si="57">+C63/$C$7</f>
        <v>0</v>
      </c>
      <c r="E63" s="706">
        <f>'Next Years Budget - Set Goals'!E72/12</f>
        <v>0</v>
      </c>
      <c r="F63" s="108">
        <f t="shared" ref="F63:H77" si="58">+E63/E$7</f>
        <v>0</v>
      </c>
      <c r="G63" s="706">
        <f>'Next Years Budget - Set Goals'!G72/12</f>
        <v>0</v>
      </c>
      <c r="H63" s="108" t="e">
        <f t="shared" si="58"/>
        <v>#DIV/0!</v>
      </c>
      <c r="I63" s="706">
        <f>'Next Years Budget - Set Goals'!I72/12</f>
        <v>0</v>
      </c>
      <c r="J63" s="108" t="e">
        <f t="shared" ref="J63:J77" si="59">+I63/I$7</f>
        <v>#DIV/0!</v>
      </c>
      <c r="K63" s="706">
        <f>'Next Years Budget - Set Goals'!K72/12</f>
        <v>0</v>
      </c>
      <c r="L63" s="108" t="e">
        <f t="shared" ref="L63:L77" si="60">+K63/K$7</f>
        <v>#DIV/0!</v>
      </c>
      <c r="M63" s="706">
        <f>'Next Years Budget - Set Goals'!M72/12</f>
        <v>0</v>
      </c>
      <c r="N63" s="108" t="e">
        <f t="shared" ref="N63:N77" si="61">+M63/M$7</f>
        <v>#DIV/0!</v>
      </c>
      <c r="O63" s="706">
        <f>'Next Years Budget - Set Goals'!O72/12</f>
        <v>0</v>
      </c>
      <c r="P63" s="108" t="e">
        <f t="shared" ref="P63:P77" si="62">+O63/O$7</f>
        <v>#DIV/0!</v>
      </c>
      <c r="Q63" s="706">
        <f>'Next Years Budget - Set Goals'!Q72/12</f>
        <v>0</v>
      </c>
      <c r="R63" s="108" t="e">
        <f t="shared" ref="R63:R77" si="63">+Q63/Q$7</f>
        <v>#DIV/0!</v>
      </c>
      <c r="S63" s="706">
        <f>'Next Years Budget - Set Goals'!S72/12</f>
        <v>0</v>
      </c>
      <c r="T63" s="108" t="e">
        <f t="shared" ref="T63:T77" si="64">+S63/S$7</f>
        <v>#DIV/0!</v>
      </c>
      <c r="U63" s="706">
        <f>'Next Years Budget - Set Goals'!U72/12</f>
        <v>0</v>
      </c>
      <c r="V63" s="108" t="e">
        <f t="shared" ref="V63:V77" si="65">+U63/U$7</f>
        <v>#DIV/0!</v>
      </c>
      <c r="W63" s="706">
        <f>'Next Years Budget - Set Goals'!W72/12</f>
        <v>0</v>
      </c>
      <c r="X63" s="108" t="e">
        <f t="shared" ref="X63:X77" si="66">+W63/W$7</f>
        <v>#DIV/0!</v>
      </c>
      <c r="Y63" s="706">
        <f>'Next Years Budget - Set Goals'!Y72/12</f>
        <v>0</v>
      </c>
      <c r="Z63" s="108" t="e">
        <f t="shared" ref="Z63:Z77" si="67">+Y63/Y$7</f>
        <v>#DIV/0!</v>
      </c>
      <c r="AA63" s="706">
        <f>'Next Years Budget - Set Goals'!AA72/12</f>
        <v>0</v>
      </c>
      <c r="AB63" s="108" t="e">
        <f t="shared" ref="AB63:AB77" si="68">+AA63/AA$7</f>
        <v>#DIV/0!</v>
      </c>
      <c r="AC63" s="706">
        <f>'Next Years Budget - Set Goals'!AC72/12</f>
        <v>0</v>
      </c>
      <c r="AD63" s="319" t="e">
        <f t="shared" ref="AD63:AD77" si="69">+AC63/AC$7</f>
        <v>#DIV/0!</v>
      </c>
    </row>
    <row r="64" spans="1:30" ht="13.15" x14ac:dyDescent="0.4">
      <c r="A64" s="327" t="s">
        <v>398</v>
      </c>
      <c r="B64" s="394" t="s">
        <v>286</v>
      </c>
      <c r="C64" s="243">
        <f t="shared" si="56"/>
        <v>0</v>
      </c>
      <c r="D64" s="101">
        <f t="shared" si="57"/>
        <v>0</v>
      </c>
      <c r="E64" s="706">
        <f>'Next Years Budget - Set Goals'!E73/12</f>
        <v>0</v>
      </c>
      <c r="F64" s="108">
        <f t="shared" si="58"/>
        <v>0</v>
      </c>
      <c r="G64" s="706">
        <f>'Next Years Budget - Set Goals'!G73/12</f>
        <v>0</v>
      </c>
      <c r="H64" s="108" t="e">
        <f t="shared" si="58"/>
        <v>#DIV/0!</v>
      </c>
      <c r="I64" s="706">
        <f>'Next Years Budget - Set Goals'!I73/12</f>
        <v>0</v>
      </c>
      <c r="J64" s="108" t="e">
        <f t="shared" si="59"/>
        <v>#DIV/0!</v>
      </c>
      <c r="K64" s="706">
        <f>'Next Years Budget - Set Goals'!K73/12</f>
        <v>0</v>
      </c>
      <c r="L64" s="108" t="e">
        <f t="shared" si="60"/>
        <v>#DIV/0!</v>
      </c>
      <c r="M64" s="706">
        <f>'Next Years Budget - Set Goals'!M73/12</f>
        <v>0</v>
      </c>
      <c r="N64" s="108" t="e">
        <f t="shared" si="61"/>
        <v>#DIV/0!</v>
      </c>
      <c r="O64" s="706">
        <f>'Next Years Budget - Set Goals'!O73/12</f>
        <v>0</v>
      </c>
      <c r="P64" s="108" t="e">
        <f t="shared" si="62"/>
        <v>#DIV/0!</v>
      </c>
      <c r="Q64" s="706">
        <f>'Next Years Budget - Set Goals'!Q73/12</f>
        <v>0</v>
      </c>
      <c r="R64" s="108" t="e">
        <f t="shared" si="63"/>
        <v>#DIV/0!</v>
      </c>
      <c r="S64" s="706">
        <f>'Next Years Budget - Set Goals'!S73/12</f>
        <v>0</v>
      </c>
      <c r="T64" s="108" t="e">
        <f t="shared" si="64"/>
        <v>#DIV/0!</v>
      </c>
      <c r="U64" s="706">
        <f>'Next Years Budget - Set Goals'!U73/12</f>
        <v>0</v>
      </c>
      <c r="V64" s="108" t="e">
        <f t="shared" si="65"/>
        <v>#DIV/0!</v>
      </c>
      <c r="W64" s="706">
        <f>'Next Years Budget - Set Goals'!W73/12</f>
        <v>0</v>
      </c>
      <c r="X64" s="108" t="e">
        <f t="shared" si="66"/>
        <v>#DIV/0!</v>
      </c>
      <c r="Y64" s="706">
        <f>'Next Years Budget - Set Goals'!Y73/12</f>
        <v>0</v>
      </c>
      <c r="Z64" s="108" t="e">
        <f t="shared" si="67"/>
        <v>#DIV/0!</v>
      </c>
      <c r="AA64" s="706">
        <f>'Next Years Budget - Set Goals'!AA73/12</f>
        <v>0</v>
      </c>
      <c r="AB64" s="108" t="e">
        <f t="shared" si="68"/>
        <v>#DIV/0!</v>
      </c>
      <c r="AC64" s="706">
        <f>'Next Years Budget - Set Goals'!AC73/12</f>
        <v>0</v>
      </c>
      <c r="AD64" s="319" t="e">
        <f t="shared" si="69"/>
        <v>#DIV/0!</v>
      </c>
    </row>
    <row r="65" spans="1:30" ht="13.15" x14ac:dyDescent="0.4">
      <c r="A65" s="327" t="s">
        <v>398</v>
      </c>
      <c r="B65" s="394" t="s">
        <v>287</v>
      </c>
      <c r="C65" s="243">
        <f t="shared" si="56"/>
        <v>0</v>
      </c>
      <c r="D65" s="101">
        <f t="shared" si="57"/>
        <v>0</v>
      </c>
      <c r="E65" s="706">
        <f>'Next Years Budget - Set Goals'!E74/12</f>
        <v>0</v>
      </c>
      <c r="F65" s="108">
        <f t="shared" si="58"/>
        <v>0</v>
      </c>
      <c r="G65" s="706">
        <f>'Next Years Budget - Set Goals'!G74/12</f>
        <v>0</v>
      </c>
      <c r="H65" s="108" t="e">
        <f t="shared" si="58"/>
        <v>#DIV/0!</v>
      </c>
      <c r="I65" s="706">
        <f>'Next Years Budget - Set Goals'!I74/12</f>
        <v>0</v>
      </c>
      <c r="J65" s="108" t="e">
        <f t="shared" si="59"/>
        <v>#DIV/0!</v>
      </c>
      <c r="K65" s="706">
        <f>'Next Years Budget - Set Goals'!K74/12</f>
        <v>0</v>
      </c>
      <c r="L65" s="108" t="e">
        <f t="shared" si="60"/>
        <v>#DIV/0!</v>
      </c>
      <c r="M65" s="706">
        <f>'Next Years Budget - Set Goals'!M74/12</f>
        <v>0</v>
      </c>
      <c r="N65" s="108" t="e">
        <f t="shared" si="61"/>
        <v>#DIV/0!</v>
      </c>
      <c r="O65" s="706">
        <f>'Next Years Budget - Set Goals'!O74/12</f>
        <v>0</v>
      </c>
      <c r="P65" s="108" t="e">
        <f t="shared" si="62"/>
        <v>#DIV/0!</v>
      </c>
      <c r="Q65" s="706">
        <f>'Next Years Budget - Set Goals'!Q74/12</f>
        <v>0</v>
      </c>
      <c r="R65" s="108" t="e">
        <f t="shared" si="63"/>
        <v>#DIV/0!</v>
      </c>
      <c r="S65" s="706">
        <f>'Next Years Budget - Set Goals'!S74/12</f>
        <v>0</v>
      </c>
      <c r="T65" s="108" t="e">
        <f t="shared" si="64"/>
        <v>#DIV/0!</v>
      </c>
      <c r="U65" s="706">
        <f>'Next Years Budget - Set Goals'!U74/12</f>
        <v>0</v>
      </c>
      <c r="V65" s="108" t="e">
        <f t="shared" si="65"/>
        <v>#DIV/0!</v>
      </c>
      <c r="W65" s="706">
        <f>'Next Years Budget - Set Goals'!W74/12</f>
        <v>0</v>
      </c>
      <c r="X65" s="108" t="e">
        <f t="shared" si="66"/>
        <v>#DIV/0!</v>
      </c>
      <c r="Y65" s="706">
        <f>'Next Years Budget - Set Goals'!Y74/12</f>
        <v>0</v>
      </c>
      <c r="Z65" s="108" t="e">
        <f t="shared" si="67"/>
        <v>#DIV/0!</v>
      </c>
      <c r="AA65" s="706">
        <f>'Next Years Budget - Set Goals'!AA74/12</f>
        <v>0</v>
      </c>
      <c r="AB65" s="108" t="e">
        <f t="shared" si="68"/>
        <v>#DIV/0!</v>
      </c>
      <c r="AC65" s="706">
        <f>'Next Years Budget - Set Goals'!AC74/12</f>
        <v>0</v>
      </c>
      <c r="AD65" s="319" t="e">
        <f t="shared" si="69"/>
        <v>#DIV/0!</v>
      </c>
    </row>
    <row r="66" spans="1:30" ht="13.15" x14ac:dyDescent="0.4">
      <c r="A66" s="327" t="s">
        <v>398</v>
      </c>
      <c r="B66" s="394" t="s">
        <v>288</v>
      </c>
      <c r="C66" s="243">
        <f t="shared" si="56"/>
        <v>0</v>
      </c>
      <c r="D66" s="101">
        <f t="shared" si="57"/>
        <v>0</v>
      </c>
      <c r="E66" s="706">
        <f>'Next Years Budget - Set Goals'!E75/12</f>
        <v>0</v>
      </c>
      <c r="F66" s="108">
        <f t="shared" si="58"/>
        <v>0</v>
      </c>
      <c r="G66" s="706">
        <f>'Next Years Budget - Set Goals'!G75/12</f>
        <v>0</v>
      </c>
      <c r="H66" s="108" t="e">
        <f t="shared" si="58"/>
        <v>#DIV/0!</v>
      </c>
      <c r="I66" s="706">
        <f>'Next Years Budget - Set Goals'!I75/12</f>
        <v>0</v>
      </c>
      <c r="J66" s="108" t="e">
        <f t="shared" si="59"/>
        <v>#DIV/0!</v>
      </c>
      <c r="K66" s="706">
        <f>'Next Years Budget - Set Goals'!K75/12</f>
        <v>0</v>
      </c>
      <c r="L66" s="108" t="e">
        <f t="shared" si="60"/>
        <v>#DIV/0!</v>
      </c>
      <c r="M66" s="706">
        <f>'Next Years Budget - Set Goals'!M75/12</f>
        <v>0</v>
      </c>
      <c r="N66" s="108" t="e">
        <f t="shared" si="61"/>
        <v>#DIV/0!</v>
      </c>
      <c r="O66" s="706">
        <f>'Next Years Budget - Set Goals'!O75/12</f>
        <v>0</v>
      </c>
      <c r="P66" s="108" t="e">
        <f t="shared" si="62"/>
        <v>#DIV/0!</v>
      </c>
      <c r="Q66" s="706">
        <f>'Next Years Budget - Set Goals'!Q75/12</f>
        <v>0</v>
      </c>
      <c r="R66" s="108" t="e">
        <f t="shared" si="63"/>
        <v>#DIV/0!</v>
      </c>
      <c r="S66" s="706">
        <f>'Next Years Budget - Set Goals'!S75/12</f>
        <v>0</v>
      </c>
      <c r="T66" s="108" t="e">
        <f t="shared" si="64"/>
        <v>#DIV/0!</v>
      </c>
      <c r="U66" s="706">
        <f>'Next Years Budget - Set Goals'!U75/12</f>
        <v>0</v>
      </c>
      <c r="V66" s="108" t="e">
        <f t="shared" si="65"/>
        <v>#DIV/0!</v>
      </c>
      <c r="W66" s="706">
        <f>'Next Years Budget - Set Goals'!W75/12</f>
        <v>0</v>
      </c>
      <c r="X66" s="108" t="e">
        <f t="shared" si="66"/>
        <v>#DIV/0!</v>
      </c>
      <c r="Y66" s="706">
        <f>'Next Years Budget - Set Goals'!Y75/12</f>
        <v>0</v>
      </c>
      <c r="Z66" s="108" t="e">
        <f t="shared" si="67"/>
        <v>#DIV/0!</v>
      </c>
      <c r="AA66" s="706">
        <f>'Next Years Budget - Set Goals'!AA75/12</f>
        <v>0</v>
      </c>
      <c r="AB66" s="108" t="e">
        <f t="shared" si="68"/>
        <v>#DIV/0!</v>
      </c>
      <c r="AC66" s="706">
        <f>'Next Years Budget - Set Goals'!AC75/12</f>
        <v>0</v>
      </c>
      <c r="AD66" s="319" t="e">
        <f t="shared" si="69"/>
        <v>#DIV/0!</v>
      </c>
    </row>
    <row r="67" spans="1:30" ht="13.15" x14ac:dyDescent="0.4">
      <c r="A67" s="327" t="s">
        <v>399</v>
      </c>
      <c r="B67" s="394" t="s">
        <v>289</v>
      </c>
      <c r="C67" s="243">
        <f t="shared" si="56"/>
        <v>0</v>
      </c>
      <c r="D67" s="101">
        <f t="shared" si="57"/>
        <v>0</v>
      </c>
      <c r="E67" s="706">
        <f>'Next Years Budget - Set Goals'!E76/12</f>
        <v>0</v>
      </c>
      <c r="F67" s="108">
        <f t="shared" si="58"/>
        <v>0</v>
      </c>
      <c r="G67" s="706">
        <f>'Next Years Budget - Set Goals'!G76/12</f>
        <v>0</v>
      </c>
      <c r="H67" s="108" t="e">
        <f t="shared" si="58"/>
        <v>#DIV/0!</v>
      </c>
      <c r="I67" s="706">
        <f>'Next Years Budget - Set Goals'!I76/12</f>
        <v>0</v>
      </c>
      <c r="J67" s="108" t="e">
        <f t="shared" si="59"/>
        <v>#DIV/0!</v>
      </c>
      <c r="K67" s="706">
        <f>'Next Years Budget - Set Goals'!K76/12</f>
        <v>0</v>
      </c>
      <c r="L67" s="108" t="e">
        <f t="shared" si="60"/>
        <v>#DIV/0!</v>
      </c>
      <c r="M67" s="706">
        <f>'Next Years Budget - Set Goals'!M76/12</f>
        <v>0</v>
      </c>
      <c r="N67" s="108" t="e">
        <f t="shared" si="61"/>
        <v>#DIV/0!</v>
      </c>
      <c r="O67" s="706">
        <f>'Next Years Budget - Set Goals'!O76/12</f>
        <v>0</v>
      </c>
      <c r="P67" s="108" t="e">
        <f t="shared" si="62"/>
        <v>#DIV/0!</v>
      </c>
      <c r="Q67" s="706">
        <f>'Next Years Budget - Set Goals'!Q76/12</f>
        <v>0</v>
      </c>
      <c r="R67" s="108" t="e">
        <f t="shared" si="63"/>
        <v>#DIV/0!</v>
      </c>
      <c r="S67" s="706">
        <f>'Next Years Budget - Set Goals'!S76/12</f>
        <v>0</v>
      </c>
      <c r="T67" s="108" t="e">
        <f t="shared" si="64"/>
        <v>#DIV/0!</v>
      </c>
      <c r="U67" s="706">
        <f>'Next Years Budget - Set Goals'!U76/12</f>
        <v>0</v>
      </c>
      <c r="V67" s="108" t="e">
        <f t="shared" si="65"/>
        <v>#DIV/0!</v>
      </c>
      <c r="W67" s="706">
        <f>'Next Years Budget - Set Goals'!W76/12</f>
        <v>0</v>
      </c>
      <c r="X67" s="108" t="e">
        <f t="shared" si="66"/>
        <v>#DIV/0!</v>
      </c>
      <c r="Y67" s="706">
        <f>'Next Years Budget - Set Goals'!Y76/12</f>
        <v>0</v>
      </c>
      <c r="Z67" s="108" t="e">
        <f t="shared" si="67"/>
        <v>#DIV/0!</v>
      </c>
      <c r="AA67" s="706">
        <f>'Next Years Budget - Set Goals'!AA76/12</f>
        <v>0</v>
      </c>
      <c r="AB67" s="108" t="e">
        <f t="shared" si="68"/>
        <v>#DIV/0!</v>
      </c>
      <c r="AC67" s="706">
        <f>'Next Years Budget - Set Goals'!AC76/12</f>
        <v>0</v>
      </c>
      <c r="AD67" s="319" t="e">
        <f t="shared" si="69"/>
        <v>#DIV/0!</v>
      </c>
    </row>
    <row r="68" spans="1:30" ht="13.15" x14ac:dyDescent="0.4">
      <c r="A68" s="327" t="s">
        <v>399</v>
      </c>
      <c r="B68" s="394" t="s">
        <v>290</v>
      </c>
      <c r="C68" s="243">
        <f t="shared" si="56"/>
        <v>0</v>
      </c>
      <c r="D68" s="101">
        <f t="shared" si="57"/>
        <v>0</v>
      </c>
      <c r="E68" s="706">
        <f>'Next Years Budget - Set Goals'!E77/12</f>
        <v>0</v>
      </c>
      <c r="F68" s="108">
        <f t="shared" si="58"/>
        <v>0</v>
      </c>
      <c r="G68" s="706">
        <f>'Next Years Budget - Set Goals'!G77/12</f>
        <v>0</v>
      </c>
      <c r="H68" s="108" t="e">
        <f t="shared" si="58"/>
        <v>#DIV/0!</v>
      </c>
      <c r="I68" s="706">
        <f>'Next Years Budget - Set Goals'!I77/12</f>
        <v>0</v>
      </c>
      <c r="J68" s="108" t="e">
        <f t="shared" si="59"/>
        <v>#DIV/0!</v>
      </c>
      <c r="K68" s="706">
        <f>'Next Years Budget - Set Goals'!K77/12</f>
        <v>0</v>
      </c>
      <c r="L68" s="108" t="e">
        <f t="shared" si="60"/>
        <v>#DIV/0!</v>
      </c>
      <c r="M68" s="706">
        <f>'Next Years Budget - Set Goals'!M77/12</f>
        <v>0</v>
      </c>
      <c r="N68" s="108" t="e">
        <f t="shared" si="61"/>
        <v>#DIV/0!</v>
      </c>
      <c r="O68" s="706">
        <f>'Next Years Budget - Set Goals'!O77/12</f>
        <v>0</v>
      </c>
      <c r="P68" s="108" t="e">
        <f t="shared" si="62"/>
        <v>#DIV/0!</v>
      </c>
      <c r="Q68" s="706">
        <f>'Next Years Budget - Set Goals'!Q77/12</f>
        <v>0</v>
      </c>
      <c r="R68" s="108" t="e">
        <f t="shared" si="63"/>
        <v>#DIV/0!</v>
      </c>
      <c r="S68" s="706">
        <f>'Next Years Budget - Set Goals'!S77/12</f>
        <v>0</v>
      </c>
      <c r="T68" s="108" t="e">
        <f t="shared" si="64"/>
        <v>#DIV/0!</v>
      </c>
      <c r="U68" s="706">
        <f>'Next Years Budget - Set Goals'!U77/12</f>
        <v>0</v>
      </c>
      <c r="V68" s="108" t="e">
        <f t="shared" si="65"/>
        <v>#DIV/0!</v>
      </c>
      <c r="W68" s="706">
        <f>'Next Years Budget - Set Goals'!W77/12</f>
        <v>0</v>
      </c>
      <c r="X68" s="108" t="e">
        <f t="shared" si="66"/>
        <v>#DIV/0!</v>
      </c>
      <c r="Y68" s="706">
        <f>'Next Years Budget - Set Goals'!Y77/12</f>
        <v>0</v>
      </c>
      <c r="Z68" s="108" t="e">
        <f t="shared" si="67"/>
        <v>#DIV/0!</v>
      </c>
      <c r="AA68" s="706">
        <f>'Next Years Budget - Set Goals'!AA77/12</f>
        <v>0</v>
      </c>
      <c r="AB68" s="108" t="e">
        <f t="shared" si="68"/>
        <v>#DIV/0!</v>
      </c>
      <c r="AC68" s="706">
        <f>'Next Years Budget - Set Goals'!AC77/12</f>
        <v>0</v>
      </c>
      <c r="AD68" s="319" t="e">
        <f t="shared" si="69"/>
        <v>#DIV/0!</v>
      </c>
    </row>
    <row r="69" spans="1:30" ht="13.15" x14ac:dyDescent="0.4">
      <c r="A69" s="327" t="s">
        <v>399</v>
      </c>
      <c r="B69" s="394" t="s">
        <v>291</v>
      </c>
      <c r="C69" s="243">
        <f t="shared" si="56"/>
        <v>0</v>
      </c>
      <c r="D69" s="101">
        <f t="shared" si="57"/>
        <v>0</v>
      </c>
      <c r="E69" s="706">
        <f>'Next Years Budget - Set Goals'!E78/12</f>
        <v>0</v>
      </c>
      <c r="F69" s="108">
        <f t="shared" si="58"/>
        <v>0</v>
      </c>
      <c r="G69" s="706">
        <f>'Next Years Budget - Set Goals'!G78/12</f>
        <v>0</v>
      </c>
      <c r="H69" s="108" t="e">
        <f t="shared" si="58"/>
        <v>#DIV/0!</v>
      </c>
      <c r="I69" s="706">
        <f>'Next Years Budget - Set Goals'!I78/12</f>
        <v>0</v>
      </c>
      <c r="J69" s="108" t="e">
        <f t="shared" si="59"/>
        <v>#DIV/0!</v>
      </c>
      <c r="K69" s="706">
        <f>'Next Years Budget - Set Goals'!K78/12</f>
        <v>0</v>
      </c>
      <c r="L69" s="108" t="e">
        <f t="shared" si="60"/>
        <v>#DIV/0!</v>
      </c>
      <c r="M69" s="706">
        <f>'Next Years Budget - Set Goals'!M78/12</f>
        <v>0</v>
      </c>
      <c r="N69" s="108" t="e">
        <f t="shared" si="61"/>
        <v>#DIV/0!</v>
      </c>
      <c r="O69" s="706">
        <f>'Next Years Budget - Set Goals'!O78/12</f>
        <v>0</v>
      </c>
      <c r="P69" s="108" t="e">
        <f t="shared" si="62"/>
        <v>#DIV/0!</v>
      </c>
      <c r="Q69" s="706">
        <f>'Next Years Budget - Set Goals'!Q78/12</f>
        <v>0</v>
      </c>
      <c r="R69" s="108" t="e">
        <f t="shared" si="63"/>
        <v>#DIV/0!</v>
      </c>
      <c r="S69" s="706">
        <f>'Next Years Budget - Set Goals'!S78/12</f>
        <v>0</v>
      </c>
      <c r="T69" s="108" t="e">
        <f t="shared" si="64"/>
        <v>#DIV/0!</v>
      </c>
      <c r="U69" s="706">
        <f>'Next Years Budget - Set Goals'!U78/12</f>
        <v>0</v>
      </c>
      <c r="V69" s="108" t="e">
        <f t="shared" si="65"/>
        <v>#DIV/0!</v>
      </c>
      <c r="W69" s="706">
        <f>'Next Years Budget - Set Goals'!W78/12</f>
        <v>0</v>
      </c>
      <c r="X69" s="108" t="e">
        <f t="shared" si="66"/>
        <v>#DIV/0!</v>
      </c>
      <c r="Y69" s="706">
        <f>'Next Years Budget - Set Goals'!Y78/12</f>
        <v>0</v>
      </c>
      <c r="Z69" s="108" t="e">
        <f t="shared" si="67"/>
        <v>#DIV/0!</v>
      </c>
      <c r="AA69" s="706">
        <f>'Next Years Budget - Set Goals'!AA78/12</f>
        <v>0</v>
      </c>
      <c r="AB69" s="108" t="e">
        <f t="shared" si="68"/>
        <v>#DIV/0!</v>
      </c>
      <c r="AC69" s="706">
        <f>'Next Years Budget - Set Goals'!AC78/12</f>
        <v>0</v>
      </c>
      <c r="AD69" s="319" t="e">
        <f t="shared" si="69"/>
        <v>#DIV/0!</v>
      </c>
    </row>
    <row r="70" spans="1:30" ht="13.15" x14ac:dyDescent="0.4">
      <c r="A70" s="327" t="s">
        <v>398</v>
      </c>
      <c r="B70" s="394" t="s">
        <v>292</v>
      </c>
      <c r="C70" s="243">
        <f t="shared" si="56"/>
        <v>0</v>
      </c>
      <c r="D70" s="101">
        <f t="shared" si="57"/>
        <v>0</v>
      </c>
      <c r="E70" s="706">
        <f>'Next Years Budget - Set Goals'!E79/12</f>
        <v>0</v>
      </c>
      <c r="F70" s="108">
        <f t="shared" si="58"/>
        <v>0</v>
      </c>
      <c r="G70" s="706">
        <f>'Next Years Budget - Set Goals'!G79/12</f>
        <v>0</v>
      </c>
      <c r="H70" s="108" t="e">
        <f t="shared" si="58"/>
        <v>#DIV/0!</v>
      </c>
      <c r="I70" s="706">
        <f>'Next Years Budget - Set Goals'!I79/12</f>
        <v>0</v>
      </c>
      <c r="J70" s="108" t="e">
        <f t="shared" si="59"/>
        <v>#DIV/0!</v>
      </c>
      <c r="K70" s="706">
        <f>'Next Years Budget - Set Goals'!K79/12</f>
        <v>0</v>
      </c>
      <c r="L70" s="108" t="e">
        <f t="shared" si="60"/>
        <v>#DIV/0!</v>
      </c>
      <c r="M70" s="706">
        <f>'Next Years Budget - Set Goals'!M79/12</f>
        <v>0</v>
      </c>
      <c r="N70" s="108" t="e">
        <f t="shared" si="61"/>
        <v>#DIV/0!</v>
      </c>
      <c r="O70" s="706">
        <f>'Next Years Budget - Set Goals'!O79/12</f>
        <v>0</v>
      </c>
      <c r="P70" s="108" t="e">
        <f t="shared" si="62"/>
        <v>#DIV/0!</v>
      </c>
      <c r="Q70" s="706">
        <f>'Next Years Budget - Set Goals'!Q79/12</f>
        <v>0</v>
      </c>
      <c r="R70" s="108" t="e">
        <f t="shared" si="63"/>
        <v>#DIV/0!</v>
      </c>
      <c r="S70" s="706">
        <f>'Next Years Budget - Set Goals'!S79/12</f>
        <v>0</v>
      </c>
      <c r="T70" s="108" t="e">
        <f t="shared" si="64"/>
        <v>#DIV/0!</v>
      </c>
      <c r="U70" s="706">
        <f>'Next Years Budget - Set Goals'!U79/12</f>
        <v>0</v>
      </c>
      <c r="V70" s="108" t="e">
        <f t="shared" si="65"/>
        <v>#DIV/0!</v>
      </c>
      <c r="W70" s="706">
        <f>'Next Years Budget - Set Goals'!W79/12</f>
        <v>0</v>
      </c>
      <c r="X70" s="108" t="e">
        <f t="shared" si="66"/>
        <v>#DIV/0!</v>
      </c>
      <c r="Y70" s="706">
        <f>'Next Years Budget - Set Goals'!Y79/12</f>
        <v>0</v>
      </c>
      <c r="Z70" s="108" t="e">
        <f t="shared" si="67"/>
        <v>#DIV/0!</v>
      </c>
      <c r="AA70" s="706">
        <f>'Next Years Budget - Set Goals'!AA79/12</f>
        <v>0</v>
      </c>
      <c r="AB70" s="108" t="e">
        <f t="shared" si="68"/>
        <v>#DIV/0!</v>
      </c>
      <c r="AC70" s="706">
        <f>'Next Years Budget - Set Goals'!AC79/12</f>
        <v>0</v>
      </c>
      <c r="AD70" s="319" t="e">
        <f t="shared" si="69"/>
        <v>#DIV/0!</v>
      </c>
    </row>
    <row r="71" spans="1:30" ht="13.15" x14ac:dyDescent="0.4">
      <c r="A71" s="327" t="s">
        <v>398</v>
      </c>
      <c r="B71" s="394" t="s">
        <v>293</v>
      </c>
      <c r="C71" s="243">
        <f t="shared" si="56"/>
        <v>0</v>
      </c>
      <c r="D71" s="101">
        <f t="shared" si="57"/>
        <v>0</v>
      </c>
      <c r="E71" s="706">
        <f>'Next Years Budget - Set Goals'!E80/12</f>
        <v>0</v>
      </c>
      <c r="F71" s="108">
        <f t="shared" si="58"/>
        <v>0</v>
      </c>
      <c r="G71" s="706">
        <f>'Next Years Budget - Set Goals'!G80/12</f>
        <v>0</v>
      </c>
      <c r="H71" s="108" t="e">
        <f t="shared" si="58"/>
        <v>#DIV/0!</v>
      </c>
      <c r="I71" s="706">
        <f>'Next Years Budget - Set Goals'!I80/12</f>
        <v>0</v>
      </c>
      <c r="J71" s="108" t="e">
        <f t="shared" si="59"/>
        <v>#DIV/0!</v>
      </c>
      <c r="K71" s="706">
        <f>'Next Years Budget - Set Goals'!K80/12</f>
        <v>0</v>
      </c>
      <c r="L71" s="108" t="e">
        <f t="shared" si="60"/>
        <v>#DIV/0!</v>
      </c>
      <c r="M71" s="706">
        <f>'Next Years Budget - Set Goals'!M80/12</f>
        <v>0</v>
      </c>
      <c r="N71" s="108" t="e">
        <f t="shared" si="61"/>
        <v>#DIV/0!</v>
      </c>
      <c r="O71" s="706">
        <f>'Next Years Budget - Set Goals'!O80/12</f>
        <v>0</v>
      </c>
      <c r="P71" s="108" t="e">
        <f t="shared" si="62"/>
        <v>#DIV/0!</v>
      </c>
      <c r="Q71" s="706">
        <f>'Next Years Budget - Set Goals'!Q80/12</f>
        <v>0</v>
      </c>
      <c r="R71" s="108" t="e">
        <f t="shared" si="63"/>
        <v>#DIV/0!</v>
      </c>
      <c r="S71" s="706">
        <f>'Next Years Budget - Set Goals'!S80/12</f>
        <v>0</v>
      </c>
      <c r="T71" s="108" t="e">
        <f t="shared" si="64"/>
        <v>#DIV/0!</v>
      </c>
      <c r="U71" s="706">
        <f>'Next Years Budget - Set Goals'!U80/12</f>
        <v>0</v>
      </c>
      <c r="V71" s="108" t="e">
        <f t="shared" si="65"/>
        <v>#DIV/0!</v>
      </c>
      <c r="W71" s="706">
        <f>'Next Years Budget - Set Goals'!W80/12</f>
        <v>0</v>
      </c>
      <c r="X71" s="108" t="e">
        <f t="shared" si="66"/>
        <v>#DIV/0!</v>
      </c>
      <c r="Y71" s="706">
        <f>'Next Years Budget - Set Goals'!Y80/12</f>
        <v>0</v>
      </c>
      <c r="Z71" s="108" t="e">
        <f t="shared" si="67"/>
        <v>#DIV/0!</v>
      </c>
      <c r="AA71" s="706">
        <f>'Next Years Budget - Set Goals'!AA80/12</f>
        <v>0</v>
      </c>
      <c r="AB71" s="108" t="e">
        <f t="shared" si="68"/>
        <v>#DIV/0!</v>
      </c>
      <c r="AC71" s="706">
        <f>'Next Years Budget - Set Goals'!AC80/12</f>
        <v>0</v>
      </c>
      <c r="AD71" s="319" t="e">
        <f t="shared" si="69"/>
        <v>#DIV/0!</v>
      </c>
    </row>
    <row r="72" spans="1:30" ht="13.15" x14ac:dyDescent="0.4">
      <c r="A72" s="327" t="s">
        <v>398</v>
      </c>
      <c r="B72" s="394" t="s">
        <v>294</v>
      </c>
      <c r="C72" s="243">
        <f t="shared" si="56"/>
        <v>0</v>
      </c>
      <c r="D72" s="101">
        <f t="shared" si="57"/>
        <v>0</v>
      </c>
      <c r="E72" s="706">
        <f>'Next Years Budget - Set Goals'!E81/12</f>
        <v>0</v>
      </c>
      <c r="F72" s="108">
        <f t="shared" si="58"/>
        <v>0</v>
      </c>
      <c r="G72" s="706">
        <f>'Next Years Budget - Set Goals'!G81/12</f>
        <v>0</v>
      </c>
      <c r="H72" s="108" t="e">
        <f t="shared" si="58"/>
        <v>#DIV/0!</v>
      </c>
      <c r="I72" s="706">
        <f>'Next Years Budget - Set Goals'!I81/12</f>
        <v>0</v>
      </c>
      <c r="J72" s="108" t="e">
        <f t="shared" si="59"/>
        <v>#DIV/0!</v>
      </c>
      <c r="K72" s="706">
        <f>'Next Years Budget - Set Goals'!K81/12</f>
        <v>0</v>
      </c>
      <c r="L72" s="108" t="e">
        <f t="shared" si="60"/>
        <v>#DIV/0!</v>
      </c>
      <c r="M72" s="706">
        <f>'Next Years Budget - Set Goals'!M81/12</f>
        <v>0</v>
      </c>
      <c r="N72" s="108" t="e">
        <f t="shared" si="61"/>
        <v>#DIV/0!</v>
      </c>
      <c r="O72" s="706">
        <f>'Next Years Budget - Set Goals'!O81/12</f>
        <v>0</v>
      </c>
      <c r="P72" s="108" t="e">
        <f t="shared" si="62"/>
        <v>#DIV/0!</v>
      </c>
      <c r="Q72" s="706">
        <f>'Next Years Budget - Set Goals'!Q81/12</f>
        <v>0</v>
      </c>
      <c r="R72" s="108" t="e">
        <f t="shared" si="63"/>
        <v>#DIV/0!</v>
      </c>
      <c r="S72" s="706">
        <f>'Next Years Budget - Set Goals'!S81/12</f>
        <v>0</v>
      </c>
      <c r="T72" s="108" t="e">
        <f t="shared" si="64"/>
        <v>#DIV/0!</v>
      </c>
      <c r="U72" s="706">
        <f>'Next Years Budget - Set Goals'!U81/12</f>
        <v>0</v>
      </c>
      <c r="V72" s="108" t="e">
        <f t="shared" si="65"/>
        <v>#DIV/0!</v>
      </c>
      <c r="W72" s="706">
        <f>'Next Years Budget - Set Goals'!W81/12</f>
        <v>0</v>
      </c>
      <c r="X72" s="108" t="e">
        <f t="shared" si="66"/>
        <v>#DIV/0!</v>
      </c>
      <c r="Y72" s="706">
        <f>'Next Years Budget - Set Goals'!Y81/12</f>
        <v>0</v>
      </c>
      <c r="Z72" s="108" t="e">
        <f t="shared" si="67"/>
        <v>#DIV/0!</v>
      </c>
      <c r="AA72" s="706">
        <f>'Next Years Budget - Set Goals'!AA81/12</f>
        <v>0</v>
      </c>
      <c r="AB72" s="108" t="e">
        <f t="shared" si="68"/>
        <v>#DIV/0!</v>
      </c>
      <c r="AC72" s="706">
        <f>'Next Years Budget - Set Goals'!AC81/12</f>
        <v>0</v>
      </c>
      <c r="AD72" s="319" t="e">
        <f t="shared" si="69"/>
        <v>#DIV/0!</v>
      </c>
    </row>
    <row r="73" spans="1:30" ht="13.15" x14ac:dyDescent="0.4">
      <c r="A73" s="327" t="s">
        <v>399</v>
      </c>
      <c r="B73" s="394" t="s">
        <v>295</v>
      </c>
      <c r="C73" s="243">
        <f t="shared" si="56"/>
        <v>0</v>
      </c>
      <c r="D73" s="101">
        <f t="shared" si="57"/>
        <v>0</v>
      </c>
      <c r="E73" s="706">
        <f>'Next Years Budget - Set Goals'!E82/12</f>
        <v>0</v>
      </c>
      <c r="F73" s="108">
        <f t="shared" si="58"/>
        <v>0</v>
      </c>
      <c r="G73" s="706">
        <f>'Next Years Budget - Set Goals'!G82/12</f>
        <v>0</v>
      </c>
      <c r="H73" s="108" t="e">
        <f t="shared" si="58"/>
        <v>#DIV/0!</v>
      </c>
      <c r="I73" s="706">
        <f>'Next Years Budget - Set Goals'!I82/12</f>
        <v>0</v>
      </c>
      <c r="J73" s="108" t="e">
        <f t="shared" si="59"/>
        <v>#DIV/0!</v>
      </c>
      <c r="K73" s="706">
        <f>'Next Years Budget - Set Goals'!K82/12</f>
        <v>0</v>
      </c>
      <c r="L73" s="108" t="e">
        <f t="shared" si="60"/>
        <v>#DIV/0!</v>
      </c>
      <c r="M73" s="706">
        <f>'Next Years Budget - Set Goals'!M82/12</f>
        <v>0</v>
      </c>
      <c r="N73" s="108" t="e">
        <f t="shared" si="61"/>
        <v>#DIV/0!</v>
      </c>
      <c r="O73" s="706">
        <f>'Next Years Budget - Set Goals'!O82/12</f>
        <v>0</v>
      </c>
      <c r="P73" s="108" t="e">
        <f t="shared" si="62"/>
        <v>#DIV/0!</v>
      </c>
      <c r="Q73" s="706">
        <f>'Next Years Budget - Set Goals'!Q82/12</f>
        <v>0</v>
      </c>
      <c r="R73" s="108" t="e">
        <f t="shared" si="63"/>
        <v>#DIV/0!</v>
      </c>
      <c r="S73" s="706">
        <f>'Next Years Budget - Set Goals'!S82/12</f>
        <v>0</v>
      </c>
      <c r="T73" s="108" t="e">
        <f t="shared" si="64"/>
        <v>#DIV/0!</v>
      </c>
      <c r="U73" s="706">
        <f>'Next Years Budget - Set Goals'!U82/12</f>
        <v>0</v>
      </c>
      <c r="V73" s="108" t="e">
        <f t="shared" si="65"/>
        <v>#DIV/0!</v>
      </c>
      <c r="W73" s="706">
        <f>'Next Years Budget - Set Goals'!W82/12</f>
        <v>0</v>
      </c>
      <c r="X73" s="108" t="e">
        <f t="shared" si="66"/>
        <v>#DIV/0!</v>
      </c>
      <c r="Y73" s="706">
        <f>'Next Years Budget - Set Goals'!Y82/12</f>
        <v>0</v>
      </c>
      <c r="Z73" s="108" t="e">
        <f t="shared" si="67"/>
        <v>#DIV/0!</v>
      </c>
      <c r="AA73" s="706">
        <f>'Next Years Budget - Set Goals'!AA82/12</f>
        <v>0</v>
      </c>
      <c r="AB73" s="108" t="e">
        <f t="shared" si="68"/>
        <v>#DIV/0!</v>
      </c>
      <c r="AC73" s="706">
        <f>'Next Years Budget - Set Goals'!AC82/12</f>
        <v>0</v>
      </c>
      <c r="AD73" s="319" t="e">
        <f t="shared" si="69"/>
        <v>#DIV/0!</v>
      </c>
    </row>
    <row r="74" spans="1:30" ht="13.15" x14ac:dyDescent="0.4">
      <c r="A74" s="327" t="s">
        <v>399</v>
      </c>
      <c r="B74" s="394" t="s">
        <v>296</v>
      </c>
      <c r="C74" s="243">
        <f t="shared" si="56"/>
        <v>0</v>
      </c>
      <c r="D74" s="101">
        <f t="shared" si="57"/>
        <v>0</v>
      </c>
      <c r="E74" s="706">
        <f>'Next Years Budget - Set Goals'!E83/12</f>
        <v>0</v>
      </c>
      <c r="F74" s="108">
        <f t="shared" si="58"/>
        <v>0</v>
      </c>
      <c r="G74" s="706">
        <f>'Next Years Budget - Set Goals'!G83/12</f>
        <v>0</v>
      </c>
      <c r="H74" s="108" t="e">
        <f t="shared" si="58"/>
        <v>#DIV/0!</v>
      </c>
      <c r="I74" s="706">
        <f>'Next Years Budget - Set Goals'!I83/12</f>
        <v>0</v>
      </c>
      <c r="J74" s="108" t="e">
        <f t="shared" si="59"/>
        <v>#DIV/0!</v>
      </c>
      <c r="K74" s="706">
        <f>'Next Years Budget - Set Goals'!K83/12</f>
        <v>0</v>
      </c>
      <c r="L74" s="108" t="e">
        <f t="shared" si="60"/>
        <v>#DIV/0!</v>
      </c>
      <c r="M74" s="706">
        <f>'Next Years Budget - Set Goals'!M83/12</f>
        <v>0</v>
      </c>
      <c r="N74" s="108" t="e">
        <f t="shared" si="61"/>
        <v>#DIV/0!</v>
      </c>
      <c r="O74" s="706">
        <f>'Next Years Budget - Set Goals'!O83/12</f>
        <v>0</v>
      </c>
      <c r="P74" s="108" t="e">
        <f t="shared" si="62"/>
        <v>#DIV/0!</v>
      </c>
      <c r="Q74" s="706">
        <f>'Next Years Budget - Set Goals'!Q83/12</f>
        <v>0</v>
      </c>
      <c r="R74" s="108" t="e">
        <f t="shared" si="63"/>
        <v>#DIV/0!</v>
      </c>
      <c r="S74" s="706">
        <f>'Next Years Budget - Set Goals'!S83/12</f>
        <v>0</v>
      </c>
      <c r="T74" s="108" t="e">
        <f t="shared" si="64"/>
        <v>#DIV/0!</v>
      </c>
      <c r="U74" s="706">
        <f>'Next Years Budget - Set Goals'!U83/12</f>
        <v>0</v>
      </c>
      <c r="V74" s="108" t="e">
        <f t="shared" si="65"/>
        <v>#DIV/0!</v>
      </c>
      <c r="W74" s="706">
        <f>'Next Years Budget - Set Goals'!W83/12</f>
        <v>0</v>
      </c>
      <c r="X74" s="108" t="e">
        <f t="shared" si="66"/>
        <v>#DIV/0!</v>
      </c>
      <c r="Y74" s="706">
        <f>'Next Years Budget - Set Goals'!Y83/12</f>
        <v>0</v>
      </c>
      <c r="Z74" s="108" t="e">
        <f t="shared" si="67"/>
        <v>#DIV/0!</v>
      </c>
      <c r="AA74" s="706">
        <f>'Next Years Budget - Set Goals'!AA83/12</f>
        <v>0</v>
      </c>
      <c r="AB74" s="108" t="e">
        <f t="shared" si="68"/>
        <v>#DIV/0!</v>
      </c>
      <c r="AC74" s="706">
        <f>'Next Years Budget - Set Goals'!AC83/12</f>
        <v>0</v>
      </c>
      <c r="AD74" s="319" t="e">
        <f t="shared" si="69"/>
        <v>#DIV/0!</v>
      </c>
    </row>
    <row r="75" spans="1:30" ht="13.15" x14ac:dyDescent="0.4">
      <c r="A75" s="327" t="s">
        <v>398</v>
      </c>
      <c r="B75" s="394" t="s">
        <v>297</v>
      </c>
      <c r="C75" s="243">
        <f t="shared" si="56"/>
        <v>0</v>
      </c>
      <c r="D75" s="101">
        <f t="shared" si="57"/>
        <v>0</v>
      </c>
      <c r="E75" s="706">
        <f>'Next Years Budget - Set Goals'!E84/12</f>
        <v>0</v>
      </c>
      <c r="F75" s="108">
        <f t="shared" si="58"/>
        <v>0</v>
      </c>
      <c r="G75" s="706">
        <f>'Next Years Budget - Set Goals'!G84/12</f>
        <v>0</v>
      </c>
      <c r="H75" s="108" t="e">
        <f t="shared" si="58"/>
        <v>#DIV/0!</v>
      </c>
      <c r="I75" s="706">
        <f>'Next Years Budget - Set Goals'!I84/12</f>
        <v>0</v>
      </c>
      <c r="J75" s="108" t="e">
        <f t="shared" si="59"/>
        <v>#DIV/0!</v>
      </c>
      <c r="K75" s="706">
        <f>'Next Years Budget - Set Goals'!K84/12</f>
        <v>0</v>
      </c>
      <c r="L75" s="108" t="e">
        <f t="shared" si="60"/>
        <v>#DIV/0!</v>
      </c>
      <c r="M75" s="706">
        <f>'Next Years Budget - Set Goals'!M84/12</f>
        <v>0</v>
      </c>
      <c r="N75" s="108" t="e">
        <f t="shared" si="61"/>
        <v>#DIV/0!</v>
      </c>
      <c r="O75" s="706">
        <f>'Next Years Budget - Set Goals'!O84/12</f>
        <v>0</v>
      </c>
      <c r="P75" s="108" t="e">
        <f t="shared" si="62"/>
        <v>#DIV/0!</v>
      </c>
      <c r="Q75" s="706">
        <f>'Next Years Budget - Set Goals'!Q84/12</f>
        <v>0</v>
      </c>
      <c r="R75" s="108" t="e">
        <f t="shared" si="63"/>
        <v>#DIV/0!</v>
      </c>
      <c r="S75" s="706">
        <f>'Next Years Budget - Set Goals'!S84/12</f>
        <v>0</v>
      </c>
      <c r="T75" s="108" t="e">
        <f t="shared" si="64"/>
        <v>#DIV/0!</v>
      </c>
      <c r="U75" s="706">
        <f>'Next Years Budget - Set Goals'!U84/12</f>
        <v>0</v>
      </c>
      <c r="V75" s="108" t="e">
        <f t="shared" si="65"/>
        <v>#DIV/0!</v>
      </c>
      <c r="W75" s="706">
        <f>'Next Years Budget - Set Goals'!W84/12</f>
        <v>0</v>
      </c>
      <c r="X75" s="108" t="e">
        <f t="shared" si="66"/>
        <v>#DIV/0!</v>
      </c>
      <c r="Y75" s="706">
        <f>'Next Years Budget - Set Goals'!Y84/12</f>
        <v>0</v>
      </c>
      <c r="Z75" s="108" t="e">
        <f t="shared" si="67"/>
        <v>#DIV/0!</v>
      </c>
      <c r="AA75" s="706">
        <f>'Next Years Budget - Set Goals'!AA84/12</f>
        <v>0</v>
      </c>
      <c r="AB75" s="108" t="e">
        <f t="shared" si="68"/>
        <v>#DIV/0!</v>
      </c>
      <c r="AC75" s="706">
        <f>'Next Years Budget - Set Goals'!AC84/12</f>
        <v>0</v>
      </c>
      <c r="AD75" s="319" t="e">
        <f t="shared" si="69"/>
        <v>#DIV/0!</v>
      </c>
    </row>
    <row r="76" spans="1:30" ht="13.15" x14ac:dyDescent="0.4">
      <c r="A76" s="327" t="s">
        <v>398</v>
      </c>
      <c r="B76" s="394" t="s">
        <v>298</v>
      </c>
      <c r="C76" s="243">
        <f t="shared" si="56"/>
        <v>0</v>
      </c>
      <c r="D76" s="101">
        <f t="shared" si="57"/>
        <v>0</v>
      </c>
      <c r="E76" s="706">
        <f>'Next Years Budget - Set Goals'!E85/12</f>
        <v>0</v>
      </c>
      <c r="F76" s="108">
        <f t="shared" si="58"/>
        <v>0</v>
      </c>
      <c r="G76" s="706">
        <f>'Next Years Budget - Set Goals'!G85/12</f>
        <v>0</v>
      </c>
      <c r="H76" s="108" t="e">
        <f t="shared" si="58"/>
        <v>#DIV/0!</v>
      </c>
      <c r="I76" s="706">
        <f>'Next Years Budget - Set Goals'!I85/12</f>
        <v>0</v>
      </c>
      <c r="J76" s="108" t="e">
        <f t="shared" si="59"/>
        <v>#DIV/0!</v>
      </c>
      <c r="K76" s="706">
        <f>'Next Years Budget - Set Goals'!K85/12</f>
        <v>0</v>
      </c>
      <c r="L76" s="108" t="e">
        <f t="shared" si="60"/>
        <v>#DIV/0!</v>
      </c>
      <c r="M76" s="706">
        <f>'Next Years Budget - Set Goals'!M85/12</f>
        <v>0</v>
      </c>
      <c r="N76" s="108" t="e">
        <f t="shared" si="61"/>
        <v>#DIV/0!</v>
      </c>
      <c r="O76" s="706">
        <f>'Next Years Budget - Set Goals'!O85/12</f>
        <v>0</v>
      </c>
      <c r="P76" s="108" t="e">
        <f t="shared" si="62"/>
        <v>#DIV/0!</v>
      </c>
      <c r="Q76" s="706">
        <f>'Next Years Budget - Set Goals'!Q85/12</f>
        <v>0</v>
      </c>
      <c r="R76" s="108" t="e">
        <f t="shared" si="63"/>
        <v>#DIV/0!</v>
      </c>
      <c r="S76" s="706">
        <f>'Next Years Budget - Set Goals'!S85/12</f>
        <v>0</v>
      </c>
      <c r="T76" s="108" t="e">
        <f t="shared" si="64"/>
        <v>#DIV/0!</v>
      </c>
      <c r="U76" s="706">
        <f>'Next Years Budget - Set Goals'!U85/12</f>
        <v>0</v>
      </c>
      <c r="V76" s="108" t="e">
        <f t="shared" si="65"/>
        <v>#DIV/0!</v>
      </c>
      <c r="W76" s="706">
        <f>'Next Years Budget - Set Goals'!W85/12</f>
        <v>0</v>
      </c>
      <c r="X76" s="108" t="e">
        <f t="shared" si="66"/>
        <v>#DIV/0!</v>
      </c>
      <c r="Y76" s="706">
        <f>'Next Years Budget - Set Goals'!Y85/12</f>
        <v>0</v>
      </c>
      <c r="Z76" s="108" t="e">
        <f t="shared" si="67"/>
        <v>#DIV/0!</v>
      </c>
      <c r="AA76" s="706">
        <f>'Next Years Budget - Set Goals'!AA85/12</f>
        <v>0</v>
      </c>
      <c r="AB76" s="108" t="e">
        <f t="shared" si="68"/>
        <v>#DIV/0!</v>
      </c>
      <c r="AC76" s="706">
        <f>'Next Years Budget - Set Goals'!AC85/12</f>
        <v>0</v>
      </c>
      <c r="AD76" s="319" t="e">
        <f t="shared" si="69"/>
        <v>#DIV/0!</v>
      </c>
    </row>
    <row r="77" spans="1:30" ht="13.15" x14ac:dyDescent="0.4">
      <c r="A77" s="327"/>
      <c r="B77" s="409" t="s">
        <v>300</v>
      </c>
      <c r="C77" s="265">
        <f>SUM(C63:C76)</f>
        <v>0</v>
      </c>
      <c r="D77" s="110">
        <f>+C77/$C$7</f>
        <v>0</v>
      </c>
      <c r="E77" s="256">
        <f>SUM(E63:E76)</f>
        <v>0</v>
      </c>
      <c r="F77" s="194">
        <f t="shared" si="58"/>
        <v>0</v>
      </c>
      <c r="G77" s="256">
        <f>SUM(G63:G76)</f>
        <v>0</v>
      </c>
      <c r="H77" s="194" t="e">
        <f t="shared" si="58"/>
        <v>#DIV/0!</v>
      </c>
      <c r="I77" s="256">
        <f>SUM(I63:I76)</f>
        <v>0</v>
      </c>
      <c r="J77" s="194" t="e">
        <f t="shared" si="59"/>
        <v>#DIV/0!</v>
      </c>
      <c r="K77" s="256">
        <f>SUM(K63:K76)</f>
        <v>0</v>
      </c>
      <c r="L77" s="194" t="e">
        <f t="shared" si="60"/>
        <v>#DIV/0!</v>
      </c>
      <c r="M77" s="256">
        <f>SUM(M63:M76)</f>
        <v>0</v>
      </c>
      <c r="N77" s="194" t="e">
        <f t="shared" si="61"/>
        <v>#DIV/0!</v>
      </c>
      <c r="O77" s="256">
        <f>SUM(O63:O76)</f>
        <v>0</v>
      </c>
      <c r="P77" s="194" t="e">
        <f t="shared" si="62"/>
        <v>#DIV/0!</v>
      </c>
      <c r="Q77" s="256">
        <f>SUM(Q63:Q76)</f>
        <v>0</v>
      </c>
      <c r="R77" s="194" t="e">
        <f t="shared" si="63"/>
        <v>#DIV/0!</v>
      </c>
      <c r="S77" s="256">
        <f>SUM(S63:S76)</f>
        <v>0</v>
      </c>
      <c r="T77" s="194" t="e">
        <f t="shared" si="64"/>
        <v>#DIV/0!</v>
      </c>
      <c r="U77" s="256">
        <f>SUM(U63:U76)</f>
        <v>0</v>
      </c>
      <c r="V77" s="194" t="e">
        <f t="shared" si="65"/>
        <v>#DIV/0!</v>
      </c>
      <c r="W77" s="256">
        <f>SUM(W63:W76)</f>
        <v>0</v>
      </c>
      <c r="X77" s="194" t="e">
        <f t="shared" si="66"/>
        <v>#DIV/0!</v>
      </c>
      <c r="Y77" s="256">
        <f>SUM(Y63:Y76)</f>
        <v>0</v>
      </c>
      <c r="Z77" s="194" t="e">
        <f t="shared" si="67"/>
        <v>#DIV/0!</v>
      </c>
      <c r="AA77" s="256">
        <f>SUM(AA63:AA76)</f>
        <v>0</v>
      </c>
      <c r="AB77" s="194" t="e">
        <f t="shared" si="68"/>
        <v>#DIV/0!</v>
      </c>
      <c r="AC77" s="256">
        <f>SUM(AC63:AC76)</f>
        <v>0</v>
      </c>
      <c r="AD77" s="230" t="e">
        <f t="shared" si="69"/>
        <v>#DIV/0!</v>
      </c>
    </row>
    <row r="78" spans="1:30" ht="13.15" x14ac:dyDescent="0.4">
      <c r="A78" s="327"/>
      <c r="B78" s="4"/>
      <c r="C78" s="243"/>
      <c r="D78" s="1"/>
      <c r="E78" s="248"/>
      <c r="F78" s="108"/>
      <c r="G78" s="248"/>
      <c r="H78" s="108"/>
      <c r="I78" s="248"/>
      <c r="J78" s="108"/>
      <c r="K78" s="248"/>
      <c r="L78" s="108"/>
      <c r="M78" s="248"/>
      <c r="N78" s="108"/>
      <c r="O78" s="248"/>
      <c r="P78" s="108"/>
      <c r="Q78" s="248"/>
      <c r="R78" s="108"/>
      <c r="S78" s="248"/>
      <c r="T78" s="108"/>
      <c r="U78" s="248"/>
      <c r="V78" s="108"/>
      <c r="W78" s="248"/>
      <c r="X78" s="108"/>
      <c r="Y78" s="248"/>
      <c r="Z78" s="108"/>
      <c r="AA78" s="248"/>
      <c r="AB78" s="108"/>
      <c r="AC78" s="248"/>
      <c r="AD78" s="319"/>
    </row>
    <row r="79" spans="1:30" ht="13.15" x14ac:dyDescent="0.4">
      <c r="A79" s="327"/>
      <c r="B79" s="410" t="s">
        <v>307</v>
      </c>
      <c r="C79" s="243"/>
      <c r="D79" s="1"/>
      <c r="E79" s="248"/>
      <c r="F79" s="108"/>
      <c r="G79" s="248"/>
      <c r="H79" s="108"/>
      <c r="I79" s="248"/>
      <c r="J79" s="108"/>
      <c r="K79" s="248"/>
      <c r="L79" s="108"/>
      <c r="M79" s="248"/>
      <c r="N79" s="108"/>
      <c r="O79" s="248"/>
      <c r="P79" s="108"/>
      <c r="Q79" s="248"/>
      <c r="R79" s="108"/>
      <c r="S79" s="248"/>
      <c r="T79" s="108"/>
      <c r="U79" s="248"/>
      <c r="V79" s="108"/>
      <c r="W79" s="248"/>
      <c r="X79" s="108"/>
      <c r="Y79" s="248"/>
      <c r="Z79" s="108"/>
      <c r="AA79" s="248"/>
      <c r="AB79" s="108"/>
      <c r="AC79" s="248"/>
      <c r="AD79" s="319"/>
    </row>
    <row r="80" spans="1:30" ht="13.15" x14ac:dyDescent="0.4">
      <c r="A80" s="327" t="s">
        <v>398</v>
      </c>
      <c r="B80" s="411" t="s">
        <v>301</v>
      </c>
      <c r="C80" s="243">
        <f t="shared" ref="C80:C85" si="70">+E80+G80+I80+K80+M80+O80+Q80+S80+U80+W80+Y80+AA80+AC80</f>
        <v>0</v>
      </c>
      <c r="D80" s="101">
        <f t="shared" ref="D80:D85" si="71">+C80/$C$7</f>
        <v>0</v>
      </c>
      <c r="E80" s="706">
        <f>'Next Years Budget - Set Goals'!E89/12</f>
        <v>0</v>
      </c>
      <c r="F80" s="108">
        <f t="shared" ref="F80:H86" si="72">+E80/E$7</f>
        <v>0</v>
      </c>
      <c r="G80" s="706">
        <f>'Next Years Budget - Set Goals'!G89/12</f>
        <v>0</v>
      </c>
      <c r="H80" s="108" t="e">
        <f t="shared" si="72"/>
        <v>#DIV/0!</v>
      </c>
      <c r="I80" s="706">
        <f>'Next Years Budget - Set Goals'!I89/12</f>
        <v>0</v>
      </c>
      <c r="J80" s="108" t="e">
        <f t="shared" ref="J80:J86" si="73">+I80/I$7</f>
        <v>#DIV/0!</v>
      </c>
      <c r="K80" s="706">
        <f>'Next Years Budget - Set Goals'!K89/12</f>
        <v>0</v>
      </c>
      <c r="L80" s="108" t="e">
        <f t="shared" ref="L80:L86" si="74">+K80/K$7</f>
        <v>#DIV/0!</v>
      </c>
      <c r="M80" s="706">
        <f>'Next Years Budget - Set Goals'!M89/12</f>
        <v>0</v>
      </c>
      <c r="N80" s="108" t="e">
        <f t="shared" ref="N80:N86" si="75">+M80/M$7</f>
        <v>#DIV/0!</v>
      </c>
      <c r="O80" s="706">
        <f>'Next Years Budget - Set Goals'!O89/12</f>
        <v>0</v>
      </c>
      <c r="P80" s="108" t="e">
        <f t="shared" ref="P80:P86" si="76">+O80/O$7</f>
        <v>#DIV/0!</v>
      </c>
      <c r="Q80" s="706">
        <f>'Next Years Budget - Set Goals'!Q89/12</f>
        <v>0</v>
      </c>
      <c r="R80" s="108" t="e">
        <f t="shared" ref="R80:R86" si="77">+Q80/Q$7</f>
        <v>#DIV/0!</v>
      </c>
      <c r="S80" s="706">
        <f>'Next Years Budget - Set Goals'!S89/12</f>
        <v>0</v>
      </c>
      <c r="T80" s="108" t="e">
        <f t="shared" ref="T80:T86" si="78">+S80/S$7</f>
        <v>#DIV/0!</v>
      </c>
      <c r="U80" s="706">
        <f>'Next Years Budget - Set Goals'!U89/12</f>
        <v>0</v>
      </c>
      <c r="V80" s="108" t="e">
        <f t="shared" ref="V80:V86" si="79">+U80/U$7</f>
        <v>#DIV/0!</v>
      </c>
      <c r="W80" s="706">
        <f>'Next Years Budget - Set Goals'!W89/12</f>
        <v>0</v>
      </c>
      <c r="X80" s="108" t="e">
        <f t="shared" ref="X80:X86" si="80">+W80/W$7</f>
        <v>#DIV/0!</v>
      </c>
      <c r="Y80" s="706">
        <f>'Next Years Budget - Set Goals'!Y89/12</f>
        <v>0</v>
      </c>
      <c r="Z80" s="108" t="e">
        <f t="shared" ref="Z80:Z86" si="81">+Y80/Y$7</f>
        <v>#DIV/0!</v>
      </c>
      <c r="AA80" s="706">
        <f>'Next Years Budget - Set Goals'!AA89/12</f>
        <v>0</v>
      </c>
      <c r="AB80" s="108" t="e">
        <f t="shared" ref="AB80:AB86" si="82">+AA80/AA$7</f>
        <v>#DIV/0!</v>
      </c>
      <c r="AC80" s="706">
        <f>'Next Years Budget - Set Goals'!AC89/12</f>
        <v>0</v>
      </c>
      <c r="AD80" s="319" t="e">
        <f t="shared" ref="AD80:AD86" si="83">+AC80/AC$7</f>
        <v>#DIV/0!</v>
      </c>
    </row>
    <row r="81" spans="1:30" ht="13.15" x14ac:dyDescent="0.4">
      <c r="A81" s="327" t="s">
        <v>399</v>
      </c>
      <c r="B81" s="394" t="s">
        <v>302</v>
      </c>
      <c r="C81" s="243">
        <f t="shared" si="70"/>
        <v>0</v>
      </c>
      <c r="D81" s="101">
        <f t="shared" si="71"/>
        <v>0</v>
      </c>
      <c r="E81" s="706">
        <f>'Next Years Budget - Set Goals'!E90/12</f>
        <v>0</v>
      </c>
      <c r="F81" s="108">
        <f t="shared" si="72"/>
        <v>0</v>
      </c>
      <c r="G81" s="706">
        <f>'Next Years Budget - Set Goals'!G90/12</f>
        <v>0</v>
      </c>
      <c r="H81" s="108" t="e">
        <f t="shared" si="72"/>
        <v>#DIV/0!</v>
      </c>
      <c r="I81" s="706">
        <f>'Next Years Budget - Set Goals'!I90/12</f>
        <v>0</v>
      </c>
      <c r="J81" s="108" t="e">
        <f t="shared" si="73"/>
        <v>#DIV/0!</v>
      </c>
      <c r="K81" s="706">
        <f>'Next Years Budget - Set Goals'!K90/12</f>
        <v>0</v>
      </c>
      <c r="L81" s="108" t="e">
        <f t="shared" si="74"/>
        <v>#DIV/0!</v>
      </c>
      <c r="M81" s="706">
        <f>'Next Years Budget - Set Goals'!M90/12</f>
        <v>0</v>
      </c>
      <c r="N81" s="108" t="e">
        <f t="shared" si="75"/>
        <v>#DIV/0!</v>
      </c>
      <c r="O81" s="706">
        <f>'Next Years Budget - Set Goals'!O90/12</f>
        <v>0</v>
      </c>
      <c r="P81" s="108" t="e">
        <f t="shared" si="76"/>
        <v>#DIV/0!</v>
      </c>
      <c r="Q81" s="706">
        <f>'Next Years Budget - Set Goals'!Q90/12</f>
        <v>0</v>
      </c>
      <c r="R81" s="108" t="e">
        <f t="shared" si="77"/>
        <v>#DIV/0!</v>
      </c>
      <c r="S81" s="706">
        <f>'Next Years Budget - Set Goals'!S90/12</f>
        <v>0</v>
      </c>
      <c r="T81" s="108" t="e">
        <f t="shared" si="78"/>
        <v>#DIV/0!</v>
      </c>
      <c r="U81" s="706">
        <f>'Next Years Budget - Set Goals'!U90/12</f>
        <v>0</v>
      </c>
      <c r="V81" s="108" t="e">
        <f t="shared" si="79"/>
        <v>#DIV/0!</v>
      </c>
      <c r="W81" s="706">
        <f>'Next Years Budget - Set Goals'!W90/12</f>
        <v>0</v>
      </c>
      <c r="X81" s="108" t="e">
        <f t="shared" si="80"/>
        <v>#DIV/0!</v>
      </c>
      <c r="Y81" s="706">
        <f>'Next Years Budget - Set Goals'!Y90/12</f>
        <v>0</v>
      </c>
      <c r="Z81" s="108" t="e">
        <f t="shared" si="81"/>
        <v>#DIV/0!</v>
      </c>
      <c r="AA81" s="706">
        <f>'Next Years Budget - Set Goals'!AA90/12</f>
        <v>0</v>
      </c>
      <c r="AB81" s="108" t="e">
        <f t="shared" si="82"/>
        <v>#DIV/0!</v>
      </c>
      <c r="AC81" s="706">
        <f>'Next Years Budget - Set Goals'!AC90/12</f>
        <v>0</v>
      </c>
      <c r="AD81" s="319" t="e">
        <f t="shared" si="83"/>
        <v>#DIV/0!</v>
      </c>
    </row>
    <row r="82" spans="1:30" ht="13.15" x14ac:dyDescent="0.4">
      <c r="A82" s="327" t="s">
        <v>399</v>
      </c>
      <c r="B82" s="394" t="s">
        <v>303</v>
      </c>
      <c r="C82" s="243">
        <f t="shared" si="70"/>
        <v>0</v>
      </c>
      <c r="D82" s="101">
        <f t="shared" si="71"/>
        <v>0</v>
      </c>
      <c r="E82" s="706">
        <f>'Next Years Budget - Set Goals'!E91/12</f>
        <v>0</v>
      </c>
      <c r="F82" s="108">
        <f t="shared" si="72"/>
        <v>0</v>
      </c>
      <c r="G82" s="706">
        <f>'Next Years Budget - Set Goals'!G91/12</f>
        <v>0</v>
      </c>
      <c r="H82" s="108" t="e">
        <f t="shared" si="72"/>
        <v>#DIV/0!</v>
      </c>
      <c r="I82" s="706">
        <f>'Next Years Budget - Set Goals'!I91/12</f>
        <v>0</v>
      </c>
      <c r="J82" s="108" t="e">
        <f t="shared" si="73"/>
        <v>#DIV/0!</v>
      </c>
      <c r="K82" s="706">
        <f>'Next Years Budget - Set Goals'!K91/12</f>
        <v>0</v>
      </c>
      <c r="L82" s="108" t="e">
        <f t="shared" si="74"/>
        <v>#DIV/0!</v>
      </c>
      <c r="M82" s="706">
        <f>'Next Years Budget - Set Goals'!M91/12</f>
        <v>0</v>
      </c>
      <c r="N82" s="108" t="e">
        <f t="shared" si="75"/>
        <v>#DIV/0!</v>
      </c>
      <c r="O82" s="706">
        <f>'Next Years Budget - Set Goals'!O91/12</f>
        <v>0</v>
      </c>
      <c r="P82" s="108" t="e">
        <f t="shared" si="76"/>
        <v>#DIV/0!</v>
      </c>
      <c r="Q82" s="706">
        <f>'Next Years Budget - Set Goals'!Q91/12</f>
        <v>0</v>
      </c>
      <c r="R82" s="108" t="e">
        <f t="shared" si="77"/>
        <v>#DIV/0!</v>
      </c>
      <c r="S82" s="706">
        <f>'Next Years Budget - Set Goals'!S91/12</f>
        <v>0</v>
      </c>
      <c r="T82" s="108" t="e">
        <f t="shared" si="78"/>
        <v>#DIV/0!</v>
      </c>
      <c r="U82" s="706">
        <f>'Next Years Budget - Set Goals'!U91/12</f>
        <v>0</v>
      </c>
      <c r="V82" s="108" t="e">
        <f t="shared" si="79"/>
        <v>#DIV/0!</v>
      </c>
      <c r="W82" s="706">
        <f>'Next Years Budget - Set Goals'!W91/12</f>
        <v>0</v>
      </c>
      <c r="X82" s="108" t="e">
        <f t="shared" si="80"/>
        <v>#DIV/0!</v>
      </c>
      <c r="Y82" s="706">
        <f>'Next Years Budget - Set Goals'!Y91/12</f>
        <v>0</v>
      </c>
      <c r="Z82" s="108" t="e">
        <f t="shared" si="81"/>
        <v>#DIV/0!</v>
      </c>
      <c r="AA82" s="706">
        <f>'Next Years Budget - Set Goals'!AA91/12</f>
        <v>0</v>
      </c>
      <c r="AB82" s="108" t="e">
        <f t="shared" si="82"/>
        <v>#DIV/0!</v>
      </c>
      <c r="AC82" s="706">
        <f>'Next Years Budget - Set Goals'!AC91/12</f>
        <v>0</v>
      </c>
      <c r="AD82" s="319" t="e">
        <f t="shared" si="83"/>
        <v>#DIV/0!</v>
      </c>
    </row>
    <row r="83" spans="1:30" ht="13.15" x14ac:dyDescent="0.4">
      <c r="A83" s="327" t="s">
        <v>399</v>
      </c>
      <c r="B83" s="394" t="s">
        <v>304</v>
      </c>
      <c r="C83" s="243">
        <f t="shared" si="70"/>
        <v>0</v>
      </c>
      <c r="D83" s="101">
        <f t="shared" si="71"/>
        <v>0</v>
      </c>
      <c r="E83" s="706">
        <f>'Next Years Budget - Set Goals'!E92/12</f>
        <v>0</v>
      </c>
      <c r="F83" s="108">
        <f t="shared" si="72"/>
        <v>0</v>
      </c>
      <c r="G83" s="706">
        <f>'Next Years Budget - Set Goals'!G92/12</f>
        <v>0</v>
      </c>
      <c r="H83" s="108" t="e">
        <f t="shared" si="72"/>
        <v>#DIV/0!</v>
      </c>
      <c r="I83" s="706">
        <f>'Next Years Budget - Set Goals'!I92/12</f>
        <v>0</v>
      </c>
      <c r="J83" s="108" t="e">
        <f t="shared" si="73"/>
        <v>#DIV/0!</v>
      </c>
      <c r="K83" s="706">
        <f>'Next Years Budget - Set Goals'!K92/12</f>
        <v>0</v>
      </c>
      <c r="L83" s="108" t="e">
        <f t="shared" si="74"/>
        <v>#DIV/0!</v>
      </c>
      <c r="M83" s="706">
        <f>'Next Years Budget - Set Goals'!M92/12</f>
        <v>0</v>
      </c>
      <c r="N83" s="108" t="e">
        <f t="shared" si="75"/>
        <v>#DIV/0!</v>
      </c>
      <c r="O83" s="706">
        <f>'Next Years Budget - Set Goals'!O92/12</f>
        <v>0</v>
      </c>
      <c r="P83" s="108" t="e">
        <f t="shared" si="76"/>
        <v>#DIV/0!</v>
      </c>
      <c r="Q83" s="706">
        <f>'Next Years Budget - Set Goals'!Q92/12</f>
        <v>0</v>
      </c>
      <c r="R83" s="108" t="e">
        <f t="shared" si="77"/>
        <v>#DIV/0!</v>
      </c>
      <c r="S83" s="706">
        <f>'Next Years Budget - Set Goals'!S92/12</f>
        <v>0</v>
      </c>
      <c r="T83" s="108" t="e">
        <f t="shared" si="78"/>
        <v>#DIV/0!</v>
      </c>
      <c r="U83" s="706">
        <f>'Next Years Budget - Set Goals'!U92/12</f>
        <v>0</v>
      </c>
      <c r="V83" s="108" t="e">
        <f t="shared" si="79"/>
        <v>#DIV/0!</v>
      </c>
      <c r="W83" s="706">
        <f>'Next Years Budget - Set Goals'!W92/12</f>
        <v>0</v>
      </c>
      <c r="X83" s="108" t="e">
        <f t="shared" si="80"/>
        <v>#DIV/0!</v>
      </c>
      <c r="Y83" s="706">
        <f>'Next Years Budget - Set Goals'!Y92/12</f>
        <v>0</v>
      </c>
      <c r="Z83" s="108" t="e">
        <f t="shared" si="81"/>
        <v>#DIV/0!</v>
      </c>
      <c r="AA83" s="706">
        <f>'Next Years Budget - Set Goals'!AA92/12</f>
        <v>0</v>
      </c>
      <c r="AB83" s="108" t="e">
        <f t="shared" si="82"/>
        <v>#DIV/0!</v>
      </c>
      <c r="AC83" s="706">
        <f>'Next Years Budget - Set Goals'!AC92/12</f>
        <v>0</v>
      </c>
      <c r="AD83" s="319" t="e">
        <f t="shared" si="83"/>
        <v>#DIV/0!</v>
      </c>
    </row>
    <row r="84" spans="1:30" ht="13.15" x14ac:dyDescent="0.4">
      <c r="A84" s="327" t="s">
        <v>398</v>
      </c>
      <c r="B84" s="394" t="s">
        <v>305</v>
      </c>
      <c r="C84" s="243">
        <f t="shared" si="70"/>
        <v>0</v>
      </c>
      <c r="D84" s="101">
        <f t="shared" si="71"/>
        <v>0</v>
      </c>
      <c r="E84" s="706">
        <f>'Next Years Budget - Set Goals'!E93/12</f>
        <v>0</v>
      </c>
      <c r="F84" s="108">
        <f t="shared" si="72"/>
        <v>0</v>
      </c>
      <c r="G84" s="706">
        <f>'Next Years Budget - Set Goals'!G93/12</f>
        <v>0</v>
      </c>
      <c r="H84" s="108" t="e">
        <f t="shared" si="72"/>
        <v>#DIV/0!</v>
      </c>
      <c r="I84" s="706">
        <f>'Next Years Budget - Set Goals'!I93/12</f>
        <v>0</v>
      </c>
      <c r="J84" s="108" t="e">
        <f t="shared" si="73"/>
        <v>#DIV/0!</v>
      </c>
      <c r="K84" s="706">
        <f>'Next Years Budget - Set Goals'!K93/12</f>
        <v>0</v>
      </c>
      <c r="L84" s="108" t="e">
        <f t="shared" si="74"/>
        <v>#DIV/0!</v>
      </c>
      <c r="M84" s="706">
        <f>'Next Years Budget - Set Goals'!M93/12</f>
        <v>0</v>
      </c>
      <c r="N84" s="108" t="e">
        <f t="shared" si="75"/>
        <v>#DIV/0!</v>
      </c>
      <c r="O84" s="706">
        <f>'Next Years Budget - Set Goals'!O93/12</f>
        <v>0</v>
      </c>
      <c r="P84" s="108" t="e">
        <f t="shared" si="76"/>
        <v>#DIV/0!</v>
      </c>
      <c r="Q84" s="706">
        <f>'Next Years Budget - Set Goals'!Q93/12</f>
        <v>0</v>
      </c>
      <c r="R84" s="108" t="e">
        <f t="shared" si="77"/>
        <v>#DIV/0!</v>
      </c>
      <c r="S84" s="706">
        <f>'Next Years Budget - Set Goals'!S93/12</f>
        <v>0</v>
      </c>
      <c r="T84" s="108" t="e">
        <f t="shared" si="78"/>
        <v>#DIV/0!</v>
      </c>
      <c r="U84" s="706">
        <f>'Next Years Budget - Set Goals'!U93/12</f>
        <v>0</v>
      </c>
      <c r="V84" s="108" t="e">
        <f t="shared" si="79"/>
        <v>#DIV/0!</v>
      </c>
      <c r="W84" s="706">
        <f>'Next Years Budget - Set Goals'!W93/12</f>
        <v>0</v>
      </c>
      <c r="X84" s="108" t="e">
        <f t="shared" si="80"/>
        <v>#DIV/0!</v>
      </c>
      <c r="Y84" s="706">
        <f>'Next Years Budget - Set Goals'!Y93/12</f>
        <v>0</v>
      </c>
      <c r="Z84" s="108" t="e">
        <f t="shared" si="81"/>
        <v>#DIV/0!</v>
      </c>
      <c r="AA84" s="706">
        <f>'Next Years Budget - Set Goals'!AA93/12</f>
        <v>0</v>
      </c>
      <c r="AB84" s="108" t="e">
        <f t="shared" si="82"/>
        <v>#DIV/0!</v>
      </c>
      <c r="AC84" s="706">
        <f>'Next Years Budget - Set Goals'!AC93/12</f>
        <v>0</v>
      </c>
      <c r="AD84" s="319" t="e">
        <f t="shared" si="83"/>
        <v>#DIV/0!</v>
      </c>
    </row>
    <row r="85" spans="1:30" ht="13.15" x14ac:dyDescent="0.4">
      <c r="A85" s="327" t="s">
        <v>398</v>
      </c>
      <c r="B85" s="394" t="s">
        <v>306</v>
      </c>
      <c r="C85" s="243">
        <f t="shared" si="70"/>
        <v>0</v>
      </c>
      <c r="D85" s="101">
        <f t="shared" si="71"/>
        <v>0</v>
      </c>
      <c r="E85" s="706">
        <f>'Next Years Budget - Set Goals'!E94/12</f>
        <v>0</v>
      </c>
      <c r="F85" s="108">
        <f t="shared" si="72"/>
        <v>0</v>
      </c>
      <c r="G85" s="706">
        <f>'Next Years Budget - Set Goals'!G94/12</f>
        <v>0</v>
      </c>
      <c r="H85" s="108" t="e">
        <f t="shared" si="72"/>
        <v>#DIV/0!</v>
      </c>
      <c r="I85" s="706">
        <f>'Next Years Budget - Set Goals'!I94/12</f>
        <v>0</v>
      </c>
      <c r="J85" s="108" t="e">
        <f t="shared" si="73"/>
        <v>#DIV/0!</v>
      </c>
      <c r="K85" s="706">
        <f>'Next Years Budget - Set Goals'!K94/12</f>
        <v>0</v>
      </c>
      <c r="L85" s="108" t="e">
        <f t="shared" si="74"/>
        <v>#DIV/0!</v>
      </c>
      <c r="M85" s="706">
        <f>'Next Years Budget - Set Goals'!M94/12</f>
        <v>0</v>
      </c>
      <c r="N85" s="108" t="e">
        <f t="shared" si="75"/>
        <v>#DIV/0!</v>
      </c>
      <c r="O85" s="706">
        <f>'Next Years Budget - Set Goals'!O94/12</f>
        <v>0</v>
      </c>
      <c r="P85" s="108" t="e">
        <f t="shared" si="76"/>
        <v>#DIV/0!</v>
      </c>
      <c r="Q85" s="706">
        <f>'Next Years Budget - Set Goals'!Q94/12</f>
        <v>0</v>
      </c>
      <c r="R85" s="108" t="e">
        <f t="shared" si="77"/>
        <v>#DIV/0!</v>
      </c>
      <c r="S85" s="706">
        <f>'Next Years Budget - Set Goals'!S94/12</f>
        <v>0</v>
      </c>
      <c r="T85" s="108" t="e">
        <f t="shared" si="78"/>
        <v>#DIV/0!</v>
      </c>
      <c r="U85" s="706">
        <f>'Next Years Budget - Set Goals'!U94/12</f>
        <v>0</v>
      </c>
      <c r="V85" s="108" t="e">
        <f t="shared" si="79"/>
        <v>#DIV/0!</v>
      </c>
      <c r="W85" s="706">
        <f>'Next Years Budget - Set Goals'!W94/12</f>
        <v>0</v>
      </c>
      <c r="X85" s="108" t="e">
        <f t="shared" si="80"/>
        <v>#DIV/0!</v>
      </c>
      <c r="Y85" s="706">
        <f>'Next Years Budget - Set Goals'!Y94/12</f>
        <v>0</v>
      </c>
      <c r="Z85" s="108" t="e">
        <f t="shared" si="81"/>
        <v>#DIV/0!</v>
      </c>
      <c r="AA85" s="706">
        <f>'Next Years Budget - Set Goals'!AA94/12</f>
        <v>0</v>
      </c>
      <c r="AB85" s="108" t="e">
        <f t="shared" si="82"/>
        <v>#DIV/0!</v>
      </c>
      <c r="AC85" s="706">
        <f>'Next Years Budget - Set Goals'!AC94/12</f>
        <v>0</v>
      </c>
      <c r="AD85" s="319" t="e">
        <f t="shared" si="83"/>
        <v>#DIV/0!</v>
      </c>
    </row>
    <row r="86" spans="1:30" ht="13.15" x14ac:dyDescent="0.4">
      <c r="A86" s="327"/>
      <c r="B86" s="409" t="s">
        <v>308</v>
      </c>
      <c r="C86" s="265">
        <f>SUM(C80:C85)</f>
        <v>0</v>
      </c>
      <c r="D86" s="110">
        <f>+C86/$C$7</f>
        <v>0</v>
      </c>
      <c r="E86" s="256">
        <f>SUM(E80:E85)</f>
        <v>0</v>
      </c>
      <c r="F86" s="194">
        <f t="shared" si="72"/>
        <v>0</v>
      </c>
      <c r="G86" s="256">
        <f>SUM(G80:G85)</f>
        <v>0</v>
      </c>
      <c r="H86" s="194" t="e">
        <f t="shared" si="72"/>
        <v>#DIV/0!</v>
      </c>
      <c r="I86" s="256">
        <f>SUM(I80:I85)</f>
        <v>0</v>
      </c>
      <c r="J86" s="194" t="e">
        <f t="shared" si="73"/>
        <v>#DIV/0!</v>
      </c>
      <c r="K86" s="256">
        <f>SUM(K80:K85)</f>
        <v>0</v>
      </c>
      <c r="L86" s="194" t="e">
        <f t="shared" si="74"/>
        <v>#DIV/0!</v>
      </c>
      <c r="M86" s="256">
        <f>SUM(M80:M85)</f>
        <v>0</v>
      </c>
      <c r="N86" s="194" t="e">
        <f t="shared" si="75"/>
        <v>#DIV/0!</v>
      </c>
      <c r="O86" s="256">
        <f>SUM(O80:O85)</f>
        <v>0</v>
      </c>
      <c r="P86" s="194" t="e">
        <f t="shared" si="76"/>
        <v>#DIV/0!</v>
      </c>
      <c r="Q86" s="256">
        <f>SUM(Q80:Q85)</f>
        <v>0</v>
      </c>
      <c r="R86" s="194" t="e">
        <f t="shared" si="77"/>
        <v>#DIV/0!</v>
      </c>
      <c r="S86" s="256">
        <f>SUM(S80:S85)</f>
        <v>0</v>
      </c>
      <c r="T86" s="194" t="e">
        <f t="shared" si="78"/>
        <v>#DIV/0!</v>
      </c>
      <c r="U86" s="256">
        <f>SUM(U80:U85)</f>
        <v>0</v>
      </c>
      <c r="V86" s="194" t="e">
        <f t="shared" si="79"/>
        <v>#DIV/0!</v>
      </c>
      <c r="W86" s="256">
        <f>SUM(W80:W85)</f>
        <v>0</v>
      </c>
      <c r="X86" s="194" t="e">
        <f t="shared" si="80"/>
        <v>#DIV/0!</v>
      </c>
      <c r="Y86" s="256">
        <f>SUM(Y80:Y85)</f>
        <v>0</v>
      </c>
      <c r="Z86" s="194" t="e">
        <f t="shared" si="81"/>
        <v>#DIV/0!</v>
      </c>
      <c r="AA86" s="256">
        <f>SUM(AA80:AA85)</f>
        <v>0</v>
      </c>
      <c r="AB86" s="194" t="e">
        <f t="shared" si="82"/>
        <v>#DIV/0!</v>
      </c>
      <c r="AC86" s="256">
        <f>SUM(AC80:AC85)</f>
        <v>0</v>
      </c>
      <c r="AD86" s="230" t="e">
        <f t="shared" si="83"/>
        <v>#DIV/0!</v>
      </c>
    </row>
    <row r="87" spans="1:30" ht="13.15" x14ac:dyDescent="0.4">
      <c r="A87" s="327"/>
      <c r="B87" s="4"/>
      <c r="C87" s="243"/>
      <c r="D87" s="1"/>
      <c r="E87" s="248"/>
      <c r="F87" s="108"/>
      <c r="G87" s="248"/>
      <c r="H87" s="108"/>
      <c r="I87" s="248"/>
      <c r="J87" s="108"/>
      <c r="K87" s="248"/>
      <c r="L87" s="108"/>
      <c r="M87" s="248"/>
      <c r="N87" s="108"/>
      <c r="O87" s="248"/>
      <c r="P87" s="108"/>
      <c r="Q87" s="248"/>
      <c r="R87" s="108"/>
      <c r="S87" s="248"/>
      <c r="T87" s="108"/>
      <c r="U87" s="248"/>
      <c r="V87" s="108"/>
      <c r="W87" s="248"/>
      <c r="X87" s="108"/>
      <c r="Y87" s="248"/>
      <c r="Z87" s="108"/>
      <c r="AA87" s="248"/>
      <c r="AB87" s="108"/>
      <c r="AC87" s="248"/>
      <c r="AD87" s="319"/>
    </row>
    <row r="88" spans="1:30" ht="13.15" x14ac:dyDescent="0.4">
      <c r="A88" s="327"/>
      <c r="B88" s="410" t="s">
        <v>309</v>
      </c>
      <c r="C88" s="243"/>
      <c r="D88" s="1"/>
      <c r="E88" s="248"/>
      <c r="F88" s="108"/>
      <c r="G88" s="248"/>
      <c r="H88" s="108"/>
      <c r="I88" s="248"/>
      <c r="J88" s="108"/>
      <c r="K88" s="248"/>
      <c r="L88" s="108"/>
      <c r="M88" s="248"/>
      <c r="N88" s="108"/>
      <c r="O88" s="248"/>
      <c r="P88" s="108"/>
      <c r="Q88" s="248"/>
      <c r="R88" s="108"/>
      <c r="S88" s="248"/>
      <c r="T88" s="108"/>
      <c r="U88" s="248"/>
      <c r="V88" s="108"/>
      <c r="W88" s="248"/>
      <c r="X88" s="108"/>
      <c r="Y88" s="248"/>
      <c r="Z88" s="108"/>
      <c r="AA88" s="248"/>
      <c r="AB88" s="108"/>
      <c r="AC88" s="248"/>
      <c r="AD88" s="319"/>
    </row>
    <row r="89" spans="1:30" ht="13.15" x14ac:dyDescent="0.4">
      <c r="A89" s="327" t="s">
        <v>399</v>
      </c>
      <c r="B89" s="394" t="s">
        <v>310</v>
      </c>
      <c r="C89" s="243">
        <f t="shared" ref="C89:C111" si="84">+E89+G89+I89+K89+M89+O89+Q89+S89+U89+W89+Y89+AA89+AC89</f>
        <v>0</v>
      </c>
      <c r="D89" s="101">
        <f t="shared" ref="D89:D111" si="85">+C89/$C$7</f>
        <v>0</v>
      </c>
      <c r="E89" s="706">
        <f>'Next Years Budget - Set Goals'!E98/12</f>
        <v>0</v>
      </c>
      <c r="F89" s="108">
        <f t="shared" ref="F89:H104" si="86">+E89/E$7</f>
        <v>0</v>
      </c>
      <c r="G89" s="706">
        <f>'Next Years Budget - Set Goals'!G98/12</f>
        <v>0</v>
      </c>
      <c r="H89" s="108" t="e">
        <f t="shared" si="86"/>
        <v>#DIV/0!</v>
      </c>
      <c r="I89" s="706">
        <f>'Next Years Budget - Set Goals'!I98/12</f>
        <v>0</v>
      </c>
      <c r="J89" s="108" t="e">
        <f t="shared" ref="J89:J111" si="87">+I89/I$7</f>
        <v>#DIV/0!</v>
      </c>
      <c r="K89" s="706">
        <f>'Next Years Budget - Set Goals'!K98/12</f>
        <v>0</v>
      </c>
      <c r="L89" s="108" t="e">
        <f t="shared" ref="L89:L111" si="88">+K89/K$7</f>
        <v>#DIV/0!</v>
      </c>
      <c r="M89" s="706">
        <f>'Next Years Budget - Set Goals'!M98/12</f>
        <v>0</v>
      </c>
      <c r="N89" s="108" t="e">
        <f t="shared" ref="N89:N111" si="89">+M89/M$7</f>
        <v>#DIV/0!</v>
      </c>
      <c r="O89" s="706">
        <f>'Next Years Budget - Set Goals'!O98/12</f>
        <v>0</v>
      </c>
      <c r="P89" s="108" t="e">
        <f t="shared" ref="P89:P111" si="90">+O89/O$7</f>
        <v>#DIV/0!</v>
      </c>
      <c r="Q89" s="706">
        <f>'Next Years Budget - Set Goals'!Q98/12</f>
        <v>0</v>
      </c>
      <c r="R89" s="108" t="e">
        <f t="shared" ref="R89:R111" si="91">+Q89/Q$7</f>
        <v>#DIV/0!</v>
      </c>
      <c r="S89" s="706">
        <f>'Next Years Budget - Set Goals'!S98/12</f>
        <v>0</v>
      </c>
      <c r="T89" s="108" t="e">
        <f t="shared" ref="T89:T111" si="92">+S89/S$7</f>
        <v>#DIV/0!</v>
      </c>
      <c r="U89" s="706">
        <f>'Next Years Budget - Set Goals'!U98/12</f>
        <v>0</v>
      </c>
      <c r="V89" s="108" t="e">
        <f t="shared" ref="V89:V111" si="93">+U89/U$7</f>
        <v>#DIV/0!</v>
      </c>
      <c r="W89" s="706">
        <f>'Next Years Budget - Set Goals'!W98/12</f>
        <v>0</v>
      </c>
      <c r="X89" s="108" t="e">
        <f t="shared" ref="X89:X111" si="94">+W89/W$7</f>
        <v>#DIV/0!</v>
      </c>
      <c r="Y89" s="706">
        <f>'Next Years Budget - Set Goals'!Y98/12</f>
        <v>0</v>
      </c>
      <c r="Z89" s="108" t="e">
        <f t="shared" ref="Z89:Z111" si="95">+Y89/Y$7</f>
        <v>#DIV/0!</v>
      </c>
      <c r="AA89" s="706">
        <f>'Next Years Budget - Set Goals'!AA98/12</f>
        <v>0</v>
      </c>
      <c r="AB89" s="108" t="e">
        <f t="shared" ref="AB89:AB111" si="96">+AA89/AA$7</f>
        <v>#DIV/0!</v>
      </c>
      <c r="AC89" s="706">
        <f>'Next Years Budget - Set Goals'!AC98/12</f>
        <v>0</v>
      </c>
      <c r="AD89" s="319" t="e">
        <f t="shared" ref="AD89:AD111" si="97">+AC89/AC$7</f>
        <v>#DIV/0!</v>
      </c>
    </row>
    <row r="90" spans="1:30" ht="13.15" x14ac:dyDescent="0.4">
      <c r="A90" s="327" t="s">
        <v>399</v>
      </c>
      <c r="B90" s="394" t="s">
        <v>311</v>
      </c>
      <c r="C90" s="243">
        <f t="shared" si="84"/>
        <v>0</v>
      </c>
      <c r="D90" s="101">
        <f t="shared" si="85"/>
        <v>0</v>
      </c>
      <c r="E90" s="706">
        <f>'Next Years Budget - Set Goals'!E99/12</f>
        <v>0</v>
      </c>
      <c r="F90" s="108">
        <f t="shared" si="86"/>
        <v>0</v>
      </c>
      <c r="G90" s="706">
        <f>'Next Years Budget - Set Goals'!G99/12</f>
        <v>0</v>
      </c>
      <c r="H90" s="108" t="e">
        <f t="shared" si="86"/>
        <v>#DIV/0!</v>
      </c>
      <c r="I90" s="706">
        <f>'Next Years Budget - Set Goals'!I99/12</f>
        <v>0</v>
      </c>
      <c r="J90" s="108" t="e">
        <f t="shared" si="87"/>
        <v>#DIV/0!</v>
      </c>
      <c r="K90" s="706">
        <f>'Next Years Budget - Set Goals'!K99/12</f>
        <v>0</v>
      </c>
      <c r="L90" s="108" t="e">
        <f t="shared" si="88"/>
        <v>#DIV/0!</v>
      </c>
      <c r="M90" s="706">
        <f>'Next Years Budget - Set Goals'!M99/12</f>
        <v>0</v>
      </c>
      <c r="N90" s="108" t="e">
        <f t="shared" si="89"/>
        <v>#DIV/0!</v>
      </c>
      <c r="O90" s="706">
        <f>'Next Years Budget - Set Goals'!O99/12</f>
        <v>0</v>
      </c>
      <c r="P90" s="108" t="e">
        <f t="shared" si="90"/>
        <v>#DIV/0!</v>
      </c>
      <c r="Q90" s="706">
        <f>'Next Years Budget - Set Goals'!Q99/12</f>
        <v>0</v>
      </c>
      <c r="R90" s="108" t="e">
        <f t="shared" si="91"/>
        <v>#DIV/0!</v>
      </c>
      <c r="S90" s="706">
        <f>'Next Years Budget - Set Goals'!S99/12</f>
        <v>0</v>
      </c>
      <c r="T90" s="108" t="e">
        <f t="shared" si="92"/>
        <v>#DIV/0!</v>
      </c>
      <c r="U90" s="706">
        <f>'Next Years Budget - Set Goals'!U99/12</f>
        <v>0</v>
      </c>
      <c r="V90" s="108" t="e">
        <f t="shared" si="93"/>
        <v>#DIV/0!</v>
      </c>
      <c r="W90" s="706">
        <f>'Next Years Budget - Set Goals'!W99/12</f>
        <v>0</v>
      </c>
      <c r="X90" s="108" t="e">
        <f t="shared" si="94"/>
        <v>#DIV/0!</v>
      </c>
      <c r="Y90" s="706">
        <f>'Next Years Budget - Set Goals'!Y99/12</f>
        <v>0</v>
      </c>
      <c r="Z90" s="108" t="e">
        <f t="shared" si="95"/>
        <v>#DIV/0!</v>
      </c>
      <c r="AA90" s="706">
        <f>'Next Years Budget - Set Goals'!AA99/12</f>
        <v>0</v>
      </c>
      <c r="AB90" s="108" t="e">
        <f t="shared" si="96"/>
        <v>#DIV/0!</v>
      </c>
      <c r="AC90" s="706">
        <f>'Next Years Budget - Set Goals'!AC99/12</f>
        <v>0</v>
      </c>
      <c r="AD90" s="319" t="e">
        <f t="shared" si="97"/>
        <v>#DIV/0!</v>
      </c>
    </row>
    <row r="91" spans="1:30" ht="13.15" x14ac:dyDescent="0.4">
      <c r="A91" s="327" t="s">
        <v>398</v>
      </c>
      <c r="B91" s="394" t="s">
        <v>312</v>
      </c>
      <c r="C91" s="243">
        <f t="shared" si="84"/>
        <v>0</v>
      </c>
      <c r="D91" s="101">
        <f t="shared" si="85"/>
        <v>0</v>
      </c>
      <c r="E91" s="706">
        <f>'Next Years Budget - Set Goals'!E100/12</f>
        <v>0</v>
      </c>
      <c r="F91" s="108">
        <f t="shared" si="86"/>
        <v>0</v>
      </c>
      <c r="G91" s="706">
        <f>'Next Years Budget - Set Goals'!G100/12</f>
        <v>0</v>
      </c>
      <c r="H91" s="108" t="e">
        <f t="shared" si="86"/>
        <v>#DIV/0!</v>
      </c>
      <c r="I91" s="706">
        <f>'Next Years Budget - Set Goals'!I100/12</f>
        <v>0</v>
      </c>
      <c r="J91" s="108" t="e">
        <f t="shared" si="87"/>
        <v>#DIV/0!</v>
      </c>
      <c r="K91" s="706">
        <f>'Next Years Budget - Set Goals'!K100/12</f>
        <v>0</v>
      </c>
      <c r="L91" s="108" t="e">
        <f t="shared" si="88"/>
        <v>#DIV/0!</v>
      </c>
      <c r="M91" s="706">
        <f>'Next Years Budget - Set Goals'!M100/12</f>
        <v>0</v>
      </c>
      <c r="N91" s="108" t="e">
        <f t="shared" si="89"/>
        <v>#DIV/0!</v>
      </c>
      <c r="O91" s="706">
        <f>'Next Years Budget - Set Goals'!O100/12</f>
        <v>0</v>
      </c>
      <c r="P91" s="108" t="e">
        <f t="shared" si="90"/>
        <v>#DIV/0!</v>
      </c>
      <c r="Q91" s="706">
        <f>'Next Years Budget - Set Goals'!Q100/12</f>
        <v>0</v>
      </c>
      <c r="R91" s="108" t="e">
        <f t="shared" si="91"/>
        <v>#DIV/0!</v>
      </c>
      <c r="S91" s="706">
        <f>'Next Years Budget - Set Goals'!S100/12</f>
        <v>0</v>
      </c>
      <c r="T91" s="108" t="e">
        <f t="shared" si="92"/>
        <v>#DIV/0!</v>
      </c>
      <c r="U91" s="706">
        <f>'Next Years Budget - Set Goals'!U100/12</f>
        <v>0</v>
      </c>
      <c r="V91" s="108" t="e">
        <f t="shared" si="93"/>
        <v>#DIV/0!</v>
      </c>
      <c r="W91" s="706">
        <f>'Next Years Budget - Set Goals'!W100/12</f>
        <v>0</v>
      </c>
      <c r="X91" s="108" t="e">
        <f t="shared" si="94"/>
        <v>#DIV/0!</v>
      </c>
      <c r="Y91" s="706">
        <f>'Next Years Budget - Set Goals'!Y100/12</f>
        <v>0</v>
      </c>
      <c r="Z91" s="108" t="e">
        <f t="shared" si="95"/>
        <v>#DIV/0!</v>
      </c>
      <c r="AA91" s="706">
        <f>'Next Years Budget - Set Goals'!AA100/12</f>
        <v>0</v>
      </c>
      <c r="AB91" s="108" t="e">
        <f t="shared" si="96"/>
        <v>#DIV/0!</v>
      </c>
      <c r="AC91" s="706">
        <f>'Next Years Budget - Set Goals'!AC100/12</f>
        <v>0</v>
      </c>
      <c r="AD91" s="319" t="e">
        <f t="shared" si="97"/>
        <v>#DIV/0!</v>
      </c>
    </row>
    <row r="92" spans="1:30" ht="13.15" x14ac:dyDescent="0.4">
      <c r="A92" s="327" t="s">
        <v>399</v>
      </c>
      <c r="B92" s="394" t="s">
        <v>313</v>
      </c>
      <c r="C92" s="243">
        <f t="shared" si="84"/>
        <v>0</v>
      </c>
      <c r="D92" s="101">
        <f t="shared" si="85"/>
        <v>0</v>
      </c>
      <c r="E92" s="706">
        <f>'Next Years Budget - Set Goals'!E101/12</f>
        <v>0</v>
      </c>
      <c r="F92" s="108">
        <f t="shared" si="86"/>
        <v>0</v>
      </c>
      <c r="G92" s="706">
        <f>'Next Years Budget - Set Goals'!G101/12</f>
        <v>0</v>
      </c>
      <c r="H92" s="108" t="e">
        <f t="shared" si="86"/>
        <v>#DIV/0!</v>
      </c>
      <c r="I92" s="706">
        <f>'Next Years Budget - Set Goals'!I101/12</f>
        <v>0</v>
      </c>
      <c r="J92" s="108" t="e">
        <f t="shared" si="87"/>
        <v>#DIV/0!</v>
      </c>
      <c r="K92" s="706">
        <f>'Next Years Budget - Set Goals'!K101/12</f>
        <v>0</v>
      </c>
      <c r="L92" s="108" t="e">
        <f t="shared" si="88"/>
        <v>#DIV/0!</v>
      </c>
      <c r="M92" s="706">
        <f>'Next Years Budget - Set Goals'!M101/12</f>
        <v>0</v>
      </c>
      <c r="N92" s="108" t="e">
        <f t="shared" si="89"/>
        <v>#DIV/0!</v>
      </c>
      <c r="O92" s="706">
        <f>'Next Years Budget - Set Goals'!O101/12</f>
        <v>0</v>
      </c>
      <c r="P92" s="108" t="e">
        <f t="shared" si="90"/>
        <v>#DIV/0!</v>
      </c>
      <c r="Q92" s="706">
        <f>'Next Years Budget - Set Goals'!Q101/12</f>
        <v>0</v>
      </c>
      <c r="R92" s="108" t="e">
        <f t="shared" si="91"/>
        <v>#DIV/0!</v>
      </c>
      <c r="S92" s="706">
        <f>'Next Years Budget - Set Goals'!S101/12</f>
        <v>0</v>
      </c>
      <c r="T92" s="108" t="e">
        <f t="shared" si="92"/>
        <v>#DIV/0!</v>
      </c>
      <c r="U92" s="706">
        <f>'Next Years Budget - Set Goals'!U101/12</f>
        <v>0</v>
      </c>
      <c r="V92" s="108" t="e">
        <f t="shared" si="93"/>
        <v>#DIV/0!</v>
      </c>
      <c r="W92" s="706">
        <f>'Next Years Budget - Set Goals'!W101/12</f>
        <v>0</v>
      </c>
      <c r="X92" s="108" t="e">
        <f t="shared" si="94"/>
        <v>#DIV/0!</v>
      </c>
      <c r="Y92" s="706">
        <f>'Next Years Budget - Set Goals'!Y101/12</f>
        <v>0</v>
      </c>
      <c r="Z92" s="108" t="e">
        <f t="shared" si="95"/>
        <v>#DIV/0!</v>
      </c>
      <c r="AA92" s="706">
        <f>'Next Years Budget - Set Goals'!AA101/12</f>
        <v>0</v>
      </c>
      <c r="AB92" s="108" t="e">
        <f t="shared" si="96"/>
        <v>#DIV/0!</v>
      </c>
      <c r="AC92" s="706">
        <f>'Next Years Budget - Set Goals'!AC101/12</f>
        <v>0</v>
      </c>
      <c r="AD92" s="319" t="e">
        <f t="shared" si="97"/>
        <v>#DIV/0!</v>
      </c>
    </row>
    <row r="93" spans="1:30" ht="13.15" x14ac:dyDescent="0.4">
      <c r="A93" s="327" t="s">
        <v>398</v>
      </c>
      <c r="B93" s="394" t="s">
        <v>314</v>
      </c>
      <c r="C93" s="243">
        <f t="shared" si="84"/>
        <v>0</v>
      </c>
      <c r="D93" s="101">
        <f t="shared" si="85"/>
        <v>0</v>
      </c>
      <c r="E93" s="706">
        <f>'Next Years Budget - Set Goals'!E102/12</f>
        <v>0</v>
      </c>
      <c r="F93" s="108">
        <f t="shared" si="86"/>
        <v>0</v>
      </c>
      <c r="G93" s="706">
        <f>'Next Years Budget - Set Goals'!G102/12</f>
        <v>0</v>
      </c>
      <c r="H93" s="108" t="e">
        <f t="shared" si="86"/>
        <v>#DIV/0!</v>
      </c>
      <c r="I93" s="706">
        <f>'Next Years Budget - Set Goals'!I102/12</f>
        <v>0</v>
      </c>
      <c r="J93" s="108" t="e">
        <f t="shared" si="87"/>
        <v>#DIV/0!</v>
      </c>
      <c r="K93" s="706">
        <f>'Next Years Budget - Set Goals'!K102/12</f>
        <v>0</v>
      </c>
      <c r="L93" s="108" t="e">
        <f t="shared" si="88"/>
        <v>#DIV/0!</v>
      </c>
      <c r="M93" s="706">
        <f>'Next Years Budget - Set Goals'!M102/12</f>
        <v>0</v>
      </c>
      <c r="N93" s="108" t="e">
        <f t="shared" si="89"/>
        <v>#DIV/0!</v>
      </c>
      <c r="O93" s="706">
        <f>'Next Years Budget - Set Goals'!O102/12</f>
        <v>0</v>
      </c>
      <c r="P93" s="108" t="e">
        <f t="shared" si="90"/>
        <v>#DIV/0!</v>
      </c>
      <c r="Q93" s="706">
        <f>'Next Years Budget - Set Goals'!Q102/12</f>
        <v>0</v>
      </c>
      <c r="R93" s="108" t="e">
        <f t="shared" si="91"/>
        <v>#DIV/0!</v>
      </c>
      <c r="S93" s="706">
        <f>'Next Years Budget - Set Goals'!S102/12</f>
        <v>0</v>
      </c>
      <c r="T93" s="108" t="e">
        <f t="shared" si="92"/>
        <v>#DIV/0!</v>
      </c>
      <c r="U93" s="706">
        <f>'Next Years Budget - Set Goals'!U102/12</f>
        <v>0</v>
      </c>
      <c r="V93" s="108" t="e">
        <f t="shared" si="93"/>
        <v>#DIV/0!</v>
      </c>
      <c r="W93" s="706">
        <f>'Next Years Budget - Set Goals'!W102/12</f>
        <v>0</v>
      </c>
      <c r="X93" s="108" t="e">
        <f t="shared" si="94"/>
        <v>#DIV/0!</v>
      </c>
      <c r="Y93" s="706">
        <f>'Next Years Budget - Set Goals'!Y102/12</f>
        <v>0</v>
      </c>
      <c r="Z93" s="108" t="e">
        <f t="shared" si="95"/>
        <v>#DIV/0!</v>
      </c>
      <c r="AA93" s="706">
        <f>'Next Years Budget - Set Goals'!AA102/12</f>
        <v>0</v>
      </c>
      <c r="AB93" s="108" t="e">
        <f t="shared" si="96"/>
        <v>#DIV/0!</v>
      </c>
      <c r="AC93" s="706">
        <f>'Next Years Budget - Set Goals'!AC102/12</f>
        <v>0</v>
      </c>
      <c r="AD93" s="319" t="e">
        <f t="shared" si="97"/>
        <v>#DIV/0!</v>
      </c>
    </row>
    <row r="94" spans="1:30" ht="13.15" x14ac:dyDescent="0.4">
      <c r="A94" s="327" t="s">
        <v>399</v>
      </c>
      <c r="B94" s="394" t="s">
        <v>315</v>
      </c>
      <c r="C94" s="243">
        <f t="shared" si="84"/>
        <v>0</v>
      </c>
      <c r="D94" s="101">
        <f t="shared" si="85"/>
        <v>0</v>
      </c>
      <c r="E94" s="706">
        <f>'Next Years Budget - Set Goals'!E103/12</f>
        <v>0</v>
      </c>
      <c r="F94" s="108">
        <f t="shared" si="86"/>
        <v>0</v>
      </c>
      <c r="G94" s="706">
        <f>'Next Years Budget - Set Goals'!G103/12</f>
        <v>0</v>
      </c>
      <c r="H94" s="108" t="e">
        <f t="shared" si="86"/>
        <v>#DIV/0!</v>
      </c>
      <c r="I94" s="706">
        <f>'Next Years Budget - Set Goals'!I103/12</f>
        <v>0</v>
      </c>
      <c r="J94" s="108" t="e">
        <f t="shared" si="87"/>
        <v>#DIV/0!</v>
      </c>
      <c r="K94" s="706">
        <f>'Next Years Budget - Set Goals'!K103/12</f>
        <v>0</v>
      </c>
      <c r="L94" s="108" t="e">
        <f t="shared" si="88"/>
        <v>#DIV/0!</v>
      </c>
      <c r="M94" s="706">
        <f>'Next Years Budget - Set Goals'!M103/12</f>
        <v>0</v>
      </c>
      <c r="N94" s="108" t="e">
        <f t="shared" si="89"/>
        <v>#DIV/0!</v>
      </c>
      <c r="O94" s="706">
        <f>'Next Years Budget - Set Goals'!O103/12</f>
        <v>0</v>
      </c>
      <c r="P94" s="108" t="e">
        <f t="shared" si="90"/>
        <v>#DIV/0!</v>
      </c>
      <c r="Q94" s="706">
        <f>'Next Years Budget - Set Goals'!Q103/12</f>
        <v>0</v>
      </c>
      <c r="R94" s="108" t="e">
        <f t="shared" si="91"/>
        <v>#DIV/0!</v>
      </c>
      <c r="S94" s="706">
        <f>'Next Years Budget - Set Goals'!S103/12</f>
        <v>0</v>
      </c>
      <c r="T94" s="108" t="e">
        <f t="shared" si="92"/>
        <v>#DIV/0!</v>
      </c>
      <c r="U94" s="706">
        <f>'Next Years Budget - Set Goals'!U103/12</f>
        <v>0</v>
      </c>
      <c r="V94" s="108" t="e">
        <f t="shared" si="93"/>
        <v>#DIV/0!</v>
      </c>
      <c r="W94" s="706">
        <f>'Next Years Budget - Set Goals'!W103/12</f>
        <v>0</v>
      </c>
      <c r="X94" s="108" t="e">
        <f t="shared" si="94"/>
        <v>#DIV/0!</v>
      </c>
      <c r="Y94" s="706">
        <f>'Next Years Budget - Set Goals'!Y103/12</f>
        <v>0</v>
      </c>
      <c r="Z94" s="108" t="e">
        <f t="shared" si="95"/>
        <v>#DIV/0!</v>
      </c>
      <c r="AA94" s="706">
        <f>'Next Years Budget - Set Goals'!AA103/12</f>
        <v>0</v>
      </c>
      <c r="AB94" s="108" t="e">
        <f t="shared" si="96"/>
        <v>#DIV/0!</v>
      </c>
      <c r="AC94" s="706">
        <f>'Next Years Budget - Set Goals'!AC103/12</f>
        <v>0</v>
      </c>
      <c r="AD94" s="319" t="e">
        <f t="shared" si="97"/>
        <v>#DIV/0!</v>
      </c>
    </row>
    <row r="95" spans="1:30" ht="13.15" x14ac:dyDescent="0.4">
      <c r="A95" s="327" t="s">
        <v>399</v>
      </c>
      <c r="B95" s="394" t="s">
        <v>316</v>
      </c>
      <c r="C95" s="243">
        <f t="shared" si="84"/>
        <v>0</v>
      </c>
      <c r="D95" s="101">
        <f t="shared" si="85"/>
        <v>0</v>
      </c>
      <c r="E95" s="706">
        <f>'Next Years Budget - Set Goals'!E104/12</f>
        <v>0</v>
      </c>
      <c r="F95" s="108">
        <f t="shared" si="86"/>
        <v>0</v>
      </c>
      <c r="G95" s="706">
        <f>'Next Years Budget - Set Goals'!G104/12</f>
        <v>0</v>
      </c>
      <c r="H95" s="108" t="e">
        <f t="shared" si="86"/>
        <v>#DIV/0!</v>
      </c>
      <c r="I95" s="706">
        <f>'Next Years Budget - Set Goals'!I104/12</f>
        <v>0</v>
      </c>
      <c r="J95" s="108" t="e">
        <f t="shared" si="87"/>
        <v>#DIV/0!</v>
      </c>
      <c r="K95" s="706">
        <f>'Next Years Budget - Set Goals'!K104/12</f>
        <v>0</v>
      </c>
      <c r="L95" s="108" t="e">
        <f t="shared" si="88"/>
        <v>#DIV/0!</v>
      </c>
      <c r="M95" s="706">
        <f>'Next Years Budget - Set Goals'!M104/12</f>
        <v>0</v>
      </c>
      <c r="N95" s="108" t="e">
        <f t="shared" si="89"/>
        <v>#DIV/0!</v>
      </c>
      <c r="O95" s="706">
        <f>'Next Years Budget - Set Goals'!O104/12</f>
        <v>0</v>
      </c>
      <c r="P95" s="108" t="e">
        <f t="shared" si="90"/>
        <v>#DIV/0!</v>
      </c>
      <c r="Q95" s="706">
        <f>'Next Years Budget - Set Goals'!Q104/12</f>
        <v>0</v>
      </c>
      <c r="R95" s="108" t="e">
        <f t="shared" si="91"/>
        <v>#DIV/0!</v>
      </c>
      <c r="S95" s="706">
        <f>'Next Years Budget - Set Goals'!S104/12</f>
        <v>0</v>
      </c>
      <c r="T95" s="108" t="e">
        <f t="shared" si="92"/>
        <v>#DIV/0!</v>
      </c>
      <c r="U95" s="706">
        <f>'Next Years Budget - Set Goals'!U104/12</f>
        <v>0</v>
      </c>
      <c r="V95" s="108" t="e">
        <f t="shared" si="93"/>
        <v>#DIV/0!</v>
      </c>
      <c r="W95" s="706">
        <f>'Next Years Budget - Set Goals'!W104/12</f>
        <v>0</v>
      </c>
      <c r="X95" s="108" t="e">
        <f t="shared" si="94"/>
        <v>#DIV/0!</v>
      </c>
      <c r="Y95" s="706">
        <f>'Next Years Budget - Set Goals'!Y104/12</f>
        <v>0</v>
      </c>
      <c r="Z95" s="108" t="e">
        <f t="shared" si="95"/>
        <v>#DIV/0!</v>
      </c>
      <c r="AA95" s="706">
        <f>'Next Years Budget - Set Goals'!AA104/12</f>
        <v>0</v>
      </c>
      <c r="AB95" s="108" t="e">
        <f t="shared" si="96"/>
        <v>#DIV/0!</v>
      </c>
      <c r="AC95" s="706">
        <f>'Next Years Budget - Set Goals'!AC104/12</f>
        <v>0</v>
      </c>
      <c r="AD95" s="319" t="e">
        <f t="shared" si="97"/>
        <v>#DIV/0!</v>
      </c>
    </row>
    <row r="96" spans="1:30" ht="13.15" x14ac:dyDescent="0.4">
      <c r="A96" s="327" t="s">
        <v>399</v>
      </c>
      <c r="B96" s="394" t="s">
        <v>317</v>
      </c>
      <c r="C96" s="243">
        <f t="shared" si="84"/>
        <v>0</v>
      </c>
      <c r="D96" s="101">
        <f t="shared" si="85"/>
        <v>0</v>
      </c>
      <c r="E96" s="706">
        <f>'Next Years Budget - Set Goals'!E105/12</f>
        <v>0</v>
      </c>
      <c r="F96" s="108">
        <f t="shared" si="86"/>
        <v>0</v>
      </c>
      <c r="G96" s="706">
        <f>'Next Years Budget - Set Goals'!G105/12</f>
        <v>0</v>
      </c>
      <c r="H96" s="108" t="e">
        <f t="shared" si="86"/>
        <v>#DIV/0!</v>
      </c>
      <c r="I96" s="706">
        <f>'Next Years Budget - Set Goals'!I105/12</f>
        <v>0</v>
      </c>
      <c r="J96" s="108" t="e">
        <f t="shared" si="87"/>
        <v>#DIV/0!</v>
      </c>
      <c r="K96" s="706">
        <f>'Next Years Budget - Set Goals'!K105/12</f>
        <v>0</v>
      </c>
      <c r="L96" s="108" t="e">
        <f t="shared" si="88"/>
        <v>#DIV/0!</v>
      </c>
      <c r="M96" s="706">
        <f>'Next Years Budget - Set Goals'!M105/12</f>
        <v>0</v>
      </c>
      <c r="N96" s="108" t="e">
        <f t="shared" si="89"/>
        <v>#DIV/0!</v>
      </c>
      <c r="O96" s="706">
        <f>'Next Years Budget - Set Goals'!O105/12</f>
        <v>0</v>
      </c>
      <c r="P96" s="108" t="e">
        <f t="shared" si="90"/>
        <v>#DIV/0!</v>
      </c>
      <c r="Q96" s="706">
        <f>'Next Years Budget - Set Goals'!Q105/12</f>
        <v>0</v>
      </c>
      <c r="R96" s="108" t="e">
        <f t="shared" si="91"/>
        <v>#DIV/0!</v>
      </c>
      <c r="S96" s="706">
        <f>'Next Years Budget - Set Goals'!S105/12</f>
        <v>0</v>
      </c>
      <c r="T96" s="108" t="e">
        <f t="shared" si="92"/>
        <v>#DIV/0!</v>
      </c>
      <c r="U96" s="706">
        <f>'Next Years Budget - Set Goals'!U105/12</f>
        <v>0</v>
      </c>
      <c r="V96" s="108" t="e">
        <f t="shared" si="93"/>
        <v>#DIV/0!</v>
      </c>
      <c r="W96" s="706">
        <f>'Next Years Budget - Set Goals'!W105/12</f>
        <v>0</v>
      </c>
      <c r="X96" s="108" t="e">
        <f t="shared" si="94"/>
        <v>#DIV/0!</v>
      </c>
      <c r="Y96" s="706">
        <f>'Next Years Budget - Set Goals'!Y105/12</f>
        <v>0</v>
      </c>
      <c r="Z96" s="108" t="e">
        <f t="shared" si="95"/>
        <v>#DIV/0!</v>
      </c>
      <c r="AA96" s="706">
        <f>'Next Years Budget - Set Goals'!AA105/12</f>
        <v>0</v>
      </c>
      <c r="AB96" s="108" t="e">
        <f t="shared" si="96"/>
        <v>#DIV/0!</v>
      </c>
      <c r="AC96" s="706">
        <f>'Next Years Budget - Set Goals'!AC105/12</f>
        <v>0</v>
      </c>
      <c r="AD96" s="319" t="e">
        <f t="shared" si="97"/>
        <v>#DIV/0!</v>
      </c>
    </row>
    <row r="97" spans="1:30" ht="13.15" x14ac:dyDescent="0.4">
      <c r="A97" s="327" t="s">
        <v>399</v>
      </c>
      <c r="B97" s="394" t="s">
        <v>318</v>
      </c>
      <c r="C97" s="243">
        <f t="shared" si="84"/>
        <v>0</v>
      </c>
      <c r="D97" s="101">
        <f t="shared" si="85"/>
        <v>0</v>
      </c>
      <c r="E97" s="706">
        <f>'Next Years Budget - Set Goals'!E106/12</f>
        <v>0</v>
      </c>
      <c r="F97" s="108">
        <f t="shared" si="86"/>
        <v>0</v>
      </c>
      <c r="G97" s="706">
        <f>'Next Years Budget - Set Goals'!G106/12</f>
        <v>0</v>
      </c>
      <c r="H97" s="108" t="e">
        <f t="shared" si="86"/>
        <v>#DIV/0!</v>
      </c>
      <c r="I97" s="706">
        <f>'Next Years Budget - Set Goals'!I106/12</f>
        <v>0</v>
      </c>
      <c r="J97" s="108" t="e">
        <f t="shared" si="87"/>
        <v>#DIV/0!</v>
      </c>
      <c r="K97" s="706">
        <f>'Next Years Budget - Set Goals'!K106/12</f>
        <v>0</v>
      </c>
      <c r="L97" s="108" t="e">
        <f t="shared" si="88"/>
        <v>#DIV/0!</v>
      </c>
      <c r="M97" s="706">
        <f>'Next Years Budget - Set Goals'!M106/12</f>
        <v>0</v>
      </c>
      <c r="N97" s="108" t="e">
        <f t="shared" si="89"/>
        <v>#DIV/0!</v>
      </c>
      <c r="O97" s="706">
        <f>'Next Years Budget - Set Goals'!O106/12</f>
        <v>0</v>
      </c>
      <c r="P97" s="108" t="e">
        <f t="shared" si="90"/>
        <v>#DIV/0!</v>
      </c>
      <c r="Q97" s="706">
        <f>'Next Years Budget - Set Goals'!Q106/12</f>
        <v>0</v>
      </c>
      <c r="R97" s="108" t="e">
        <f t="shared" si="91"/>
        <v>#DIV/0!</v>
      </c>
      <c r="S97" s="706">
        <f>'Next Years Budget - Set Goals'!S106/12</f>
        <v>0</v>
      </c>
      <c r="T97" s="108" t="e">
        <f t="shared" si="92"/>
        <v>#DIV/0!</v>
      </c>
      <c r="U97" s="706">
        <f>'Next Years Budget - Set Goals'!U106/12</f>
        <v>0</v>
      </c>
      <c r="V97" s="108" t="e">
        <f t="shared" si="93"/>
        <v>#DIV/0!</v>
      </c>
      <c r="W97" s="706">
        <f>'Next Years Budget - Set Goals'!W106/12</f>
        <v>0</v>
      </c>
      <c r="X97" s="108" t="e">
        <f t="shared" si="94"/>
        <v>#DIV/0!</v>
      </c>
      <c r="Y97" s="706">
        <f>'Next Years Budget - Set Goals'!Y106/12</f>
        <v>0</v>
      </c>
      <c r="Z97" s="108" t="e">
        <f t="shared" si="95"/>
        <v>#DIV/0!</v>
      </c>
      <c r="AA97" s="706">
        <f>'Next Years Budget - Set Goals'!AA106/12</f>
        <v>0</v>
      </c>
      <c r="AB97" s="108" t="e">
        <f t="shared" si="96"/>
        <v>#DIV/0!</v>
      </c>
      <c r="AC97" s="706">
        <f>'Next Years Budget - Set Goals'!AC106/12</f>
        <v>0</v>
      </c>
      <c r="AD97" s="319" t="e">
        <f t="shared" si="97"/>
        <v>#DIV/0!</v>
      </c>
    </row>
    <row r="98" spans="1:30" ht="13.15" x14ac:dyDescent="0.4">
      <c r="A98" s="327" t="s">
        <v>398</v>
      </c>
      <c r="B98" s="394" t="s">
        <v>319</v>
      </c>
      <c r="C98" s="243">
        <f t="shared" si="84"/>
        <v>0</v>
      </c>
      <c r="D98" s="101">
        <f t="shared" si="85"/>
        <v>0</v>
      </c>
      <c r="E98" s="706">
        <f>'Next Years Budget - Set Goals'!E107/12</f>
        <v>0</v>
      </c>
      <c r="F98" s="108">
        <f t="shared" si="86"/>
        <v>0</v>
      </c>
      <c r="G98" s="706">
        <f>'Next Years Budget - Set Goals'!G107/12</f>
        <v>0</v>
      </c>
      <c r="H98" s="108" t="e">
        <f t="shared" si="86"/>
        <v>#DIV/0!</v>
      </c>
      <c r="I98" s="706">
        <f>'Next Years Budget - Set Goals'!I107/12</f>
        <v>0</v>
      </c>
      <c r="J98" s="108" t="e">
        <f t="shared" si="87"/>
        <v>#DIV/0!</v>
      </c>
      <c r="K98" s="706">
        <f>'Next Years Budget - Set Goals'!K107/12</f>
        <v>0</v>
      </c>
      <c r="L98" s="108" t="e">
        <f t="shared" si="88"/>
        <v>#DIV/0!</v>
      </c>
      <c r="M98" s="706">
        <f>'Next Years Budget - Set Goals'!M107/12</f>
        <v>0</v>
      </c>
      <c r="N98" s="108" t="e">
        <f t="shared" si="89"/>
        <v>#DIV/0!</v>
      </c>
      <c r="O98" s="706">
        <f>'Next Years Budget - Set Goals'!O107/12</f>
        <v>0</v>
      </c>
      <c r="P98" s="108" t="e">
        <f t="shared" si="90"/>
        <v>#DIV/0!</v>
      </c>
      <c r="Q98" s="706">
        <f>'Next Years Budget - Set Goals'!Q107/12</f>
        <v>0</v>
      </c>
      <c r="R98" s="108" t="e">
        <f t="shared" si="91"/>
        <v>#DIV/0!</v>
      </c>
      <c r="S98" s="706">
        <f>'Next Years Budget - Set Goals'!S107/12</f>
        <v>0</v>
      </c>
      <c r="T98" s="108" t="e">
        <f t="shared" si="92"/>
        <v>#DIV/0!</v>
      </c>
      <c r="U98" s="706">
        <f>'Next Years Budget - Set Goals'!U107/12</f>
        <v>0</v>
      </c>
      <c r="V98" s="108" t="e">
        <f t="shared" si="93"/>
        <v>#DIV/0!</v>
      </c>
      <c r="W98" s="706">
        <f>'Next Years Budget - Set Goals'!W107/12</f>
        <v>0</v>
      </c>
      <c r="X98" s="108" t="e">
        <f t="shared" si="94"/>
        <v>#DIV/0!</v>
      </c>
      <c r="Y98" s="706">
        <f>'Next Years Budget - Set Goals'!Y107/12</f>
        <v>0</v>
      </c>
      <c r="Z98" s="108" t="e">
        <f t="shared" si="95"/>
        <v>#DIV/0!</v>
      </c>
      <c r="AA98" s="706">
        <f>'Next Years Budget - Set Goals'!AA107/12</f>
        <v>0</v>
      </c>
      <c r="AB98" s="108" t="e">
        <f t="shared" si="96"/>
        <v>#DIV/0!</v>
      </c>
      <c r="AC98" s="706">
        <f>'Next Years Budget - Set Goals'!AC107/12</f>
        <v>0</v>
      </c>
      <c r="AD98" s="319" t="e">
        <f t="shared" si="97"/>
        <v>#DIV/0!</v>
      </c>
    </row>
    <row r="99" spans="1:30" ht="13.15" x14ac:dyDescent="0.4">
      <c r="A99" s="327" t="s">
        <v>398</v>
      </c>
      <c r="B99" s="394" t="s">
        <v>320</v>
      </c>
      <c r="C99" s="243">
        <f t="shared" si="84"/>
        <v>0</v>
      </c>
      <c r="D99" s="101">
        <f t="shared" si="85"/>
        <v>0</v>
      </c>
      <c r="E99" s="706">
        <f>'Next Years Budget - Set Goals'!E108/12</f>
        <v>0</v>
      </c>
      <c r="F99" s="108">
        <f t="shared" si="86"/>
        <v>0</v>
      </c>
      <c r="G99" s="706">
        <f>'Next Years Budget - Set Goals'!G108/12</f>
        <v>0</v>
      </c>
      <c r="H99" s="108" t="e">
        <f t="shared" si="86"/>
        <v>#DIV/0!</v>
      </c>
      <c r="I99" s="706">
        <f>'Next Years Budget - Set Goals'!I108/12</f>
        <v>0</v>
      </c>
      <c r="J99" s="108" t="e">
        <f t="shared" si="87"/>
        <v>#DIV/0!</v>
      </c>
      <c r="K99" s="706">
        <f>'Next Years Budget - Set Goals'!K108/12</f>
        <v>0</v>
      </c>
      <c r="L99" s="108" t="e">
        <f t="shared" si="88"/>
        <v>#DIV/0!</v>
      </c>
      <c r="M99" s="706">
        <f>'Next Years Budget - Set Goals'!M108/12</f>
        <v>0</v>
      </c>
      <c r="N99" s="108" t="e">
        <f t="shared" si="89"/>
        <v>#DIV/0!</v>
      </c>
      <c r="O99" s="706">
        <f>'Next Years Budget - Set Goals'!O108/12</f>
        <v>0</v>
      </c>
      <c r="P99" s="108" t="e">
        <f t="shared" si="90"/>
        <v>#DIV/0!</v>
      </c>
      <c r="Q99" s="706">
        <f>'Next Years Budget - Set Goals'!Q108/12</f>
        <v>0</v>
      </c>
      <c r="R99" s="108" t="e">
        <f t="shared" si="91"/>
        <v>#DIV/0!</v>
      </c>
      <c r="S99" s="706">
        <f>'Next Years Budget - Set Goals'!S108/12</f>
        <v>0</v>
      </c>
      <c r="T99" s="108" t="e">
        <f t="shared" si="92"/>
        <v>#DIV/0!</v>
      </c>
      <c r="U99" s="706">
        <f>'Next Years Budget - Set Goals'!U108/12</f>
        <v>0</v>
      </c>
      <c r="V99" s="108" t="e">
        <f t="shared" si="93"/>
        <v>#DIV/0!</v>
      </c>
      <c r="W99" s="706">
        <f>'Next Years Budget - Set Goals'!W108/12</f>
        <v>0</v>
      </c>
      <c r="X99" s="108" t="e">
        <f t="shared" si="94"/>
        <v>#DIV/0!</v>
      </c>
      <c r="Y99" s="706">
        <f>'Next Years Budget - Set Goals'!Y108/12</f>
        <v>0</v>
      </c>
      <c r="Z99" s="108" t="e">
        <f t="shared" si="95"/>
        <v>#DIV/0!</v>
      </c>
      <c r="AA99" s="706">
        <f>'Next Years Budget - Set Goals'!AA108/12</f>
        <v>0</v>
      </c>
      <c r="AB99" s="108" t="e">
        <f t="shared" si="96"/>
        <v>#DIV/0!</v>
      </c>
      <c r="AC99" s="706">
        <f>'Next Years Budget - Set Goals'!AC108/12</f>
        <v>0</v>
      </c>
      <c r="AD99" s="319" t="e">
        <f t="shared" si="97"/>
        <v>#DIV/0!</v>
      </c>
    </row>
    <row r="100" spans="1:30" ht="13.15" x14ac:dyDescent="0.4">
      <c r="A100" s="327" t="s">
        <v>399</v>
      </c>
      <c r="B100" s="394" t="s">
        <v>321</v>
      </c>
      <c r="C100" s="243">
        <f t="shared" si="84"/>
        <v>0</v>
      </c>
      <c r="D100" s="101">
        <f t="shared" si="85"/>
        <v>0</v>
      </c>
      <c r="E100" s="706">
        <f>'Next Years Budget - Set Goals'!E109/12</f>
        <v>0</v>
      </c>
      <c r="F100" s="108">
        <f t="shared" si="86"/>
        <v>0</v>
      </c>
      <c r="G100" s="706">
        <f>'Next Years Budget - Set Goals'!G109/12</f>
        <v>0</v>
      </c>
      <c r="H100" s="108" t="e">
        <f t="shared" si="86"/>
        <v>#DIV/0!</v>
      </c>
      <c r="I100" s="706">
        <f>'Next Years Budget - Set Goals'!I109/12</f>
        <v>0</v>
      </c>
      <c r="J100" s="108" t="e">
        <f t="shared" si="87"/>
        <v>#DIV/0!</v>
      </c>
      <c r="K100" s="706">
        <f>'Next Years Budget - Set Goals'!K109/12</f>
        <v>0</v>
      </c>
      <c r="L100" s="108" t="e">
        <f t="shared" si="88"/>
        <v>#DIV/0!</v>
      </c>
      <c r="M100" s="706">
        <f>'Next Years Budget - Set Goals'!M109/12</f>
        <v>0</v>
      </c>
      <c r="N100" s="108" t="e">
        <f t="shared" si="89"/>
        <v>#DIV/0!</v>
      </c>
      <c r="O100" s="706">
        <f>'Next Years Budget - Set Goals'!O109/12</f>
        <v>0</v>
      </c>
      <c r="P100" s="108" t="e">
        <f t="shared" si="90"/>
        <v>#DIV/0!</v>
      </c>
      <c r="Q100" s="706">
        <f>'Next Years Budget - Set Goals'!Q109/12</f>
        <v>0</v>
      </c>
      <c r="R100" s="108" t="e">
        <f t="shared" si="91"/>
        <v>#DIV/0!</v>
      </c>
      <c r="S100" s="706">
        <f>'Next Years Budget - Set Goals'!S109/12</f>
        <v>0</v>
      </c>
      <c r="T100" s="108" t="e">
        <f t="shared" si="92"/>
        <v>#DIV/0!</v>
      </c>
      <c r="U100" s="706">
        <f>'Next Years Budget - Set Goals'!U109/12</f>
        <v>0</v>
      </c>
      <c r="V100" s="108" t="e">
        <f t="shared" si="93"/>
        <v>#DIV/0!</v>
      </c>
      <c r="W100" s="706">
        <f>'Next Years Budget - Set Goals'!W109/12</f>
        <v>0</v>
      </c>
      <c r="X100" s="108" t="e">
        <f t="shared" si="94"/>
        <v>#DIV/0!</v>
      </c>
      <c r="Y100" s="706">
        <f>'Next Years Budget - Set Goals'!Y109/12</f>
        <v>0</v>
      </c>
      <c r="Z100" s="108" t="e">
        <f t="shared" si="95"/>
        <v>#DIV/0!</v>
      </c>
      <c r="AA100" s="706">
        <f>'Next Years Budget - Set Goals'!AA109/12</f>
        <v>0</v>
      </c>
      <c r="AB100" s="108" t="e">
        <f t="shared" si="96"/>
        <v>#DIV/0!</v>
      </c>
      <c r="AC100" s="706">
        <f>'Next Years Budget - Set Goals'!AC109/12</f>
        <v>0</v>
      </c>
      <c r="AD100" s="319" t="e">
        <f t="shared" si="97"/>
        <v>#DIV/0!</v>
      </c>
    </row>
    <row r="101" spans="1:30" ht="13.15" x14ac:dyDescent="0.4">
      <c r="A101" s="327" t="s">
        <v>399</v>
      </c>
      <c r="B101" s="394" t="s">
        <v>322</v>
      </c>
      <c r="C101" s="243">
        <f t="shared" si="84"/>
        <v>0</v>
      </c>
      <c r="D101" s="101">
        <f t="shared" si="85"/>
        <v>0</v>
      </c>
      <c r="E101" s="706">
        <f>'Next Years Budget - Set Goals'!E110/12</f>
        <v>0</v>
      </c>
      <c r="F101" s="108">
        <f t="shared" si="86"/>
        <v>0</v>
      </c>
      <c r="G101" s="706">
        <f>'Next Years Budget - Set Goals'!G110/12</f>
        <v>0</v>
      </c>
      <c r="H101" s="108" t="e">
        <f t="shared" si="86"/>
        <v>#DIV/0!</v>
      </c>
      <c r="I101" s="706">
        <f>'Next Years Budget - Set Goals'!I110/12</f>
        <v>0</v>
      </c>
      <c r="J101" s="108" t="e">
        <f t="shared" si="87"/>
        <v>#DIV/0!</v>
      </c>
      <c r="K101" s="706">
        <f>'Next Years Budget - Set Goals'!K110/12</f>
        <v>0</v>
      </c>
      <c r="L101" s="108" t="e">
        <f t="shared" si="88"/>
        <v>#DIV/0!</v>
      </c>
      <c r="M101" s="706">
        <f>'Next Years Budget - Set Goals'!M110/12</f>
        <v>0</v>
      </c>
      <c r="N101" s="108" t="e">
        <f t="shared" si="89"/>
        <v>#DIV/0!</v>
      </c>
      <c r="O101" s="706">
        <f>'Next Years Budget - Set Goals'!O110/12</f>
        <v>0</v>
      </c>
      <c r="P101" s="108" t="e">
        <f t="shared" si="90"/>
        <v>#DIV/0!</v>
      </c>
      <c r="Q101" s="706">
        <f>'Next Years Budget - Set Goals'!Q110/12</f>
        <v>0</v>
      </c>
      <c r="R101" s="108" t="e">
        <f t="shared" si="91"/>
        <v>#DIV/0!</v>
      </c>
      <c r="S101" s="706">
        <f>'Next Years Budget - Set Goals'!S110/12</f>
        <v>0</v>
      </c>
      <c r="T101" s="108" t="e">
        <f t="shared" si="92"/>
        <v>#DIV/0!</v>
      </c>
      <c r="U101" s="706">
        <f>'Next Years Budget - Set Goals'!U110/12</f>
        <v>0</v>
      </c>
      <c r="V101" s="108" t="e">
        <f t="shared" si="93"/>
        <v>#DIV/0!</v>
      </c>
      <c r="W101" s="706">
        <f>'Next Years Budget - Set Goals'!W110/12</f>
        <v>0</v>
      </c>
      <c r="X101" s="108" t="e">
        <f t="shared" si="94"/>
        <v>#DIV/0!</v>
      </c>
      <c r="Y101" s="706">
        <f>'Next Years Budget - Set Goals'!Y110/12</f>
        <v>0</v>
      </c>
      <c r="Z101" s="108" t="e">
        <f t="shared" si="95"/>
        <v>#DIV/0!</v>
      </c>
      <c r="AA101" s="706">
        <f>'Next Years Budget - Set Goals'!AA110/12</f>
        <v>0</v>
      </c>
      <c r="AB101" s="108" t="e">
        <f t="shared" si="96"/>
        <v>#DIV/0!</v>
      </c>
      <c r="AC101" s="706">
        <f>'Next Years Budget - Set Goals'!AC110/12</f>
        <v>0</v>
      </c>
      <c r="AD101" s="319" t="e">
        <f t="shared" si="97"/>
        <v>#DIV/0!</v>
      </c>
    </row>
    <row r="102" spans="1:30" ht="13.15" x14ac:dyDescent="0.4">
      <c r="A102" s="327" t="s">
        <v>399</v>
      </c>
      <c r="B102" s="394" t="s">
        <v>323</v>
      </c>
      <c r="C102" s="243">
        <f t="shared" si="84"/>
        <v>0</v>
      </c>
      <c r="D102" s="101">
        <f t="shared" si="85"/>
        <v>0</v>
      </c>
      <c r="E102" s="706">
        <f>'Next Years Budget - Set Goals'!E111/12</f>
        <v>0</v>
      </c>
      <c r="F102" s="108">
        <f t="shared" si="86"/>
        <v>0</v>
      </c>
      <c r="G102" s="706">
        <f>'Next Years Budget - Set Goals'!G111/12</f>
        <v>0</v>
      </c>
      <c r="H102" s="108" t="e">
        <f t="shared" si="86"/>
        <v>#DIV/0!</v>
      </c>
      <c r="I102" s="706">
        <f>'Next Years Budget - Set Goals'!I111/12</f>
        <v>0</v>
      </c>
      <c r="J102" s="108" t="e">
        <f t="shared" si="87"/>
        <v>#DIV/0!</v>
      </c>
      <c r="K102" s="706">
        <f>'Next Years Budget - Set Goals'!K111/12</f>
        <v>0</v>
      </c>
      <c r="L102" s="108" t="e">
        <f t="shared" si="88"/>
        <v>#DIV/0!</v>
      </c>
      <c r="M102" s="706">
        <f>'Next Years Budget - Set Goals'!M111/12</f>
        <v>0</v>
      </c>
      <c r="N102" s="108" t="e">
        <f t="shared" si="89"/>
        <v>#DIV/0!</v>
      </c>
      <c r="O102" s="706">
        <f>'Next Years Budget - Set Goals'!O111/12</f>
        <v>0</v>
      </c>
      <c r="P102" s="108" t="e">
        <f t="shared" si="90"/>
        <v>#DIV/0!</v>
      </c>
      <c r="Q102" s="706">
        <f>'Next Years Budget - Set Goals'!Q111/12</f>
        <v>0</v>
      </c>
      <c r="R102" s="108" t="e">
        <f t="shared" si="91"/>
        <v>#DIV/0!</v>
      </c>
      <c r="S102" s="706">
        <f>'Next Years Budget - Set Goals'!S111/12</f>
        <v>0</v>
      </c>
      <c r="T102" s="108" t="e">
        <f t="shared" si="92"/>
        <v>#DIV/0!</v>
      </c>
      <c r="U102" s="706">
        <f>'Next Years Budget - Set Goals'!U111/12</f>
        <v>0</v>
      </c>
      <c r="V102" s="108" t="e">
        <f t="shared" si="93"/>
        <v>#DIV/0!</v>
      </c>
      <c r="W102" s="706">
        <f>'Next Years Budget - Set Goals'!W111/12</f>
        <v>0</v>
      </c>
      <c r="X102" s="108" t="e">
        <f t="shared" si="94"/>
        <v>#DIV/0!</v>
      </c>
      <c r="Y102" s="706">
        <f>'Next Years Budget - Set Goals'!Y111/12</f>
        <v>0</v>
      </c>
      <c r="Z102" s="108" t="e">
        <f t="shared" si="95"/>
        <v>#DIV/0!</v>
      </c>
      <c r="AA102" s="706">
        <f>'Next Years Budget - Set Goals'!AA111/12</f>
        <v>0</v>
      </c>
      <c r="AB102" s="108" t="e">
        <f t="shared" si="96"/>
        <v>#DIV/0!</v>
      </c>
      <c r="AC102" s="706">
        <f>'Next Years Budget - Set Goals'!AC111/12</f>
        <v>0</v>
      </c>
      <c r="AD102" s="319" t="e">
        <f t="shared" si="97"/>
        <v>#DIV/0!</v>
      </c>
    </row>
    <row r="103" spans="1:30" ht="13.15" x14ac:dyDescent="0.4">
      <c r="A103" s="327" t="s">
        <v>399</v>
      </c>
      <c r="B103" s="394" t="s">
        <v>324</v>
      </c>
      <c r="C103" s="243">
        <f t="shared" si="84"/>
        <v>0</v>
      </c>
      <c r="D103" s="101">
        <f t="shared" si="85"/>
        <v>0</v>
      </c>
      <c r="E103" s="706">
        <f>'Next Years Budget - Set Goals'!E112/12</f>
        <v>0</v>
      </c>
      <c r="F103" s="108">
        <f t="shared" si="86"/>
        <v>0</v>
      </c>
      <c r="G103" s="706">
        <f>'Next Years Budget - Set Goals'!G112/12</f>
        <v>0</v>
      </c>
      <c r="H103" s="108" t="e">
        <f t="shared" si="86"/>
        <v>#DIV/0!</v>
      </c>
      <c r="I103" s="706">
        <f>'Next Years Budget - Set Goals'!I112/12</f>
        <v>0</v>
      </c>
      <c r="J103" s="108" t="e">
        <f t="shared" si="87"/>
        <v>#DIV/0!</v>
      </c>
      <c r="K103" s="706">
        <f>'Next Years Budget - Set Goals'!K112/12</f>
        <v>0</v>
      </c>
      <c r="L103" s="108" t="e">
        <f t="shared" si="88"/>
        <v>#DIV/0!</v>
      </c>
      <c r="M103" s="706">
        <f>'Next Years Budget - Set Goals'!M112/12</f>
        <v>0</v>
      </c>
      <c r="N103" s="108" t="e">
        <f t="shared" si="89"/>
        <v>#DIV/0!</v>
      </c>
      <c r="O103" s="706">
        <f>'Next Years Budget - Set Goals'!O112/12</f>
        <v>0</v>
      </c>
      <c r="P103" s="108" t="e">
        <f t="shared" si="90"/>
        <v>#DIV/0!</v>
      </c>
      <c r="Q103" s="706">
        <f>'Next Years Budget - Set Goals'!Q112/12</f>
        <v>0</v>
      </c>
      <c r="R103" s="108" t="e">
        <f t="shared" si="91"/>
        <v>#DIV/0!</v>
      </c>
      <c r="S103" s="706">
        <f>'Next Years Budget - Set Goals'!S112/12</f>
        <v>0</v>
      </c>
      <c r="T103" s="108" t="e">
        <f t="shared" si="92"/>
        <v>#DIV/0!</v>
      </c>
      <c r="U103" s="706">
        <f>'Next Years Budget - Set Goals'!U112/12</f>
        <v>0</v>
      </c>
      <c r="V103" s="108" t="e">
        <f t="shared" si="93"/>
        <v>#DIV/0!</v>
      </c>
      <c r="W103" s="706">
        <f>'Next Years Budget - Set Goals'!W112/12</f>
        <v>0</v>
      </c>
      <c r="X103" s="108" t="e">
        <f t="shared" si="94"/>
        <v>#DIV/0!</v>
      </c>
      <c r="Y103" s="706">
        <f>'Next Years Budget - Set Goals'!Y112/12</f>
        <v>0</v>
      </c>
      <c r="Z103" s="108" t="e">
        <f t="shared" si="95"/>
        <v>#DIV/0!</v>
      </c>
      <c r="AA103" s="706">
        <f>'Next Years Budget - Set Goals'!AA112/12</f>
        <v>0</v>
      </c>
      <c r="AB103" s="108" t="e">
        <f t="shared" si="96"/>
        <v>#DIV/0!</v>
      </c>
      <c r="AC103" s="706">
        <f>'Next Years Budget - Set Goals'!AC112/12</f>
        <v>0</v>
      </c>
      <c r="AD103" s="319" t="e">
        <f t="shared" si="97"/>
        <v>#DIV/0!</v>
      </c>
    </row>
    <row r="104" spans="1:30" ht="13.15" x14ac:dyDescent="0.4">
      <c r="A104" s="327" t="s">
        <v>398</v>
      </c>
      <c r="B104" s="394" t="s">
        <v>325</v>
      </c>
      <c r="C104" s="243">
        <f t="shared" si="84"/>
        <v>0</v>
      </c>
      <c r="D104" s="101">
        <f t="shared" si="85"/>
        <v>0</v>
      </c>
      <c r="E104" s="706">
        <f>'Next Years Budget - Set Goals'!E113/12</f>
        <v>0</v>
      </c>
      <c r="F104" s="108">
        <f t="shared" si="86"/>
        <v>0</v>
      </c>
      <c r="G104" s="706">
        <f>'Next Years Budget - Set Goals'!G113/12</f>
        <v>0</v>
      </c>
      <c r="H104" s="108" t="e">
        <f t="shared" si="86"/>
        <v>#DIV/0!</v>
      </c>
      <c r="I104" s="706">
        <f>'Next Years Budget - Set Goals'!I113/12</f>
        <v>0</v>
      </c>
      <c r="J104" s="108" t="e">
        <f t="shared" si="87"/>
        <v>#DIV/0!</v>
      </c>
      <c r="K104" s="706">
        <f>'Next Years Budget - Set Goals'!K113/12</f>
        <v>0</v>
      </c>
      <c r="L104" s="108" t="e">
        <f t="shared" si="88"/>
        <v>#DIV/0!</v>
      </c>
      <c r="M104" s="706">
        <f>'Next Years Budget - Set Goals'!M113/12</f>
        <v>0</v>
      </c>
      <c r="N104" s="108" t="e">
        <f t="shared" si="89"/>
        <v>#DIV/0!</v>
      </c>
      <c r="O104" s="706">
        <f>'Next Years Budget - Set Goals'!O113/12</f>
        <v>0</v>
      </c>
      <c r="P104" s="108" t="e">
        <f t="shared" si="90"/>
        <v>#DIV/0!</v>
      </c>
      <c r="Q104" s="706">
        <f>'Next Years Budget - Set Goals'!Q113/12</f>
        <v>0</v>
      </c>
      <c r="R104" s="108" t="e">
        <f t="shared" si="91"/>
        <v>#DIV/0!</v>
      </c>
      <c r="S104" s="706">
        <f>'Next Years Budget - Set Goals'!S113/12</f>
        <v>0</v>
      </c>
      <c r="T104" s="108" t="e">
        <f t="shared" si="92"/>
        <v>#DIV/0!</v>
      </c>
      <c r="U104" s="706">
        <f>'Next Years Budget - Set Goals'!U113/12</f>
        <v>0</v>
      </c>
      <c r="V104" s="108" t="e">
        <f t="shared" si="93"/>
        <v>#DIV/0!</v>
      </c>
      <c r="W104" s="706">
        <f>'Next Years Budget - Set Goals'!W113/12</f>
        <v>0</v>
      </c>
      <c r="X104" s="108" t="e">
        <f t="shared" si="94"/>
        <v>#DIV/0!</v>
      </c>
      <c r="Y104" s="706">
        <f>'Next Years Budget - Set Goals'!Y113/12</f>
        <v>0</v>
      </c>
      <c r="Z104" s="108" t="e">
        <f t="shared" si="95"/>
        <v>#DIV/0!</v>
      </c>
      <c r="AA104" s="706">
        <f>'Next Years Budget - Set Goals'!AA113/12</f>
        <v>0</v>
      </c>
      <c r="AB104" s="108" t="e">
        <f t="shared" si="96"/>
        <v>#DIV/0!</v>
      </c>
      <c r="AC104" s="706">
        <f>'Next Years Budget - Set Goals'!AC113/12</f>
        <v>0</v>
      </c>
      <c r="AD104" s="319" t="e">
        <f t="shared" si="97"/>
        <v>#DIV/0!</v>
      </c>
    </row>
    <row r="105" spans="1:30" ht="13.15" x14ac:dyDescent="0.4">
      <c r="A105" s="327" t="s">
        <v>398</v>
      </c>
      <c r="B105" s="394" t="s">
        <v>326</v>
      </c>
      <c r="C105" s="243">
        <f t="shared" si="84"/>
        <v>0</v>
      </c>
      <c r="D105" s="101">
        <f t="shared" si="85"/>
        <v>0</v>
      </c>
      <c r="E105" s="706">
        <f>'Next Years Budget - Set Goals'!E114/12</f>
        <v>0</v>
      </c>
      <c r="F105" s="108">
        <f t="shared" ref="F105:H111" si="98">+E105/E$7</f>
        <v>0</v>
      </c>
      <c r="G105" s="706">
        <f>'Next Years Budget - Set Goals'!G114/12</f>
        <v>0</v>
      </c>
      <c r="H105" s="108" t="e">
        <f t="shared" si="98"/>
        <v>#DIV/0!</v>
      </c>
      <c r="I105" s="706">
        <f>'Next Years Budget - Set Goals'!I114/12</f>
        <v>0</v>
      </c>
      <c r="J105" s="108" t="e">
        <f t="shared" si="87"/>
        <v>#DIV/0!</v>
      </c>
      <c r="K105" s="706">
        <f>'Next Years Budget - Set Goals'!K114/12</f>
        <v>0</v>
      </c>
      <c r="L105" s="108" t="e">
        <f t="shared" si="88"/>
        <v>#DIV/0!</v>
      </c>
      <c r="M105" s="706">
        <f>'Next Years Budget - Set Goals'!M114/12</f>
        <v>0</v>
      </c>
      <c r="N105" s="108" t="e">
        <f t="shared" si="89"/>
        <v>#DIV/0!</v>
      </c>
      <c r="O105" s="706">
        <f>'Next Years Budget - Set Goals'!O114/12</f>
        <v>0</v>
      </c>
      <c r="P105" s="108" t="e">
        <f t="shared" si="90"/>
        <v>#DIV/0!</v>
      </c>
      <c r="Q105" s="706">
        <f>'Next Years Budget - Set Goals'!Q114/12</f>
        <v>0</v>
      </c>
      <c r="R105" s="108" t="e">
        <f t="shared" si="91"/>
        <v>#DIV/0!</v>
      </c>
      <c r="S105" s="706">
        <f>'Next Years Budget - Set Goals'!S114/12</f>
        <v>0</v>
      </c>
      <c r="T105" s="108" t="e">
        <f t="shared" si="92"/>
        <v>#DIV/0!</v>
      </c>
      <c r="U105" s="706">
        <f>'Next Years Budget - Set Goals'!U114/12</f>
        <v>0</v>
      </c>
      <c r="V105" s="108" t="e">
        <f t="shared" si="93"/>
        <v>#DIV/0!</v>
      </c>
      <c r="W105" s="706">
        <f>'Next Years Budget - Set Goals'!W114/12</f>
        <v>0</v>
      </c>
      <c r="X105" s="108" t="e">
        <f t="shared" si="94"/>
        <v>#DIV/0!</v>
      </c>
      <c r="Y105" s="706">
        <f>'Next Years Budget - Set Goals'!Y114/12</f>
        <v>0</v>
      </c>
      <c r="Z105" s="108" t="e">
        <f t="shared" si="95"/>
        <v>#DIV/0!</v>
      </c>
      <c r="AA105" s="706">
        <f>'Next Years Budget - Set Goals'!AA114/12</f>
        <v>0</v>
      </c>
      <c r="AB105" s="108" t="e">
        <f t="shared" si="96"/>
        <v>#DIV/0!</v>
      </c>
      <c r="AC105" s="706">
        <f>'Next Years Budget - Set Goals'!AC114/12</f>
        <v>0</v>
      </c>
      <c r="AD105" s="319" t="e">
        <f t="shared" si="97"/>
        <v>#DIV/0!</v>
      </c>
    </row>
    <row r="106" spans="1:30" ht="13.15" x14ac:dyDescent="0.4">
      <c r="A106" s="327" t="s">
        <v>399</v>
      </c>
      <c r="B106" s="394" t="s">
        <v>327</v>
      </c>
      <c r="C106" s="243">
        <f t="shared" si="84"/>
        <v>0</v>
      </c>
      <c r="D106" s="101">
        <f t="shared" si="85"/>
        <v>0</v>
      </c>
      <c r="E106" s="706">
        <f>'Next Years Budget - Set Goals'!E115/12</f>
        <v>0</v>
      </c>
      <c r="F106" s="108">
        <f t="shared" si="98"/>
        <v>0</v>
      </c>
      <c r="G106" s="706">
        <f>'Next Years Budget - Set Goals'!G115/12</f>
        <v>0</v>
      </c>
      <c r="H106" s="108" t="e">
        <f t="shared" si="98"/>
        <v>#DIV/0!</v>
      </c>
      <c r="I106" s="706">
        <f>'Next Years Budget - Set Goals'!I115/12</f>
        <v>0</v>
      </c>
      <c r="J106" s="108" t="e">
        <f t="shared" si="87"/>
        <v>#DIV/0!</v>
      </c>
      <c r="K106" s="706">
        <f>'Next Years Budget - Set Goals'!K115/12</f>
        <v>0</v>
      </c>
      <c r="L106" s="108" t="e">
        <f t="shared" si="88"/>
        <v>#DIV/0!</v>
      </c>
      <c r="M106" s="706">
        <f>'Next Years Budget - Set Goals'!M115/12</f>
        <v>0</v>
      </c>
      <c r="N106" s="108" t="e">
        <f t="shared" si="89"/>
        <v>#DIV/0!</v>
      </c>
      <c r="O106" s="706">
        <f>'Next Years Budget - Set Goals'!O115/12</f>
        <v>0</v>
      </c>
      <c r="P106" s="108" t="e">
        <f t="shared" si="90"/>
        <v>#DIV/0!</v>
      </c>
      <c r="Q106" s="706">
        <f>'Next Years Budget - Set Goals'!Q115/12</f>
        <v>0</v>
      </c>
      <c r="R106" s="108" t="e">
        <f t="shared" si="91"/>
        <v>#DIV/0!</v>
      </c>
      <c r="S106" s="706">
        <f>'Next Years Budget - Set Goals'!S115/12</f>
        <v>0</v>
      </c>
      <c r="T106" s="108" t="e">
        <f t="shared" si="92"/>
        <v>#DIV/0!</v>
      </c>
      <c r="U106" s="706">
        <f>'Next Years Budget - Set Goals'!U115/12</f>
        <v>0</v>
      </c>
      <c r="V106" s="108" t="e">
        <f t="shared" si="93"/>
        <v>#DIV/0!</v>
      </c>
      <c r="W106" s="706">
        <f>'Next Years Budget - Set Goals'!W115/12</f>
        <v>0</v>
      </c>
      <c r="X106" s="108" t="e">
        <f t="shared" si="94"/>
        <v>#DIV/0!</v>
      </c>
      <c r="Y106" s="706">
        <f>'Next Years Budget - Set Goals'!Y115/12</f>
        <v>0</v>
      </c>
      <c r="Z106" s="108" t="e">
        <f t="shared" si="95"/>
        <v>#DIV/0!</v>
      </c>
      <c r="AA106" s="706">
        <f>'Next Years Budget - Set Goals'!AA115/12</f>
        <v>0</v>
      </c>
      <c r="AB106" s="108" t="e">
        <f t="shared" si="96"/>
        <v>#DIV/0!</v>
      </c>
      <c r="AC106" s="706">
        <f>'Next Years Budget - Set Goals'!AC115/12</f>
        <v>0</v>
      </c>
      <c r="AD106" s="319" t="e">
        <f t="shared" si="97"/>
        <v>#DIV/0!</v>
      </c>
    </row>
    <row r="107" spans="1:30" ht="13.15" x14ac:dyDescent="0.4">
      <c r="A107" s="327" t="s">
        <v>399</v>
      </c>
      <c r="B107" s="394" t="s">
        <v>328</v>
      </c>
      <c r="C107" s="243">
        <f t="shared" si="84"/>
        <v>0</v>
      </c>
      <c r="D107" s="101">
        <f t="shared" si="85"/>
        <v>0</v>
      </c>
      <c r="E107" s="706">
        <f>'Next Years Budget - Set Goals'!E116/12</f>
        <v>0</v>
      </c>
      <c r="F107" s="108">
        <f t="shared" si="98"/>
        <v>0</v>
      </c>
      <c r="G107" s="706">
        <f>'Next Years Budget - Set Goals'!G116/12</f>
        <v>0</v>
      </c>
      <c r="H107" s="108" t="e">
        <f t="shared" si="98"/>
        <v>#DIV/0!</v>
      </c>
      <c r="I107" s="706">
        <f>'Next Years Budget - Set Goals'!I116/12</f>
        <v>0</v>
      </c>
      <c r="J107" s="108" t="e">
        <f t="shared" si="87"/>
        <v>#DIV/0!</v>
      </c>
      <c r="K107" s="706">
        <f>'Next Years Budget - Set Goals'!K116/12</f>
        <v>0</v>
      </c>
      <c r="L107" s="108" t="e">
        <f t="shared" si="88"/>
        <v>#DIV/0!</v>
      </c>
      <c r="M107" s="706">
        <f>'Next Years Budget - Set Goals'!M116/12</f>
        <v>0</v>
      </c>
      <c r="N107" s="108" t="e">
        <f t="shared" si="89"/>
        <v>#DIV/0!</v>
      </c>
      <c r="O107" s="706">
        <f>'Next Years Budget - Set Goals'!O116/12</f>
        <v>0</v>
      </c>
      <c r="P107" s="108" t="e">
        <f t="shared" si="90"/>
        <v>#DIV/0!</v>
      </c>
      <c r="Q107" s="706">
        <f>'Next Years Budget - Set Goals'!Q116/12</f>
        <v>0</v>
      </c>
      <c r="R107" s="108" t="e">
        <f t="shared" si="91"/>
        <v>#DIV/0!</v>
      </c>
      <c r="S107" s="706">
        <f>'Next Years Budget - Set Goals'!S116/12</f>
        <v>0</v>
      </c>
      <c r="T107" s="108" t="e">
        <f t="shared" si="92"/>
        <v>#DIV/0!</v>
      </c>
      <c r="U107" s="706">
        <f>'Next Years Budget - Set Goals'!U116/12</f>
        <v>0</v>
      </c>
      <c r="V107" s="108" t="e">
        <f t="shared" si="93"/>
        <v>#DIV/0!</v>
      </c>
      <c r="W107" s="706">
        <f>'Next Years Budget - Set Goals'!W116/12</f>
        <v>0</v>
      </c>
      <c r="X107" s="108" t="e">
        <f t="shared" si="94"/>
        <v>#DIV/0!</v>
      </c>
      <c r="Y107" s="706">
        <f>'Next Years Budget - Set Goals'!Y116/12</f>
        <v>0</v>
      </c>
      <c r="Z107" s="108" t="e">
        <f t="shared" si="95"/>
        <v>#DIV/0!</v>
      </c>
      <c r="AA107" s="706">
        <f>'Next Years Budget - Set Goals'!AA116/12</f>
        <v>0</v>
      </c>
      <c r="AB107" s="108" t="e">
        <f t="shared" si="96"/>
        <v>#DIV/0!</v>
      </c>
      <c r="AC107" s="706">
        <f>'Next Years Budget - Set Goals'!AC116/12</f>
        <v>0</v>
      </c>
      <c r="AD107" s="319" t="e">
        <f t="shared" si="97"/>
        <v>#DIV/0!</v>
      </c>
    </row>
    <row r="108" spans="1:30" ht="13.15" x14ac:dyDescent="0.4">
      <c r="A108" s="327" t="s">
        <v>399</v>
      </c>
      <c r="B108" s="394" t="s">
        <v>329</v>
      </c>
      <c r="C108" s="243">
        <f t="shared" si="84"/>
        <v>0</v>
      </c>
      <c r="D108" s="101">
        <f t="shared" si="85"/>
        <v>0</v>
      </c>
      <c r="E108" s="706">
        <f>'Next Years Budget - Set Goals'!E117/12</f>
        <v>0</v>
      </c>
      <c r="F108" s="108">
        <f t="shared" si="98"/>
        <v>0</v>
      </c>
      <c r="G108" s="706">
        <f>'Next Years Budget - Set Goals'!G117/12</f>
        <v>0</v>
      </c>
      <c r="H108" s="108" t="e">
        <f t="shared" si="98"/>
        <v>#DIV/0!</v>
      </c>
      <c r="I108" s="706">
        <f>'Next Years Budget - Set Goals'!I117/12</f>
        <v>0</v>
      </c>
      <c r="J108" s="108" t="e">
        <f t="shared" si="87"/>
        <v>#DIV/0!</v>
      </c>
      <c r="K108" s="706">
        <f>'Next Years Budget - Set Goals'!K117/12</f>
        <v>0</v>
      </c>
      <c r="L108" s="108" t="e">
        <f t="shared" si="88"/>
        <v>#DIV/0!</v>
      </c>
      <c r="M108" s="706">
        <f>'Next Years Budget - Set Goals'!M117/12</f>
        <v>0</v>
      </c>
      <c r="N108" s="108" t="e">
        <f t="shared" si="89"/>
        <v>#DIV/0!</v>
      </c>
      <c r="O108" s="706">
        <f>'Next Years Budget - Set Goals'!O117/12</f>
        <v>0</v>
      </c>
      <c r="P108" s="108" t="e">
        <f t="shared" si="90"/>
        <v>#DIV/0!</v>
      </c>
      <c r="Q108" s="706">
        <f>'Next Years Budget - Set Goals'!Q117/12</f>
        <v>0</v>
      </c>
      <c r="R108" s="108" t="e">
        <f t="shared" si="91"/>
        <v>#DIV/0!</v>
      </c>
      <c r="S108" s="706">
        <f>'Next Years Budget - Set Goals'!S117/12</f>
        <v>0</v>
      </c>
      <c r="T108" s="108" t="e">
        <f t="shared" si="92"/>
        <v>#DIV/0!</v>
      </c>
      <c r="U108" s="706">
        <f>'Next Years Budget - Set Goals'!U117/12</f>
        <v>0</v>
      </c>
      <c r="V108" s="108" t="e">
        <f t="shared" si="93"/>
        <v>#DIV/0!</v>
      </c>
      <c r="W108" s="706">
        <f>'Next Years Budget - Set Goals'!W117/12</f>
        <v>0</v>
      </c>
      <c r="X108" s="108" t="e">
        <f t="shared" si="94"/>
        <v>#DIV/0!</v>
      </c>
      <c r="Y108" s="706">
        <f>'Next Years Budget - Set Goals'!Y117/12</f>
        <v>0</v>
      </c>
      <c r="Z108" s="108" t="e">
        <f t="shared" si="95"/>
        <v>#DIV/0!</v>
      </c>
      <c r="AA108" s="706">
        <f>'Next Years Budget - Set Goals'!AA117/12</f>
        <v>0</v>
      </c>
      <c r="AB108" s="108" t="e">
        <f t="shared" si="96"/>
        <v>#DIV/0!</v>
      </c>
      <c r="AC108" s="706">
        <f>'Next Years Budget - Set Goals'!AC117/12</f>
        <v>0</v>
      </c>
      <c r="AD108" s="319" t="e">
        <f t="shared" si="97"/>
        <v>#DIV/0!</v>
      </c>
    </row>
    <row r="109" spans="1:30" ht="13.15" x14ac:dyDescent="0.4">
      <c r="A109" s="327" t="s">
        <v>399</v>
      </c>
      <c r="B109" s="394" t="s">
        <v>330</v>
      </c>
      <c r="C109" s="243">
        <f t="shared" si="84"/>
        <v>0</v>
      </c>
      <c r="D109" s="101">
        <f t="shared" si="85"/>
        <v>0</v>
      </c>
      <c r="E109" s="706">
        <f>'Next Years Budget - Set Goals'!E118/12</f>
        <v>0</v>
      </c>
      <c r="F109" s="108">
        <f t="shared" si="98"/>
        <v>0</v>
      </c>
      <c r="G109" s="706">
        <f>'Next Years Budget - Set Goals'!G118/12</f>
        <v>0</v>
      </c>
      <c r="H109" s="108" t="e">
        <f t="shared" si="98"/>
        <v>#DIV/0!</v>
      </c>
      <c r="I109" s="706">
        <f>'Next Years Budget - Set Goals'!I118/12</f>
        <v>0</v>
      </c>
      <c r="J109" s="108" t="e">
        <f t="shared" si="87"/>
        <v>#DIV/0!</v>
      </c>
      <c r="K109" s="706">
        <f>'Next Years Budget - Set Goals'!K118/12</f>
        <v>0</v>
      </c>
      <c r="L109" s="108" t="e">
        <f t="shared" si="88"/>
        <v>#DIV/0!</v>
      </c>
      <c r="M109" s="706">
        <f>'Next Years Budget - Set Goals'!M118/12</f>
        <v>0</v>
      </c>
      <c r="N109" s="108" t="e">
        <f t="shared" si="89"/>
        <v>#DIV/0!</v>
      </c>
      <c r="O109" s="706">
        <f>'Next Years Budget - Set Goals'!O118/12</f>
        <v>0</v>
      </c>
      <c r="P109" s="108" t="e">
        <f t="shared" si="90"/>
        <v>#DIV/0!</v>
      </c>
      <c r="Q109" s="706">
        <f>'Next Years Budget - Set Goals'!Q118/12</f>
        <v>0</v>
      </c>
      <c r="R109" s="108" t="e">
        <f t="shared" si="91"/>
        <v>#DIV/0!</v>
      </c>
      <c r="S109" s="706">
        <f>'Next Years Budget - Set Goals'!S118/12</f>
        <v>0</v>
      </c>
      <c r="T109" s="108" t="e">
        <f t="shared" si="92"/>
        <v>#DIV/0!</v>
      </c>
      <c r="U109" s="706">
        <f>'Next Years Budget - Set Goals'!U118/12</f>
        <v>0</v>
      </c>
      <c r="V109" s="108" t="e">
        <f t="shared" si="93"/>
        <v>#DIV/0!</v>
      </c>
      <c r="W109" s="706">
        <f>'Next Years Budget - Set Goals'!W118/12</f>
        <v>0</v>
      </c>
      <c r="X109" s="108" t="e">
        <f t="shared" si="94"/>
        <v>#DIV/0!</v>
      </c>
      <c r="Y109" s="706">
        <f>'Next Years Budget - Set Goals'!Y118/12</f>
        <v>0</v>
      </c>
      <c r="Z109" s="108" t="e">
        <f t="shared" si="95"/>
        <v>#DIV/0!</v>
      </c>
      <c r="AA109" s="706">
        <f>'Next Years Budget - Set Goals'!AA118/12</f>
        <v>0</v>
      </c>
      <c r="AB109" s="108" t="e">
        <f t="shared" si="96"/>
        <v>#DIV/0!</v>
      </c>
      <c r="AC109" s="706">
        <f>'Next Years Budget - Set Goals'!AC118/12</f>
        <v>0</v>
      </c>
      <c r="AD109" s="319" t="e">
        <f t="shared" si="97"/>
        <v>#DIV/0!</v>
      </c>
    </row>
    <row r="110" spans="1:30" ht="13.15" x14ac:dyDescent="0.4">
      <c r="A110" s="327" t="s">
        <v>399</v>
      </c>
      <c r="B110" s="394" t="s">
        <v>331</v>
      </c>
      <c r="C110" s="243">
        <f t="shared" si="84"/>
        <v>0</v>
      </c>
      <c r="D110" s="101">
        <f t="shared" si="85"/>
        <v>0</v>
      </c>
      <c r="E110" s="706">
        <f>'Next Years Budget - Set Goals'!E119/12</f>
        <v>0</v>
      </c>
      <c r="F110" s="108">
        <f t="shared" si="98"/>
        <v>0</v>
      </c>
      <c r="G110" s="706">
        <f>'Next Years Budget - Set Goals'!G119/12</f>
        <v>0</v>
      </c>
      <c r="H110" s="108" t="e">
        <f t="shared" si="98"/>
        <v>#DIV/0!</v>
      </c>
      <c r="I110" s="706">
        <f>'Next Years Budget - Set Goals'!I119/12</f>
        <v>0</v>
      </c>
      <c r="J110" s="108" t="e">
        <f t="shared" si="87"/>
        <v>#DIV/0!</v>
      </c>
      <c r="K110" s="706">
        <f>'Next Years Budget - Set Goals'!K119/12</f>
        <v>0</v>
      </c>
      <c r="L110" s="108" t="e">
        <f t="shared" si="88"/>
        <v>#DIV/0!</v>
      </c>
      <c r="M110" s="706">
        <f>'Next Years Budget - Set Goals'!M119/12</f>
        <v>0</v>
      </c>
      <c r="N110" s="108" t="e">
        <f t="shared" si="89"/>
        <v>#DIV/0!</v>
      </c>
      <c r="O110" s="706">
        <f>'Next Years Budget - Set Goals'!O119/12</f>
        <v>0</v>
      </c>
      <c r="P110" s="108" t="e">
        <f t="shared" si="90"/>
        <v>#DIV/0!</v>
      </c>
      <c r="Q110" s="706">
        <f>'Next Years Budget - Set Goals'!Q119/12</f>
        <v>0</v>
      </c>
      <c r="R110" s="108" t="e">
        <f t="shared" si="91"/>
        <v>#DIV/0!</v>
      </c>
      <c r="S110" s="706">
        <f>'Next Years Budget - Set Goals'!S119/12</f>
        <v>0</v>
      </c>
      <c r="T110" s="108" t="e">
        <f t="shared" si="92"/>
        <v>#DIV/0!</v>
      </c>
      <c r="U110" s="706">
        <f>'Next Years Budget - Set Goals'!U119/12</f>
        <v>0</v>
      </c>
      <c r="V110" s="108" t="e">
        <f t="shared" si="93"/>
        <v>#DIV/0!</v>
      </c>
      <c r="W110" s="706">
        <f>'Next Years Budget - Set Goals'!W119/12</f>
        <v>0</v>
      </c>
      <c r="X110" s="108" t="e">
        <f t="shared" si="94"/>
        <v>#DIV/0!</v>
      </c>
      <c r="Y110" s="706">
        <f>'Next Years Budget - Set Goals'!Y119/12</f>
        <v>0</v>
      </c>
      <c r="Z110" s="108" t="e">
        <f t="shared" si="95"/>
        <v>#DIV/0!</v>
      </c>
      <c r="AA110" s="706">
        <f>'Next Years Budget - Set Goals'!AA119/12</f>
        <v>0</v>
      </c>
      <c r="AB110" s="108" t="e">
        <f t="shared" si="96"/>
        <v>#DIV/0!</v>
      </c>
      <c r="AC110" s="706">
        <f>'Next Years Budget - Set Goals'!AC119/12</f>
        <v>0</v>
      </c>
      <c r="AD110" s="319" t="e">
        <f t="shared" si="97"/>
        <v>#DIV/0!</v>
      </c>
    </row>
    <row r="111" spans="1:30" ht="13.15" x14ac:dyDescent="0.4">
      <c r="A111" s="327" t="s">
        <v>399</v>
      </c>
      <c r="B111" s="394" t="s">
        <v>332</v>
      </c>
      <c r="C111" s="243">
        <f t="shared" si="84"/>
        <v>0</v>
      </c>
      <c r="D111" s="101">
        <f t="shared" si="85"/>
        <v>0</v>
      </c>
      <c r="E111" s="706">
        <f>'Next Years Budget - Set Goals'!E120/12</f>
        <v>0</v>
      </c>
      <c r="F111" s="108">
        <f t="shared" si="98"/>
        <v>0</v>
      </c>
      <c r="G111" s="706">
        <f>'Next Years Budget - Set Goals'!G120/12</f>
        <v>0</v>
      </c>
      <c r="H111" s="108" t="e">
        <f t="shared" si="98"/>
        <v>#DIV/0!</v>
      </c>
      <c r="I111" s="706">
        <f>'Next Years Budget - Set Goals'!I120/12</f>
        <v>0</v>
      </c>
      <c r="J111" s="108" t="e">
        <f t="shared" si="87"/>
        <v>#DIV/0!</v>
      </c>
      <c r="K111" s="706">
        <f>'Next Years Budget - Set Goals'!K120/12</f>
        <v>0</v>
      </c>
      <c r="L111" s="108" t="e">
        <f t="shared" si="88"/>
        <v>#DIV/0!</v>
      </c>
      <c r="M111" s="706">
        <f>'Next Years Budget - Set Goals'!M120/12</f>
        <v>0</v>
      </c>
      <c r="N111" s="108" t="e">
        <f t="shared" si="89"/>
        <v>#DIV/0!</v>
      </c>
      <c r="O111" s="706">
        <f>'Next Years Budget - Set Goals'!O120/12</f>
        <v>0</v>
      </c>
      <c r="P111" s="108" t="e">
        <f t="shared" si="90"/>
        <v>#DIV/0!</v>
      </c>
      <c r="Q111" s="706">
        <f>'Next Years Budget - Set Goals'!Q120/12</f>
        <v>0</v>
      </c>
      <c r="R111" s="108" t="e">
        <f t="shared" si="91"/>
        <v>#DIV/0!</v>
      </c>
      <c r="S111" s="706">
        <f>'Next Years Budget - Set Goals'!S120/12</f>
        <v>0</v>
      </c>
      <c r="T111" s="108" t="e">
        <f t="shared" si="92"/>
        <v>#DIV/0!</v>
      </c>
      <c r="U111" s="706">
        <f>'Next Years Budget - Set Goals'!U120/12</f>
        <v>0</v>
      </c>
      <c r="V111" s="108" t="e">
        <f t="shared" si="93"/>
        <v>#DIV/0!</v>
      </c>
      <c r="W111" s="706">
        <f>'Next Years Budget - Set Goals'!W120/12</f>
        <v>0</v>
      </c>
      <c r="X111" s="108" t="e">
        <f t="shared" si="94"/>
        <v>#DIV/0!</v>
      </c>
      <c r="Y111" s="706">
        <f>'Next Years Budget - Set Goals'!Y120/12</f>
        <v>0</v>
      </c>
      <c r="Z111" s="108" t="e">
        <f t="shared" si="95"/>
        <v>#DIV/0!</v>
      </c>
      <c r="AA111" s="706">
        <f>'Next Years Budget - Set Goals'!AA120/12</f>
        <v>0</v>
      </c>
      <c r="AB111" s="108" t="e">
        <f t="shared" si="96"/>
        <v>#DIV/0!</v>
      </c>
      <c r="AC111" s="706">
        <f>'Next Years Budget - Set Goals'!AC120/12</f>
        <v>0</v>
      </c>
      <c r="AD111" s="319" t="e">
        <f t="shared" si="97"/>
        <v>#DIV/0!</v>
      </c>
    </row>
    <row r="112" spans="1:30" ht="13.15" x14ac:dyDescent="0.4">
      <c r="A112" s="327"/>
      <c r="B112" s="409" t="s">
        <v>333</v>
      </c>
      <c r="C112" s="265">
        <f>SUM(C89:C111)</f>
        <v>0</v>
      </c>
      <c r="D112" s="110">
        <f>+C112/$C$7</f>
        <v>0</v>
      </c>
      <c r="E112" s="256">
        <f>SUM(E89:E111)</f>
        <v>0</v>
      </c>
      <c r="F112" s="194">
        <f>+E112/E$7</f>
        <v>0</v>
      </c>
      <c r="G112" s="256">
        <f>SUM(G89:G111)</f>
        <v>0</v>
      </c>
      <c r="H112" s="194" t="e">
        <f>+G112/G$7</f>
        <v>#DIV/0!</v>
      </c>
      <c r="I112" s="256">
        <f>SUM(I89:I111)</f>
        <v>0</v>
      </c>
      <c r="J112" s="194" t="e">
        <f>+I112/I$7</f>
        <v>#DIV/0!</v>
      </c>
      <c r="K112" s="256">
        <f>SUM(K89:K111)</f>
        <v>0</v>
      </c>
      <c r="L112" s="194" t="e">
        <f>+K112/K$7</f>
        <v>#DIV/0!</v>
      </c>
      <c r="M112" s="256">
        <f>SUM(M89:M111)</f>
        <v>0</v>
      </c>
      <c r="N112" s="194" t="e">
        <f>+M112/M$7</f>
        <v>#DIV/0!</v>
      </c>
      <c r="O112" s="256">
        <f>SUM(O89:O111)</f>
        <v>0</v>
      </c>
      <c r="P112" s="194" t="e">
        <f>+O112/O$7</f>
        <v>#DIV/0!</v>
      </c>
      <c r="Q112" s="256">
        <f>SUM(Q89:Q111)</f>
        <v>0</v>
      </c>
      <c r="R112" s="194" t="e">
        <f>+Q112/Q$7</f>
        <v>#DIV/0!</v>
      </c>
      <c r="S112" s="256">
        <f>SUM(S89:S111)</f>
        <v>0</v>
      </c>
      <c r="T112" s="194" t="e">
        <f>+S112/S$7</f>
        <v>#DIV/0!</v>
      </c>
      <c r="U112" s="256">
        <f>SUM(U89:U111)</f>
        <v>0</v>
      </c>
      <c r="V112" s="194" t="e">
        <f>+U112/U$7</f>
        <v>#DIV/0!</v>
      </c>
      <c r="W112" s="256">
        <f>SUM(W89:W111)</f>
        <v>0</v>
      </c>
      <c r="X112" s="194" t="e">
        <f>+W112/W$7</f>
        <v>#DIV/0!</v>
      </c>
      <c r="Y112" s="256">
        <f>SUM(Y89:Y111)</f>
        <v>0</v>
      </c>
      <c r="Z112" s="194" t="e">
        <f>+Y112/Y$7</f>
        <v>#DIV/0!</v>
      </c>
      <c r="AA112" s="256">
        <f>SUM(AA89:AA111)</f>
        <v>0</v>
      </c>
      <c r="AB112" s="194" t="e">
        <f>+AA112/AA$7</f>
        <v>#DIV/0!</v>
      </c>
      <c r="AC112" s="256">
        <f>SUM(AC89:AC111)</f>
        <v>0</v>
      </c>
      <c r="AD112" s="230" t="e">
        <f>+AC112/AC$7</f>
        <v>#DIV/0!</v>
      </c>
    </row>
    <row r="113" spans="2:30" x14ac:dyDescent="0.35">
      <c r="B113" s="4"/>
      <c r="C113" s="243"/>
      <c r="D113" s="1"/>
      <c r="E113" s="248"/>
      <c r="F113" s="108"/>
      <c r="G113" s="248"/>
      <c r="H113" s="108"/>
      <c r="I113" s="248"/>
      <c r="J113" s="108"/>
      <c r="K113" s="248"/>
      <c r="L113" s="108"/>
      <c r="M113" s="248"/>
      <c r="N113" s="108"/>
      <c r="O113" s="248"/>
      <c r="P113" s="108"/>
      <c r="Q113" s="248"/>
      <c r="R113" s="108"/>
      <c r="S113" s="248"/>
      <c r="T113" s="108"/>
      <c r="U113" s="248"/>
      <c r="V113" s="108"/>
      <c r="W113" s="248"/>
      <c r="X113" s="108"/>
      <c r="Y113" s="248"/>
      <c r="Z113" s="108"/>
      <c r="AA113" s="248"/>
      <c r="AB113" s="108"/>
      <c r="AC113" s="248"/>
      <c r="AD113" s="319"/>
    </row>
    <row r="114" spans="2:30" ht="15" x14ac:dyDescent="0.4">
      <c r="B114" s="431" t="s">
        <v>334</v>
      </c>
      <c r="C114" s="243">
        <f>SUM(C38+C60+C77+C86+C112)</f>
        <v>0</v>
      </c>
      <c r="D114" s="101">
        <f>+C114/$C$7</f>
        <v>0</v>
      </c>
      <c r="E114" s="243">
        <f>SUM(E38+E60+E77+E86+E112)</f>
        <v>0</v>
      </c>
      <c r="F114" s="108">
        <f>+E114/E$7</f>
        <v>0</v>
      </c>
      <c r="G114" s="243">
        <f>SUM(G38+G60+G77+G86+G112)</f>
        <v>0</v>
      </c>
      <c r="H114" s="108" t="e">
        <f>+G114/G$7</f>
        <v>#DIV/0!</v>
      </c>
      <c r="I114" s="243">
        <f>SUM(I38+I60+I77+I86+I112)</f>
        <v>0</v>
      </c>
      <c r="J114" s="108" t="e">
        <f>+I114/I$7</f>
        <v>#DIV/0!</v>
      </c>
      <c r="K114" s="243">
        <f>SUM(K38+K60+K77+K86+K112)</f>
        <v>0</v>
      </c>
      <c r="L114" s="108" t="e">
        <f>+K114/K$7</f>
        <v>#DIV/0!</v>
      </c>
      <c r="M114" s="243">
        <f>SUM(M38+M60+M77+M86+M112)</f>
        <v>0</v>
      </c>
      <c r="N114" s="108" t="e">
        <f>+M114/M$7</f>
        <v>#DIV/0!</v>
      </c>
      <c r="O114" s="243">
        <f>SUM(O38+O60+O77+O86+O112)</f>
        <v>0</v>
      </c>
      <c r="P114" s="108" t="e">
        <f>+O114/O$7</f>
        <v>#DIV/0!</v>
      </c>
      <c r="Q114" s="243">
        <f>SUM(Q38+Q60+Q77+Q86+Q112)</f>
        <v>0</v>
      </c>
      <c r="R114" s="108" t="e">
        <f>+Q114/Q$7</f>
        <v>#DIV/0!</v>
      </c>
      <c r="S114" s="243">
        <f>SUM(S38+S60+S77+S86+S112)</f>
        <v>0</v>
      </c>
      <c r="T114" s="108" t="e">
        <f>+S114/S$7</f>
        <v>#DIV/0!</v>
      </c>
      <c r="U114" s="243">
        <f>SUM(U38+U60+U77+U86+U112)</f>
        <v>0</v>
      </c>
      <c r="V114" s="108" t="e">
        <f>+U114/U$7</f>
        <v>#DIV/0!</v>
      </c>
      <c r="W114" s="243">
        <f>SUM(W38+W60+W77+W86+W112)</f>
        <v>0</v>
      </c>
      <c r="X114" s="108" t="e">
        <f>+W114/W$7</f>
        <v>#DIV/0!</v>
      </c>
      <c r="Y114" s="243">
        <f>SUM(Y38+Y60+Y77+Y86+Y112)</f>
        <v>0</v>
      </c>
      <c r="Z114" s="108" t="e">
        <f>+Y114/Y$7</f>
        <v>#DIV/0!</v>
      </c>
      <c r="AA114" s="243">
        <f>SUM(AA38+AA60+AA77+AA86+AA112)</f>
        <v>0</v>
      </c>
      <c r="AB114" s="108" t="e">
        <f>+AA114/AA$7</f>
        <v>#DIV/0!</v>
      </c>
      <c r="AC114" s="243">
        <f>SUM(AC38+AC60+AC77+AC86+AC112)</f>
        <v>0</v>
      </c>
      <c r="AD114" s="319" t="e">
        <f>+AC114/AC$7</f>
        <v>#DIV/0!</v>
      </c>
    </row>
    <row r="115" spans="2:30" ht="13.15" thickBot="1" x14ac:dyDescent="0.4">
      <c r="B115" s="6"/>
      <c r="C115" s="257"/>
      <c r="D115" s="2"/>
      <c r="E115" s="257"/>
      <c r="F115" s="177"/>
      <c r="G115" s="260"/>
      <c r="H115" s="177"/>
      <c r="I115" s="202"/>
      <c r="J115" s="177"/>
      <c r="K115" s="200"/>
      <c r="L115" s="177"/>
      <c r="M115" s="200"/>
      <c r="N115" s="177"/>
      <c r="O115" s="200"/>
      <c r="P115" s="177"/>
      <c r="Q115" s="200"/>
      <c r="R115" s="190"/>
      <c r="S115" s="153"/>
      <c r="T115" s="195"/>
      <c r="U115" s="2"/>
      <c r="V115" s="190"/>
      <c r="W115" s="2"/>
      <c r="X115" s="190"/>
      <c r="Y115" s="2"/>
      <c r="Z115" s="190"/>
      <c r="AA115" s="2"/>
      <c r="AB115" s="190"/>
      <c r="AC115" s="2"/>
      <c r="AD115" s="321"/>
    </row>
    <row r="116" spans="2:30" x14ac:dyDescent="0.35">
      <c r="B116" s="4"/>
      <c r="C116" s="247"/>
      <c r="D116" s="1"/>
      <c r="E116" s="247"/>
      <c r="F116" s="113"/>
      <c r="G116" s="261"/>
      <c r="H116" s="113"/>
      <c r="I116" s="203"/>
      <c r="J116" s="113"/>
      <c r="K116" s="96"/>
      <c r="L116" s="113"/>
      <c r="M116" s="96"/>
      <c r="N116" s="113"/>
      <c r="O116" s="96"/>
      <c r="P116" s="113"/>
      <c r="Q116" s="96"/>
      <c r="R116" s="172"/>
      <c r="S116" s="154"/>
      <c r="T116" s="196"/>
      <c r="U116" s="193"/>
      <c r="V116" s="172"/>
      <c r="W116" s="193"/>
      <c r="X116" s="172"/>
      <c r="Y116" s="193"/>
      <c r="Z116" s="172"/>
      <c r="AA116" s="193"/>
      <c r="AB116" s="172"/>
      <c r="AC116" s="193"/>
      <c r="AD116" s="319"/>
    </row>
    <row r="117" spans="2:30" ht="15" x14ac:dyDescent="0.4">
      <c r="B117" s="28" t="s">
        <v>335</v>
      </c>
      <c r="C117" s="243">
        <f>+C24-C114</f>
        <v>210000</v>
      </c>
      <c r="D117" s="101">
        <f>+C117/$C$7</f>
        <v>1</v>
      </c>
      <c r="E117" s="243">
        <f>+E24-E114</f>
        <v>210000</v>
      </c>
      <c r="F117" s="108">
        <f>+E117/E$7</f>
        <v>1</v>
      </c>
      <c r="G117" s="259">
        <f>+G24-G114</f>
        <v>0</v>
      </c>
      <c r="H117" s="108" t="e">
        <f>+G117/$G$7</f>
        <v>#DIV/0!</v>
      </c>
      <c r="I117" s="184">
        <f>+I24-I114</f>
        <v>0</v>
      </c>
      <c r="J117" s="108" t="e">
        <f>+I117/$I$7</f>
        <v>#DIV/0!</v>
      </c>
      <c r="K117" s="94">
        <f>+K24-K114</f>
        <v>0</v>
      </c>
      <c r="L117" s="108" t="e">
        <f>+K117/$K$7</f>
        <v>#DIV/0!</v>
      </c>
      <c r="M117" s="94">
        <f>+M24-M114</f>
        <v>0</v>
      </c>
      <c r="N117" s="108" t="e">
        <f>+M117/$M$7</f>
        <v>#DIV/0!</v>
      </c>
      <c r="O117" s="94">
        <f>+O24-O114</f>
        <v>0</v>
      </c>
      <c r="P117" s="108" t="e">
        <f>+O117/$O$7</f>
        <v>#DIV/0!</v>
      </c>
      <c r="Q117" s="94">
        <f>+Q24-Q114</f>
        <v>0</v>
      </c>
      <c r="R117" s="172" t="e">
        <f>+Q117/$Q$7</f>
        <v>#DIV/0!</v>
      </c>
      <c r="S117" s="192">
        <f>+S24-S114</f>
        <v>0</v>
      </c>
      <c r="T117" s="172" t="e">
        <f>+S117/$S$7</f>
        <v>#DIV/0!</v>
      </c>
      <c r="U117" s="192">
        <f>+U24-U114</f>
        <v>0</v>
      </c>
      <c r="V117" s="172" t="e">
        <f>+U117/$U$7</f>
        <v>#DIV/0!</v>
      </c>
      <c r="W117" s="192">
        <f>+W24-W114</f>
        <v>0</v>
      </c>
      <c r="X117" s="172" t="e">
        <f>+W117/$W$7</f>
        <v>#DIV/0!</v>
      </c>
      <c r="Y117" s="192">
        <f>+Y24-Y114</f>
        <v>0</v>
      </c>
      <c r="Z117" s="172" t="e">
        <f>+Y117/$Y$7</f>
        <v>#DIV/0!</v>
      </c>
      <c r="AA117" s="192">
        <f>+AA24-AA114</f>
        <v>0</v>
      </c>
      <c r="AB117" s="172" t="e">
        <f>+AA117/$AA$7</f>
        <v>#DIV/0!</v>
      </c>
      <c r="AC117" s="192">
        <f>+AC24-AC114</f>
        <v>0</v>
      </c>
      <c r="AD117" s="319" t="e">
        <f>+AC117/$AC$7</f>
        <v>#DIV/0!</v>
      </c>
    </row>
    <row r="118" spans="2:30" ht="13.15" thickBot="1" x14ac:dyDescent="0.4">
      <c r="B118" s="6"/>
      <c r="C118" s="257"/>
      <c r="D118" s="2"/>
      <c r="E118" s="93"/>
      <c r="F118" s="113"/>
      <c r="G118" s="87"/>
      <c r="H118" s="113"/>
      <c r="I118" s="185"/>
      <c r="J118" s="113"/>
      <c r="K118" s="87"/>
      <c r="L118" s="113"/>
      <c r="M118" s="87"/>
      <c r="N118" s="113"/>
      <c r="O118" s="87"/>
      <c r="P118" s="113"/>
      <c r="Q118" s="87"/>
      <c r="R118" s="174"/>
      <c r="S118" s="155"/>
      <c r="T118" s="197"/>
      <c r="U118" s="192"/>
      <c r="V118" s="174"/>
      <c r="W118" s="192"/>
      <c r="X118" s="174"/>
      <c r="Y118" s="192"/>
      <c r="Z118" s="174"/>
      <c r="AA118" s="192"/>
      <c r="AB118" s="174"/>
      <c r="AC118" s="192"/>
      <c r="AD118" s="401"/>
    </row>
    <row r="119" spans="2:30" ht="13.15" thickTop="1" x14ac:dyDescent="0.35">
      <c r="B119" s="4"/>
      <c r="C119" s="247"/>
      <c r="D119" s="1"/>
      <c r="E119" s="126"/>
      <c r="F119" s="168"/>
      <c r="G119" s="57"/>
      <c r="H119" s="168"/>
      <c r="I119" s="187"/>
      <c r="J119" s="168"/>
      <c r="K119" s="57"/>
      <c r="L119" s="168"/>
      <c r="M119" s="57"/>
      <c r="N119" s="168"/>
      <c r="O119" s="57"/>
      <c r="P119" s="168"/>
      <c r="Q119" s="57"/>
      <c r="R119" s="168"/>
      <c r="S119" s="57"/>
      <c r="T119" s="168"/>
      <c r="U119" s="57"/>
      <c r="V119" s="168"/>
      <c r="W119" s="57"/>
      <c r="X119" s="168"/>
      <c r="Y119" s="57"/>
      <c r="Z119" s="168"/>
      <c r="AA119" s="57"/>
      <c r="AB119" s="168"/>
      <c r="AC119" s="57"/>
      <c r="AD119" s="413"/>
    </row>
    <row r="120" spans="2:30" ht="15" x14ac:dyDescent="0.4">
      <c r="B120" s="28" t="s">
        <v>341</v>
      </c>
      <c r="C120" s="243"/>
      <c r="D120" s="1"/>
      <c r="E120" s="79"/>
      <c r="F120" s="113"/>
      <c r="G120" s="1"/>
      <c r="H120" s="113"/>
      <c r="I120" s="312"/>
      <c r="J120" s="113"/>
      <c r="K120" s="1"/>
      <c r="L120" s="113"/>
      <c r="M120" s="1"/>
      <c r="N120" s="113"/>
      <c r="O120" s="1"/>
      <c r="P120" s="113"/>
      <c r="Q120" s="1"/>
      <c r="R120" s="113"/>
      <c r="S120" s="1"/>
      <c r="T120" s="113"/>
      <c r="U120" s="1"/>
      <c r="V120" s="113"/>
      <c r="W120" s="1"/>
      <c r="X120" s="113"/>
      <c r="Y120" s="1"/>
      <c r="Z120" s="113"/>
      <c r="AA120" s="1"/>
      <c r="AB120" s="113"/>
      <c r="AC120" s="1"/>
      <c r="AD120" s="322"/>
    </row>
    <row r="121" spans="2:30" x14ac:dyDescent="0.35">
      <c r="B121" s="394" t="s">
        <v>336</v>
      </c>
      <c r="C121" s="429">
        <v>0</v>
      </c>
      <c r="D121" s="108">
        <f t="shared" ref="D121:D126" si="99">+C121/$C$7</f>
        <v>0</v>
      </c>
      <c r="E121" s="79"/>
      <c r="F121" s="113"/>
      <c r="G121" s="1"/>
      <c r="H121" s="113"/>
      <c r="I121" s="312"/>
      <c r="J121" s="113"/>
      <c r="K121" s="1"/>
      <c r="L121" s="113"/>
      <c r="M121" s="1"/>
      <c r="N121" s="113"/>
      <c r="O121" s="1"/>
      <c r="P121" s="113"/>
      <c r="Q121" s="1"/>
      <c r="R121" s="113"/>
      <c r="S121" s="1"/>
      <c r="T121" s="113"/>
      <c r="U121" s="1"/>
      <c r="V121" s="113"/>
      <c r="W121" s="1"/>
      <c r="X121" s="113"/>
      <c r="Y121" s="1"/>
      <c r="Z121" s="113"/>
      <c r="AA121" s="1"/>
      <c r="AB121" s="113"/>
      <c r="AC121" s="1"/>
      <c r="AD121" s="322"/>
    </row>
    <row r="122" spans="2:30" x14ac:dyDescent="0.35">
      <c r="B122" s="394" t="s">
        <v>337</v>
      </c>
      <c r="C122" s="429">
        <v>0</v>
      </c>
      <c r="D122" s="108">
        <f t="shared" si="99"/>
        <v>0</v>
      </c>
      <c r="E122" s="79"/>
      <c r="F122" s="113"/>
      <c r="G122" s="1"/>
      <c r="H122" s="113"/>
      <c r="I122" s="312"/>
      <c r="J122" s="113"/>
      <c r="K122" s="1"/>
      <c r="L122" s="113"/>
      <c r="M122" s="1"/>
      <c r="N122" s="113"/>
      <c r="O122" s="1"/>
      <c r="P122" s="113"/>
      <c r="Q122" s="1"/>
      <c r="R122" s="113"/>
      <c r="S122" s="1"/>
      <c r="T122" s="113"/>
      <c r="U122" s="1"/>
      <c r="V122" s="113"/>
      <c r="W122" s="1"/>
      <c r="X122" s="113"/>
      <c r="Y122" s="1"/>
      <c r="Z122" s="113"/>
      <c r="AA122" s="1"/>
      <c r="AB122" s="113"/>
      <c r="AC122" s="1"/>
      <c r="AD122" s="322"/>
    </row>
    <row r="123" spans="2:30" x14ac:dyDescent="0.35">
      <c r="B123" s="394" t="s">
        <v>338</v>
      </c>
      <c r="C123" s="429">
        <v>0</v>
      </c>
      <c r="D123" s="108">
        <f t="shared" si="99"/>
        <v>0</v>
      </c>
      <c r="E123" s="79"/>
      <c r="F123" s="113"/>
      <c r="G123" s="1"/>
      <c r="H123" s="113"/>
      <c r="I123" s="312"/>
      <c r="J123" s="113"/>
      <c r="K123" s="1"/>
      <c r="L123" s="113"/>
      <c r="M123" s="1"/>
      <c r="N123" s="113"/>
      <c r="O123" s="1"/>
      <c r="P123" s="113"/>
      <c r="Q123" s="1"/>
      <c r="R123" s="113"/>
      <c r="S123" s="1"/>
      <c r="T123" s="113"/>
      <c r="U123" s="1"/>
      <c r="V123" s="113"/>
      <c r="W123" s="1"/>
      <c r="X123" s="113"/>
      <c r="Y123" s="1"/>
      <c r="Z123" s="113"/>
      <c r="AA123" s="1"/>
      <c r="AB123" s="113"/>
      <c r="AC123" s="1"/>
      <c r="AD123" s="322"/>
    </row>
    <row r="124" spans="2:30" x14ac:dyDescent="0.35">
      <c r="B124" s="394" t="s">
        <v>339</v>
      </c>
      <c r="C124" s="429">
        <v>0</v>
      </c>
      <c r="D124" s="108">
        <f t="shared" si="99"/>
        <v>0</v>
      </c>
      <c r="E124" s="79"/>
      <c r="F124" s="113"/>
      <c r="G124" s="1"/>
      <c r="H124" s="113"/>
      <c r="I124" s="312"/>
      <c r="J124" s="113"/>
      <c r="K124" s="1"/>
      <c r="L124" s="113"/>
      <c r="M124" s="1"/>
      <c r="N124" s="113"/>
      <c r="O124" s="1"/>
      <c r="P124" s="113"/>
      <c r="Q124" s="1"/>
      <c r="R124" s="113"/>
      <c r="S124" s="1"/>
      <c r="T124" s="113"/>
      <c r="U124" s="1"/>
      <c r="V124" s="113"/>
      <c r="W124" s="1"/>
      <c r="X124" s="113"/>
      <c r="Y124" s="1"/>
      <c r="Z124" s="113"/>
      <c r="AA124" s="1"/>
      <c r="AB124" s="113"/>
      <c r="AC124" s="1"/>
      <c r="AD124" s="322"/>
    </row>
    <row r="125" spans="2:30" ht="13.15" thickBot="1" x14ac:dyDescent="0.4">
      <c r="B125" s="394" t="s">
        <v>340</v>
      </c>
      <c r="C125" s="429">
        <v>0</v>
      </c>
      <c r="D125" s="108">
        <f t="shared" si="99"/>
        <v>0</v>
      </c>
      <c r="E125" s="79"/>
      <c r="F125" s="113"/>
      <c r="G125" s="1"/>
      <c r="H125" s="113"/>
      <c r="I125" s="312"/>
      <c r="J125" s="113"/>
      <c r="K125" s="1"/>
      <c r="L125" s="113"/>
      <c r="M125" s="1"/>
      <c r="N125" s="113"/>
      <c r="O125" s="1"/>
      <c r="P125" s="113"/>
      <c r="Q125" s="1"/>
      <c r="R125" s="113"/>
      <c r="S125" s="1"/>
      <c r="T125" s="113"/>
      <c r="U125" s="1"/>
      <c r="V125" s="113"/>
      <c r="W125" s="1"/>
      <c r="X125" s="113"/>
      <c r="Y125" s="1"/>
      <c r="Z125" s="113"/>
      <c r="AA125" s="1"/>
      <c r="AB125" s="113"/>
      <c r="AC125" s="1"/>
      <c r="AD125" s="322"/>
    </row>
    <row r="126" spans="2:30" ht="13.5" thickBot="1" x14ac:dyDescent="0.45">
      <c r="B126" s="414" t="s">
        <v>347</v>
      </c>
      <c r="C126" s="266">
        <f>SUM(C121:C125)</f>
        <v>0</v>
      </c>
      <c r="D126" s="204">
        <f t="shared" si="99"/>
        <v>0</v>
      </c>
      <c r="E126" s="79"/>
      <c r="F126" s="113"/>
      <c r="G126" s="1"/>
      <c r="H126" s="113"/>
      <c r="I126" s="312"/>
      <c r="J126" s="113"/>
      <c r="K126" s="1"/>
      <c r="L126" s="113"/>
      <c r="M126" s="1"/>
      <c r="N126" s="113"/>
      <c r="O126" s="1"/>
      <c r="P126" s="113"/>
      <c r="Q126" s="1"/>
      <c r="R126" s="113"/>
      <c r="S126" s="1"/>
      <c r="T126" s="113"/>
      <c r="U126" s="1"/>
      <c r="V126" s="113"/>
      <c r="W126" s="1"/>
      <c r="X126" s="113"/>
      <c r="Y126" s="1"/>
      <c r="Z126" s="113"/>
      <c r="AA126" s="1"/>
      <c r="AB126" s="113"/>
      <c r="AC126" s="1"/>
      <c r="AD126" s="322"/>
    </row>
    <row r="127" spans="2:30" x14ac:dyDescent="0.35">
      <c r="B127" s="4"/>
      <c r="C127" s="247"/>
      <c r="D127" s="113"/>
      <c r="E127" s="79"/>
      <c r="F127" s="113"/>
      <c r="G127" s="1"/>
      <c r="H127" s="113"/>
      <c r="I127" s="312"/>
      <c r="J127" s="113"/>
      <c r="K127" s="1"/>
      <c r="L127" s="113"/>
      <c r="M127" s="1"/>
      <c r="N127" s="113"/>
      <c r="O127" s="1"/>
      <c r="P127" s="113"/>
      <c r="Q127" s="1"/>
      <c r="R127" s="113"/>
      <c r="S127" s="1"/>
      <c r="T127" s="113"/>
      <c r="U127" s="1"/>
      <c r="V127" s="113"/>
      <c r="W127" s="1"/>
      <c r="X127" s="113"/>
      <c r="Y127" s="1"/>
      <c r="Z127" s="113"/>
      <c r="AA127" s="1"/>
      <c r="AB127" s="113"/>
      <c r="AC127" s="1"/>
      <c r="AD127" s="322"/>
    </row>
    <row r="128" spans="2:30" ht="15" x14ac:dyDescent="0.4">
      <c r="B128" s="412" t="s">
        <v>342</v>
      </c>
      <c r="C128" s="243"/>
      <c r="D128" s="1"/>
      <c r="E128" s="79"/>
      <c r="F128" s="113"/>
      <c r="G128" s="1"/>
      <c r="H128" s="113"/>
      <c r="I128" s="312"/>
      <c r="J128" s="113"/>
      <c r="K128" s="1"/>
      <c r="L128" s="113"/>
      <c r="M128" s="1"/>
      <c r="N128" s="113"/>
      <c r="O128" s="1"/>
      <c r="P128" s="113"/>
      <c r="Q128" s="1"/>
      <c r="R128" s="113"/>
      <c r="S128" s="1"/>
      <c r="T128" s="113"/>
      <c r="U128" s="1"/>
      <c r="V128" s="113"/>
      <c r="W128" s="1"/>
      <c r="X128" s="113"/>
      <c r="Y128" s="1"/>
      <c r="Z128" s="113"/>
      <c r="AA128" s="1"/>
      <c r="AB128" s="113"/>
      <c r="AC128" s="1"/>
      <c r="AD128" s="322"/>
    </row>
    <row r="129" spans="2:30" x14ac:dyDescent="0.35">
      <c r="B129" s="394" t="s">
        <v>343</v>
      </c>
      <c r="C129" s="429">
        <v>0</v>
      </c>
      <c r="D129" s="108">
        <f>+C129/$C$7</f>
        <v>0</v>
      </c>
      <c r="E129" s="79"/>
      <c r="F129" s="113"/>
      <c r="G129" s="1"/>
      <c r="H129" s="113"/>
      <c r="I129" s="312"/>
      <c r="J129" s="113"/>
      <c r="K129" s="1"/>
      <c r="L129" s="113"/>
      <c r="M129" s="1"/>
      <c r="N129" s="113"/>
      <c r="O129" s="1"/>
      <c r="P129" s="113"/>
      <c r="Q129" s="1"/>
      <c r="R129" s="113"/>
      <c r="S129" s="1"/>
      <c r="T129" s="113"/>
      <c r="U129" s="1"/>
      <c r="V129" s="113"/>
      <c r="W129" s="1"/>
      <c r="X129" s="113"/>
      <c r="Y129" s="1"/>
      <c r="Z129" s="113"/>
      <c r="AA129" s="1"/>
      <c r="AB129" s="113"/>
      <c r="AC129" s="1"/>
      <c r="AD129" s="322"/>
    </row>
    <row r="130" spans="2:30" ht="13.15" thickBot="1" x14ac:dyDescent="0.4">
      <c r="B130" s="394" t="s">
        <v>344</v>
      </c>
      <c r="C130" s="429">
        <v>0</v>
      </c>
      <c r="D130" s="108">
        <f>+C130/$C$7</f>
        <v>0</v>
      </c>
      <c r="E130" s="79"/>
      <c r="F130" s="113"/>
      <c r="G130" s="1"/>
      <c r="H130" s="113"/>
      <c r="I130" s="312"/>
      <c r="J130" s="113"/>
      <c r="K130" s="1"/>
      <c r="L130" s="113"/>
      <c r="M130" s="1"/>
      <c r="N130" s="113"/>
      <c r="O130" s="1"/>
      <c r="P130" s="113"/>
      <c r="Q130" s="1"/>
      <c r="R130" s="113"/>
      <c r="S130" s="1"/>
      <c r="T130" s="113"/>
      <c r="U130" s="1"/>
      <c r="V130" s="113"/>
      <c r="W130" s="1"/>
      <c r="X130" s="113"/>
      <c r="Y130" s="1"/>
      <c r="Z130" s="113"/>
      <c r="AA130" s="1"/>
      <c r="AB130" s="113"/>
      <c r="AC130" s="1"/>
      <c r="AD130" s="322"/>
    </row>
    <row r="131" spans="2:30" ht="13.5" thickBot="1" x14ac:dyDescent="0.45">
      <c r="B131" s="414" t="s">
        <v>346</v>
      </c>
      <c r="C131" s="267">
        <v>0</v>
      </c>
      <c r="D131" s="204">
        <f>+C131/$C$7</f>
        <v>0</v>
      </c>
      <c r="E131" s="79"/>
      <c r="F131" s="113"/>
      <c r="G131" s="1"/>
      <c r="H131" s="113"/>
      <c r="I131" s="312"/>
      <c r="J131" s="113"/>
      <c r="K131" s="1"/>
      <c r="L131" s="113"/>
      <c r="M131" s="1"/>
      <c r="N131" s="113"/>
      <c r="O131" s="1"/>
      <c r="P131" s="113"/>
      <c r="Q131" s="1"/>
      <c r="R131" s="113"/>
      <c r="S131" s="1"/>
      <c r="T131" s="113"/>
      <c r="U131" s="1"/>
      <c r="V131" s="113"/>
      <c r="W131" s="1"/>
      <c r="X131" s="113"/>
      <c r="Y131" s="1"/>
      <c r="Z131" s="113"/>
      <c r="AA131" s="1"/>
      <c r="AB131" s="113"/>
      <c r="AC131" s="1"/>
      <c r="AD131" s="322"/>
    </row>
    <row r="132" spans="2:30" x14ac:dyDescent="0.35">
      <c r="B132" s="4"/>
      <c r="C132" s="247"/>
      <c r="D132" s="1"/>
      <c r="E132" s="79"/>
      <c r="F132" s="113"/>
      <c r="G132" s="1"/>
      <c r="H132" s="113"/>
      <c r="I132" s="312"/>
      <c r="J132" s="113"/>
      <c r="K132" s="1"/>
      <c r="L132" s="113"/>
      <c r="M132" s="1"/>
      <c r="N132" s="113"/>
      <c r="O132" s="1"/>
      <c r="P132" s="113"/>
      <c r="Q132" s="1"/>
      <c r="R132" s="113"/>
      <c r="S132" s="1"/>
      <c r="T132" s="113"/>
      <c r="U132" s="1"/>
      <c r="V132" s="113"/>
      <c r="W132" s="1"/>
      <c r="X132" s="113"/>
      <c r="Y132" s="1"/>
      <c r="Z132" s="113"/>
      <c r="AA132" s="1"/>
      <c r="AB132" s="113"/>
      <c r="AC132" s="1"/>
      <c r="AD132" s="322"/>
    </row>
    <row r="133" spans="2:30" ht="15" x14ac:dyDescent="0.4">
      <c r="B133" s="412" t="s">
        <v>348</v>
      </c>
      <c r="C133" s="243">
        <f>+C117+C126-C131</f>
        <v>210000</v>
      </c>
      <c r="D133" s="108">
        <f>+C133/$C$7</f>
        <v>1</v>
      </c>
      <c r="E133" s="79"/>
      <c r="F133" s="113"/>
      <c r="G133" s="1"/>
      <c r="H133" s="113"/>
      <c r="I133" s="312"/>
      <c r="J133" s="113"/>
      <c r="K133" s="1"/>
      <c r="L133" s="113"/>
      <c r="M133" s="1"/>
      <c r="N133" s="113"/>
      <c r="O133" s="1"/>
      <c r="P133" s="113"/>
      <c r="Q133" s="1"/>
      <c r="R133" s="113"/>
      <c r="S133" s="1"/>
      <c r="T133" s="113"/>
      <c r="U133" s="1"/>
      <c r="V133" s="113"/>
      <c r="W133" s="1"/>
      <c r="X133" s="113"/>
      <c r="Y133" s="1"/>
      <c r="Z133" s="113"/>
      <c r="AA133" s="1"/>
      <c r="AB133" s="113"/>
      <c r="AC133" s="1"/>
      <c r="AD133" s="322"/>
    </row>
    <row r="134" spans="2:30" ht="13.15" thickBot="1" x14ac:dyDescent="0.4">
      <c r="B134" s="6"/>
      <c r="C134" s="415"/>
      <c r="D134" s="2"/>
      <c r="E134" s="416"/>
      <c r="F134" s="324"/>
      <c r="G134" s="2"/>
      <c r="H134" s="324"/>
      <c r="I134" s="417"/>
      <c r="J134" s="324"/>
      <c r="K134" s="2"/>
      <c r="L134" s="324"/>
      <c r="M134" s="2"/>
      <c r="N134" s="324"/>
      <c r="O134" s="2"/>
      <c r="P134" s="324"/>
      <c r="Q134" s="2"/>
      <c r="R134" s="324"/>
      <c r="S134" s="2"/>
      <c r="T134" s="324"/>
      <c r="U134" s="2"/>
      <c r="V134" s="324"/>
      <c r="W134" s="2"/>
      <c r="X134" s="324"/>
      <c r="Y134" s="2"/>
      <c r="Z134" s="324"/>
      <c r="AA134" s="2"/>
      <c r="AB134" s="324"/>
      <c r="AC134" s="2"/>
      <c r="AD134" s="418"/>
    </row>
    <row r="135" spans="2:30" x14ac:dyDescent="0.35">
      <c r="C135" s="178"/>
      <c r="F135" s="163"/>
      <c r="H135" s="163"/>
      <c r="I135" s="178"/>
      <c r="J135" s="163"/>
      <c r="L135" s="163"/>
      <c r="N135" s="163"/>
      <c r="P135" s="163"/>
      <c r="R135" s="163"/>
      <c r="T135" s="163"/>
      <c r="V135" s="163"/>
      <c r="X135" s="163"/>
      <c r="Z135" s="163"/>
      <c r="AB135" s="163"/>
      <c r="AD135" s="163"/>
    </row>
  </sheetData>
  <mergeCells count="14">
    <mergeCell ref="M5:N5"/>
    <mergeCell ref="C5:D5"/>
    <mergeCell ref="E5:F5"/>
    <mergeCell ref="G5:H5"/>
    <mergeCell ref="I5:J5"/>
    <mergeCell ref="K5:L5"/>
    <mergeCell ref="O5:P5"/>
    <mergeCell ref="Q5:R5"/>
    <mergeCell ref="AA5:AB5"/>
    <mergeCell ref="AC5:AD5"/>
    <mergeCell ref="S5:T5"/>
    <mergeCell ref="U5:V5"/>
    <mergeCell ref="W5:X5"/>
    <mergeCell ref="Y5:Z5"/>
  </mergeCells>
  <phoneticPr fontId="0" type="noConversion"/>
  <pageMargins left="0.75" right="0.75" top="1" bottom="1" header="0.5" footer="0.5"/>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3:Q34"/>
  <sheetViews>
    <sheetView topLeftCell="A4" zoomScale="51" workbookViewId="0">
      <selection activeCell="A27" sqref="A27"/>
    </sheetView>
  </sheetViews>
  <sheetFormatPr defaultRowHeight="12.75" x14ac:dyDescent="0.35"/>
  <cols>
    <col min="1" max="1" width="2.1328125" customWidth="1"/>
    <col min="2" max="2" width="25.73046875" customWidth="1"/>
    <col min="3" max="3" width="14.86328125" customWidth="1"/>
    <col min="4" max="4" width="19.86328125" customWidth="1"/>
    <col min="5" max="5" width="14.73046875" customWidth="1"/>
    <col min="6" max="7" width="14.59765625" customWidth="1"/>
    <col min="8" max="8" width="13.59765625" customWidth="1"/>
    <col min="9" max="9" width="15" customWidth="1"/>
    <col min="10" max="10" width="13.86328125" customWidth="1"/>
    <col min="11" max="12" width="14.59765625" customWidth="1"/>
    <col min="13" max="13" width="11.3984375" customWidth="1"/>
    <col min="14" max="14" width="10.3984375" customWidth="1"/>
    <col min="15" max="15" width="9.1328125" bestFit="1" customWidth="1"/>
    <col min="16" max="16" width="14.59765625" bestFit="1" customWidth="1"/>
    <col min="17" max="17" width="17.73046875" customWidth="1"/>
  </cols>
  <sheetData>
    <row r="3" spans="2:17" ht="17.649999999999999" x14ac:dyDescent="0.5">
      <c r="B3" s="150" t="s">
        <v>395</v>
      </c>
    </row>
    <row r="4" spans="2:17" ht="13.15" thickBot="1" x14ac:dyDescent="0.4"/>
    <row r="5" spans="2:17" ht="51.75" customHeight="1" thickBot="1" x14ac:dyDescent="0.4">
      <c r="B5" s="217" t="s">
        <v>213</v>
      </c>
      <c r="C5" s="227" t="s">
        <v>212</v>
      </c>
      <c r="D5" s="233" t="s">
        <v>211</v>
      </c>
      <c r="E5" s="233" t="s">
        <v>243</v>
      </c>
      <c r="F5" s="233" t="s">
        <v>813</v>
      </c>
      <c r="G5" s="233" t="s">
        <v>244</v>
      </c>
      <c r="H5" s="233" t="s">
        <v>804</v>
      </c>
      <c r="I5" s="233" t="s">
        <v>246</v>
      </c>
      <c r="J5" s="233" t="s">
        <v>350</v>
      </c>
      <c r="K5" s="228" t="s">
        <v>247</v>
      </c>
      <c r="L5" s="228" t="s">
        <v>815</v>
      </c>
      <c r="M5" s="228" t="s">
        <v>1</v>
      </c>
      <c r="N5" s="228" t="s">
        <v>1</v>
      </c>
      <c r="O5" s="228" t="s">
        <v>1</v>
      </c>
      <c r="P5" s="229" t="s">
        <v>208</v>
      </c>
      <c r="Q5" s="131"/>
    </row>
    <row r="6" spans="2:17" ht="20.100000000000001" customHeight="1" thickTop="1" x14ac:dyDescent="0.4">
      <c r="B6" s="135" t="s">
        <v>351</v>
      </c>
      <c r="C6" s="137">
        <f>'Historical P&amp;L Analysis'!$D$4</f>
        <v>0</v>
      </c>
      <c r="D6" s="138">
        <f>'Historical P&amp;L Analysis'!$G$4</f>
        <v>0</v>
      </c>
      <c r="E6" s="136">
        <f>'Historical P&amp;L Analysis'!$J$4</f>
        <v>0</v>
      </c>
      <c r="F6" s="138">
        <f>'Historical P&amp;L Analysis'!$M$4</f>
        <v>0</v>
      </c>
      <c r="G6" s="136">
        <f>'Historical P&amp;L Analysis'!$P$4</f>
        <v>0</v>
      </c>
      <c r="H6" s="138">
        <f>'Historical P&amp;L Analysis'!$S$4</f>
        <v>0</v>
      </c>
      <c r="I6" s="136">
        <f>'Historical P&amp;L Analysis'!$V$4</f>
        <v>0</v>
      </c>
      <c r="J6" s="138">
        <f>'Historical P&amp;L Analysis'!$Y$4</f>
        <v>0</v>
      </c>
      <c r="K6" s="136">
        <f>'Historical P&amp;L Analysis'!$AB$4</f>
        <v>0</v>
      </c>
      <c r="L6" s="138">
        <f>'Historical P&amp;L Analysis'!$AE$4</f>
        <v>0</v>
      </c>
      <c r="M6" s="138">
        <f>'Historical P&amp;L Analysis'!$AH$4</f>
        <v>0</v>
      </c>
      <c r="N6" s="138">
        <f>'Historical P&amp;L Analysis'!$AJ$4</f>
        <v>0</v>
      </c>
      <c r="O6" s="136">
        <f>'Historical P&amp;L Analysis'!$AL$4</f>
        <v>0</v>
      </c>
      <c r="P6" s="139">
        <f>SUM(C6:O6)</f>
        <v>0</v>
      </c>
    </row>
    <row r="7" spans="2:17" ht="20.100000000000001" customHeight="1" x14ac:dyDescent="0.4">
      <c r="B7" s="281" t="s">
        <v>349</v>
      </c>
      <c r="C7" s="278" t="e">
        <f>+C6/$P$6</f>
        <v>#DIV/0!</v>
      </c>
      <c r="D7" s="279" t="e">
        <f>+D6/$P$6</f>
        <v>#DIV/0!</v>
      </c>
      <c r="E7" s="280" t="e">
        <f t="shared" ref="E7:P7" si="0">+E6/$P$6</f>
        <v>#DIV/0!</v>
      </c>
      <c r="F7" s="279" t="e">
        <f t="shared" si="0"/>
        <v>#DIV/0!</v>
      </c>
      <c r="G7" s="280" t="e">
        <f t="shared" si="0"/>
        <v>#DIV/0!</v>
      </c>
      <c r="H7" s="279" t="e">
        <f t="shared" si="0"/>
        <v>#DIV/0!</v>
      </c>
      <c r="I7" s="280" t="e">
        <f t="shared" si="0"/>
        <v>#DIV/0!</v>
      </c>
      <c r="J7" s="279" t="e">
        <f t="shared" si="0"/>
        <v>#DIV/0!</v>
      </c>
      <c r="K7" s="280" t="e">
        <f t="shared" si="0"/>
        <v>#DIV/0!</v>
      </c>
      <c r="L7" s="279" t="e">
        <f t="shared" si="0"/>
        <v>#DIV/0!</v>
      </c>
      <c r="M7" s="279" t="e">
        <f t="shared" si="0"/>
        <v>#DIV/0!</v>
      </c>
      <c r="N7" s="157" t="e">
        <f t="shared" si="0"/>
        <v>#DIV/0!</v>
      </c>
      <c r="O7" s="114" t="e">
        <f t="shared" si="0"/>
        <v>#DIV/0!</v>
      </c>
      <c r="P7" s="158" t="e">
        <f t="shared" si="0"/>
        <v>#DIV/0!</v>
      </c>
    </row>
    <row r="8" spans="2:17" ht="20.100000000000001" customHeight="1" x14ac:dyDescent="0.4">
      <c r="B8" s="145" t="s">
        <v>365</v>
      </c>
      <c r="C8" s="161" t="e">
        <f>'Historical P&amp;L Analysis'!$E$21</f>
        <v>#DIV/0!</v>
      </c>
      <c r="D8" s="162" t="e">
        <f>'Historical P&amp;L Analysis'!$H$21</f>
        <v>#DIV/0!</v>
      </c>
      <c r="E8" s="143" t="e">
        <f>'Historical P&amp;L Analysis'!$K$21</f>
        <v>#DIV/0!</v>
      </c>
      <c r="F8" s="142" t="e">
        <f>'Historical P&amp;L Analysis'!$N$21</f>
        <v>#DIV/0!</v>
      </c>
      <c r="G8" s="143" t="e">
        <f>'Historical P&amp;L Analysis'!$Q$21</f>
        <v>#DIV/0!</v>
      </c>
      <c r="H8" s="142" t="e">
        <f>'Historical P&amp;L Analysis'!$T$21</f>
        <v>#DIV/0!</v>
      </c>
      <c r="I8" s="143" t="e">
        <f>'Historical P&amp;L Analysis'!$W$21</f>
        <v>#DIV/0!</v>
      </c>
      <c r="J8" s="142" t="e">
        <f>'Historical P&amp;L Analysis'!$Z$21</f>
        <v>#DIV/0!</v>
      </c>
      <c r="K8" s="143" t="e">
        <f>'Historical P&amp;L Analysis'!$AC$21</f>
        <v>#DIV/0!</v>
      </c>
      <c r="L8" s="142" t="e">
        <f>'Historical P&amp;L Analysis'!$AF$21</f>
        <v>#DIV/0!</v>
      </c>
      <c r="M8" s="142" t="e">
        <f>'Historical P&amp;L Analysis'!$AI$21</f>
        <v>#DIV/0!</v>
      </c>
      <c r="N8" s="142" t="e">
        <f>'Historical P&amp;L Analysis'!$AK$21</f>
        <v>#DIV/0!</v>
      </c>
      <c r="O8" s="143" t="e">
        <f>'Historical P&amp;L Analysis'!$AM$21</f>
        <v>#DIV/0!</v>
      </c>
      <c r="P8" s="144" t="e">
        <f>'Historical P&amp;L Analysis'!$C$21</f>
        <v>#DIV/0!</v>
      </c>
    </row>
    <row r="9" spans="2:17" ht="20.100000000000001" customHeight="1" x14ac:dyDescent="0.4">
      <c r="B9" s="145" t="s">
        <v>187</v>
      </c>
      <c r="C9" s="141" t="e">
        <f>+C6*C8</f>
        <v>#DIV/0!</v>
      </c>
      <c r="D9" s="142" t="e">
        <f>+D6*D8</f>
        <v>#DIV/0!</v>
      </c>
      <c r="E9" s="143" t="e">
        <f t="shared" ref="E9:P9" si="1">+E6*E8</f>
        <v>#DIV/0!</v>
      </c>
      <c r="F9" s="142" t="e">
        <f t="shared" si="1"/>
        <v>#DIV/0!</v>
      </c>
      <c r="G9" s="143" t="e">
        <f t="shared" si="1"/>
        <v>#DIV/0!</v>
      </c>
      <c r="H9" s="142" t="e">
        <f t="shared" si="1"/>
        <v>#DIV/0!</v>
      </c>
      <c r="I9" s="143" t="e">
        <f t="shared" si="1"/>
        <v>#DIV/0!</v>
      </c>
      <c r="J9" s="142" t="e">
        <f t="shared" si="1"/>
        <v>#DIV/0!</v>
      </c>
      <c r="K9" s="143" t="e">
        <f t="shared" si="1"/>
        <v>#DIV/0!</v>
      </c>
      <c r="L9" s="142" t="e">
        <f t="shared" si="1"/>
        <v>#DIV/0!</v>
      </c>
      <c r="M9" s="142" t="e">
        <f t="shared" si="1"/>
        <v>#DIV/0!</v>
      </c>
      <c r="N9" s="142" t="e">
        <f t="shared" si="1"/>
        <v>#DIV/0!</v>
      </c>
      <c r="O9" s="143" t="e">
        <f t="shared" si="1"/>
        <v>#DIV/0!</v>
      </c>
      <c r="P9" s="144" t="e">
        <f t="shared" si="1"/>
        <v>#DIV/0!</v>
      </c>
      <c r="Q9" s="79"/>
    </row>
    <row r="10" spans="2:17" ht="20.100000000000001" customHeight="1" x14ac:dyDescent="0.4">
      <c r="B10" s="145" t="s">
        <v>352</v>
      </c>
      <c r="C10" s="161" t="e">
        <f>'Historical P&amp;L Analysis'!$E$112</f>
        <v>#DIV/0!</v>
      </c>
      <c r="D10" s="162" t="e">
        <f>'Historical P&amp;L Analysis'!$H$112</f>
        <v>#DIV/0!</v>
      </c>
      <c r="E10" s="114" t="e">
        <f>'Historical P&amp;L Analysis'!$K$112</f>
        <v>#DIV/0!</v>
      </c>
      <c r="F10" s="157" t="e">
        <f>'Historical P&amp;L Analysis'!$Q$112</f>
        <v>#DIV/0!</v>
      </c>
      <c r="G10" s="114" t="e">
        <f>'Historical P&amp;L Analysis'!$Q$112</f>
        <v>#DIV/0!</v>
      </c>
      <c r="H10" s="157" t="e">
        <f>'Historical P&amp;L Analysis'!$T$112</f>
        <v>#DIV/0!</v>
      </c>
      <c r="I10" s="114" t="e">
        <f>'Historical P&amp;L Analysis'!$W$112</f>
        <v>#DIV/0!</v>
      </c>
      <c r="J10" s="157" t="e">
        <f>'Historical P&amp;L Analysis'!$Z$112</f>
        <v>#DIV/0!</v>
      </c>
      <c r="K10" s="114" t="e">
        <f>'Historical P&amp;L Analysis'!$AC$112</f>
        <v>#DIV/0!</v>
      </c>
      <c r="L10" s="157" t="e">
        <f>'Historical P&amp;L Analysis'!$AF$112</f>
        <v>#DIV/0!</v>
      </c>
      <c r="M10" s="157" t="e">
        <f>'Historical P&amp;L Analysis'!$AI$112</f>
        <v>#DIV/0!</v>
      </c>
      <c r="N10" s="157" t="e">
        <f>'Historical P&amp;L Analysis'!$AK$112</f>
        <v>#DIV/0!</v>
      </c>
      <c r="O10" s="114" t="e">
        <f>'Historical P&amp;L Analysis'!$AM$112</f>
        <v>#DIV/0!</v>
      </c>
      <c r="P10" s="158" t="e">
        <f>'Historical P&amp;L Analysis'!$C$115</f>
        <v>#DIV/0!</v>
      </c>
    </row>
    <row r="11" spans="2:17" ht="20.100000000000001" customHeight="1" x14ac:dyDescent="0.4">
      <c r="B11" s="145" t="s">
        <v>353</v>
      </c>
      <c r="C11" s="141" t="e">
        <f>+C6*C10</f>
        <v>#DIV/0!</v>
      </c>
      <c r="D11" s="142" t="e">
        <f t="shared" ref="D11:M11" si="2">+D6*D10</f>
        <v>#DIV/0!</v>
      </c>
      <c r="E11" s="143" t="e">
        <f t="shared" si="2"/>
        <v>#DIV/0!</v>
      </c>
      <c r="F11" s="142" t="e">
        <f t="shared" si="2"/>
        <v>#DIV/0!</v>
      </c>
      <c r="G11" s="143" t="e">
        <f t="shared" si="2"/>
        <v>#DIV/0!</v>
      </c>
      <c r="H11" s="142" t="e">
        <f t="shared" si="2"/>
        <v>#DIV/0!</v>
      </c>
      <c r="I11" s="143" t="e">
        <f t="shared" si="2"/>
        <v>#DIV/0!</v>
      </c>
      <c r="J11" s="142" t="e">
        <f t="shared" si="2"/>
        <v>#DIV/0!</v>
      </c>
      <c r="K11" s="143" t="e">
        <f t="shared" si="2"/>
        <v>#DIV/0!</v>
      </c>
      <c r="L11" s="142" t="e">
        <f t="shared" si="2"/>
        <v>#DIV/0!</v>
      </c>
      <c r="M11" s="142" t="e">
        <f t="shared" si="2"/>
        <v>#DIV/0!</v>
      </c>
      <c r="N11" s="142" t="e">
        <f>+N6*N10</f>
        <v>#DIV/0!</v>
      </c>
      <c r="O11" s="142" t="e">
        <f>+O6*O10</f>
        <v>#DIV/0!</v>
      </c>
      <c r="P11" s="142" t="e">
        <f>+P6*P10</f>
        <v>#DIV/0!</v>
      </c>
    </row>
    <row r="12" spans="2:17" ht="20.100000000000001" customHeight="1" x14ac:dyDescent="0.4">
      <c r="B12" s="282" t="s">
        <v>354</v>
      </c>
      <c r="C12" s="283" t="e">
        <f>+C9-C11</f>
        <v>#DIV/0!</v>
      </c>
      <c r="D12" s="284" t="e">
        <f t="shared" ref="D12:P12" si="3">+D9-D11</f>
        <v>#DIV/0!</v>
      </c>
      <c r="E12" s="285" t="e">
        <f t="shared" si="3"/>
        <v>#DIV/0!</v>
      </c>
      <c r="F12" s="284" t="e">
        <f t="shared" si="3"/>
        <v>#DIV/0!</v>
      </c>
      <c r="G12" s="284" t="e">
        <f t="shared" si="3"/>
        <v>#DIV/0!</v>
      </c>
      <c r="H12" s="284" t="e">
        <f t="shared" si="3"/>
        <v>#DIV/0!</v>
      </c>
      <c r="I12" s="285" t="e">
        <f t="shared" si="3"/>
        <v>#DIV/0!</v>
      </c>
      <c r="J12" s="284" t="e">
        <f t="shared" si="3"/>
        <v>#DIV/0!</v>
      </c>
      <c r="K12" s="285" t="e">
        <f t="shared" si="3"/>
        <v>#DIV/0!</v>
      </c>
      <c r="L12" s="284" t="e">
        <f t="shared" si="3"/>
        <v>#DIV/0!</v>
      </c>
      <c r="M12" s="284" t="e">
        <f t="shared" si="3"/>
        <v>#DIV/0!</v>
      </c>
      <c r="N12" s="284" t="e">
        <f t="shared" si="3"/>
        <v>#DIV/0!</v>
      </c>
      <c r="O12" s="285" t="e">
        <f t="shared" si="3"/>
        <v>#DIV/0!</v>
      </c>
      <c r="P12" s="285" t="e">
        <f t="shared" si="3"/>
        <v>#DIV/0!</v>
      </c>
    </row>
    <row r="13" spans="2:17" ht="20.100000000000001" customHeight="1" thickBot="1" x14ac:dyDescent="0.45">
      <c r="B13" s="286" t="s">
        <v>355</v>
      </c>
      <c r="C13" s="287" t="e">
        <f>+C12/C6</f>
        <v>#DIV/0!</v>
      </c>
      <c r="D13" s="288" t="e">
        <f t="shared" ref="D13:P13" si="4">+D12/D6</f>
        <v>#DIV/0!</v>
      </c>
      <c r="E13" s="289" t="e">
        <f t="shared" si="4"/>
        <v>#DIV/0!</v>
      </c>
      <c r="F13" s="287" t="e">
        <f t="shared" si="4"/>
        <v>#DIV/0!</v>
      </c>
      <c r="G13" s="287" t="e">
        <f t="shared" si="4"/>
        <v>#DIV/0!</v>
      </c>
      <c r="H13" s="287" t="e">
        <f t="shared" si="4"/>
        <v>#DIV/0!</v>
      </c>
      <c r="I13" s="287" t="e">
        <f t="shared" si="4"/>
        <v>#DIV/0!</v>
      </c>
      <c r="J13" s="287" t="e">
        <f t="shared" si="4"/>
        <v>#DIV/0!</v>
      </c>
      <c r="K13" s="287" t="e">
        <f t="shared" si="4"/>
        <v>#DIV/0!</v>
      </c>
      <c r="L13" s="287" t="e">
        <f t="shared" si="4"/>
        <v>#DIV/0!</v>
      </c>
      <c r="M13" s="287" t="e">
        <f t="shared" si="4"/>
        <v>#DIV/0!</v>
      </c>
      <c r="N13" s="287" t="e">
        <f t="shared" si="4"/>
        <v>#DIV/0!</v>
      </c>
      <c r="O13" s="287" t="e">
        <f t="shared" si="4"/>
        <v>#DIV/0!</v>
      </c>
      <c r="P13" s="287" t="e">
        <f t="shared" si="4"/>
        <v>#DIV/0!</v>
      </c>
    </row>
    <row r="14" spans="2:17" ht="14.25" thickTop="1" x14ac:dyDescent="0.4">
      <c r="B14" s="57"/>
      <c r="C14" s="57"/>
      <c r="D14" s="57"/>
      <c r="E14" s="57"/>
      <c r="F14" s="57"/>
      <c r="G14" s="57"/>
      <c r="H14" s="57"/>
      <c r="I14" s="57"/>
      <c r="J14" s="57"/>
      <c r="K14" s="57"/>
      <c r="L14" s="57"/>
      <c r="M14" s="57"/>
      <c r="N14" s="146" t="s">
        <v>356</v>
      </c>
      <c r="O14" s="57"/>
      <c r="P14" s="147"/>
    </row>
    <row r="15" spans="2:17" ht="13.9" x14ac:dyDescent="0.4">
      <c r="N15" s="132" t="s">
        <v>357</v>
      </c>
      <c r="P15" s="148"/>
    </row>
    <row r="16" spans="2:17" ht="13.9" x14ac:dyDescent="0.4">
      <c r="N16" s="132" t="s">
        <v>358</v>
      </c>
      <c r="P16" s="148" t="e">
        <f>+P12+P14-P15</f>
        <v>#DIV/0!</v>
      </c>
    </row>
    <row r="17" spans="2:16" ht="14.25" thickBot="1" x14ac:dyDescent="0.45">
      <c r="N17" s="132" t="s">
        <v>359</v>
      </c>
      <c r="P17" s="149" t="e">
        <f>+P16/P6</f>
        <v>#DIV/0!</v>
      </c>
    </row>
    <row r="18" spans="2:16" ht="13.15" thickTop="1" x14ac:dyDescent="0.35"/>
    <row r="19" spans="2:16" ht="17.649999999999999" x14ac:dyDescent="0.5">
      <c r="B19" s="150" t="s">
        <v>400</v>
      </c>
    </row>
    <row r="20" spans="2:16" ht="13.15" thickBot="1" x14ac:dyDescent="0.4"/>
    <row r="21" spans="2:16" ht="28.15" thickBot="1" x14ac:dyDescent="0.4">
      <c r="B21" s="217" t="s">
        <v>213</v>
      </c>
      <c r="C21" s="227" t="s">
        <v>212</v>
      </c>
      <c r="D21" s="233" t="s">
        <v>211</v>
      </c>
      <c r="E21" s="233" t="s">
        <v>243</v>
      </c>
      <c r="F21" s="233" t="s">
        <v>813</v>
      </c>
      <c r="G21" s="233" t="s">
        <v>244</v>
      </c>
      <c r="H21" s="233" t="s">
        <v>804</v>
      </c>
      <c r="I21" s="233" t="s">
        <v>246</v>
      </c>
      <c r="J21" s="233" t="s">
        <v>350</v>
      </c>
      <c r="K21" s="228" t="s">
        <v>247</v>
      </c>
      <c r="L21" s="228" t="s">
        <v>815</v>
      </c>
      <c r="M21" s="228" t="s">
        <v>1</v>
      </c>
      <c r="N21" s="228" t="s">
        <v>1</v>
      </c>
      <c r="O21" s="228" t="s">
        <v>1</v>
      </c>
      <c r="P21" s="229" t="s">
        <v>208</v>
      </c>
    </row>
    <row r="22" spans="2:16" ht="20.100000000000001" customHeight="1" thickTop="1" thickBot="1" x14ac:dyDescent="0.45">
      <c r="B22" s="135" t="s">
        <v>360</v>
      </c>
      <c r="C22" s="366">
        <f>'Next Years Budget - Set Goals'!E15</f>
        <v>3500000</v>
      </c>
      <c r="D22" s="366">
        <f>'Next Years Budget - Set Goals'!G15</f>
        <v>1200000</v>
      </c>
      <c r="E22" s="366">
        <f>'Next Years Budget - Set Goals'!I15</f>
        <v>800000</v>
      </c>
      <c r="F22" s="366">
        <f>'Next Years Budget - Set Goals'!K15</f>
        <v>0</v>
      </c>
      <c r="G22" s="366">
        <f>'Next Years Budget - Set Goals'!M15</f>
        <v>2000000</v>
      </c>
      <c r="H22" s="366">
        <f>'Next Years Budget - Set Goals'!O15</f>
        <v>400000</v>
      </c>
      <c r="I22" s="366">
        <f>'Next Years Budget - Set Goals'!Q15</f>
        <v>2500000</v>
      </c>
      <c r="J22" s="366">
        <f>'Next Years Budget - Set Goals'!S15</f>
        <v>0</v>
      </c>
      <c r="K22" s="366">
        <f>'Next Years Budget - Set Goals'!U15</f>
        <v>0</v>
      </c>
      <c r="L22" s="366">
        <f>'Next Years Budget - Set Goals'!W15</f>
        <v>0</v>
      </c>
      <c r="M22" s="366">
        <f>'Next Years Budget - Set Goals'!Y15</f>
        <v>0</v>
      </c>
      <c r="N22" s="366">
        <f>'Next Years Budget - Set Goals'!AA15</f>
        <v>0</v>
      </c>
      <c r="O22" s="366">
        <f>'Next Years Budget - Set Goals'!AC15</f>
        <v>0</v>
      </c>
      <c r="P22" s="368">
        <f>SUM(C22:O22)</f>
        <v>10400000</v>
      </c>
    </row>
    <row r="23" spans="2:16" ht="20.100000000000001" customHeight="1" x14ac:dyDescent="0.4">
      <c r="B23" s="140" t="s">
        <v>349</v>
      </c>
      <c r="C23" s="367">
        <f>+C22/$P$22</f>
        <v>0.33653846153846156</v>
      </c>
      <c r="D23" s="365">
        <f t="shared" ref="D23:O23" si="5">+D22/$P$22</f>
        <v>0.11538461538461539</v>
      </c>
      <c r="E23" s="114">
        <f t="shared" si="5"/>
        <v>7.6923076923076927E-2</v>
      </c>
      <c r="F23" s="157">
        <f t="shared" si="5"/>
        <v>0</v>
      </c>
      <c r="G23" s="114">
        <f t="shared" si="5"/>
        <v>0.19230769230769232</v>
      </c>
      <c r="H23" s="157">
        <f t="shared" si="5"/>
        <v>3.8461538461538464E-2</v>
      </c>
      <c r="I23" s="114">
        <f t="shared" si="5"/>
        <v>0.24038461538461539</v>
      </c>
      <c r="J23" s="157">
        <f t="shared" si="5"/>
        <v>0</v>
      </c>
      <c r="K23" s="114">
        <f t="shared" si="5"/>
        <v>0</v>
      </c>
      <c r="L23" s="157">
        <f t="shared" si="5"/>
        <v>0</v>
      </c>
      <c r="M23" s="160">
        <f t="shared" si="5"/>
        <v>0</v>
      </c>
      <c r="N23" s="159">
        <f t="shared" si="5"/>
        <v>0</v>
      </c>
      <c r="O23" s="159">
        <f t="shared" si="5"/>
        <v>0</v>
      </c>
      <c r="P23" s="158" t="e">
        <f>+P22/$P$6</f>
        <v>#DIV/0!</v>
      </c>
    </row>
    <row r="24" spans="2:16" ht="20.100000000000001" customHeight="1" thickBot="1" x14ac:dyDescent="0.45">
      <c r="B24" s="145" t="s">
        <v>361</v>
      </c>
      <c r="C24" s="369">
        <f>+(C25/C22)</f>
        <v>1</v>
      </c>
      <c r="D24" s="369">
        <f t="shared" ref="D24:O24" si="6">+(D25/D22)</f>
        <v>1</v>
      </c>
      <c r="E24" s="369">
        <f t="shared" si="6"/>
        <v>1</v>
      </c>
      <c r="F24" s="369" t="e">
        <f t="shared" si="6"/>
        <v>#DIV/0!</v>
      </c>
      <c r="G24" s="369">
        <f t="shared" si="6"/>
        <v>1</v>
      </c>
      <c r="H24" s="369">
        <f t="shared" si="6"/>
        <v>1</v>
      </c>
      <c r="I24" s="369">
        <f t="shared" si="6"/>
        <v>1</v>
      </c>
      <c r="J24" s="369" t="e">
        <f t="shared" si="6"/>
        <v>#DIV/0!</v>
      </c>
      <c r="K24" s="369" t="e">
        <f t="shared" si="6"/>
        <v>#DIV/0!</v>
      </c>
      <c r="L24" s="369" t="e">
        <f t="shared" si="6"/>
        <v>#DIV/0!</v>
      </c>
      <c r="M24" s="369" t="e">
        <f t="shared" si="6"/>
        <v>#DIV/0!</v>
      </c>
      <c r="N24" s="369" t="e">
        <f t="shared" si="6"/>
        <v>#DIV/0!</v>
      </c>
      <c r="O24" s="369" t="e">
        <f t="shared" si="6"/>
        <v>#DIV/0!</v>
      </c>
      <c r="P24" s="297">
        <f>+P25/P22</f>
        <v>1</v>
      </c>
    </row>
    <row r="25" spans="2:16" ht="20.100000000000001" customHeight="1" thickBot="1" x14ac:dyDescent="0.45">
      <c r="B25" s="145" t="s">
        <v>362</v>
      </c>
      <c r="C25" s="366">
        <f>'Next Years Budget - Set Goals'!E32</f>
        <v>3500000</v>
      </c>
      <c r="D25" s="366">
        <f>'Next Years Budget - Set Goals'!G32</f>
        <v>1200000</v>
      </c>
      <c r="E25" s="366">
        <f>'Next Years Budget - Set Goals'!I32</f>
        <v>800000</v>
      </c>
      <c r="F25" s="366">
        <f>'Next Years Budget - Set Goals'!K32</f>
        <v>0</v>
      </c>
      <c r="G25" s="366">
        <f>'Next Years Budget - Set Goals'!M32</f>
        <v>2000000</v>
      </c>
      <c r="H25" s="366">
        <f>'Next Years Budget - Set Goals'!O32</f>
        <v>400000</v>
      </c>
      <c r="I25" s="366">
        <f>'Next Years Budget - Set Goals'!Q32</f>
        <v>2500000</v>
      </c>
      <c r="J25" s="366">
        <f>'Next Years Budget - Set Goals'!S32</f>
        <v>0</v>
      </c>
      <c r="K25" s="366">
        <f>'Next Years Budget - Set Goals'!U32</f>
        <v>0</v>
      </c>
      <c r="L25" s="366">
        <f>'Next Years Budget - Set Goals'!W32</f>
        <v>0</v>
      </c>
      <c r="M25" s="366">
        <f>'Next Years Budget - Set Goals'!Y32</f>
        <v>0</v>
      </c>
      <c r="N25" s="366">
        <f>'Next Years Budget - Set Goals'!AA32</f>
        <v>0</v>
      </c>
      <c r="O25" s="366">
        <f>'Next Years Budget - Set Goals'!AC32</f>
        <v>0</v>
      </c>
      <c r="P25" s="296">
        <f>SUM(C25:O25)</f>
        <v>10400000</v>
      </c>
    </row>
    <row r="26" spans="2:16" ht="20.100000000000001" customHeight="1" thickBot="1" x14ac:dyDescent="0.45">
      <c r="B26" s="145" t="s">
        <v>363</v>
      </c>
      <c r="C26" s="369">
        <f>+(C27/C22)</f>
        <v>0</v>
      </c>
      <c r="D26" s="369">
        <f t="shared" ref="D26:O26" si="7">+(D27/D22)</f>
        <v>0</v>
      </c>
      <c r="E26" s="369">
        <f t="shared" si="7"/>
        <v>0</v>
      </c>
      <c r="F26" s="369" t="e">
        <f t="shared" si="7"/>
        <v>#DIV/0!</v>
      </c>
      <c r="G26" s="369">
        <f t="shared" si="7"/>
        <v>0</v>
      </c>
      <c r="H26" s="369">
        <f t="shared" si="7"/>
        <v>0</v>
      </c>
      <c r="I26" s="369">
        <f t="shared" si="7"/>
        <v>0</v>
      </c>
      <c r="J26" s="369" t="e">
        <f t="shared" si="7"/>
        <v>#DIV/0!</v>
      </c>
      <c r="K26" s="369" t="e">
        <f t="shared" si="7"/>
        <v>#DIV/0!</v>
      </c>
      <c r="L26" s="369" t="e">
        <f t="shared" si="7"/>
        <v>#DIV/0!</v>
      </c>
      <c r="M26" s="369" t="e">
        <f t="shared" si="7"/>
        <v>#DIV/0!</v>
      </c>
      <c r="N26" s="369" t="e">
        <f t="shared" si="7"/>
        <v>#DIV/0!</v>
      </c>
      <c r="O26" s="369" t="e">
        <f t="shared" si="7"/>
        <v>#DIV/0!</v>
      </c>
      <c r="P26" s="297">
        <f>+P27/P22</f>
        <v>0</v>
      </c>
    </row>
    <row r="27" spans="2:16" ht="20.100000000000001" customHeight="1" thickBot="1" x14ac:dyDescent="0.45">
      <c r="B27" s="145" t="s">
        <v>364</v>
      </c>
      <c r="C27" s="366">
        <f>'Next Years Budget - Set Goals'!E123</f>
        <v>0</v>
      </c>
      <c r="D27" s="366">
        <f>'Next Years Budget - Set Goals'!G123</f>
        <v>0</v>
      </c>
      <c r="E27" s="366">
        <f>'Next Years Budget - Set Goals'!I123</f>
        <v>0</v>
      </c>
      <c r="F27" s="366">
        <f>'Next Years Budget - Set Goals'!K123</f>
        <v>0</v>
      </c>
      <c r="G27" s="366">
        <f>'Next Years Budget - Set Goals'!M123</f>
        <v>0</v>
      </c>
      <c r="H27" s="366">
        <f>'Next Years Budget - Set Goals'!O123</f>
        <v>0</v>
      </c>
      <c r="I27" s="366">
        <f>'Next Years Budget - Set Goals'!Q123</f>
        <v>0</v>
      </c>
      <c r="J27" s="366">
        <f>'Next Years Budget - Set Goals'!S123</f>
        <v>0</v>
      </c>
      <c r="K27" s="366">
        <f>'Next Years Budget - Set Goals'!U123</f>
        <v>0</v>
      </c>
      <c r="L27" s="366">
        <f>'Next Years Budget - Set Goals'!W123</f>
        <v>0</v>
      </c>
      <c r="M27" s="366">
        <f>'Next Years Budget - Set Goals'!Y123</f>
        <v>0</v>
      </c>
      <c r="N27" s="366">
        <f>'Next Years Budget - Set Goals'!AA123</f>
        <v>0</v>
      </c>
      <c r="O27" s="366">
        <f>'Next Years Budget - Set Goals'!AC123</f>
        <v>0</v>
      </c>
      <c r="P27" s="296">
        <f>SUM(C27:O27)</f>
        <v>0</v>
      </c>
    </row>
    <row r="28" spans="2:16" ht="20.100000000000001" customHeight="1" x14ac:dyDescent="0.4">
      <c r="B28" s="145" t="s">
        <v>354</v>
      </c>
      <c r="C28" s="295">
        <f>+(C25-C27)</f>
        <v>3500000</v>
      </c>
      <c r="D28" s="295">
        <f t="shared" ref="D28:O28" si="8">+(D25-D27)</f>
        <v>1200000</v>
      </c>
      <c r="E28" s="295">
        <f t="shared" si="8"/>
        <v>800000</v>
      </c>
      <c r="F28" s="295">
        <f t="shared" si="8"/>
        <v>0</v>
      </c>
      <c r="G28" s="295">
        <f t="shared" si="8"/>
        <v>2000000</v>
      </c>
      <c r="H28" s="295">
        <f t="shared" si="8"/>
        <v>400000</v>
      </c>
      <c r="I28" s="295">
        <f t="shared" si="8"/>
        <v>2500000</v>
      </c>
      <c r="J28" s="295">
        <f t="shared" si="8"/>
        <v>0</v>
      </c>
      <c r="K28" s="295">
        <f t="shared" si="8"/>
        <v>0</v>
      </c>
      <c r="L28" s="295">
        <f t="shared" si="8"/>
        <v>0</v>
      </c>
      <c r="M28" s="295">
        <f t="shared" si="8"/>
        <v>0</v>
      </c>
      <c r="N28" s="295">
        <f t="shared" si="8"/>
        <v>0</v>
      </c>
      <c r="O28" s="295">
        <f t="shared" si="8"/>
        <v>0</v>
      </c>
      <c r="P28" s="296">
        <f>SUM(C28:O28)</f>
        <v>10400000</v>
      </c>
    </row>
    <row r="29" spans="2:16" ht="20.100000000000001" customHeight="1" thickBot="1" x14ac:dyDescent="0.45">
      <c r="B29" s="134" t="s">
        <v>355</v>
      </c>
      <c r="C29" s="298">
        <f>+C28/C22</f>
        <v>1</v>
      </c>
      <c r="D29" s="298">
        <f t="shared" ref="D29:P29" si="9">+D28/D22</f>
        <v>1</v>
      </c>
      <c r="E29" s="298">
        <f t="shared" si="9"/>
        <v>1</v>
      </c>
      <c r="F29" s="298" t="e">
        <f t="shared" si="9"/>
        <v>#DIV/0!</v>
      </c>
      <c r="G29" s="298">
        <f t="shared" si="9"/>
        <v>1</v>
      </c>
      <c r="H29" s="298">
        <f t="shared" si="9"/>
        <v>1</v>
      </c>
      <c r="I29" s="298">
        <f t="shared" si="9"/>
        <v>1</v>
      </c>
      <c r="J29" s="298" t="e">
        <f t="shared" si="9"/>
        <v>#DIV/0!</v>
      </c>
      <c r="K29" s="298" t="e">
        <f t="shared" si="9"/>
        <v>#DIV/0!</v>
      </c>
      <c r="L29" s="298" t="e">
        <f t="shared" si="9"/>
        <v>#DIV/0!</v>
      </c>
      <c r="M29" s="298" t="e">
        <f t="shared" si="9"/>
        <v>#DIV/0!</v>
      </c>
      <c r="N29" s="298" t="e">
        <f t="shared" si="9"/>
        <v>#DIV/0!</v>
      </c>
      <c r="O29" s="298" t="e">
        <f t="shared" si="9"/>
        <v>#DIV/0!</v>
      </c>
      <c r="P29" s="298">
        <f t="shared" si="9"/>
        <v>1</v>
      </c>
    </row>
    <row r="30" spans="2:16" ht="14.25" thickTop="1" x14ac:dyDescent="0.4">
      <c r="B30" s="57"/>
      <c r="C30" s="57"/>
      <c r="D30" s="57"/>
      <c r="E30" s="57"/>
      <c r="F30" s="57"/>
      <c r="G30" s="57"/>
      <c r="H30" s="57"/>
      <c r="I30" s="57"/>
      <c r="J30" s="57"/>
      <c r="K30" s="57"/>
      <c r="L30" s="57"/>
      <c r="M30" s="57"/>
      <c r="N30" s="146" t="s">
        <v>356</v>
      </c>
      <c r="O30" s="57"/>
      <c r="P30" s="299">
        <v>0</v>
      </c>
    </row>
    <row r="31" spans="2:16" ht="13.9" x14ac:dyDescent="0.4">
      <c r="N31" s="132" t="s">
        <v>357</v>
      </c>
      <c r="P31" s="300">
        <v>0</v>
      </c>
    </row>
    <row r="32" spans="2:16" ht="13.9" x14ac:dyDescent="0.4">
      <c r="N32" s="132" t="s">
        <v>358</v>
      </c>
      <c r="P32" s="302">
        <f>+P28+P30-P31</f>
        <v>10400000</v>
      </c>
    </row>
    <row r="33" spans="14:16" ht="14.25" thickBot="1" x14ac:dyDescent="0.45">
      <c r="N33" s="132" t="s">
        <v>359</v>
      </c>
      <c r="P33" s="301">
        <f>+P32/P22</f>
        <v>1</v>
      </c>
    </row>
    <row r="34" spans="14:16" ht="13.15" thickTop="1" x14ac:dyDescent="0.35"/>
  </sheetData>
  <phoneticPr fontId="0" type="noConversion"/>
  <pageMargins left="0.75" right="0.75" top="1" bottom="1" header="0.5" footer="0.5"/>
  <pageSetup orientation="portrait" horizontalDpi="4294967293" verticalDpi="300"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2:AT135"/>
  <sheetViews>
    <sheetView topLeftCell="A5" zoomScale="63" zoomScaleNormal="56" workbookViewId="0">
      <selection activeCell="Q7" sqref="Q7"/>
    </sheetView>
  </sheetViews>
  <sheetFormatPr defaultRowHeight="12.75" x14ac:dyDescent="0.35"/>
  <cols>
    <col min="1" max="1" width="6.265625" customWidth="1"/>
    <col min="2" max="2" width="68" bestFit="1" customWidth="1"/>
    <col min="3" max="3" width="19.265625" customWidth="1"/>
    <col min="4" max="4" width="9.46484375" bestFit="1" customWidth="1"/>
    <col min="5" max="5" width="14.73046875" customWidth="1"/>
    <col min="6" max="6" width="10.33203125" bestFit="1" customWidth="1"/>
    <col min="7" max="7" width="17.46484375" bestFit="1" customWidth="1"/>
    <col min="8" max="8" width="9.46484375" bestFit="1" customWidth="1"/>
    <col min="9" max="9" width="13.59765625" bestFit="1" customWidth="1"/>
    <col min="10" max="10" width="10.33203125" bestFit="1" customWidth="1"/>
    <col min="11" max="11" width="13.59765625" bestFit="1" customWidth="1"/>
    <col min="12" max="12" width="10.3984375" bestFit="1" customWidth="1"/>
    <col min="13" max="13" width="13.6640625" bestFit="1" customWidth="1"/>
    <col min="14" max="14" width="10.3984375" bestFit="1" customWidth="1"/>
    <col min="15" max="15" width="12.06640625" bestFit="1" customWidth="1"/>
    <col min="16" max="16" width="10.3984375" bestFit="1" customWidth="1"/>
    <col min="17" max="17" width="13.6640625" bestFit="1" customWidth="1"/>
    <col min="18" max="18" width="10.3984375" bestFit="1" customWidth="1"/>
    <col min="19" max="19" width="18.6640625" customWidth="1"/>
    <col min="20" max="20" width="14.1328125" customWidth="1"/>
    <col min="21" max="21" width="15.53125" customWidth="1"/>
    <col min="22" max="22" width="10.3984375" bestFit="1" customWidth="1"/>
    <col min="23" max="23" width="9.1328125" bestFit="1" customWidth="1"/>
    <col min="24" max="24" width="10.3984375" bestFit="1" customWidth="1"/>
    <col min="25" max="25" width="12" bestFit="1" customWidth="1"/>
    <col min="26" max="26" width="10.33203125" bestFit="1" customWidth="1"/>
    <col min="27" max="27" width="9" bestFit="1" customWidth="1"/>
    <col min="28" max="28" width="10.265625" bestFit="1" customWidth="1"/>
    <col min="29" max="29" width="9" bestFit="1" customWidth="1"/>
    <col min="30" max="30" width="10.265625" bestFit="1" customWidth="1"/>
    <col min="32" max="32" width="33" customWidth="1"/>
    <col min="33" max="33" width="18.1328125" customWidth="1"/>
    <col min="34" max="34" width="17.73046875" customWidth="1"/>
    <col min="35" max="35" width="17.265625" customWidth="1"/>
    <col min="36" max="36" width="21.265625" customWidth="1"/>
    <col min="37" max="37" width="15.73046875" customWidth="1"/>
    <col min="38" max="38" width="15.265625" customWidth="1"/>
    <col min="39" max="39" width="16.73046875" customWidth="1"/>
    <col min="40" max="40" width="15" customWidth="1"/>
    <col min="41" max="41" width="18.265625" customWidth="1"/>
    <col min="42" max="42" width="17.1328125" customWidth="1"/>
    <col min="46" max="46" width="20.265625" customWidth="1"/>
  </cols>
  <sheetData>
    <row r="2" spans="2:46" x14ac:dyDescent="0.35">
      <c r="C2" s="178"/>
      <c r="E2" s="241"/>
      <c r="F2" s="163"/>
      <c r="H2" s="163"/>
      <c r="I2" s="178"/>
      <c r="J2" s="163"/>
      <c r="L2" s="163"/>
      <c r="N2" s="163"/>
      <c r="P2" s="163"/>
      <c r="R2" s="163"/>
      <c r="T2" s="163"/>
      <c r="V2" s="163"/>
      <c r="X2" s="163"/>
      <c r="Z2" s="163"/>
      <c r="AB2" s="163"/>
      <c r="AD2" s="163"/>
    </row>
    <row r="3" spans="2:46" ht="17.649999999999999" x14ac:dyDescent="0.5">
      <c r="C3" s="178"/>
      <c r="E3" s="468"/>
      <c r="F3" s="163"/>
      <c r="G3" s="208"/>
      <c r="H3" s="163"/>
      <c r="I3" s="208"/>
      <c r="J3" s="163"/>
      <c r="K3" s="208"/>
      <c r="L3" s="163"/>
      <c r="M3" s="208"/>
      <c r="N3" s="163"/>
      <c r="O3" s="208"/>
      <c r="P3" s="163"/>
      <c r="Q3" s="208"/>
      <c r="R3" s="163"/>
      <c r="S3" s="208"/>
      <c r="T3" s="163"/>
      <c r="U3" s="208"/>
      <c r="V3" s="163"/>
      <c r="W3" s="208"/>
      <c r="X3" s="163"/>
      <c r="Y3" s="208"/>
      <c r="Z3" s="163"/>
      <c r="AA3" s="467"/>
      <c r="AB3" s="163"/>
      <c r="AC3" s="467"/>
      <c r="AD3" s="163"/>
      <c r="AF3" s="150" t="s">
        <v>418</v>
      </c>
    </row>
    <row r="4" spans="2:46" ht="30.4" thickBot="1" x14ac:dyDescent="0.85">
      <c r="B4" s="207" t="s">
        <v>417</v>
      </c>
      <c r="C4" s="178"/>
      <c r="F4" s="163"/>
      <c r="H4" s="163"/>
      <c r="I4" s="178"/>
      <c r="J4" s="163"/>
      <c r="L4" s="163"/>
      <c r="N4" s="163"/>
      <c r="P4" s="163"/>
      <c r="R4" s="163"/>
      <c r="T4" s="163"/>
      <c r="V4" s="163"/>
      <c r="X4" s="163"/>
      <c r="Z4" s="163"/>
      <c r="AB4" s="163"/>
      <c r="AD4" s="163"/>
      <c r="AF4" s="150" t="s">
        <v>369</v>
      </c>
    </row>
    <row r="5" spans="2:46" ht="42" customHeight="1" thickTop="1" thickBot="1" x14ac:dyDescent="0.45">
      <c r="B5" s="26" t="s">
        <v>239</v>
      </c>
      <c r="C5" s="1431" t="s">
        <v>240</v>
      </c>
      <c r="D5" s="1433"/>
      <c r="E5" s="1432" t="s">
        <v>212</v>
      </c>
      <c r="F5" s="1431"/>
      <c r="G5" s="1430" t="s">
        <v>509</v>
      </c>
      <c r="H5" s="1431"/>
      <c r="I5" s="1430" t="s">
        <v>243</v>
      </c>
      <c r="J5" s="1431"/>
      <c r="K5" s="1438" t="s">
        <v>1128</v>
      </c>
      <c r="L5" s="1441"/>
      <c r="M5" s="1430" t="s">
        <v>244</v>
      </c>
      <c r="N5" s="1431"/>
      <c r="O5" s="1430" t="s">
        <v>804</v>
      </c>
      <c r="P5" s="1431"/>
      <c r="Q5" s="1430" t="s">
        <v>811</v>
      </c>
      <c r="R5" s="1431"/>
      <c r="S5" s="1430" t="s">
        <v>350</v>
      </c>
      <c r="T5" s="1431"/>
      <c r="U5" s="1430" t="s">
        <v>247</v>
      </c>
      <c r="V5" s="1431"/>
      <c r="W5" s="1430" t="s">
        <v>812</v>
      </c>
      <c r="X5" s="1431"/>
      <c r="Y5" s="1430" t="s">
        <v>249</v>
      </c>
      <c r="Z5" s="1431"/>
      <c r="AA5" s="1430" t="s">
        <v>250</v>
      </c>
      <c r="AB5" s="1431"/>
      <c r="AC5" s="1430" t="s">
        <v>251</v>
      </c>
      <c r="AD5" s="1434"/>
      <c r="AF5" s="217" t="s">
        <v>213</v>
      </c>
      <c r="AG5" s="227" t="s">
        <v>212</v>
      </c>
      <c r="AH5" s="233" t="s">
        <v>211</v>
      </c>
      <c r="AI5" s="233" t="s">
        <v>243</v>
      </c>
      <c r="AJ5" s="233" t="s">
        <v>943</v>
      </c>
      <c r="AK5" s="233" t="s">
        <v>244</v>
      </c>
      <c r="AL5" s="233" t="s">
        <v>804</v>
      </c>
      <c r="AM5" s="233" t="s">
        <v>246</v>
      </c>
      <c r="AN5" s="233" t="s">
        <v>350</v>
      </c>
      <c r="AO5" s="228" t="s">
        <v>247</v>
      </c>
      <c r="AP5" s="228" t="s">
        <v>815</v>
      </c>
      <c r="AQ5" s="228" t="s">
        <v>1</v>
      </c>
      <c r="AR5" s="228" t="s">
        <v>1</v>
      </c>
      <c r="AS5" s="228" t="s">
        <v>1</v>
      </c>
      <c r="AT5" s="229" t="s">
        <v>208</v>
      </c>
    </row>
    <row r="6" spans="2:46" ht="15.75" thickTop="1" thickBot="1" x14ac:dyDescent="0.45">
      <c r="B6" s="4"/>
      <c r="C6" s="205" t="s">
        <v>236</v>
      </c>
      <c r="D6" s="75" t="s">
        <v>237</v>
      </c>
      <c r="E6" s="473" t="s">
        <v>236</v>
      </c>
      <c r="F6" s="209" t="s">
        <v>237</v>
      </c>
      <c r="G6" s="78" t="s">
        <v>236</v>
      </c>
      <c r="H6" s="171" t="s">
        <v>237</v>
      </c>
      <c r="I6" s="179" t="s">
        <v>236</v>
      </c>
      <c r="J6" s="171" t="s">
        <v>237</v>
      </c>
      <c r="K6" s="78" t="s">
        <v>236</v>
      </c>
      <c r="L6" s="171" t="s">
        <v>237</v>
      </c>
      <c r="M6" s="78" t="s">
        <v>236</v>
      </c>
      <c r="N6" s="165" t="s">
        <v>237</v>
      </c>
      <c r="O6" s="78" t="s">
        <v>236</v>
      </c>
      <c r="P6" s="165" t="s">
        <v>237</v>
      </c>
      <c r="Q6" s="78" t="s">
        <v>236</v>
      </c>
      <c r="R6" s="209" t="s">
        <v>237</v>
      </c>
      <c r="S6" s="78" t="s">
        <v>236</v>
      </c>
      <c r="T6" s="209" t="s">
        <v>237</v>
      </c>
      <c r="U6" s="78" t="s">
        <v>236</v>
      </c>
      <c r="V6" s="171" t="s">
        <v>237</v>
      </c>
      <c r="W6" s="211" t="s">
        <v>236</v>
      </c>
      <c r="X6" s="165" t="s">
        <v>237</v>
      </c>
      <c r="Y6" s="78" t="s">
        <v>236</v>
      </c>
      <c r="Z6" s="165" t="s">
        <v>237</v>
      </c>
      <c r="AA6" s="78" t="s">
        <v>236</v>
      </c>
      <c r="AB6" s="209" t="s">
        <v>237</v>
      </c>
      <c r="AC6" s="78" t="s">
        <v>236</v>
      </c>
      <c r="AD6" s="391" t="s">
        <v>237</v>
      </c>
      <c r="AF6" s="218" t="s">
        <v>360</v>
      </c>
      <c r="AG6" s="239">
        <f>+(E7)</f>
        <v>3500000</v>
      </c>
      <c r="AH6" s="370">
        <f>+(G7)</f>
        <v>0</v>
      </c>
      <c r="AI6" s="370">
        <f>+(I7)</f>
        <v>0</v>
      </c>
      <c r="AJ6" s="370">
        <f>+(K7)</f>
        <v>0</v>
      </c>
      <c r="AK6" s="370">
        <f>+(M7)</f>
        <v>0</v>
      </c>
      <c r="AL6" s="370">
        <f>+(O7)</f>
        <v>0</v>
      </c>
      <c r="AM6" s="370">
        <f>+(Q7)</f>
        <v>0</v>
      </c>
      <c r="AN6" s="370">
        <f>+(S7)</f>
        <v>0</v>
      </c>
      <c r="AO6" s="370">
        <f>+(U7)</f>
        <v>0</v>
      </c>
      <c r="AP6" s="370">
        <f>+(W7)</f>
        <v>0</v>
      </c>
      <c r="AQ6" s="370">
        <f>+(Y7)</f>
        <v>0</v>
      </c>
      <c r="AR6" s="370">
        <f>+(AA7)</f>
        <v>0</v>
      </c>
      <c r="AS6" s="371">
        <f>+(AC7)</f>
        <v>0</v>
      </c>
      <c r="AT6" s="372">
        <f>SUM(AG6:AS6)</f>
        <v>3500000</v>
      </c>
    </row>
    <row r="7" spans="2:46" ht="15.75" thickTop="1" thickBot="1" x14ac:dyDescent="0.45">
      <c r="B7" s="392" t="s">
        <v>230</v>
      </c>
      <c r="C7" s="245">
        <f>+E7+G7+I7+K7+M7+O7+Q7+S7+U7+W7+Y7+AA7+AC7</f>
        <v>3500000</v>
      </c>
      <c r="D7" s="101">
        <f>+C7/$C$7</f>
        <v>1</v>
      </c>
      <c r="E7" s="472">
        <f>('January Budget'!E7+'February Budget'!E7+'March Budget'!E7+'April Budget'!E7+'May Budget'!E7+'June Budget'!E7+'July Budget'!E7+'August Budget'!E7+'September Budget'!E7+'October Budget'!E7+'November Budget'!E7+'December Budget'!E7)</f>
        <v>3500000</v>
      </c>
      <c r="F7" s="108">
        <f>+E7/$E$7</f>
        <v>1</v>
      </c>
      <c r="G7" s="472">
        <f>('January Budget'!G7+'February Budget'!G7+'March Budget'!G7+'April Budget'!G7+'May Budget'!G7+'June Budget'!G7+'July Budget'!G7+'August Budget'!G7+'September Budget'!G7+'October Budget'!G7+'November Budget'!G7+'December Budget'!G7)</f>
        <v>0</v>
      </c>
      <c r="H7" s="172" t="e">
        <f>+G7/$G$7</f>
        <v>#DIV/0!</v>
      </c>
      <c r="I7" s="472">
        <f>('January Budget'!I7+'February Budget'!I7+'March Budget'!I7+'April Budget'!I7+'May Budget'!I7+'June Budget'!I7+'July Budget'!I7+'August Budget'!I7+'September Budget'!I7+'October Budget'!I7+'November Budget'!I7+'December Budget'!I7)</f>
        <v>0</v>
      </c>
      <c r="J7" s="172" t="e">
        <f>+I7/$I$7</f>
        <v>#DIV/0!</v>
      </c>
      <c r="K7" s="472">
        <f>('January Budget'!K7+'February Budget'!K7+'March Budget'!K7+'April Budget'!K7+'May Budget'!K7+'June Budget'!K7+'July Budget'!K7+'August Budget'!K7+'September Budget'!K7+'October Budget'!K7+'November Budget'!K7+'December Budget'!K7)</f>
        <v>0</v>
      </c>
      <c r="L7" s="172" t="e">
        <f>+K7/$K$7</f>
        <v>#DIV/0!</v>
      </c>
      <c r="M7" s="472">
        <f>('January Budget'!M7+'February Budget'!M7+'March Budget'!M7+'April Budget'!M7+'May Budget'!M7+'June Budget'!M7+'July Budget'!M7+'August Budget'!M7+'September Budget'!M7+'October Budget'!M7+'November Budget'!M7+'December Budget'!M7)</f>
        <v>0</v>
      </c>
      <c r="N7" s="108" t="e">
        <f>+M7/$M$7</f>
        <v>#DIV/0!</v>
      </c>
      <c r="O7" s="472">
        <f>('January Budget'!O7+'February Budget'!O7+'March Budget'!O7+'April Budget'!O7+'May Budget'!O7+'June Budget'!O7+'July Budget'!O7+'August Budget'!O7+'September Budget'!O7+'October Budget'!O7+'November Budget'!O7+'December Budget'!O7)</f>
        <v>0</v>
      </c>
      <c r="P7" s="108" t="e">
        <f>+O7/$M$7</f>
        <v>#DIV/0!</v>
      </c>
      <c r="Q7" s="472">
        <f>('January Budget'!Q7+'February Budget'!Q7+'March Budget'!Q7+'April Budget'!Q7+'May Budget'!Q7+'June Budget'!Q7+'July Budget'!Q7+'August Budget'!Q7+'September Budget'!Q7+'October Budget'!Q7+'November Budget'!Q7+'December Budget'!Q7)</f>
        <v>0</v>
      </c>
      <c r="R7" s="108" t="e">
        <f>+Q7/$Q$7</f>
        <v>#DIV/0!</v>
      </c>
      <c r="S7" s="472">
        <f>('January Budget'!S7+'February Budget'!S7+'March Budget'!S7+'April Budget'!S7+'May Budget'!S7+'June Budget'!S7+'July Budget'!S7+'August Budget'!S7+'September Budget'!S7+'October Budget'!S7+'November Budget'!S7+'December Budget'!S7)</f>
        <v>0</v>
      </c>
      <c r="T7" s="108" t="e">
        <f>+S7/$S$7</f>
        <v>#DIV/0!</v>
      </c>
      <c r="U7" s="472">
        <f>('January Budget'!U7+'February Budget'!U7+'March Budget'!U7+'April Budget'!U7+'May Budget'!U7+'June Budget'!U7+'July Budget'!U7+'August Budget'!U7+'September Budget'!U7+'October Budget'!U7+'November Budget'!U7+'December Budget'!U7)</f>
        <v>0</v>
      </c>
      <c r="V7" s="172" t="e">
        <f>+U7/$U$7</f>
        <v>#DIV/0!</v>
      </c>
      <c r="W7" s="472">
        <f>('January Budget'!W7+'February Budget'!W7+'March Budget'!W7+'April Budget'!W7+'May Budget'!W7+'June Budget'!W7+'July Budget'!W7+'August Budget'!W7+'September Budget'!W7+'October Budget'!W7+'November Budget'!W7+'December Budget'!W7)</f>
        <v>0</v>
      </c>
      <c r="X7" s="108" t="e">
        <f>+W7/$W$7</f>
        <v>#DIV/0!</v>
      </c>
      <c r="Y7" s="472">
        <f>('January Budget'!Y7+'February Budget'!Y7+'March Budget'!Y7+'April Budget'!Y7+'May Budget'!Y7+'June Budget'!Y7+'July Budget'!Y7+'August Budget'!Y7+'September Budget'!Y7+'October Budget'!Y7+'November Budget'!Y7+'December Budget'!Y7)</f>
        <v>0</v>
      </c>
      <c r="Z7" s="108" t="e">
        <f>+Y7/$Y$7</f>
        <v>#DIV/0!</v>
      </c>
      <c r="AA7" s="472">
        <f>('January Budget'!AA7+'February Budget'!AA7+'March Budget'!AA7+'April Budget'!AA7+'May Budget'!AA7+'June Budget'!AA7+'July Budget'!AA7+'August Budget'!AA7+'September Budget'!AA7+'October Budget'!AA7+'November Budget'!AA7+'December Budget'!AA7)</f>
        <v>0</v>
      </c>
      <c r="AB7" s="108" t="e">
        <f>+AA7/$AA$7</f>
        <v>#DIV/0!</v>
      </c>
      <c r="AC7" s="472">
        <f>('January Budget'!AC7+'February Budget'!AC7+'March Budget'!AC7+'April Budget'!AC7+'May Budget'!AC7+'June Budget'!AC7+'July Budget'!AC7+'August Budget'!AC7+'September Budget'!AC7+'October Budget'!AC7+'November Budget'!AC7+'December Budget'!AC7)</f>
        <v>0</v>
      </c>
      <c r="AD7" s="319" t="e">
        <f>+AC7/$AC$7</f>
        <v>#DIV/0!</v>
      </c>
      <c r="AF7" s="376" t="s">
        <v>349</v>
      </c>
      <c r="AG7" s="374">
        <f>+(AG6/$AT$6)</f>
        <v>1</v>
      </c>
      <c r="AH7" s="421">
        <f t="shared" ref="AH7:AS7" si="0">+(AH6/$AT$6)</f>
        <v>0</v>
      </c>
      <c r="AI7" s="421">
        <f t="shared" si="0"/>
        <v>0</v>
      </c>
      <c r="AJ7" s="421">
        <f t="shared" si="0"/>
        <v>0</v>
      </c>
      <c r="AK7" s="421">
        <f t="shared" si="0"/>
        <v>0</v>
      </c>
      <c r="AL7" s="421">
        <f t="shared" si="0"/>
        <v>0</v>
      </c>
      <c r="AM7" s="421">
        <f t="shared" si="0"/>
        <v>0</v>
      </c>
      <c r="AN7" s="421">
        <f t="shared" si="0"/>
        <v>0</v>
      </c>
      <c r="AO7" s="421">
        <f t="shared" si="0"/>
        <v>0</v>
      </c>
      <c r="AP7" s="421">
        <f t="shared" si="0"/>
        <v>0</v>
      </c>
      <c r="AQ7" s="421">
        <f t="shared" si="0"/>
        <v>0</v>
      </c>
      <c r="AR7" s="421">
        <f t="shared" si="0"/>
        <v>0</v>
      </c>
      <c r="AS7" s="421">
        <f t="shared" si="0"/>
        <v>0</v>
      </c>
      <c r="AT7" s="230">
        <f>+AT6/$AT6</f>
        <v>1</v>
      </c>
    </row>
    <row r="8" spans="2:46" ht="14.25" thickTop="1" x14ac:dyDescent="0.4">
      <c r="B8" s="4"/>
      <c r="C8" s="243"/>
      <c r="D8" s="76"/>
      <c r="E8" s="62"/>
      <c r="F8" s="108"/>
      <c r="G8" s="250"/>
      <c r="H8" s="172"/>
      <c r="I8" s="180"/>
      <c r="J8" s="172"/>
      <c r="K8" s="79"/>
      <c r="L8" s="172"/>
      <c r="M8" s="79"/>
      <c r="N8" s="89"/>
      <c r="O8" s="79"/>
      <c r="P8" s="108"/>
      <c r="Q8" s="94"/>
      <c r="R8" s="108"/>
      <c r="S8" s="94"/>
      <c r="T8" s="108"/>
      <c r="U8" s="94"/>
      <c r="V8" s="172"/>
      <c r="W8" s="1"/>
      <c r="X8" s="108"/>
      <c r="Y8" s="94"/>
      <c r="Z8" s="108"/>
      <c r="AA8" s="94"/>
      <c r="AB8" s="108"/>
      <c r="AC8" s="79"/>
      <c r="AD8" s="319"/>
      <c r="AF8" s="220" t="s">
        <v>361</v>
      </c>
      <c r="AG8" s="373">
        <f>+(F$24)</f>
        <v>1</v>
      </c>
      <c r="AH8" s="422" t="e">
        <f>+(H$24)</f>
        <v>#DIV/0!</v>
      </c>
      <c r="AI8" s="422" t="e">
        <f>+(J$24)</f>
        <v>#DIV/0!</v>
      </c>
      <c r="AJ8" s="422" t="e">
        <f>+(L$24)</f>
        <v>#DIV/0!</v>
      </c>
      <c r="AK8" s="422" t="e">
        <f>+(N$24)</f>
        <v>#DIV/0!</v>
      </c>
      <c r="AL8" s="422" t="e">
        <f>+(P$24)</f>
        <v>#DIV/0!</v>
      </c>
      <c r="AM8" s="422" t="e">
        <f>+(R$24)</f>
        <v>#DIV/0!</v>
      </c>
      <c r="AN8" s="422" t="e">
        <f>+(T$24)</f>
        <v>#DIV/0!</v>
      </c>
      <c r="AO8" s="422" t="e">
        <f>+(V$24)</f>
        <v>#DIV/0!</v>
      </c>
      <c r="AP8" s="422" t="e">
        <f>+(X$24)</f>
        <v>#DIV/0!</v>
      </c>
      <c r="AQ8" s="422" t="e">
        <f>+(Z$24)</f>
        <v>#DIV/0!</v>
      </c>
      <c r="AR8" s="422" t="e">
        <f>+(AB$24)</f>
        <v>#DIV/0!</v>
      </c>
      <c r="AS8" s="422" t="e">
        <f>+(AD$24)</f>
        <v>#DIV/0!</v>
      </c>
      <c r="AT8" s="231" t="e">
        <f>+AT9/AT6</f>
        <v>#DIV/0!</v>
      </c>
    </row>
    <row r="9" spans="2:46" ht="15" x14ac:dyDescent="0.4">
      <c r="B9" s="28" t="s">
        <v>232</v>
      </c>
      <c r="C9" s="243"/>
      <c r="D9" s="76"/>
      <c r="E9" s="62"/>
      <c r="F9" s="108"/>
      <c r="G9" s="250"/>
      <c r="H9" s="172"/>
      <c r="I9" s="180"/>
      <c r="J9" s="108"/>
      <c r="K9" s="79"/>
      <c r="L9" s="172"/>
      <c r="M9" s="79"/>
      <c r="N9" s="89"/>
      <c r="O9" s="79"/>
      <c r="P9" s="108"/>
      <c r="Q9" s="94"/>
      <c r="R9" s="108"/>
      <c r="S9" s="94"/>
      <c r="T9" s="108"/>
      <c r="U9" s="94"/>
      <c r="V9" s="172"/>
      <c r="W9" s="1"/>
      <c r="X9" s="108"/>
      <c r="Y9" s="94"/>
      <c r="Z9" s="108"/>
      <c r="AA9" s="94"/>
      <c r="AB9" s="108"/>
      <c r="AC9" s="79"/>
      <c r="AD9" s="319"/>
      <c r="AF9" s="219" t="s">
        <v>362</v>
      </c>
      <c r="AG9" s="290">
        <f t="shared" ref="AG9:AS9" si="1">+AG6*AG8</f>
        <v>3500000</v>
      </c>
      <c r="AH9" s="291" t="e">
        <f t="shared" si="1"/>
        <v>#DIV/0!</v>
      </c>
      <c r="AI9" s="291" t="e">
        <f t="shared" si="1"/>
        <v>#DIV/0!</v>
      </c>
      <c r="AJ9" s="291" t="e">
        <f t="shared" si="1"/>
        <v>#DIV/0!</v>
      </c>
      <c r="AK9" s="291" t="e">
        <f t="shared" si="1"/>
        <v>#DIV/0!</v>
      </c>
      <c r="AL9" s="291" t="e">
        <f t="shared" si="1"/>
        <v>#DIV/0!</v>
      </c>
      <c r="AM9" s="291" t="e">
        <f t="shared" si="1"/>
        <v>#DIV/0!</v>
      </c>
      <c r="AN9" s="291" t="e">
        <f t="shared" si="1"/>
        <v>#DIV/0!</v>
      </c>
      <c r="AO9" s="291" t="e">
        <f t="shared" si="1"/>
        <v>#DIV/0!</v>
      </c>
      <c r="AP9" s="291" t="e">
        <f t="shared" si="1"/>
        <v>#DIV/0!</v>
      </c>
      <c r="AQ9" s="291" t="e">
        <f t="shared" si="1"/>
        <v>#DIV/0!</v>
      </c>
      <c r="AR9" s="291" t="e">
        <f t="shared" si="1"/>
        <v>#DIV/0!</v>
      </c>
      <c r="AS9" s="292" t="e">
        <f t="shared" si="1"/>
        <v>#DIV/0!</v>
      </c>
      <c r="AT9" s="293" t="e">
        <f>SUM(AG9:AS9)</f>
        <v>#DIV/0!</v>
      </c>
    </row>
    <row r="10" spans="2:46" ht="14.25" thickBot="1" x14ac:dyDescent="0.45">
      <c r="B10" s="394" t="s">
        <v>220</v>
      </c>
      <c r="C10" s="474">
        <f t="shared" ref="C10:C21" si="2">+E10+G10+I10+K10+M10+O10+Q10+S10+U10+W10+Y10+AA10+AC10</f>
        <v>0</v>
      </c>
      <c r="D10" s="475">
        <f>+C10/$C$7</f>
        <v>0</v>
      </c>
      <c r="E10" s="472">
        <f>('January Budget'!E10+'February Budget'!E10+'March Budget'!E10+'April Budget'!E10+'May Budget'!E10+'June Budget'!E10+'July Budget'!E10+'August Budget'!E10+'September Budget'!E10+'October Budget'!E10+'November Budget'!E10+'December Budget'!E10)</f>
        <v>0</v>
      </c>
      <c r="F10" s="471" t="e">
        <f>+(E10/C10)</f>
        <v>#DIV/0!</v>
      </c>
      <c r="G10" s="472">
        <f>('January Budget'!G10+'February Budget'!G10+'March Budget'!G10+'April Budget'!G10+'May Budget'!G10+'June Budget'!G10+'July Budget'!G10+'August Budget'!G10+'September Budget'!G10+'October Budget'!G10+'November Budget'!G10+'December Budget'!G10)</f>
        <v>0</v>
      </c>
      <c r="H10" s="476">
        <f>'Next Years Budget - Set Goals'!H18</f>
        <v>0</v>
      </c>
      <c r="I10" s="472">
        <f>('January Budget'!I10+'February Budget'!I10+'March Budget'!I10+'April Budget'!I10+'May Budget'!I10+'June Budget'!I10+'July Budget'!I10+'August Budget'!I10+'September Budget'!I10+'October Budget'!I10+'November Budget'!I10+'December Budget'!I10)</f>
        <v>0</v>
      </c>
      <c r="J10" s="477">
        <f>'Next Years Budget - Set Goals'!J18</f>
        <v>0</v>
      </c>
      <c r="K10" s="472">
        <f>('January Budget'!K10+'February Budget'!K10+'March Budget'!K10+'April Budget'!K10+'May Budget'!K10+'June Budget'!K10+'July Budget'!K10+'August Budget'!K10+'September Budget'!K10+'October Budget'!K10+'November Budget'!K10+'December Budget'!K10)</f>
        <v>0</v>
      </c>
      <c r="L10" s="476">
        <f>'Next Years Budget - Set Goals'!L18</f>
        <v>0</v>
      </c>
      <c r="M10" s="472">
        <f>('January Budget'!M10+'February Budget'!M10+'March Budget'!M10+'April Budget'!M10+'May Budget'!M10+'June Budget'!M10+'July Budget'!M10+'August Budget'!M10+'September Budget'!M10+'October Budget'!M10+'November Budget'!M10+'December Budget'!M10)</f>
        <v>0</v>
      </c>
      <c r="N10" s="478">
        <f>'Next Years Budget - Set Goals'!N18</f>
        <v>0</v>
      </c>
      <c r="O10" s="472">
        <f>('January Budget'!O10+'February Budget'!O10+'March Budget'!O10+'April Budget'!O10+'May Budget'!O10+'June Budget'!O10+'July Budget'!O10+'August Budget'!O10+'September Budget'!O10+'October Budget'!O10+'November Budget'!O10+'December Budget'!O10)</f>
        <v>0</v>
      </c>
      <c r="P10" s="477">
        <f>'Next Years Budget - Set Goals'!P18</f>
        <v>0</v>
      </c>
      <c r="Q10" s="472">
        <f>('January Budget'!Q10+'February Budget'!Q10+'March Budget'!Q10+'April Budget'!Q10+'May Budget'!Q10+'June Budget'!Q10+'July Budget'!Q10+'August Budget'!Q10+'September Budget'!Q10+'October Budget'!Q10+'November Budget'!Q10+'December Budget'!Q10)</f>
        <v>0</v>
      </c>
      <c r="R10" s="477">
        <f>'Next Years Budget - Set Goals'!R18</f>
        <v>0</v>
      </c>
      <c r="S10" s="472">
        <f>('January Budget'!S10+'February Budget'!S10+'March Budget'!S10+'April Budget'!S10+'May Budget'!S10+'June Budget'!S10+'July Budget'!S10+'August Budget'!S10+'September Budget'!S10+'October Budget'!S10+'November Budget'!S10+'December Budget'!S10)</f>
        <v>0</v>
      </c>
      <c r="T10" s="477">
        <f>'Next Years Budget - Set Goals'!T18</f>
        <v>0</v>
      </c>
      <c r="U10" s="472">
        <f>('January Budget'!U10+'February Budget'!U10+'March Budget'!U10+'April Budget'!U10+'May Budget'!U10+'June Budget'!U10+'July Budget'!U10+'August Budget'!U10+'September Budget'!U10+'October Budget'!U10+'November Budget'!U10+'December Budget'!U10)</f>
        <v>0</v>
      </c>
      <c r="V10" s="476">
        <f>'Next Years Budget - Set Goals'!V18</f>
        <v>0</v>
      </c>
      <c r="W10" s="472">
        <f>('January Budget'!W10+'February Budget'!W10+'March Budget'!W10+'April Budget'!W10+'May Budget'!W10+'June Budget'!W10+'July Budget'!W10+'August Budget'!W10+'September Budget'!W10+'October Budget'!W10+'November Budget'!W10+'December Budget'!W10)</f>
        <v>0</v>
      </c>
      <c r="X10" s="477">
        <f>'Next Years Budget - Set Goals'!X18</f>
        <v>1E-4</v>
      </c>
      <c r="Y10" s="472">
        <f>('January Budget'!Y10+'February Budget'!Y10+'March Budget'!Y10+'April Budget'!Y10+'May Budget'!Y10+'June Budget'!Y10+'July Budget'!Y10+'August Budget'!Y10+'September Budget'!Y10+'October Budget'!Y10+'November Budget'!Y10+'December Budget'!Y10)</f>
        <v>0</v>
      </c>
      <c r="Z10" s="477">
        <f>'Next Years Budget - Set Goals'!Z18</f>
        <v>0</v>
      </c>
      <c r="AA10" s="472">
        <f>('January Budget'!AA10+'February Budget'!AA10+'March Budget'!AA10+'April Budget'!AA10+'May Budget'!AA10+'June Budget'!AA10+'July Budget'!AA10+'August Budget'!AA10+'September Budget'!AA10+'October Budget'!AA10+'November Budget'!AA10+'December Budget'!AA10)</f>
        <v>0</v>
      </c>
      <c r="AB10" s="477">
        <f>'Next Years Budget - Set Goals'!AB18</f>
        <v>0</v>
      </c>
      <c r="AC10" s="472">
        <f>('January Budget'!AC10+'February Budget'!AC10+'March Budget'!AC10+'April Budget'!AC10+'May Budget'!AC10+'June Budget'!AC10+'July Budget'!AC10+'August Budget'!AC10+'September Budget'!AC10+'October Budget'!AC10+'November Budget'!AC10+'December Budget'!AC10)</f>
        <v>0</v>
      </c>
      <c r="AD10" s="479">
        <f>'Next Years Budget - Set Goals'!AD18</f>
        <v>1E-4</v>
      </c>
      <c r="AF10" s="378" t="s">
        <v>363</v>
      </c>
      <c r="AG10" s="223">
        <f>+(AG11/AG6)</f>
        <v>0</v>
      </c>
      <c r="AH10" s="234" t="e">
        <f t="shared" ref="AH10:AS10" si="3">+(AH11/AH6)</f>
        <v>#DIV/0!</v>
      </c>
      <c r="AI10" s="234" t="e">
        <f t="shared" si="3"/>
        <v>#DIV/0!</v>
      </c>
      <c r="AJ10" s="234" t="e">
        <f t="shared" si="3"/>
        <v>#DIV/0!</v>
      </c>
      <c r="AK10" s="234" t="e">
        <f t="shared" si="3"/>
        <v>#DIV/0!</v>
      </c>
      <c r="AL10" s="234" t="e">
        <f t="shared" si="3"/>
        <v>#DIV/0!</v>
      </c>
      <c r="AM10" s="234" t="e">
        <f t="shared" si="3"/>
        <v>#DIV/0!</v>
      </c>
      <c r="AN10" s="234" t="e">
        <f t="shared" si="3"/>
        <v>#DIV/0!</v>
      </c>
      <c r="AO10" s="234" t="e">
        <f t="shared" si="3"/>
        <v>#DIV/0!</v>
      </c>
      <c r="AP10" s="234" t="e">
        <f t="shared" si="3"/>
        <v>#DIV/0!</v>
      </c>
      <c r="AQ10" s="234" t="e">
        <f t="shared" si="3"/>
        <v>#DIV/0!</v>
      </c>
      <c r="AR10" s="234" t="e">
        <f t="shared" si="3"/>
        <v>#DIV/0!</v>
      </c>
      <c r="AS10" s="234" t="e">
        <f t="shared" si="3"/>
        <v>#DIV/0!</v>
      </c>
      <c r="AT10" s="232">
        <f>+AT11/AT6</f>
        <v>0</v>
      </c>
    </row>
    <row r="11" spans="2:46" ht="14.65" thickTop="1" thickBot="1" x14ac:dyDescent="0.45">
      <c r="B11" s="394" t="s">
        <v>221</v>
      </c>
      <c r="C11" s="474">
        <f t="shared" si="2"/>
        <v>0</v>
      </c>
      <c r="D11" s="475">
        <f t="shared" ref="D11:D21" si="4">+C11/$C$7</f>
        <v>0</v>
      </c>
      <c r="E11" s="472">
        <f>('January Budget'!E11+'February Budget'!E11+'March Budget'!E11+'April Budget'!E11+'May Budget'!E11+'June Budget'!E11+'July Budget'!E11+'August Budget'!E11+'September Budget'!E11+'October Budget'!E11+'November Budget'!E11+'December Budget'!E11)</f>
        <v>0</v>
      </c>
      <c r="F11" s="471" t="e">
        <f t="shared" ref="F11:F21" si="5">+(E11/C11)</f>
        <v>#DIV/0!</v>
      </c>
      <c r="G11" s="472">
        <f>('January Budget'!G11+'February Budget'!G11+'March Budget'!G11+'April Budget'!G11+'May Budget'!G11+'June Budget'!G11+'July Budget'!G11+'August Budget'!G11+'September Budget'!G11+'October Budget'!G11+'November Budget'!G11+'December Budget'!G11)</f>
        <v>0</v>
      </c>
      <c r="H11" s="476">
        <f>'Next Years Budget - Set Goals'!H19</f>
        <v>0</v>
      </c>
      <c r="I11" s="472">
        <f>('January Budget'!I11+'February Budget'!I11+'March Budget'!I11+'April Budget'!I11+'May Budget'!I11+'June Budget'!I11+'July Budget'!I11+'August Budget'!I11+'September Budget'!I11+'October Budget'!I11+'November Budget'!I11+'December Budget'!I11)</f>
        <v>0</v>
      </c>
      <c r="J11" s="477">
        <f>'Next Years Budget - Set Goals'!J19</f>
        <v>0</v>
      </c>
      <c r="K11" s="472">
        <f>('January Budget'!K11+'February Budget'!K11+'March Budget'!K11+'April Budget'!K11+'May Budget'!K11+'June Budget'!K11+'July Budget'!K11+'August Budget'!K11+'September Budget'!K11+'October Budget'!K11+'November Budget'!K11+'December Budget'!K11)</f>
        <v>0</v>
      </c>
      <c r="L11" s="476">
        <f>'Next Years Budget - Set Goals'!L19</f>
        <v>0</v>
      </c>
      <c r="M11" s="472">
        <f>('January Budget'!M11+'February Budget'!M11+'March Budget'!M11+'April Budget'!M11+'May Budget'!M11+'June Budget'!M11+'July Budget'!M11+'August Budget'!M11+'September Budget'!M11+'October Budget'!M11+'November Budget'!M11+'December Budget'!M11)</f>
        <v>0</v>
      </c>
      <c r="N11" s="478">
        <f>'Next Years Budget - Set Goals'!N19</f>
        <v>0</v>
      </c>
      <c r="O11" s="472">
        <f>('January Budget'!O11+'February Budget'!O11+'March Budget'!O11+'April Budget'!O11+'May Budget'!O11+'June Budget'!O11+'July Budget'!O11+'August Budget'!O11+'September Budget'!O11+'October Budget'!O11+'November Budget'!O11+'December Budget'!O11)</f>
        <v>0</v>
      </c>
      <c r="P11" s="477">
        <f>'Next Years Budget - Set Goals'!P19</f>
        <v>0</v>
      </c>
      <c r="Q11" s="472">
        <f>('January Budget'!Q11+'February Budget'!Q11+'March Budget'!Q11+'April Budget'!Q11+'May Budget'!Q11+'June Budget'!Q11+'July Budget'!Q11+'August Budget'!Q11+'September Budget'!Q11+'October Budget'!Q11+'November Budget'!Q11+'December Budget'!Q11)</f>
        <v>0</v>
      </c>
      <c r="R11" s="477">
        <f>'Next Years Budget - Set Goals'!R19</f>
        <v>0</v>
      </c>
      <c r="S11" s="472">
        <f>('January Budget'!S11+'February Budget'!S11+'March Budget'!S11+'April Budget'!S11+'May Budget'!S11+'June Budget'!S11+'July Budget'!S11+'August Budget'!S11+'September Budget'!S11+'October Budget'!S11+'November Budget'!S11+'December Budget'!S11)</f>
        <v>0</v>
      </c>
      <c r="T11" s="477">
        <f>'Next Years Budget - Set Goals'!T19</f>
        <v>0</v>
      </c>
      <c r="U11" s="472">
        <f>('January Budget'!U11+'February Budget'!U11+'March Budget'!U11+'April Budget'!U11+'May Budget'!U11+'June Budget'!U11+'July Budget'!U11+'August Budget'!U11+'September Budget'!U11+'October Budget'!U11+'November Budget'!U11+'December Budget'!U11)</f>
        <v>0</v>
      </c>
      <c r="V11" s="476">
        <f>'Next Years Budget - Set Goals'!V19</f>
        <v>0</v>
      </c>
      <c r="W11" s="472">
        <f>('January Budget'!W11+'February Budget'!W11+'March Budget'!W11+'April Budget'!W11+'May Budget'!W11+'June Budget'!W11+'July Budget'!W11+'August Budget'!W11+'September Budget'!W11+'October Budget'!W11+'November Budget'!W11+'December Budget'!W11)</f>
        <v>0</v>
      </c>
      <c r="X11" s="477">
        <f>'Next Years Budget - Set Goals'!X19</f>
        <v>0</v>
      </c>
      <c r="Y11" s="472">
        <f>('January Budget'!Y11+'February Budget'!Y11+'March Budget'!Y11+'April Budget'!Y11+'May Budget'!Y11+'June Budget'!Y11+'July Budget'!Y11+'August Budget'!Y11+'September Budget'!Y11+'October Budget'!Y11+'November Budget'!Y11+'December Budget'!Y11)</f>
        <v>0</v>
      </c>
      <c r="Z11" s="477">
        <f>'Next Years Budget - Set Goals'!Z19</f>
        <v>0</v>
      </c>
      <c r="AA11" s="472">
        <f>('January Budget'!AA11+'February Budget'!AA11+'March Budget'!AA11+'April Budget'!AA11+'May Budget'!AA11+'June Budget'!AA11+'July Budget'!AA11+'August Budget'!AA11+'September Budget'!AA11+'October Budget'!AA11+'November Budget'!AA11+'December Budget'!AA11)</f>
        <v>0</v>
      </c>
      <c r="AB11" s="477">
        <f>'Next Years Budget - Set Goals'!AB19</f>
        <v>0</v>
      </c>
      <c r="AC11" s="472">
        <f>('January Budget'!AC11+'February Budget'!AC11+'March Budget'!AC11+'April Budget'!AC11+'May Budget'!AC11+'June Budget'!AC11+'July Budget'!AC11+'August Budget'!AC11+'September Budget'!AC11+'October Budget'!AC11+'November Budget'!AC11+'December Budget'!AC11)</f>
        <v>0</v>
      </c>
      <c r="AD11" s="479">
        <f>'Next Years Budget - Set Goals'!AD19</f>
        <v>0</v>
      </c>
      <c r="AF11" s="377" t="s">
        <v>364</v>
      </c>
      <c r="AG11" s="239">
        <f>+(E114)</f>
        <v>0</v>
      </c>
      <c r="AH11" s="379">
        <f>+(G114)</f>
        <v>0</v>
      </c>
      <c r="AI11" s="379">
        <f>+(I114)</f>
        <v>0</v>
      </c>
      <c r="AJ11" s="379">
        <f>+(K114)</f>
        <v>0</v>
      </c>
      <c r="AK11" s="379">
        <f>+(M114)</f>
        <v>0</v>
      </c>
      <c r="AL11" s="379">
        <f>+(O114)</f>
        <v>0</v>
      </c>
      <c r="AM11" s="379">
        <f>+(Q114)</f>
        <v>0</v>
      </c>
      <c r="AN11" s="379">
        <f>+(S114)</f>
        <v>0</v>
      </c>
      <c r="AO11" s="379">
        <f>+(U114)</f>
        <v>0</v>
      </c>
      <c r="AP11" s="379">
        <f>+(W114)</f>
        <v>0</v>
      </c>
      <c r="AQ11" s="379">
        <f>+(Y114)</f>
        <v>0</v>
      </c>
      <c r="AR11" s="379">
        <f>+(AA114)</f>
        <v>0</v>
      </c>
      <c r="AS11" s="380">
        <f>+(AC114)</f>
        <v>0</v>
      </c>
      <c r="AT11" s="381">
        <f>SUM(AG11:AS11)</f>
        <v>0</v>
      </c>
    </row>
    <row r="12" spans="2:46" ht="13.15" x14ac:dyDescent="0.4">
      <c r="B12" s="394" t="s">
        <v>222</v>
      </c>
      <c r="C12" s="474">
        <f t="shared" si="2"/>
        <v>0</v>
      </c>
      <c r="D12" s="475">
        <f t="shared" si="4"/>
        <v>0</v>
      </c>
      <c r="E12" s="472">
        <f>('January Budget'!E12+'February Budget'!E12+'March Budget'!E12+'April Budget'!E12+'May Budget'!E12+'June Budget'!E12+'July Budget'!E12+'August Budget'!E12+'September Budget'!E12+'October Budget'!E12+'November Budget'!E12+'December Budget'!E12)</f>
        <v>0</v>
      </c>
      <c r="F12" s="471" t="e">
        <f t="shared" si="5"/>
        <v>#DIV/0!</v>
      </c>
      <c r="G12" s="472">
        <f>('January Budget'!G12+'February Budget'!G12+'March Budget'!G12+'April Budget'!G12+'May Budget'!G12+'June Budget'!G12+'July Budget'!G12+'August Budget'!G12+'September Budget'!G12+'October Budget'!G12+'November Budget'!G12+'December Budget'!G12)</f>
        <v>0</v>
      </c>
      <c r="H12" s="476">
        <f>'Next Years Budget - Set Goals'!H20</f>
        <v>0</v>
      </c>
      <c r="I12" s="472">
        <f>('January Budget'!I12+'February Budget'!I12+'March Budget'!I12+'April Budget'!I12+'May Budget'!I12+'June Budget'!I12+'July Budget'!I12+'August Budget'!I12+'September Budget'!I12+'October Budget'!I12+'November Budget'!I12+'December Budget'!I12)</f>
        <v>0</v>
      </c>
      <c r="J12" s="477">
        <f>'Next Years Budget - Set Goals'!J20</f>
        <v>0</v>
      </c>
      <c r="K12" s="472">
        <f>('January Budget'!K12+'February Budget'!K12+'March Budget'!K12+'April Budget'!K12+'May Budget'!K12+'June Budget'!K12+'July Budget'!K12+'August Budget'!K12+'September Budget'!K12+'October Budget'!K12+'November Budget'!K12+'December Budget'!K12)</f>
        <v>0</v>
      </c>
      <c r="L12" s="476">
        <f>'Next Years Budget - Set Goals'!L20</f>
        <v>0</v>
      </c>
      <c r="M12" s="472">
        <f>('January Budget'!M12+'February Budget'!M12+'March Budget'!M12+'April Budget'!M12+'May Budget'!M12+'June Budget'!M12+'July Budget'!M12+'August Budget'!M12+'September Budget'!M12+'October Budget'!M12+'November Budget'!M12+'December Budget'!M12)</f>
        <v>0</v>
      </c>
      <c r="N12" s="478">
        <f>'Next Years Budget - Set Goals'!N20</f>
        <v>0</v>
      </c>
      <c r="O12" s="472">
        <f>('January Budget'!O12+'February Budget'!O12+'March Budget'!O12+'April Budget'!O12+'May Budget'!O12+'June Budget'!O12+'July Budget'!O12+'August Budget'!O12+'September Budget'!O12+'October Budget'!O12+'November Budget'!O12+'December Budget'!O12)</f>
        <v>0</v>
      </c>
      <c r="P12" s="477">
        <f>'Next Years Budget - Set Goals'!P20</f>
        <v>0</v>
      </c>
      <c r="Q12" s="472">
        <f>('January Budget'!Q12+'February Budget'!Q12+'March Budget'!Q12+'April Budget'!Q12+'May Budget'!Q12+'June Budget'!Q12+'July Budget'!Q12+'August Budget'!Q12+'September Budget'!Q12+'October Budget'!Q12+'November Budget'!Q12+'December Budget'!Q12)</f>
        <v>0</v>
      </c>
      <c r="R12" s="477">
        <f>'Next Years Budget - Set Goals'!R20</f>
        <v>0</v>
      </c>
      <c r="S12" s="472">
        <f>('January Budget'!S12+'February Budget'!S12+'March Budget'!S12+'April Budget'!S12+'May Budget'!S12+'June Budget'!S12+'July Budget'!S12+'August Budget'!S12+'September Budget'!S12+'October Budget'!S12+'November Budget'!S12+'December Budget'!S12)</f>
        <v>0</v>
      </c>
      <c r="T12" s="477">
        <f>'Next Years Budget - Set Goals'!T20</f>
        <v>0</v>
      </c>
      <c r="U12" s="472">
        <f>('January Budget'!U12+'February Budget'!U12+'March Budget'!U12+'April Budget'!U12+'May Budget'!U12+'June Budget'!U12+'July Budget'!U12+'August Budget'!U12+'September Budget'!U12+'October Budget'!U12+'November Budget'!U12+'December Budget'!U12)</f>
        <v>0</v>
      </c>
      <c r="V12" s="476">
        <f>'Next Years Budget - Set Goals'!V20</f>
        <v>0</v>
      </c>
      <c r="W12" s="472">
        <f>('January Budget'!W12+'February Budget'!W12+'March Budget'!W12+'April Budget'!W12+'May Budget'!W12+'June Budget'!W12+'July Budget'!W12+'August Budget'!W12+'September Budget'!W12+'October Budget'!W12+'November Budget'!W12+'December Budget'!W12)</f>
        <v>0</v>
      </c>
      <c r="X12" s="477">
        <f>'Next Years Budget - Set Goals'!X20</f>
        <v>0</v>
      </c>
      <c r="Y12" s="472">
        <f>('January Budget'!Y12+'February Budget'!Y12+'March Budget'!Y12+'April Budget'!Y12+'May Budget'!Y12+'June Budget'!Y12+'July Budget'!Y12+'August Budget'!Y12+'September Budget'!Y12+'October Budget'!Y12+'November Budget'!Y12+'December Budget'!Y12)</f>
        <v>0</v>
      </c>
      <c r="Z12" s="477">
        <f>'Next Years Budget - Set Goals'!Z20</f>
        <v>0</v>
      </c>
      <c r="AA12" s="472">
        <f>('January Budget'!AA12+'February Budget'!AA12+'March Budget'!AA12+'April Budget'!AA12+'May Budget'!AA12+'June Budget'!AA12+'July Budget'!AA12+'August Budget'!AA12+'September Budget'!AA12+'October Budget'!AA12+'November Budget'!AA12+'December Budget'!AA12)</f>
        <v>0</v>
      </c>
      <c r="AB12" s="477">
        <f>'Next Years Budget - Set Goals'!AB20</f>
        <v>0</v>
      </c>
      <c r="AC12" s="472">
        <f>('January Budget'!AC12+'February Budget'!AC12+'March Budget'!AC12+'April Budget'!AC12+'May Budget'!AC12+'June Budget'!AC12+'July Budget'!AC12+'August Budget'!AC12+'September Budget'!AC12+'October Budget'!AC12+'November Budget'!AC12+'December Budget'!AC12)</f>
        <v>0</v>
      </c>
      <c r="AD12" s="479">
        <f>'Next Years Budget - Set Goals'!AD20</f>
        <v>0</v>
      </c>
      <c r="AF12" s="214" t="s">
        <v>370</v>
      </c>
      <c r="AG12" s="385">
        <f>+(E31+E32+E34+E35+E36+E41+E42+E46+E47+E54+E55+E56+E57+E59+E67+E68+E69+E73+E74+E81+E82+E83+E89+E90+E92+E94+E95+E96+E97+E100+E101+E102+E103+E106+E107+E108+E109+E110+E111)</f>
        <v>0</v>
      </c>
      <c r="AH12" s="386">
        <f>+(G31+G32+G34+G35+G36+G41+G42+G46+G47+G54+G55+G56+G57+G59+G67+G68+G69+G73+G74+G81+G82+G83+G89+G90+G92+G94+G95+G96+G97+G100+G101+G102+G103+G106+G107+G108+G109+G110+G111)</f>
        <v>0</v>
      </c>
      <c r="AI12" s="386">
        <f>+(I31+I32+I34+I35+I36+I41+I42+I46+I47+I54+I55+I56+I57+I59+I67+I68+I69+I73+I74+I81+I82+I83+I89+I90+I92+I94+I95+I96+I97+I100+I101+I102+I103+I106+I107+I108+I109+I110+I111)</f>
        <v>0</v>
      </c>
      <c r="AJ12" s="386">
        <f>+(K31+K32+K34+K35+K36+K41+K42+K46+K47+K54+K55+K56+K57+K59+K67+K68+K69+K73+K74+K81+K82+K83+K89+K90+K92+K94+K95+K96+K97+K100+K101+K102+K103+K106+K107+K108+K109+K110+K111)</f>
        <v>0</v>
      </c>
      <c r="AK12" s="386">
        <f>+(M31+M32+M34+M35+M36+M41+M42+M46+M47+M54+M55+M56+M57+M59+M67+M68+M69+M73+M74+M81+M82+M83+M89+M90+M92+M94+M95+M96+M97+M100+M101+M102+M103+M106+M107+M108+M109+M110+M111)</f>
        <v>0</v>
      </c>
      <c r="AL12" s="386">
        <f>+(O31+O32+O34+O35+O36+O41+O42+O46+O47+O54+O55+O56+O57+O59+O67+O68+O69+O73+O74+O81+O82+O83+O89+O90+O92+O94+O95+O96+O97+O100+O101+O102+O103+O106+O107+O108+O109+O110+O111)</f>
        <v>0</v>
      </c>
      <c r="AM12" s="386">
        <f>+(Q31+Q32+Q34+Q35+Q36+Q41+Q42+Q46+Q47+Q54+Q55+Q56+Q57+Q59+Q67+Q68+Q69+Q73+Q74+Q81+Q82+Q83+Q89+Q90+Q92+Q94+Q95+Q96+Q97+Q100+Q101+Q102+Q103+Q106+Q107+Q108+Q109+Q110+Q111)</f>
        <v>0</v>
      </c>
      <c r="AN12" s="386">
        <f>+(S31+S32+S34+S35+S36+S41+S42+S46+S47+S54+S55+S56+S57+S59+S67+S68+S69+S73+S74+S81+S82+S83+S89+S90+S92+S94+S95+S96+S97+S100+S101+S102+S103+S106+S107+S108+S109+S110+S111)</f>
        <v>0</v>
      </c>
      <c r="AO12" s="386">
        <f>+(U31+U32+U34+U35+U36+U41+U42+U46+U47+U54+U55+U56+U57+U59+U67+U68+U69+U73+U74+U81+U82+U83+U89+U90+U92+U94+U95+U96+U97+U100+U101+U102+U103+U106+U107+U108+U109+U110+U111)</f>
        <v>0</v>
      </c>
      <c r="AP12" s="386">
        <f>+(W31+W32+W34+W35+W36+W41+W42+W46+W47+W54+W55+W56+W57+W59+W67+W68+W69+W73+W74+W81+W82+W83+W89+W90+W92+W94+W95+W96+W97+W100+W101+W102+W103+W106+W107+W108+W109+W110+W111)</f>
        <v>0</v>
      </c>
      <c r="AQ12" s="386">
        <f>+(Y31+Y32+Y34+Y35+Y36+Y41+Y42+Y46+Y47+Y54+Y55+Y56+Y57+Y59+Y67+Y68+Y69+Y73+Y74+Y81+Y82+Y83+Y89+Y90+Y92+Y94+Y95+Y96+Y97+Y100+Y101+Y102+Y103+Y106+Y107+Y108+Y109+Y110+Y111)</f>
        <v>0</v>
      </c>
      <c r="AR12" s="386">
        <f>+(AA31+AA32+AA34+AA35+AA36+AA41+AA42+AA46+AA47+AA54+AA55+AA56+AA57+AA59+AA67+AA68+AA69+AA73+AA74+AA81+AA82+AA83+AA89+AA90+AA92+AA94+AA95+AA96+AA97+AA100+AA101+AA102+AA103+AA106+AA107+AA108+AA109+AA110+AA111)</f>
        <v>0</v>
      </c>
      <c r="AS12" s="386">
        <f>+(AC31+AC32+AC34+AC35+AC36+AC41+AC42+AC46+AC47+AC54+AC55+AC56+AC57+AC59+AC67+AC68+AC69+AC73+AC74+AC81+AC82+AC83+AC89+AC90+AC92+AC94+AC95+AC96+AC97+AC100+AC101+AC102+AC103+AC106+AC107+AC108+AC109+AC110+AC111)</f>
        <v>0</v>
      </c>
      <c r="AT12" s="387">
        <f>SUM(AG12:AS12)</f>
        <v>0</v>
      </c>
    </row>
    <row r="13" spans="2:46" ht="13.15" x14ac:dyDescent="0.4">
      <c r="B13" s="394" t="s">
        <v>233</v>
      </c>
      <c r="C13" s="474">
        <f t="shared" si="2"/>
        <v>0</v>
      </c>
      <c r="D13" s="475">
        <f t="shared" si="4"/>
        <v>0</v>
      </c>
      <c r="E13" s="472">
        <f>('January Budget'!E13+'February Budget'!E13+'March Budget'!E13+'April Budget'!E13+'May Budget'!E13+'June Budget'!E13+'July Budget'!E13+'August Budget'!E13+'September Budget'!E13+'October Budget'!E13+'November Budget'!E13+'December Budget'!E13)</f>
        <v>0</v>
      </c>
      <c r="F13" s="471" t="e">
        <f t="shared" si="5"/>
        <v>#DIV/0!</v>
      </c>
      <c r="G13" s="472">
        <f>('January Budget'!G13+'February Budget'!G13+'March Budget'!G13+'April Budget'!G13+'May Budget'!G13+'June Budget'!G13+'July Budget'!G13+'August Budget'!G13+'September Budget'!G13+'October Budget'!G13+'November Budget'!G13+'December Budget'!G13)</f>
        <v>0</v>
      </c>
      <c r="H13" s="476">
        <f>'Next Years Budget - Set Goals'!H21</f>
        <v>0</v>
      </c>
      <c r="I13" s="472">
        <f>('January Budget'!I13+'February Budget'!I13+'March Budget'!I13+'April Budget'!I13+'May Budget'!I13+'June Budget'!I13+'July Budget'!I13+'August Budget'!I13+'September Budget'!I13+'October Budget'!I13+'November Budget'!I13+'December Budget'!I13)</f>
        <v>0</v>
      </c>
      <c r="J13" s="477">
        <f>'Next Years Budget - Set Goals'!J21</f>
        <v>0</v>
      </c>
      <c r="K13" s="472">
        <f>('January Budget'!K13+'February Budget'!K13+'March Budget'!K13+'April Budget'!K13+'May Budget'!K13+'June Budget'!K13+'July Budget'!K13+'August Budget'!K13+'September Budget'!K13+'October Budget'!K13+'November Budget'!K13+'December Budget'!K13)</f>
        <v>0</v>
      </c>
      <c r="L13" s="476">
        <f>'Next Years Budget - Set Goals'!L21</f>
        <v>0</v>
      </c>
      <c r="M13" s="472">
        <f>('January Budget'!M13+'February Budget'!M13+'March Budget'!M13+'April Budget'!M13+'May Budget'!M13+'June Budget'!M13+'July Budget'!M13+'August Budget'!M13+'September Budget'!M13+'October Budget'!M13+'November Budget'!M13+'December Budget'!M13)</f>
        <v>0</v>
      </c>
      <c r="N13" s="478">
        <f>'Next Years Budget - Set Goals'!N21</f>
        <v>0</v>
      </c>
      <c r="O13" s="472">
        <f>('January Budget'!O13+'February Budget'!O13+'March Budget'!O13+'April Budget'!O13+'May Budget'!O13+'June Budget'!O13+'July Budget'!O13+'August Budget'!O13+'September Budget'!O13+'October Budget'!O13+'November Budget'!O13+'December Budget'!O13)</f>
        <v>0</v>
      </c>
      <c r="P13" s="477">
        <f>'Next Years Budget - Set Goals'!P21</f>
        <v>0</v>
      </c>
      <c r="Q13" s="472">
        <f>('January Budget'!Q13+'February Budget'!Q13+'March Budget'!Q13+'April Budget'!Q13+'May Budget'!Q13+'June Budget'!Q13+'July Budget'!Q13+'August Budget'!Q13+'September Budget'!Q13+'October Budget'!Q13+'November Budget'!Q13+'December Budget'!Q13)</f>
        <v>0</v>
      </c>
      <c r="R13" s="477">
        <f>'Next Years Budget - Set Goals'!R21</f>
        <v>0</v>
      </c>
      <c r="S13" s="472">
        <f>('January Budget'!S13+'February Budget'!S13+'March Budget'!S13+'April Budget'!S13+'May Budget'!S13+'June Budget'!S13+'July Budget'!S13+'August Budget'!S13+'September Budget'!S13+'October Budget'!S13+'November Budget'!S13+'December Budget'!S13)</f>
        <v>0</v>
      </c>
      <c r="T13" s="477">
        <f>'Next Years Budget - Set Goals'!T21</f>
        <v>0</v>
      </c>
      <c r="U13" s="472">
        <f>('January Budget'!U13+'February Budget'!U13+'March Budget'!U13+'April Budget'!U13+'May Budget'!U13+'June Budget'!U13+'July Budget'!U13+'August Budget'!U13+'September Budget'!U13+'October Budget'!U13+'November Budget'!U13+'December Budget'!U13)</f>
        <v>0</v>
      </c>
      <c r="V13" s="476">
        <f>'Next Years Budget - Set Goals'!V21</f>
        <v>0</v>
      </c>
      <c r="W13" s="472">
        <f>('January Budget'!W13+'February Budget'!W13+'March Budget'!W13+'April Budget'!W13+'May Budget'!W13+'June Budget'!W13+'July Budget'!W13+'August Budget'!W13+'September Budget'!W13+'October Budget'!W13+'November Budget'!W13+'December Budget'!W13)</f>
        <v>0</v>
      </c>
      <c r="X13" s="477">
        <f>'Next Years Budget - Set Goals'!X21</f>
        <v>0</v>
      </c>
      <c r="Y13" s="472">
        <f>('January Budget'!Y13+'February Budget'!Y13+'March Budget'!Y13+'April Budget'!Y13+'May Budget'!Y13+'June Budget'!Y13+'July Budget'!Y13+'August Budget'!Y13+'September Budget'!Y13+'October Budget'!Y13+'November Budget'!Y13+'December Budget'!Y13)</f>
        <v>0</v>
      </c>
      <c r="Z13" s="477">
        <f>'Next Years Budget - Set Goals'!Z21</f>
        <v>0</v>
      </c>
      <c r="AA13" s="472">
        <f>('January Budget'!AA13+'February Budget'!AA13+'March Budget'!AA13+'April Budget'!AA13+'May Budget'!AA13+'June Budget'!AA13+'July Budget'!AA13+'August Budget'!AA13+'September Budget'!AA13+'October Budget'!AA13+'November Budget'!AA13+'December Budget'!AA13)</f>
        <v>0</v>
      </c>
      <c r="AB13" s="477">
        <f>'Next Years Budget - Set Goals'!AB21</f>
        <v>0</v>
      </c>
      <c r="AC13" s="472">
        <f>('January Budget'!AC13+'February Budget'!AC13+'March Budget'!AC13+'April Budget'!AC13+'May Budget'!AC13+'June Budget'!AC13+'July Budget'!AC13+'August Budget'!AC13+'September Budget'!AC13+'October Budget'!AC13+'November Budget'!AC13+'December Budget'!AC13)</f>
        <v>0</v>
      </c>
      <c r="AD13" s="479">
        <f>'Next Years Budget - Set Goals'!AD21</f>
        <v>0</v>
      </c>
      <c r="AF13" s="215" t="s">
        <v>371</v>
      </c>
      <c r="AG13" s="375">
        <f>+(AG12/AG6)</f>
        <v>0</v>
      </c>
      <c r="AH13" s="427" t="e">
        <f t="shared" ref="AH13:AT13" si="6">+(AH12/AH6)</f>
        <v>#DIV/0!</v>
      </c>
      <c r="AI13" s="427" t="e">
        <f t="shared" si="6"/>
        <v>#DIV/0!</v>
      </c>
      <c r="AJ13" s="427" t="e">
        <f t="shared" si="6"/>
        <v>#DIV/0!</v>
      </c>
      <c r="AK13" s="427" t="e">
        <f t="shared" si="6"/>
        <v>#DIV/0!</v>
      </c>
      <c r="AL13" s="427" t="e">
        <f t="shared" si="6"/>
        <v>#DIV/0!</v>
      </c>
      <c r="AM13" s="427" t="e">
        <f t="shared" si="6"/>
        <v>#DIV/0!</v>
      </c>
      <c r="AN13" s="427" t="e">
        <f t="shared" si="6"/>
        <v>#DIV/0!</v>
      </c>
      <c r="AO13" s="427" t="e">
        <f t="shared" si="6"/>
        <v>#DIV/0!</v>
      </c>
      <c r="AP13" s="427" t="e">
        <f t="shared" si="6"/>
        <v>#DIV/0!</v>
      </c>
      <c r="AQ13" s="427" t="e">
        <f t="shared" si="6"/>
        <v>#DIV/0!</v>
      </c>
      <c r="AR13" s="427" t="e">
        <f t="shared" si="6"/>
        <v>#DIV/0!</v>
      </c>
      <c r="AS13" s="427" t="e">
        <f t="shared" si="6"/>
        <v>#DIV/0!</v>
      </c>
      <c r="AT13" s="388">
        <f t="shared" si="6"/>
        <v>0</v>
      </c>
    </row>
    <row r="14" spans="2:46" ht="13.15" x14ac:dyDescent="0.4">
      <c r="B14" s="394" t="s">
        <v>223</v>
      </c>
      <c r="C14" s="474">
        <f t="shared" si="2"/>
        <v>0</v>
      </c>
      <c r="D14" s="475">
        <f t="shared" si="4"/>
        <v>0</v>
      </c>
      <c r="E14" s="472">
        <f>('January Budget'!E14+'February Budget'!E14+'March Budget'!E14+'April Budget'!E14+'May Budget'!E14+'June Budget'!E14+'July Budget'!E14+'August Budget'!E14+'September Budget'!E14+'October Budget'!E14+'November Budget'!E14+'December Budget'!E14)</f>
        <v>0</v>
      </c>
      <c r="F14" s="471" t="e">
        <f t="shared" si="5"/>
        <v>#DIV/0!</v>
      </c>
      <c r="G14" s="472">
        <f>('January Budget'!G14+'February Budget'!G14+'March Budget'!G14+'April Budget'!G14+'May Budget'!G14+'June Budget'!G14+'July Budget'!G14+'August Budget'!G14+'September Budget'!G14+'October Budget'!G14+'November Budget'!G14+'December Budget'!G14)</f>
        <v>0</v>
      </c>
      <c r="H14" s="476">
        <f>'Next Years Budget - Set Goals'!H22</f>
        <v>0</v>
      </c>
      <c r="I14" s="472">
        <f>('January Budget'!I14+'February Budget'!I14+'March Budget'!I14+'April Budget'!I14+'May Budget'!I14+'June Budget'!I14+'July Budget'!I14+'August Budget'!I14+'September Budget'!I14+'October Budget'!I14+'November Budget'!I14+'December Budget'!I14)</f>
        <v>0</v>
      </c>
      <c r="J14" s="477">
        <f>'Next Years Budget - Set Goals'!J22</f>
        <v>0</v>
      </c>
      <c r="K14" s="472">
        <f>('January Budget'!K14+'February Budget'!K14+'March Budget'!K14+'April Budget'!K14+'May Budget'!K14+'June Budget'!K14+'July Budget'!K14+'August Budget'!K14+'September Budget'!K14+'October Budget'!K14+'November Budget'!K14+'December Budget'!K14)</f>
        <v>0</v>
      </c>
      <c r="L14" s="476">
        <f>'Next Years Budget - Set Goals'!L22</f>
        <v>0</v>
      </c>
      <c r="M14" s="472">
        <f>('January Budget'!M14+'February Budget'!M14+'March Budget'!M14+'April Budget'!M14+'May Budget'!M14+'June Budget'!M14+'July Budget'!M14+'August Budget'!M14+'September Budget'!M14+'October Budget'!M14+'November Budget'!M14+'December Budget'!M14)</f>
        <v>0</v>
      </c>
      <c r="N14" s="478">
        <f>'Next Years Budget - Set Goals'!N22</f>
        <v>0</v>
      </c>
      <c r="O14" s="472">
        <f>('January Budget'!O14+'February Budget'!O14+'March Budget'!O14+'April Budget'!O14+'May Budget'!O14+'June Budget'!O14+'July Budget'!O14+'August Budget'!O14+'September Budget'!O14+'October Budget'!O14+'November Budget'!O14+'December Budget'!O14)</f>
        <v>0</v>
      </c>
      <c r="P14" s="477">
        <f>'Next Years Budget - Set Goals'!P22</f>
        <v>0</v>
      </c>
      <c r="Q14" s="472">
        <f>('January Budget'!Q14+'February Budget'!Q14+'March Budget'!Q14+'April Budget'!Q14+'May Budget'!Q14+'June Budget'!Q14+'July Budget'!Q14+'August Budget'!Q14+'September Budget'!Q14+'October Budget'!Q14+'November Budget'!Q14+'December Budget'!Q14)</f>
        <v>0</v>
      </c>
      <c r="R14" s="477">
        <f>'Next Years Budget - Set Goals'!R22</f>
        <v>0</v>
      </c>
      <c r="S14" s="472">
        <f>('January Budget'!S14+'February Budget'!S14+'March Budget'!S14+'April Budget'!S14+'May Budget'!S14+'June Budget'!S14+'July Budget'!S14+'August Budget'!S14+'September Budget'!S14+'October Budget'!S14+'November Budget'!S14+'December Budget'!S14)</f>
        <v>0</v>
      </c>
      <c r="T14" s="477">
        <f>'Next Years Budget - Set Goals'!T22</f>
        <v>0</v>
      </c>
      <c r="U14" s="472">
        <f>('January Budget'!U14+'February Budget'!U14+'March Budget'!U14+'April Budget'!U14+'May Budget'!U14+'June Budget'!U14+'July Budget'!U14+'August Budget'!U14+'September Budget'!U14+'October Budget'!U14+'November Budget'!U14+'December Budget'!U14)</f>
        <v>0</v>
      </c>
      <c r="V14" s="476">
        <f>'Next Years Budget - Set Goals'!V22</f>
        <v>0</v>
      </c>
      <c r="W14" s="472">
        <f>('January Budget'!W14+'February Budget'!W14+'March Budget'!W14+'April Budget'!W14+'May Budget'!W14+'June Budget'!W14+'July Budget'!W14+'August Budget'!W14+'September Budget'!W14+'October Budget'!W14+'November Budget'!W14+'December Budget'!W14)</f>
        <v>0</v>
      </c>
      <c r="X14" s="477">
        <f>'Next Years Budget - Set Goals'!X22</f>
        <v>0</v>
      </c>
      <c r="Y14" s="472">
        <f>('January Budget'!Y14+'February Budget'!Y14+'March Budget'!Y14+'April Budget'!Y14+'May Budget'!Y14+'June Budget'!Y14+'July Budget'!Y14+'August Budget'!Y14+'September Budget'!Y14+'October Budget'!Y14+'November Budget'!Y14+'December Budget'!Y14)</f>
        <v>0</v>
      </c>
      <c r="Z14" s="477">
        <f>'Next Years Budget - Set Goals'!Z22</f>
        <v>0</v>
      </c>
      <c r="AA14" s="472">
        <f>('January Budget'!AA14+'February Budget'!AA14+'March Budget'!AA14+'April Budget'!AA14+'May Budget'!AA14+'June Budget'!AA14+'July Budget'!AA14+'August Budget'!AA14+'September Budget'!AA14+'October Budget'!AA14+'November Budget'!AA14+'December Budget'!AA14)</f>
        <v>0</v>
      </c>
      <c r="AB14" s="477">
        <f>'Next Years Budget - Set Goals'!AB22</f>
        <v>0</v>
      </c>
      <c r="AC14" s="472">
        <f>('January Budget'!AC14+'February Budget'!AC14+'March Budget'!AC14+'April Budget'!AC14+'May Budget'!AC14+'June Budget'!AC14+'July Budget'!AC14+'August Budget'!AC14+'September Budget'!AC14+'October Budget'!AC14+'November Budget'!AC14+'December Budget'!AC14)</f>
        <v>0</v>
      </c>
      <c r="AD14" s="479">
        <f>'Next Years Budget - Set Goals'!AD22</f>
        <v>0</v>
      </c>
      <c r="AF14" s="215" t="s">
        <v>373</v>
      </c>
      <c r="AG14" s="290">
        <f>+(AG11-AG12)</f>
        <v>0</v>
      </c>
      <c r="AH14" s="291">
        <f t="shared" ref="AH14:AS14" si="7">+(AH11-AH12)</f>
        <v>0</v>
      </c>
      <c r="AI14" s="291">
        <f t="shared" si="7"/>
        <v>0</v>
      </c>
      <c r="AJ14" s="291">
        <f t="shared" si="7"/>
        <v>0</v>
      </c>
      <c r="AK14" s="291">
        <f t="shared" si="7"/>
        <v>0</v>
      </c>
      <c r="AL14" s="291">
        <f t="shared" si="7"/>
        <v>0</v>
      </c>
      <c r="AM14" s="291">
        <f t="shared" si="7"/>
        <v>0</v>
      </c>
      <c r="AN14" s="291">
        <f t="shared" si="7"/>
        <v>0</v>
      </c>
      <c r="AO14" s="291">
        <f t="shared" si="7"/>
        <v>0</v>
      </c>
      <c r="AP14" s="291">
        <f t="shared" si="7"/>
        <v>0</v>
      </c>
      <c r="AQ14" s="291">
        <f t="shared" si="7"/>
        <v>0</v>
      </c>
      <c r="AR14" s="291">
        <f t="shared" si="7"/>
        <v>0</v>
      </c>
      <c r="AS14" s="291">
        <f t="shared" si="7"/>
        <v>0</v>
      </c>
      <c r="AT14" s="293">
        <f>SUM(AG14:AS14)</f>
        <v>0</v>
      </c>
    </row>
    <row r="15" spans="2:46" ht="13.5" thickBot="1" x14ac:dyDescent="0.45">
      <c r="B15" s="394" t="s">
        <v>224</v>
      </c>
      <c r="C15" s="474">
        <f t="shared" si="2"/>
        <v>0</v>
      </c>
      <c r="D15" s="475">
        <f t="shared" si="4"/>
        <v>0</v>
      </c>
      <c r="E15" s="472">
        <f>('January Budget'!E15+'February Budget'!E15+'March Budget'!E15+'April Budget'!E15+'May Budget'!E15+'June Budget'!E15+'July Budget'!E15+'August Budget'!E15+'September Budget'!E15+'October Budget'!E15+'November Budget'!E15+'December Budget'!E15)</f>
        <v>0</v>
      </c>
      <c r="F15" s="471" t="e">
        <f t="shared" si="5"/>
        <v>#DIV/0!</v>
      </c>
      <c r="G15" s="472">
        <f>('January Budget'!G15+'February Budget'!G15+'March Budget'!G15+'April Budget'!G15+'May Budget'!G15+'June Budget'!G15+'July Budget'!G15+'August Budget'!G15+'September Budget'!G15+'October Budget'!G15+'November Budget'!G15+'December Budget'!G15)</f>
        <v>0</v>
      </c>
      <c r="H15" s="476">
        <f>'Next Years Budget - Set Goals'!H23</f>
        <v>0</v>
      </c>
      <c r="I15" s="472">
        <f>('January Budget'!I15+'February Budget'!I15+'March Budget'!I15+'April Budget'!I15+'May Budget'!I15+'June Budget'!I15+'July Budget'!I15+'August Budget'!I15+'September Budget'!I15+'October Budget'!I15+'November Budget'!I15+'December Budget'!I15)</f>
        <v>0</v>
      </c>
      <c r="J15" s="477">
        <f>'Next Years Budget - Set Goals'!J23</f>
        <v>0</v>
      </c>
      <c r="K15" s="472">
        <f>('January Budget'!K15+'February Budget'!K15+'March Budget'!K15+'April Budget'!K15+'May Budget'!K15+'June Budget'!K15+'July Budget'!K15+'August Budget'!K15+'September Budget'!K15+'October Budget'!K15+'November Budget'!K15+'December Budget'!K15)</f>
        <v>0</v>
      </c>
      <c r="L15" s="476">
        <f>'Next Years Budget - Set Goals'!L23</f>
        <v>0</v>
      </c>
      <c r="M15" s="472">
        <f>('January Budget'!M15+'February Budget'!M15+'March Budget'!M15+'April Budget'!M15+'May Budget'!M15+'June Budget'!M15+'July Budget'!M15+'August Budget'!M15+'September Budget'!M15+'October Budget'!M15+'November Budget'!M15+'December Budget'!M15)</f>
        <v>0</v>
      </c>
      <c r="N15" s="478">
        <f>'Next Years Budget - Set Goals'!N23</f>
        <v>0</v>
      </c>
      <c r="O15" s="472">
        <f>('January Budget'!O15+'February Budget'!O15+'March Budget'!O15+'April Budget'!O15+'May Budget'!O15+'June Budget'!O15+'July Budget'!O15+'August Budget'!O15+'September Budget'!O15+'October Budget'!O15+'November Budget'!O15+'December Budget'!O15)</f>
        <v>0</v>
      </c>
      <c r="P15" s="477">
        <f>'Next Years Budget - Set Goals'!P23</f>
        <v>0</v>
      </c>
      <c r="Q15" s="472">
        <f>('January Budget'!Q15+'February Budget'!Q15+'March Budget'!Q15+'April Budget'!Q15+'May Budget'!Q15+'June Budget'!Q15+'July Budget'!Q15+'August Budget'!Q15+'September Budget'!Q15+'October Budget'!Q15+'November Budget'!Q15+'December Budget'!Q15)</f>
        <v>0</v>
      </c>
      <c r="R15" s="477">
        <f>'Next Years Budget - Set Goals'!R23</f>
        <v>0</v>
      </c>
      <c r="S15" s="472">
        <f>('January Budget'!S15+'February Budget'!S15+'March Budget'!S15+'April Budget'!S15+'May Budget'!S15+'June Budget'!S15+'July Budget'!S15+'August Budget'!S15+'September Budget'!S15+'October Budget'!S15+'November Budget'!S15+'December Budget'!S15)</f>
        <v>0</v>
      </c>
      <c r="T15" s="477">
        <f>'Next Years Budget - Set Goals'!T23</f>
        <v>0</v>
      </c>
      <c r="U15" s="472">
        <f>('January Budget'!U15+'February Budget'!U15+'March Budget'!U15+'April Budget'!U15+'May Budget'!U15+'June Budget'!U15+'July Budget'!U15+'August Budget'!U15+'September Budget'!U15+'October Budget'!U15+'November Budget'!U15+'December Budget'!U15)</f>
        <v>0</v>
      </c>
      <c r="V15" s="476">
        <f>'Next Years Budget - Set Goals'!V23</f>
        <v>0</v>
      </c>
      <c r="W15" s="472">
        <f>('January Budget'!W15+'February Budget'!W15+'March Budget'!W15+'April Budget'!W15+'May Budget'!W15+'June Budget'!W15+'July Budget'!W15+'August Budget'!W15+'September Budget'!W15+'October Budget'!W15+'November Budget'!W15+'December Budget'!W15)</f>
        <v>0</v>
      </c>
      <c r="X15" s="477">
        <f>'Next Years Budget - Set Goals'!X23</f>
        <v>0</v>
      </c>
      <c r="Y15" s="472">
        <f>('January Budget'!Y15+'February Budget'!Y15+'March Budget'!Y15+'April Budget'!Y15+'May Budget'!Y15+'June Budget'!Y15+'July Budget'!Y15+'August Budget'!Y15+'September Budget'!Y15+'October Budget'!Y15+'November Budget'!Y15+'December Budget'!Y15)</f>
        <v>0</v>
      </c>
      <c r="Z15" s="477">
        <f>'Next Years Budget - Set Goals'!Z23</f>
        <v>3.0000000000000001E-3</v>
      </c>
      <c r="AA15" s="472">
        <f>('January Budget'!AA15+'February Budget'!AA15+'March Budget'!AA15+'April Budget'!AA15+'May Budget'!AA15+'June Budget'!AA15+'July Budget'!AA15+'August Budget'!AA15+'September Budget'!AA15+'October Budget'!AA15+'November Budget'!AA15+'December Budget'!AA15)</f>
        <v>0</v>
      </c>
      <c r="AB15" s="477">
        <f>'Next Years Budget - Set Goals'!AB23</f>
        <v>0</v>
      </c>
      <c r="AC15" s="472">
        <f>('January Budget'!AC15+'February Budget'!AC15+'March Budget'!AC15+'April Budget'!AC15+'May Budget'!AC15+'June Budget'!AC15+'July Budget'!AC15+'August Budget'!AC15+'September Budget'!AC15+'October Budget'!AC15+'November Budget'!AC15+'December Budget'!AC15)</f>
        <v>0</v>
      </c>
      <c r="AD15" s="479">
        <f>'Next Years Budget - Set Goals'!AD23</f>
        <v>0</v>
      </c>
      <c r="AF15" s="216" t="s">
        <v>372</v>
      </c>
      <c r="AG15" s="389">
        <f>+(AG14/AG6)</f>
        <v>0</v>
      </c>
      <c r="AH15" s="428" t="e">
        <f t="shared" ref="AH15:AT15" si="8">+(AH14/AH6)</f>
        <v>#DIV/0!</v>
      </c>
      <c r="AI15" s="428" t="e">
        <f t="shared" si="8"/>
        <v>#DIV/0!</v>
      </c>
      <c r="AJ15" s="428" t="e">
        <f t="shared" si="8"/>
        <v>#DIV/0!</v>
      </c>
      <c r="AK15" s="428" t="e">
        <f t="shared" si="8"/>
        <v>#DIV/0!</v>
      </c>
      <c r="AL15" s="453" t="e">
        <f t="shared" si="8"/>
        <v>#DIV/0!</v>
      </c>
      <c r="AM15" s="389" t="e">
        <f t="shared" si="8"/>
        <v>#DIV/0!</v>
      </c>
      <c r="AN15" s="428" t="e">
        <f t="shared" si="8"/>
        <v>#DIV/0!</v>
      </c>
      <c r="AO15" s="428" t="e">
        <f t="shared" si="8"/>
        <v>#DIV/0!</v>
      </c>
      <c r="AP15" s="428" t="e">
        <f t="shared" si="8"/>
        <v>#DIV/0!</v>
      </c>
      <c r="AQ15" s="428" t="e">
        <f t="shared" si="8"/>
        <v>#DIV/0!</v>
      </c>
      <c r="AR15" s="428" t="e">
        <f t="shared" si="8"/>
        <v>#DIV/0!</v>
      </c>
      <c r="AS15" s="428" t="e">
        <f t="shared" si="8"/>
        <v>#DIV/0!</v>
      </c>
      <c r="AT15" s="390">
        <f t="shared" si="8"/>
        <v>0</v>
      </c>
    </row>
    <row r="16" spans="2:46" ht="13.9" x14ac:dyDescent="0.4">
      <c r="B16" s="394" t="s">
        <v>225</v>
      </c>
      <c r="C16" s="474">
        <f t="shared" si="2"/>
        <v>0</v>
      </c>
      <c r="D16" s="475">
        <f t="shared" si="4"/>
        <v>0</v>
      </c>
      <c r="E16" s="472">
        <f>('January Budget'!E16+'February Budget'!E16+'March Budget'!E16+'April Budget'!E16+'May Budget'!E16+'June Budget'!E16+'July Budget'!E16+'August Budget'!E16+'September Budget'!E16+'October Budget'!E16+'November Budget'!E16+'December Budget'!E16)</f>
        <v>0</v>
      </c>
      <c r="F16" s="471" t="e">
        <f t="shared" si="5"/>
        <v>#DIV/0!</v>
      </c>
      <c r="G16" s="472">
        <f>('January Budget'!G16+'February Budget'!G16+'March Budget'!G16+'April Budget'!G16+'May Budget'!G16+'June Budget'!G16+'July Budget'!G16+'August Budget'!G16+'September Budget'!G16+'October Budget'!G16+'November Budget'!G16+'December Budget'!G16)</f>
        <v>0</v>
      </c>
      <c r="H16" s="476">
        <f>'Next Years Budget - Set Goals'!H24</f>
        <v>0</v>
      </c>
      <c r="I16" s="472">
        <f>('January Budget'!I16+'February Budget'!I16+'March Budget'!I16+'April Budget'!I16+'May Budget'!I16+'June Budget'!I16+'July Budget'!I16+'August Budget'!I16+'September Budget'!I16+'October Budget'!I16+'November Budget'!I16+'December Budget'!I16)</f>
        <v>0</v>
      </c>
      <c r="J16" s="477">
        <f>'Next Years Budget - Set Goals'!J24</f>
        <v>0</v>
      </c>
      <c r="K16" s="472">
        <f>('January Budget'!K16+'February Budget'!K16+'March Budget'!K16+'April Budget'!K16+'May Budget'!K16+'June Budget'!K16+'July Budget'!K16+'August Budget'!K16+'September Budget'!K16+'October Budget'!K16+'November Budget'!K16+'December Budget'!K16)</f>
        <v>0</v>
      </c>
      <c r="L16" s="476">
        <f>'Next Years Budget - Set Goals'!L24</f>
        <v>0</v>
      </c>
      <c r="M16" s="472">
        <f>('January Budget'!M16+'February Budget'!M16+'March Budget'!M16+'April Budget'!M16+'May Budget'!M16+'June Budget'!M16+'July Budget'!M16+'August Budget'!M16+'September Budget'!M16+'October Budget'!M16+'November Budget'!M16+'December Budget'!M16)</f>
        <v>0</v>
      </c>
      <c r="N16" s="478">
        <f>'Next Years Budget - Set Goals'!N24</f>
        <v>0</v>
      </c>
      <c r="O16" s="472">
        <f>('January Budget'!O16+'February Budget'!O16+'March Budget'!O16+'April Budget'!O16+'May Budget'!O16+'June Budget'!O16+'July Budget'!O16+'August Budget'!O16+'September Budget'!O16+'October Budget'!O16+'November Budget'!O16+'December Budget'!O16)</f>
        <v>0</v>
      </c>
      <c r="P16" s="477">
        <f>'Next Years Budget - Set Goals'!P24</f>
        <v>0</v>
      </c>
      <c r="Q16" s="472">
        <f>('January Budget'!Q16+'February Budget'!Q16+'March Budget'!Q16+'April Budget'!Q16+'May Budget'!Q16+'June Budget'!Q16+'July Budget'!Q16+'August Budget'!Q16+'September Budget'!Q16+'October Budget'!Q16+'November Budget'!Q16+'December Budget'!Q16)</f>
        <v>0</v>
      </c>
      <c r="R16" s="477">
        <f>'Next Years Budget - Set Goals'!R24</f>
        <v>0</v>
      </c>
      <c r="S16" s="472">
        <f>('January Budget'!S16+'February Budget'!S16+'March Budget'!S16+'April Budget'!S16+'May Budget'!S16+'June Budget'!S16+'July Budget'!S16+'August Budget'!S16+'September Budget'!S16+'October Budget'!S16+'November Budget'!S16+'December Budget'!S16)</f>
        <v>0</v>
      </c>
      <c r="T16" s="477">
        <f>'Next Years Budget - Set Goals'!T24</f>
        <v>0</v>
      </c>
      <c r="U16" s="472">
        <f>('January Budget'!U16+'February Budget'!U16+'March Budget'!U16+'April Budget'!U16+'May Budget'!U16+'June Budget'!U16+'July Budget'!U16+'August Budget'!U16+'September Budget'!U16+'October Budget'!U16+'November Budget'!U16+'December Budget'!U16)</f>
        <v>0</v>
      </c>
      <c r="V16" s="476">
        <f>'Next Years Budget - Set Goals'!V24</f>
        <v>0</v>
      </c>
      <c r="W16" s="472">
        <f>('January Budget'!W16+'February Budget'!W16+'March Budget'!W16+'April Budget'!W16+'May Budget'!W16+'June Budget'!W16+'July Budget'!W16+'August Budget'!W16+'September Budget'!W16+'October Budget'!W16+'November Budget'!W16+'December Budget'!W16)</f>
        <v>0</v>
      </c>
      <c r="X16" s="477">
        <f>'Next Years Budget - Set Goals'!X24</f>
        <v>0</v>
      </c>
      <c r="Y16" s="472">
        <f>('January Budget'!Y16+'February Budget'!Y16+'March Budget'!Y16+'April Budget'!Y16+'May Budget'!Y16+'June Budget'!Y16+'July Budget'!Y16+'August Budget'!Y16+'September Budget'!Y16+'October Budget'!Y16+'November Budget'!Y16+'December Budget'!Y16)</f>
        <v>0</v>
      </c>
      <c r="Z16" s="477">
        <f>'Next Years Budget - Set Goals'!Z24</f>
        <v>0</v>
      </c>
      <c r="AA16" s="472">
        <f>('January Budget'!AA16+'February Budget'!AA16+'March Budget'!AA16+'April Budget'!AA16+'May Budget'!AA16+'June Budget'!AA16+'July Budget'!AA16+'August Budget'!AA16+'September Budget'!AA16+'October Budget'!AA16+'November Budget'!AA16+'December Budget'!AA16)</f>
        <v>0</v>
      </c>
      <c r="AB16" s="477">
        <f>'Next Years Budget - Set Goals'!AB24</f>
        <v>0</v>
      </c>
      <c r="AC16" s="472">
        <f>('January Budget'!AC16+'February Budget'!AC16+'March Budget'!AC16+'April Budget'!AC16+'May Budget'!AC16+'June Budget'!AC16+'July Budget'!AC16+'August Budget'!AC16+'September Budget'!AC16+'October Budget'!AC16+'November Budget'!AC16+'December Budget'!AC16)</f>
        <v>0</v>
      </c>
      <c r="AD16" s="479">
        <f>'Next Years Budget - Set Goals'!AD24</f>
        <v>0</v>
      </c>
      <c r="AF16" s="220" t="s">
        <v>354</v>
      </c>
      <c r="AG16" s="382">
        <f>+AG9-AG11</f>
        <v>3500000</v>
      </c>
      <c r="AH16" s="458" t="e">
        <f t="shared" ref="AH16:AT16" si="9">+AH9-AH11</f>
        <v>#DIV/0!</v>
      </c>
      <c r="AI16" s="382" t="e">
        <f t="shared" si="9"/>
        <v>#DIV/0!</v>
      </c>
      <c r="AJ16" s="458" t="e">
        <f t="shared" si="9"/>
        <v>#DIV/0!</v>
      </c>
      <c r="AK16" s="382" t="e">
        <f t="shared" si="9"/>
        <v>#DIV/0!</v>
      </c>
      <c r="AL16" s="383" t="e">
        <f t="shared" si="9"/>
        <v>#DIV/0!</v>
      </c>
      <c r="AM16" s="382" t="e">
        <f t="shared" si="9"/>
        <v>#DIV/0!</v>
      </c>
      <c r="AN16" s="458" t="e">
        <f t="shared" si="9"/>
        <v>#DIV/0!</v>
      </c>
      <c r="AO16" s="382" t="e">
        <f t="shared" si="9"/>
        <v>#DIV/0!</v>
      </c>
      <c r="AP16" s="458" t="e">
        <f t="shared" si="9"/>
        <v>#DIV/0!</v>
      </c>
      <c r="AQ16" s="382" t="e">
        <f t="shared" si="9"/>
        <v>#DIV/0!</v>
      </c>
      <c r="AR16" s="458" t="e">
        <f t="shared" si="9"/>
        <v>#DIV/0!</v>
      </c>
      <c r="AS16" s="382" t="e">
        <f t="shared" si="9"/>
        <v>#DIV/0!</v>
      </c>
      <c r="AT16" s="459" t="e">
        <f t="shared" si="9"/>
        <v>#DIV/0!</v>
      </c>
    </row>
    <row r="17" spans="1:46" ht="14.25" thickBot="1" x14ac:dyDescent="0.45">
      <c r="B17" s="394" t="s">
        <v>226</v>
      </c>
      <c r="C17" s="474">
        <f t="shared" si="2"/>
        <v>0</v>
      </c>
      <c r="D17" s="475">
        <f t="shared" si="4"/>
        <v>0</v>
      </c>
      <c r="E17" s="472">
        <f>('January Budget'!E17+'February Budget'!E17+'March Budget'!E17+'April Budget'!E17+'May Budget'!E17+'June Budget'!E17+'July Budget'!E17+'August Budget'!E17+'September Budget'!E17+'October Budget'!E17+'November Budget'!E17+'December Budget'!E17)</f>
        <v>0</v>
      </c>
      <c r="F17" s="471" t="e">
        <f t="shared" si="5"/>
        <v>#DIV/0!</v>
      </c>
      <c r="G17" s="472">
        <f>('January Budget'!G17+'February Budget'!G17+'March Budget'!G17+'April Budget'!G17+'May Budget'!G17+'June Budget'!G17+'July Budget'!G17+'August Budget'!G17+'September Budget'!G17+'October Budget'!G17+'November Budget'!G17+'December Budget'!G17)</f>
        <v>0</v>
      </c>
      <c r="H17" s="476">
        <f>'Next Years Budget - Set Goals'!H25</f>
        <v>0</v>
      </c>
      <c r="I17" s="472">
        <f>('January Budget'!I17+'February Budget'!I17+'March Budget'!I17+'April Budget'!I17+'May Budget'!I17+'June Budget'!I17+'July Budget'!I17+'August Budget'!I17+'September Budget'!I17+'October Budget'!I17+'November Budget'!I17+'December Budget'!I17)</f>
        <v>0</v>
      </c>
      <c r="J17" s="477">
        <f>'Next Years Budget - Set Goals'!J25</f>
        <v>0</v>
      </c>
      <c r="K17" s="472">
        <f>('January Budget'!K17+'February Budget'!K17+'March Budget'!K17+'April Budget'!K17+'May Budget'!K17+'June Budget'!K17+'July Budget'!K17+'August Budget'!K17+'September Budget'!K17+'October Budget'!K17+'November Budget'!K17+'December Budget'!K17)</f>
        <v>0</v>
      </c>
      <c r="L17" s="476">
        <f>'Next Years Budget - Set Goals'!L25</f>
        <v>0</v>
      </c>
      <c r="M17" s="472">
        <f>('January Budget'!M17+'February Budget'!M17+'March Budget'!M17+'April Budget'!M17+'May Budget'!M17+'June Budget'!M17+'July Budget'!M17+'August Budget'!M17+'September Budget'!M17+'October Budget'!M17+'November Budget'!M17+'December Budget'!M17)</f>
        <v>0</v>
      </c>
      <c r="N17" s="478">
        <f>'Next Years Budget - Set Goals'!N25</f>
        <v>0</v>
      </c>
      <c r="O17" s="472">
        <f>('January Budget'!O17+'February Budget'!O17+'March Budget'!O17+'April Budget'!O17+'May Budget'!O17+'June Budget'!O17+'July Budget'!O17+'August Budget'!O17+'September Budget'!O17+'October Budget'!O17+'November Budget'!O17+'December Budget'!O17)</f>
        <v>0</v>
      </c>
      <c r="P17" s="477">
        <f>'Next Years Budget - Set Goals'!P25</f>
        <v>0</v>
      </c>
      <c r="Q17" s="472">
        <f>('January Budget'!Q17+'February Budget'!Q17+'March Budget'!Q17+'April Budget'!Q17+'May Budget'!Q17+'June Budget'!Q17+'July Budget'!Q17+'August Budget'!Q17+'September Budget'!Q17+'October Budget'!Q17+'November Budget'!Q17+'December Budget'!Q17)</f>
        <v>0</v>
      </c>
      <c r="R17" s="477">
        <f>'Next Years Budget - Set Goals'!R25</f>
        <v>0</v>
      </c>
      <c r="S17" s="472">
        <f>('January Budget'!S17+'February Budget'!S17+'March Budget'!S17+'April Budget'!S17+'May Budget'!S17+'June Budget'!S17+'July Budget'!S17+'August Budget'!S17+'September Budget'!S17+'October Budget'!S17+'November Budget'!S17+'December Budget'!S17)</f>
        <v>0</v>
      </c>
      <c r="T17" s="477">
        <f>'Next Years Budget - Set Goals'!T25</f>
        <v>0</v>
      </c>
      <c r="U17" s="472">
        <f>('January Budget'!U17+'February Budget'!U17+'March Budget'!U17+'April Budget'!U17+'May Budget'!U17+'June Budget'!U17+'July Budget'!U17+'August Budget'!U17+'September Budget'!U17+'October Budget'!U17+'November Budget'!U17+'December Budget'!U17)</f>
        <v>0</v>
      </c>
      <c r="V17" s="476">
        <f>'Next Years Budget - Set Goals'!V25</f>
        <v>0</v>
      </c>
      <c r="W17" s="472">
        <f>('January Budget'!W17+'February Budget'!W17+'March Budget'!W17+'April Budget'!W17+'May Budget'!W17+'June Budget'!W17+'July Budget'!W17+'August Budget'!W17+'September Budget'!W17+'October Budget'!W17+'November Budget'!W17+'December Budget'!W17)</f>
        <v>0</v>
      </c>
      <c r="X17" s="477">
        <f>'Next Years Budget - Set Goals'!X25</f>
        <v>0</v>
      </c>
      <c r="Y17" s="472">
        <f>('January Budget'!Y17+'February Budget'!Y17+'March Budget'!Y17+'April Budget'!Y17+'May Budget'!Y17+'June Budget'!Y17+'July Budget'!Y17+'August Budget'!Y17+'September Budget'!Y17+'October Budget'!Y17+'November Budget'!Y17+'December Budget'!Y17)</f>
        <v>0</v>
      </c>
      <c r="Z17" s="477">
        <f>'Next Years Budget - Set Goals'!Z25</f>
        <v>0</v>
      </c>
      <c r="AA17" s="472">
        <f>('January Budget'!AA17+'February Budget'!AA17+'March Budget'!AA17+'April Budget'!AA17+'May Budget'!AA17+'June Budget'!AA17+'July Budget'!AA17+'August Budget'!AA17+'September Budget'!AA17+'October Budget'!AA17+'November Budget'!AA17+'December Budget'!AA17)</f>
        <v>0</v>
      </c>
      <c r="AB17" s="477">
        <f>'Next Years Budget - Set Goals'!AB25</f>
        <v>0</v>
      </c>
      <c r="AC17" s="472">
        <f>('January Budget'!AC17+'February Budget'!AC17+'March Budget'!AC17+'April Budget'!AC17+'May Budget'!AC17+'June Budget'!AC17+'July Budget'!AC17+'August Budget'!AC17+'September Budget'!AC17+'October Budget'!AC17+'November Budget'!AC17+'December Budget'!AC17)</f>
        <v>0</v>
      </c>
      <c r="AD17" s="479">
        <f>'Next Years Budget - Set Goals'!AD25</f>
        <v>0</v>
      </c>
      <c r="AF17" s="221" t="s">
        <v>355</v>
      </c>
      <c r="AG17" s="432">
        <f>+AG16/AG6</f>
        <v>1</v>
      </c>
      <c r="AH17" s="455" t="e">
        <f t="shared" ref="AH17:AT17" si="10">+AH16/AH6</f>
        <v>#DIV/0!</v>
      </c>
      <c r="AI17" s="432" t="e">
        <f t="shared" si="10"/>
        <v>#DIV/0!</v>
      </c>
      <c r="AJ17" s="455" t="e">
        <f t="shared" si="10"/>
        <v>#DIV/0!</v>
      </c>
      <c r="AK17" s="432" t="e">
        <f t="shared" si="10"/>
        <v>#DIV/0!</v>
      </c>
      <c r="AL17" s="455" t="e">
        <f t="shared" si="10"/>
        <v>#DIV/0!</v>
      </c>
      <c r="AM17" s="432" t="e">
        <f t="shared" si="10"/>
        <v>#DIV/0!</v>
      </c>
      <c r="AN17" s="455" t="e">
        <f t="shared" si="10"/>
        <v>#DIV/0!</v>
      </c>
      <c r="AO17" s="432" t="e">
        <f t="shared" si="10"/>
        <v>#DIV/0!</v>
      </c>
      <c r="AP17" s="455" t="e">
        <f t="shared" si="10"/>
        <v>#DIV/0!</v>
      </c>
      <c r="AQ17" s="432" t="e">
        <f t="shared" si="10"/>
        <v>#DIV/0!</v>
      </c>
      <c r="AR17" s="455" t="e">
        <f t="shared" si="10"/>
        <v>#DIV/0!</v>
      </c>
      <c r="AS17" s="432" t="e">
        <f t="shared" si="10"/>
        <v>#DIV/0!</v>
      </c>
      <c r="AT17" s="433" t="e">
        <f t="shared" si="10"/>
        <v>#DIV/0!</v>
      </c>
    </row>
    <row r="18" spans="1:46" x14ac:dyDescent="0.35">
      <c r="B18" s="394" t="s">
        <v>227</v>
      </c>
      <c r="C18" s="474">
        <f t="shared" si="2"/>
        <v>0</v>
      </c>
      <c r="D18" s="475">
        <f t="shared" si="4"/>
        <v>0</v>
      </c>
      <c r="E18" s="472">
        <f>('January Budget'!E18+'February Budget'!E18+'March Budget'!E18+'April Budget'!E18+'May Budget'!E18+'June Budget'!E18+'July Budget'!E18+'August Budget'!E18+'September Budget'!E18+'October Budget'!E18+'November Budget'!E18+'December Budget'!E18)</f>
        <v>0</v>
      </c>
      <c r="F18" s="471" t="e">
        <f t="shared" si="5"/>
        <v>#DIV/0!</v>
      </c>
      <c r="G18" s="472">
        <f>('January Budget'!G18+'February Budget'!G18+'March Budget'!G18+'April Budget'!G18+'May Budget'!G18+'June Budget'!G18+'July Budget'!G18+'August Budget'!G18+'September Budget'!G18+'October Budget'!G18+'November Budget'!G18+'December Budget'!G18)</f>
        <v>0</v>
      </c>
      <c r="H18" s="476">
        <f>'Next Years Budget - Set Goals'!H26</f>
        <v>0</v>
      </c>
      <c r="I18" s="472">
        <f>('January Budget'!I18+'February Budget'!I18+'March Budget'!I18+'April Budget'!I18+'May Budget'!I18+'June Budget'!I18+'July Budget'!I18+'August Budget'!I18+'September Budget'!I18+'October Budget'!I18+'November Budget'!I18+'December Budget'!I18)</f>
        <v>0</v>
      </c>
      <c r="J18" s="477">
        <f>'Next Years Budget - Set Goals'!J26</f>
        <v>0</v>
      </c>
      <c r="K18" s="472">
        <f>('January Budget'!K18+'February Budget'!K18+'March Budget'!K18+'April Budget'!K18+'May Budget'!K18+'June Budget'!K18+'July Budget'!K18+'August Budget'!K18+'September Budget'!K18+'October Budget'!K18+'November Budget'!K18+'December Budget'!K18)</f>
        <v>0</v>
      </c>
      <c r="L18" s="476">
        <f>'Next Years Budget - Set Goals'!L26</f>
        <v>0</v>
      </c>
      <c r="M18" s="472">
        <f>('January Budget'!M18+'February Budget'!M18+'March Budget'!M18+'April Budget'!M18+'May Budget'!M18+'June Budget'!M18+'July Budget'!M18+'August Budget'!M18+'September Budget'!M18+'October Budget'!M18+'November Budget'!M18+'December Budget'!M18)</f>
        <v>0</v>
      </c>
      <c r="N18" s="478">
        <f>'Next Years Budget - Set Goals'!N26</f>
        <v>0</v>
      </c>
      <c r="O18" s="472">
        <f>('January Budget'!O18+'February Budget'!O18+'March Budget'!O18+'April Budget'!O18+'May Budget'!O18+'June Budget'!O18+'July Budget'!O18+'August Budget'!O18+'September Budget'!O18+'October Budget'!O18+'November Budget'!O18+'December Budget'!O18)</f>
        <v>0</v>
      </c>
      <c r="P18" s="477">
        <f>'Next Years Budget - Set Goals'!P26</f>
        <v>0</v>
      </c>
      <c r="Q18" s="472">
        <f>('January Budget'!Q18+'February Budget'!Q18+'March Budget'!Q18+'April Budget'!Q18+'May Budget'!Q18+'June Budget'!Q18+'July Budget'!Q18+'August Budget'!Q18+'September Budget'!Q18+'October Budget'!Q18+'November Budget'!Q18+'December Budget'!Q18)</f>
        <v>0</v>
      </c>
      <c r="R18" s="477">
        <f>'Next Years Budget - Set Goals'!R26</f>
        <v>0</v>
      </c>
      <c r="S18" s="472">
        <f>('January Budget'!S18+'February Budget'!S18+'March Budget'!S18+'April Budget'!S18+'May Budget'!S18+'June Budget'!S18+'July Budget'!S18+'August Budget'!S18+'September Budget'!S18+'October Budget'!S18+'November Budget'!S18+'December Budget'!S18)</f>
        <v>0</v>
      </c>
      <c r="T18" s="477">
        <f>'Next Years Budget - Set Goals'!T26</f>
        <v>0</v>
      </c>
      <c r="U18" s="472">
        <f>('January Budget'!U18+'February Budget'!U18+'March Budget'!U18+'April Budget'!U18+'May Budget'!U18+'June Budget'!U18+'July Budget'!U18+'August Budget'!U18+'September Budget'!U18+'October Budget'!U18+'November Budget'!U18+'December Budget'!U18)</f>
        <v>0</v>
      </c>
      <c r="V18" s="476">
        <f>'Next Years Budget - Set Goals'!V26</f>
        <v>0</v>
      </c>
      <c r="W18" s="472">
        <f>('January Budget'!W18+'February Budget'!W18+'March Budget'!W18+'April Budget'!W18+'May Budget'!W18+'June Budget'!W18+'July Budget'!W18+'August Budget'!W18+'September Budget'!W18+'October Budget'!W18+'November Budget'!W18+'December Budget'!W18)</f>
        <v>0</v>
      </c>
      <c r="X18" s="477">
        <f>'Next Years Budget - Set Goals'!X26</f>
        <v>0</v>
      </c>
      <c r="Y18" s="472">
        <f>('January Budget'!Y18+'February Budget'!Y18+'March Budget'!Y18+'April Budget'!Y18+'May Budget'!Y18+'June Budget'!Y18+'July Budget'!Y18+'August Budget'!Y18+'September Budget'!Y18+'October Budget'!Y18+'November Budget'!Y18+'December Budget'!Y18)</f>
        <v>0</v>
      </c>
      <c r="Z18" s="477">
        <f>'Next Years Budget - Set Goals'!Z26</f>
        <v>0</v>
      </c>
      <c r="AA18" s="472">
        <f>('January Budget'!AA18+'February Budget'!AA18+'March Budget'!AA18+'April Budget'!AA18+'May Budget'!AA18+'June Budget'!AA18+'July Budget'!AA18+'August Budget'!AA18+'September Budget'!AA18+'October Budget'!AA18+'November Budget'!AA18+'December Budget'!AA18)</f>
        <v>0</v>
      </c>
      <c r="AB18" s="477">
        <f>'Next Years Budget - Set Goals'!AB26</f>
        <v>0</v>
      </c>
      <c r="AC18" s="472">
        <f>('January Budget'!AC18+'February Budget'!AC18+'March Budget'!AC18+'April Budget'!AC18+'May Budget'!AC18+'June Budget'!AC18+'July Budget'!AC18+'August Budget'!AC18+'September Budget'!AC18+'October Budget'!AC18+'November Budget'!AC18+'December Budget'!AC18)</f>
        <v>0</v>
      </c>
      <c r="AD18" s="479">
        <f>'Next Years Budget - Set Goals'!AD26</f>
        <v>0</v>
      </c>
      <c r="AF18" s="1"/>
      <c r="AG18" s="1"/>
      <c r="AH18" s="1"/>
      <c r="AI18" s="1"/>
      <c r="AJ18" s="1"/>
      <c r="AK18" s="1"/>
      <c r="AL18" s="1"/>
      <c r="AM18" s="1"/>
      <c r="AN18" s="1"/>
      <c r="AO18" s="1"/>
      <c r="AP18" s="1"/>
      <c r="AQ18" s="419"/>
      <c r="AR18" s="438"/>
      <c r="AS18" s="9"/>
      <c r="AT18" s="226"/>
    </row>
    <row r="19" spans="1:46" ht="13.15" x14ac:dyDescent="0.4">
      <c r="B19" s="394" t="s">
        <v>228</v>
      </c>
      <c r="C19" s="474">
        <f t="shared" si="2"/>
        <v>0</v>
      </c>
      <c r="D19" s="475">
        <f t="shared" si="4"/>
        <v>0</v>
      </c>
      <c r="E19" s="472">
        <f>('January Budget'!E19+'February Budget'!E19+'March Budget'!E19+'April Budget'!E19+'May Budget'!E19+'June Budget'!E19+'July Budget'!E19+'August Budget'!E19+'September Budget'!E19+'October Budget'!E19+'November Budget'!E19+'December Budget'!E19)</f>
        <v>0</v>
      </c>
      <c r="F19" s="471" t="e">
        <f t="shared" si="5"/>
        <v>#DIV/0!</v>
      </c>
      <c r="G19" s="472">
        <f>('January Budget'!G19+'February Budget'!G19+'March Budget'!G19+'April Budget'!G19+'May Budget'!G19+'June Budget'!G19+'July Budget'!G19+'August Budget'!G19+'September Budget'!G19+'October Budget'!G19+'November Budget'!G19+'December Budget'!G19)</f>
        <v>0</v>
      </c>
      <c r="H19" s="476">
        <f>'Next Years Budget - Set Goals'!H27</f>
        <v>0</v>
      </c>
      <c r="I19" s="472">
        <f>('January Budget'!I19+'February Budget'!I19+'March Budget'!I19+'April Budget'!I19+'May Budget'!I19+'June Budget'!I19+'July Budget'!I19+'August Budget'!I19+'September Budget'!I19+'October Budget'!I19+'November Budget'!I19+'December Budget'!I19)</f>
        <v>0</v>
      </c>
      <c r="J19" s="478">
        <f>'Next Years Budget - Set Goals'!J27</f>
        <v>0</v>
      </c>
      <c r="K19" s="472">
        <f>('January Budget'!K19+'February Budget'!K19+'March Budget'!K19+'April Budget'!K19+'May Budget'!K19+'June Budget'!K19+'July Budget'!K19+'August Budget'!K19+'September Budget'!K19+'October Budget'!K19+'November Budget'!K19+'December Budget'!K19)</f>
        <v>0</v>
      </c>
      <c r="L19" s="477">
        <f>'Next Years Budget - Set Goals'!L27</f>
        <v>0</v>
      </c>
      <c r="M19" s="472">
        <f>('January Budget'!M19+'February Budget'!M19+'March Budget'!M19+'April Budget'!M19+'May Budget'!M19+'June Budget'!M19+'July Budget'!M19+'August Budget'!M19+'September Budget'!M19+'October Budget'!M19+'November Budget'!M19+'December Budget'!M19)</f>
        <v>0</v>
      </c>
      <c r="N19" s="478">
        <f>'Next Years Budget - Set Goals'!N27</f>
        <v>0</v>
      </c>
      <c r="O19" s="472">
        <f>('January Budget'!O19+'February Budget'!O19+'March Budget'!O19+'April Budget'!O19+'May Budget'!O19+'June Budget'!O19+'July Budget'!O19+'August Budget'!O19+'September Budget'!O19+'October Budget'!O19+'November Budget'!O19+'December Budget'!O19)</f>
        <v>0</v>
      </c>
      <c r="P19" s="477">
        <f>'Next Years Budget - Set Goals'!P27</f>
        <v>0</v>
      </c>
      <c r="Q19" s="472">
        <f>('January Budget'!Q19+'February Budget'!Q19+'March Budget'!Q19+'April Budget'!Q19+'May Budget'!Q19+'June Budget'!Q19+'July Budget'!Q19+'August Budget'!Q19+'September Budget'!Q19+'October Budget'!Q19+'November Budget'!Q19+'December Budget'!Q19)</f>
        <v>0</v>
      </c>
      <c r="R19" s="477">
        <f>'Next Years Budget - Set Goals'!R27</f>
        <v>0</v>
      </c>
      <c r="S19" s="472">
        <f>('January Budget'!S19+'February Budget'!S19+'March Budget'!S19+'April Budget'!S19+'May Budget'!S19+'June Budget'!S19+'July Budget'!S19+'August Budget'!S19+'September Budget'!S19+'October Budget'!S19+'November Budget'!S19+'December Budget'!S19)</f>
        <v>0</v>
      </c>
      <c r="T19" s="477">
        <f>'Next Years Budget - Set Goals'!T27</f>
        <v>0</v>
      </c>
      <c r="U19" s="472">
        <f>('January Budget'!U19+'February Budget'!U19+'March Budget'!U19+'April Budget'!U19+'May Budget'!U19+'June Budget'!U19+'July Budget'!U19+'August Budget'!U19+'September Budget'!U19+'October Budget'!U19+'November Budget'!U19+'December Budget'!U19)</f>
        <v>0</v>
      </c>
      <c r="V19" s="476">
        <f>'Next Years Budget - Set Goals'!V27</f>
        <v>0</v>
      </c>
      <c r="W19" s="472">
        <f>('January Budget'!W19+'February Budget'!W19+'March Budget'!W19+'April Budget'!W19+'May Budget'!W19+'June Budget'!W19+'July Budget'!W19+'August Budget'!W19+'September Budget'!W19+'October Budget'!W19+'November Budget'!W19+'December Budget'!W19)</f>
        <v>0</v>
      </c>
      <c r="X19" s="477">
        <f>'Next Years Budget - Set Goals'!X27</f>
        <v>0</v>
      </c>
      <c r="Y19" s="472">
        <f>('January Budget'!Y19+'February Budget'!Y19+'March Budget'!Y19+'April Budget'!Y19+'May Budget'!Y19+'June Budget'!Y19+'July Budget'!Y19+'August Budget'!Y19+'September Budget'!Y19+'October Budget'!Y19+'November Budget'!Y19+'December Budget'!Y19)</f>
        <v>0</v>
      </c>
      <c r="Z19" s="477">
        <f>'Next Years Budget - Set Goals'!Z27</f>
        <v>0</v>
      </c>
      <c r="AA19" s="472">
        <f>('January Budget'!AA19+'February Budget'!AA19+'March Budget'!AA19+'April Budget'!AA19+'May Budget'!AA19+'June Budget'!AA19+'July Budget'!AA19+'August Budget'!AA19+'September Budget'!AA19+'October Budget'!AA19+'November Budget'!AA19+'December Budget'!AA19)</f>
        <v>0</v>
      </c>
      <c r="AB19" s="477">
        <f>'Next Years Budget - Set Goals'!AB27</f>
        <v>0</v>
      </c>
      <c r="AC19" s="472">
        <f>('January Budget'!AC19+'February Budget'!AC19+'March Budget'!AC19+'April Budget'!AC19+'May Budget'!AC19+'June Budget'!AC19+'July Budget'!AC19+'August Budget'!AC19+'September Budget'!AC19+'October Budget'!AC19+'November Budget'!AC19+'December Budget'!AC19)</f>
        <v>0</v>
      </c>
      <c r="AD19" s="479">
        <f>'Next Years Budget - Set Goals'!AD27</f>
        <v>0</v>
      </c>
      <c r="AF19" s="13" t="s">
        <v>374</v>
      </c>
      <c r="AG19" s="222">
        <f>+(AG11/AG8)</f>
        <v>0</v>
      </c>
      <c r="AH19" s="222" t="e">
        <f t="shared" ref="AH19:AT19" si="11">+(AH11/AH8)</f>
        <v>#DIV/0!</v>
      </c>
      <c r="AI19" s="222" t="e">
        <f t="shared" si="11"/>
        <v>#DIV/0!</v>
      </c>
      <c r="AJ19" s="222" t="e">
        <f t="shared" si="11"/>
        <v>#DIV/0!</v>
      </c>
      <c r="AK19" s="222" t="e">
        <f t="shared" si="11"/>
        <v>#DIV/0!</v>
      </c>
      <c r="AL19" s="222" t="e">
        <f t="shared" si="11"/>
        <v>#DIV/0!</v>
      </c>
      <c r="AM19" s="222" t="e">
        <f t="shared" si="11"/>
        <v>#DIV/0!</v>
      </c>
      <c r="AN19" s="222" t="e">
        <f t="shared" si="11"/>
        <v>#DIV/0!</v>
      </c>
      <c r="AO19" s="222" t="e">
        <f t="shared" si="11"/>
        <v>#DIV/0!</v>
      </c>
      <c r="AP19" s="222" t="e">
        <f t="shared" si="11"/>
        <v>#DIV/0!</v>
      </c>
      <c r="AQ19" s="222" t="e">
        <f t="shared" si="11"/>
        <v>#DIV/0!</v>
      </c>
      <c r="AR19" s="439" t="e">
        <f t="shared" si="11"/>
        <v>#DIV/0!</v>
      </c>
      <c r="AS19" s="437" t="e">
        <f t="shared" si="11"/>
        <v>#DIV/0!</v>
      </c>
      <c r="AT19" s="436" t="e">
        <f t="shared" si="11"/>
        <v>#DIV/0!</v>
      </c>
    </row>
    <row r="20" spans="1:46" ht="13.15" x14ac:dyDescent="0.4">
      <c r="B20" s="394" t="s">
        <v>234</v>
      </c>
      <c r="C20" s="474">
        <f t="shared" si="2"/>
        <v>0</v>
      </c>
      <c r="D20" s="475">
        <f t="shared" si="4"/>
        <v>0</v>
      </c>
      <c r="E20" s="472">
        <f>('January Budget'!E20+'February Budget'!E20+'March Budget'!E20+'April Budget'!E20+'May Budget'!E20+'June Budget'!E20+'July Budget'!E20+'August Budget'!E20+'September Budget'!E20+'October Budget'!E20+'November Budget'!E20+'December Budget'!E20)</f>
        <v>0</v>
      </c>
      <c r="F20" s="471" t="e">
        <f t="shared" si="5"/>
        <v>#DIV/0!</v>
      </c>
      <c r="G20" s="472">
        <f>('January Budget'!G20+'February Budget'!G20+'March Budget'!G20+'April Budget'!G20+'May Budget'!G20+'June Budget'!G20+'July Budget'!G20+'August Budget'!G20+'September Budget'!G20+'October Budget'!G20+'November Budget'!G20+'December Budget'!G20)</f>
        <v>0</v>
      </c>
      <c r="H20" s="476">
        <f>'Next Years Budget - Set Goals'!H28</f>
        <v>0</v>
      </c>
      <c r="I20" s="472">
        <f>('January Budget'!I20+'February Budget'!I20+'March Budget'!I20+'April Budget'!I20+'May Budget'!I20+'June Budget'!I20+'July Budget'!I20+'August Budget'!I20+'September Budget'!I20+'October Budget'!I20+'November Budget'!I20+'December Budget'!I20)</f>
        <v>0</v>
      </c>
      <c r="J20" s="478">
        <f>'Next Years Budget - Set Goals'!J28</f>
        <v>0</v>
      </c>
      <c r="K20" s="472">
        <f>('January Budget'!K20+'February Budget'!K20+'March Budget'!K20+'April Budget'!K20+'May Budget'!K20+'June Budget'!K20+'July Budget'!K20+'August Budget'!K20+'September Budget'!K20+'October Budget'!K20+'November Budget'!K20+'December Budget'!K20)</f>
        <v>0</v>
      </c>
      <c r="L20" s="477">
        <f>'Next Years Budget - Set Goals'!L28</f>
        <v>0</v>
      </c>
      <c r="M20" s="472">
        <f>('January Budget'!M20+'February Budget'!M20+'March Budget'!M20+'April Budget'!M20+'May Budget'!M20+'June Budget'!M20+'July Budget'!M20+'August Budget'!M20+'September Budget'!M20+'October Budget'!M20+'November Budget'!M20+'December Budget'!M20)</f>
        <v>0</v>
      </c>
      <c r="N20" s="478">
        <f>'Next Years Budget - Set Goals'!N28</f>
        <v>0</v>
      </c>
      <c r="O20" s="472">
        <f>('January Budget'!O20+'February Budget'!O20+'March Budget'!O20+'April Budget'!O20+'May Budget'!O20+'June Budget'!O20+'July Budget'!O20+'August Budget'!O20+'September Budget'!O20+'October Budget'!O20+'November Budget'!O20+'December Budget'!O20)</f>
        <v>0</v>
      </c>
      <c r="P20" s="477">
        <f>'Next Years Budget - Set Goals'!P28</f>
        <v>0</v>
      </c>
      <c r="Q20" s="472">
        <f>('January Budget'!Q20+'February Budget'!Q20+'March Budget'!Q20+'April Budget'!Q20+'May Budget'!Q20+'June Budget'!Q20+'July Budget'!Q20+'August Budget'!Q20+'September Budget'!Q20+'October Budget'!Q20+'November Budget'!Q20+'December Budget'!Q20)</f>
        <v>0</v>
      </c>
      <c r="R20" s="477">
        <f>'Next Years Budget - Set Goals'!R28</f>
        <v>0</v>
      </c>
      <c r="S20" s="472">
        <f>('January Budget'!S20+'February Budget'!S20+'March Budget'!S20+'April Budget'!S20+'May Budget'!S20+'June Budget'!S20+'July Budget'!S20+'August Budget'!S20+'September Budget'!S20+'October Budget'!S20+'November Budget'!S20+'December Budget'!S20)</f>
        <v>0</v>
      </c>
      <c r="T20" s="477">
        <f>'Next Years Budget - Set Goals'!T28</f>
        <v>0</v>
      </c>
      <c r="U20" s="472">
        <f>('January Budget'!U20+'February Budget'!U20+'March Budget'!U20+'April Budget'!U20+'May Budget'!U20+'June Budget'!U20+'July Budget'!U20+'August Budget'!U20+'September Budget'!U20+'October Budget'!U20+'November Budget'!U20+'December Budget'!U20)</f>
        <v>0</v>
      </c>
      <c r="V20" s="476">
        <f>'Next Years Budget - Set Goals'!V28</f>
        <v>0</v>
      </c>
      <c r="W20" s="472">
        <f>('January Budget'!W20+'February Budget'!W20+'March Budget'!W20+'April Budget'!W20+'May Budget'!W20+'June Budget'!W20+'July Budget'!W20+'August Budget'!W20+'September Budget'!W20+'October Budget'!W20+'November Budget'!W20+'December Budget'!W20)</f>
        <v>0</v>
      </c>
      <c r="X20" s="477">
        <f>'Next Years Budget - Set Goals'!X28</f>
        <v>0</v>
      </c>
      <c r="Y20" s="472">
        <f>('January Budget'!Y20+'February Budget'!Y20+'March Budget'!Y20+'April Budget'!Y20+'May Budget'!Y20+'June Budget'!Y20+'July Budget'!Y20+'August Budget'!Y20+'September Budget'!Y20+'October Budget'!Y20+'November Budget'!Y20+'December Budget'!Y20)</f>
        <v>0</v>
      </c>
      <c r="Z20" s="477">
        <f>'Next Years Budget - Set Goals'!Z28</f>
        <v>0</v>
      </c>
      <c r="AA20" s="472">
        <f>('January Budget'!AA20+'February Budget'!AA20+'March Budget'!AA20+'April Budget'!AA20+'May Budget'!AA20+'June Budget'!AA20+'July Budget'!AA20+'August Budget'!AA20+'September Budget'!AA20+'October Budget'!AA20+'November Budget'!AA20+'December Budget'!AA20)</f>
        <v>0</v>
      </c>
      <c r="AB20" s="477">
        <f>'Next Years Budget - Set Goals'!AB28</f>
        <v>0</v>
      </c>
      <c r="AC20" s="472">
        <f>('January Budget'!AC20+'February Budget'!AC20+'March Budget'!AC20+'April Budget'!AC20+'May Budget'!AC20+'June Budget'!AC20+'July Budget'!AC20+'August Budget'!AC20+'September Budget'!AC20+'October Budget'!AC20+'November Budget'!AC20+'December Budget'!AC20)</f>
        <v>0</v>
      </c>
      <c r="AD20" s="479">
        <f>'Next Years Budget - Set Goals'!AD28</f>
        <v>0</v>
      </c>
      <c r="AF20" s="13" t="s">
        <v>401</v>
      </c>
      <c r="AG20" s="235">
        <v>0</v>
      </c>
      <c r="AH20" s="235"/>
      <c r="AI20" s="235"/>
      <c r="AJ20" s="235"/>
      <c r="AK20" s="235"/>
      <c r="AL20" s="235"/>
      <c r="AM20" s="235"/>
      <c r="AN20" s="235"/>
      <c r="AO20" s="235"/>
      <c r="AP20" s="235"/>
      <c r="AQ20" s="434"/>
      <c r="AR20" s="440"/>
      <c r="AS20" s="235"/>
      <c r="AT20" s="442"/>
    </row>
    <row r="21" spans="1:46" ht="13.15" x14ac:dyDescent="0.4">
      <c r="B21" s="394" t="s">
        <v>235</v>
      </c>
      <c r="C21" s="474">
        <f t="shared" si="2"/>
        <v>0</v>
      </c>
      <c r="D21" s="475">
        <f t="shared" si="4"/>
        <v>0</v>
      </c>
      <c r="E21" s="472">
        <f>('January Budget'!E21+'February Budget'!E21+'March Budget'!E21+'April Budget'!E21+'May Budget'!E21+'June Budget'!E21+'July Budget'!E21+'August Budget'!E21+'September Budget'!E21+'October Budget'!E21+'November Budget'!E21+'December Budget'!E21)</f>
        <v>0</v>
      </c>
      <c r="F21" s="471" t="e">
        <f t="shared" si="5"/>
        <v>#DIV/0!</v>
      </c>
      <c r="G21" s="472">
        <f>('January Budget'!G21+'February Budget'!G21+'March Budget'!G21+'April Budget'!G21+'May Budget'!G21+'June Budget'!G21+'July Budget'!G21+'August Budget'!G21+'September Budget'!G21+'October Budget'!G21+'November Budget'!G21+'December Budget'!G21)</f>
        <v>0</v>
      </c>
      <c r="H21" s="476">
        <f>'Next Years Budget - Set Goals'!H29</f>
        <v>0</v>
      </c>
      <c r="I21" s="472">
        <f>('January Budget'!I21+'February Budget'!I21+'March Budget'!I21+'April Budget'!I21+'May Budget'!I21+'June Budget'!I21+'July Budget'!I21+'August Budget'!I21+'September Budget'!I21+'October Budget'!I21+'November Budget'!I21+'December Budget'!I21)</f>
        <v>0</v>
      </c>
      <c r="J21" s="478">
        <f>'Next Years Budget - Set Goals'!J29</f>
        <v>0</v>
      </c>
      <c r="K21" s="472">
        <f>('January Budget'!K21+'February Budget'!K21+'March Budget'!K21+'April Budget'!K21+'May Budget'!K21+'June Budget'!K21+'July Budget'!K21+'August Budget'!K21+'September Budget'!K21+'October Budget'!K21+'November Budget'!K21+'December Budget'!K21)</f>
        <v>0</v>
      </c>
      <c r="L21" s="477">
        <f>'Next Years Budget - Set Goals'!L29</f>
        <v>0</v>
      </c>
      <c r="M21" s="472">
        <f>('January Budget'!M21+'February Budget'!M21+'March Budget'!M21+'April Budget'!M21+'May Budget'!M21+'June Budget'!M21+'July Budget'!M21+'August Budget'!M21+'September Budget'!M21+'October Budget'!M21+'November Budget'!M21+'December Budget'!M21)</f>
        <v>0</v>
      </c>
      <c r="N21" s="478">
        <f>'Next Years Budget - Set Goals'!N29</f>
        <v>0</v>
      </c>
      <c r="O21" s="472">
        <f>('January Budget'!O21+'February Budget'!O21+'March Budget'!O21+'April Budget'!O21+'May Budget'!O21+'June Budget'!O21+'July Budget'!O21+'August Budget'!O21+'September Budget'!O21+'October Budget'!O21+'November Budget'!O21+'December Budget'!O21)</f>
        <v>0</v>
      </c>
      <c r="P21" s="477">
        <f>'Next Years Budget - Set Goals'!P29</f>
        <v>0</v>
      </c>
      <c r="Q21" s="472">
        <f>('January Budget'!Q21+'February Budget'!Q21+'March Budget'!Q21+'April Budget'!Q21+'May Budget'!Q21+'June Budget'!Q21+'July Budget'!Q21+'August Budget'!Q21+'September Budget'!Q21+'October Budget'!Q21+'November Budget'!Q21+'December Budget'!Q21)</f>
        <v>0</v>
      </c>
      <c r="R21" s="477">
        <f>'Next Years Budget - Set Goals'!R29</f>
        <v>0</v>
      </c>
      <c r="S21" s="472">
        <f>('January Budget'!S21+'February Budget'!S21+'March Budget'!S21+'April Budget'!S21+'May Budget'!S21+'June Budget'!S21+'July Budget'!S21+'August Budget'!S21+'September Budget'!S21+'October Budget'!S21+'November Budget'!S21+'December Budget'!S21)</f>
        <v>0</v>
      </c>
      <c r="T21" s="477">
        <f>'Next Years Budget - Set Goals'!T29</f>
        <v>0</v>
      </c>
      <c r="U21" s="472">
        <f>('January Budget'!U21+'February Budget'!U21+'March Budget'!U21+'April Budget'!U21+'May Budget'!U21+'June Budget'!U21+'July Budget'!U21+'August Budget'!U21+'September Budget'!U21+'October Budget'!U21+'November Budget'!U21+'December Budget'!U21)</f>
        <v>0</v>
      </c>
      <c r="V21" s="476">
        <f>'Next Years Budget - Set Goals'!V29</f>
        <v>0</v>
      </c>
      <c r="W21" s="472">
        <f>('January Budget'!W21+'February Budget'!W21+'March Budget'!W21+'April Budget'!W21+'May Budget'!W21+'June Budget'!W21+'July Budget'!W21+'August Budget'!W21+'September Budget'!W21+'October Budget'!W21+'November Budget'!W21+'December Budget'!W21)</f>
        <v>0</v>
      </c>
      <c r="X21" s="477">
        <f>'Next Years Budget - Set Goals'!X29</f>
        <v>0</v>
      </c>
      <c r="Y21" s="472">
        <f>('January Budget'!Y21+'February Budget'!Y21+'March Budget'!Y21+'April Budget'!Y21+'May Budget'!Y21+'June Budget'!Y21+'July Budget'!Y21+'August Budget'!Y21+'September Budget'!Y21+'October Budget'!Y21+'November Budget'!Y21+'December Budget'!Y21)</f>
        <v>0</v>
      </c>
      <c r="Z21" s="477">
        <f>'Next Years Budget - Set Goals'!Z29</f>
        <v>0</v>
      </c>
      <c r="AA21" s="472">
        <f>('January Budget'!AA21+'February Budget'!AA21+'March Budget'!AA21+'April Budget'!AA21+'May Budget'!AA21+'June Budget'!AA21+'July Budget'!AA21+'August Budget'!AA21+'September Budget'!AA21+'October Budget'!AA21+'November Budget'!AA21+'December Budget'!AA21)</f>
        <v>0</v>
      </c>
      <c r="AB21" s="477">
        <f>'Next Years Budget - Set Goals'!AB29</f>
        <v>0</v>
      </c>
      <c r="AC21" s="472">
        <f>('January Budget'!AC21+'February Budget'!AC21+'March Budget'!AC21+'April Budget'!AC21+'May Budget'!AC21+'June Budget'!AC21+'July Budget'!AC21+'August Budget'!AC21+'September Budget'!AC21+'October Budget'!AC21+'November Budget'!AC21+'December Budget'!AC21)</f>
        <v>0</v>
      </c>
      <c r="AD21" s="480">
        <f>'Next Years Budget - Set Goals'!AD29</f>
        <v>0</v>
      </c>
      <c r="AF21" s="13" t="s">
        <v>389</v>
      </c>
      <c r="AG21" s="222" t="e">
        <f>+(AG9/AG20)</f>
        <v>#DIV/0!</v>
      </c>
      <c r="AH21" s="222" t="e">
        <f t="shared" ref="AH21:AS21" si="12">+(AH9/AH20)</f>
        <v>#DIV/0!</v>
      </c>
      <c r="AI21" s="222" t="e">
        <f t="shared" si="12"/>
        <v>#DIV/0!</v>
      </c>
      <c r="AJ21" s="222" t="e">
        <f t="shared" si="12"/>
        <v>#DIV/0!</v>
      </c>
      <c r="AK21" s="222" t="e">
        <f t="shared" si="12"/>
        <v>#DIV/0!</v>
      </c>
      <c r="AL21" s="222" t="e">
        <f t="shared" si="12"/>
        <v>#DIV/0!</v>
      </c>
      <c r="AM21" s="222" t="e">
        <f t="shared" si="12"/>
        <v>#DIV/0!</v>
      </c>
      <c r="AN21" s="222" t="e">
        <f t="shared" si="12"/>
        <v>#DIV/0!</v>
      </c>
      <c r="AO21" s="222" t="e">
        <f t="shared" si="12"/>
        <v>#DIV/0!</v>
      </c>
      <c r="AP21" s="222" t="e">
        <f t="shared" si="12"/>
        <v>#DIV/0!</v>
      </c>
      <c r="AQ21" s="222" t="e">
        <f t="shared" si="12"/>
        <v>#DIV/0!</v>
      </c>
      <c r="AR21" s="435" t="e">
        <f t="shared" si="12"/>
        <v>#DIV/0!</v>
      </c>
      <c r="AS21" s="460" t="e">
        <f t="shared" si="12"/>
        <v>#DIV/0!</v>
      </c>
      <c r="AT21" s="443"/>
    </row>
    <row r="22" spans="1:46" ht="13.5" thickBot="1" x14ac:dyDescent="0.45">
      <c r="B22" s="397" t="s">
        <v>229</v>
      </c>
      <c r="C22" s="246">
        <f>SUM(C10:C21)</f>
        <v>0</v>
      </c>
      <c r="D22" s="133">
        <f>+C22/$C$7</f>
        <v>0</v>
      </c>
      <c r="E22" s="246">
        <f t="shared" ref="E22:AD22" si="13">SUM(E10:E21)</f>
        <v>0</v>
      </c>
      <c r="F22" s="169" t="e">
        <f t="shared" si="13"/>
        <v>#DIV/0!</v>
      </c>
      <c r="G22" s="271">
        <f t="shared" si="13"/>
        <v>0</v>
      </c>
      <c r="H22" s="189">
        <f t="shared" si="13"/>
        <v>0</v>
      </c>
      <c r="I22" s="182">
        <f t="shared" si="13"/>
        <v>0</v>
      </c>
      <c r="J22" s="90">
        <f t="shared" si="13"/>
        <v>0</v>
      </c>
      <c r="K22" s="95">
        <f t="shared" si="13"/>
        <v>0</v>
      </c>
      <c r="L22" s="169">
        <f t="shared" si="13"/>
        <v>0</v>
      </c>
      <c r="M22" s="95">
        <f t="shared" si="13"/>
        <v>0</v>
      </c>
      <c r="N22" s="90">
        <f t="shared" si="13"/>
        <v>0</v>
      </c>
      <c r="O22" s="95">
        <f t="shared" si="13"/>
        <v>0</v>
      </c>
      <c r="P22" s="169">
        <f t="shared" si="13"/>
        <v>0</v>
      </c>
      <c r="Q22" s="95">
        <f t="shared" si="13"/>
        <v>0</v>
      </c>
      <c r="R22" s="169">
        <f t="shared" si="13"/>
        <v>0</v>
      </c>
      <c r="S22" s="95">
        <f t="shared" si="13"/>
        <v>0</v>
      </c>
      <c r="T22" s="169">
        <f t="shared" si="13"/>
        <v>0</v>
      </c>
      <c r="U22" s="95">
        <f t="shared" si="13"/>
        <v>0</v>
      </c>
      <c r="V22" s="189">
        <f t="shared" si="13"/>
        <v>0</v>
      </c>
      <c r="W22" s="212">
        <f t="shared" si="13"/>
        <v>0</v>
      </c>
      <c r="X22" s="169">
        <f t="shared" si="13"/>
        <v>1E-4</v>
      </c>
      <c r="Y22" s="95">
        <f t="shared" si="13"/>
        <v>0</v>
      </c>
      <c r="Z22" s="169">
        <f t="shared" si="13"/>
        <v>3.0000000000000001E-3</v>
      </c>
      <c r="AA22" s="95">
        <f t="shared" si="13"/>
        <v>0</v>
      </c>
      <c r="AB22" s="90">
        <f t="shared" si="13"/>
        <v>0</v>
      </c>
      <c r="AC22" s="95">
        <f t="shared" si="13"/>
        <v>0</v>
      </c>
      <c r="AD22" s="398">
        <f t="shared" si="13"/>
        <v>1E-4</v>
      </c>
      <c r="AF22" s="294" t="s">
        <v>390</v>
      </c>
      <c r="AG22" s="235"/>
      <c r="AH22" s="235"/>
      <c r="AI22" s="235"/>
      <c r="AJ22" s="235"/>
      <c r="AK22" s="235"/>
      <c r="AL22" s="235"/>
      <c r="AM22" s="235"/>
      <c r="AN22" s="235"/>
      <c r="AO22" s="235"/>
      <c r="AP22" s="235"/>
      <c r="AQ22" s="434"/>
      <c r="AR22" s="440"/>
      <c r="AS22" s="235"/>
      <c r="AT22" s="442"/>
    </row>
    <row r="23" spans="1:46" ht="13.9" x14ac:dyDescent="0.4">
      <c r="B23" s="399"/>
      <c r="C23" s="247"/>
      <c r="D23" s="77"/>
      <c r="E23" s="247"/>
      <c r="F23" s="210"/>
      <c r="G23" s="272"/>
      <c r="H23" s="173"/>
      <c r="I23" s="183"/>
      <c r="J23" s="166"/>
      <c r="K23" s="96"/>
      <c r="L23" s="210"/>
      <c r="M23" s="96"/>
      <c r="N23" s="166"/>
      <c r="O23" s="96"/>
      <c r="P23" s="210"/>
      <c r="Q23" s="96"/>
      <c r="R23" s="210"/>
      <c r="S23" s="96"/>
      <c r="T23" s="166"/>
      <c r="U23" s="96"/>
      <c r="V23" s="166"/>
      <c r="W23" s="96"/>
      <c r="X23" s="210"/>
      <c r="Y23" s="96"/>
      <c r="Z23" s="210"/>
      <c r="AA23" s="96"/>
      <c r="AB23" s="166"/>
      <c r="AC23" s="96"/>
      <c r="AD23" s="318"/>
      <c r="AR23" s="224" t="s">
        <v>356</v>
      </c>
      <c r="AS23" s="463"/>
      <c r="AT23" s="466">
        <f>+C125</f>
        <v>0</v>
      </c>
    </row>
    <row r="24" spans="1:46" ht="15.4" thickBot="1" x14ac:dyDescent="0.45">
      <c r="B24" s="400" t="s">
        <v>242</v>
      </c>
      <c r="C24" s="243">
        <f>+C7-C22</f>
        <v>3500000</v>
      </c>
      <c r="D24" s="101">
        <f>+C24/$C$7</f>
        <v>1</v>
      </c>
      <c r="E24" s="243">
        <f>+E7-E22</f>
        <v>3500000</v>
      </c>
      <c r="F24" s="244">
        <f>+E24/E7</f>
        <v>1</v>
      </c>
      <c r="G24" s="250">
        <f t="shared" ref="G24:AD24" si="14">+G7-G22</f>
        <v>0</v>
      </c>
      <c r="H24" s="89" t="e">
        <f t="shared" si="14"/>
        <v>#DIV/0!</v>
      </c>
      <c r="I24" s="184">
        <f t="shared" si="14"/>
        <v>0</v>
      </c>
      <c r="J24" s="89" t="e">
        <f t="shared" si="14"/>
        <v>#DIV/0!</v>
      </c>
      <c r="K24" s="94">
        <f t="shared" si="14"/>
        <v>0</v>
      </c>
      <c r="L24" s="108" t="e">
        <f t="shared" si="14"/>
        <v>#DIV/0!</v>
      </c>
      <c r="M24" s="94">
        <f t="shared" si="14"/>
        <v>0</v>
      </c>
      <c r="N24" s="89" t="e">
        <f t="shared" si="14"/>
        <v>#DIV/0!</v>
      </c>
      <c r="O24" s="94">
        <f t="shared" si="14"/>
        <v>0</v>
      </c>
      <c r="P24" s="108" t="e">
        <f t="shared" si="14"/>
        <v>#DIV/0!</v>
      </c>
      <c r="Q24" s="94">
        <f t="shared" si="14"/>
        <v>0</v>
      </c>
      <c r="R24" s="108" t="e">
        <f t="shared" si="14"/>
        <v>#DIV/0!</v>
      </c>
      <c r="S24" s="94">
        <f t="shared" si="14"/>
        <v>0</v>
      </c>
      <c r="T24" s="89" t="e">
        <f t="shared" si="14"/>
        <v>#DIV/0!</v>
      </c>
      <c r="U24" s="94">
        <f t="shared" si="14"/>
        <v>0</v>
      </c>
      <c r="V24" s="89" t="e">
        <f t="shared" si="14"/>
        <v>#DIV/0!</v>
      </c>
      <c r="W24" s="94">
        <f t="shared" si="14"/>
        <v>0</v>
      </c>
      <c r="X24" s="108" t="e">
        <f t="shared" si="14"/>
        <v>#DIV/0!</v>
      </c>
      <c r="Y24" s="94">
        <f t="shared" si="14"/>
        <v>0</v>
      </c>
      <c r="Z24" s="108" t="e">
        <f t="shared" si="14"/>
        <v>#DIV/0!</v>
      </c>
      <c r="AA24" s="94">
        <f t="shared" si="14"/>
        <v>0</v>
      </c>
      <c r="AB24" s="89" t="e">
        <f t="shared" si="14"/>
        <v>#DIV/0!</v>
      </c>
      <c r="AC24" s="94">
        <f t="shared" si="14"/>
        <v>0</v>
      </c>
      <c r="AD24" s="319" t="e">
        <f t="shared" si="14"/>
        <v>#DIV/0!</v>
      </c>
      <c r="AR24" s="462" t="s">
        <v>357</v>
      </c>
      <c r="AS24" s="143"/>
      <c r="AT24" s="464">
        <f>+C131</f>
        <v>0</v>
      </c>
    </row>
    <row r="25" spans="1:46" ht="14.65" thickTop="1" thickBot="1" x14ac:dyDescent="0.45">
      <c r="B25" s="402"/>
      <c r="C25" s="206"/>
      <c r="D25" s="118"/>
      <c r="E25" s="269"/>
      <c r="F25" s="175"/>
      <c r="G25" s="258"/>
      <c r="H25" s="175"/>
      <c r="I25" s="201"/>
      <c r="J25" s="175"/>
      <c r="K25" s="199"/>
      <c r="L25" s="175"/>
      <c r="M25" s="199"/>
      <c r="N25" s="175"/>
      <c r="O25" s="199"/>
      <c r="P25" s="175"/>
      <c r="Q25" s="199"/>
      <c r="R25" s="188"/>
      <c r="S25" s="198"/>
      <c r="T25" s="188"/>
      <c r="U25" s="191"/>
      <c r="V25" s="188"/>
      <c r="W25" s="191"/>
      <c r="X25" s="188"/>
      <c r="Y25" s="191"/>
      <c r="Z25" s="188"/>
      <c r="AA25" s="191"/>
      <c r="AB25" s="188"/>
      <c r="AC25" s="191"/>
      <c r="AD25" s="403"/>
      <c r="AR25" s="491" t="s">
        <v>359</v>
      </c>
      <c r="AS25" s="325"/>
      <c r="AT25" s="433" t="e">
        <f>+#REF!/AT6</f>
        <v>#REF!</v>
      </c>
    </row>
    <row r="26" spans="1:46" ht="15" x14ac:dyDescent="0.4">
      <c r="A26" s="326" t="s">
        <v>397</v>
      </c>
      <c r="B26" s="28" t="s">
        <v>241</v>
      </c>
      <c r="C26" s="186"/>
      <c r="D26" s="76"/>
      <c r="E26" s="248"/>
      <c r="F26" s="108"/>
      <c r="G26" s="259"/>
      <c r="H26" s="108"/>
      <c r="I26" s="184"/>
      <c r="J26" s="108"/>
      <c r="K26" s="94"/>
      <c r="L26" s="108"/>
      <c r="M26" s="94"/>
      <c r="N26" s="108"/>
      <c r="O26" s="94"/>
      <c r="P26" s="108"/>
      <c r="Q26" s="94"/>
      <c r="R26" s="172"/>
      <c r="S26" s="192"/>
      <c r="T26" s="172"/>
      <c r="U26" s="1"/>
      <c r="V26" s="172"/>
      <c r="W26" s="1"/>
      <c r="X26" s="172"/>
      <c r="Y26" s="1"/>
      <c r="Z26" s="172"/>
      <c r="AA26" s="1"/>
      <c r="AB26" s="172"/>
      <c r="AC26" s="1"/>
      <c r="AD26" s="319"/>
    </row>
    <row r="27" spans="1:46" ht="15" x14ac:dyDescent="0.4">
      <c r="B27" s="28"/>
      <c r="C27" s="243"/>
      <c r="D27" s="76"/>
      <c r="E27" s="248"/>
      <c r="F27" s="108"/>
      <c r="G27" s="259"/>
      <c r="H27" s="108"/>
      <c r="I27" s="184"/>
      <c r="J27" s="108"/>
      <c r="K27" s="94"/>
      <c r="L27" s="108"/>
      <c r="M27" s="94"/>
      <c r="N27" s="108"/>
      <c r="O27" s="94"/>
      <c r="P27" s="108"/>
      <c r="Q27" s="94"/>
      <c r="R27" s="172"/>
      <c r="S27" s="192"/>
      <c r="T27" s="172"/>
      <c r="U27" s="1"/>
      <c r="V27" s="172"/>
      <c r="W27" s="1"/>
      <c r="X27" s="172"/>
      <c r="Y27" s="1"/>
      <c r="Z27" s="172"/>
      <c r="AA27" s="1"/>
      <c r="AB27" s="172"/>
      <c r="AC27" s="1"/>
      <c r="AD27" s="319"/>
    </row>
    <row r="28" spans="1:46" ht="13.15" x14ac:dyDescent="0.4">
      <c r="B28" s="404" t="s">
        <v>261</v>
      </c>
      <c r="C28" s="243"/>
      <c r="D28" s="76"/>
      <c r="E28" s="248"/>
      <c r="F28" s="108"/>
      <c r="G28" s="259"/>
      <c r="H28" s="108"/>
      <c r="I28" s="184"/>
      <c r="J28" s="108"/>
      <c r="K28" s="94"/>
      <c r="L28" s="108"/>
      <c r="M28" s="94"/>
      <c r="N28" s="108"/>
      <c r="O28" s="94"/>
      <c r="P28" s="108"/>
      <c r="Q28" s="94"/>
      <c r="R28" s="172"/>
      <c r="S28" s="192"/>
      <c r="T28" s="172"/>
      <c r="U28" s="1"/>
      <c r="V28" s="172"/>
      <c r="W28" s="1"/>
      <c r="X28" s="172"/>
      <c r="Y28" s="1"/>
      <c r="Z28" s="172"/>
      <c r="AA28" s="1"/>
      <c r="AB28" s="172"/>
      <c r="AC28" s="1"/>
      <c r="AD28" s="319"/>
    </row>
    <row r="29" spans="1:46" ht="13.15" x14ac:dyDescent="0.4">
      <c r="A29" s="327" t="s">
        <v>398</v>
      </c>
      <c r="B29" s="394" t="s">
        <v>253</v>
      </c>
      <c r="C29" s="474">
        <f t="shared" ref="C29:C37" si="15">+E29+G29+I29+K29+M29+O29+Q29+S29+U29+W29+Y29+AA29+AC29</f>
        <v>0</v>
      </c>
      <c r="D29" s="475">
        <f t="shared" ref="D29:D37" si="16">+C29/$C$7</f>
        <v>0</v>
      </c>
      <c r="E29" s="472">
        <f>('January Budget'!E29+'February Budget'!E29+'March Budget'!E29+'April Budget'!E29+'May Budget'!E29+'June Budget'!E29+'July Budget'!E29+'August Budget'!E29+'September Budget'!E29+'October Budget'!E29+'November Budget'!E29+'December Budget'!E29)</f>
        <v>0</v>
      </c>
      <c r="F29" s="477">
        <f>+E29/E$7</f>
        <v>0</v>
      </c>
      <c r="G29" s="472">
        <f>('January Budget'!G29+'February Budget'!G29+'March Budget'!G29+'April Budget'!G29+'May Budget'!G29+'June Budget'!G29+'July Budget'!G29+'August Budget'!G29+'September Budget'!G29+'October Budget'!G29+'November Budget'!G29+'December Budget'!G29)</f>
        <v>0</v>
      </c>
      <c r="H29" s="477" t="e">
        <f>+G29/G$7</f>
        <v>#DIV/0!</v>
      </c>
      <c r="I29" s="472">
        <f>('January Budget'!I29+'February Budget'!I29+'March Budget'!I29+'April Budget'!I29+'May Budget'!I29+'June Budget'!I29+'July Budget'!I29+'August Budget'!I29+'September Budget'!I29+'October Budget'!I29+'November Budget'!I29+'December Budget'!I29)</f>
        <v>0</v>
      </c>
      <c r="J29" s="477" t="e">
        <f t="shared" ref="J29:J38" si="17">+I29/I$7</f>
        <v>#DIV/0!</v>
      </c>
      <c r="K29" s="472">
        <f>('January Budget'!K29+'February Budget'!K29+'March Budget'!K29+'April Budget'!K29+'May Budget'!K29+'June Budget'!K29+'July Budget'!K29+'August Budget'!K29+'September Budget'!K29+'October Budget'!K29+'November Budget'!K29+'December Budget'!K29)</f>
        <v>0</v>
      </c>
      <c r="L29" s="477" t="e">
        <f t="shared" ref="L29:L38" si="18">+K29/K$7</f>
        <v>#DIV/0!</v>
      </c>
      <c r="M29" s="472">
        <f>('January Budget'!M29+'February Budget'!M29+'March Budget'!M29+'April Budget'!M29+'May Budget'!M29+'June Budget'!M29+'July Budget'!M29+'August Budget'!M29+'September Budget'!M29+'October Budget'!M29+'November Budget'!M29+'December Budget'!M29)</f>
        <v>0</v>
      </c>
      <c r="N29" s="477" t="e">
        <f t="shared" ref="N29:N38" si="19">+M29/M$7</f>
        <v>#DIV/0!</v>
      </c>
      <c r="O29" s="472">
        <f>('January Budget'!O29+'February Budget'!O29+'March Budget'!O29+'April Budget'!O29+'May Budget'!O29+'June Budget'!O29+'July Budget'!O29+'August Budget'!O29+'September Budget'!O29+'October Budget'!O29+'November Budget'!O29+'December Budget'!O29)</f>
        <v>0</v>
      </c>
      <c r="P29" s="477" t="e">
        <f t="shared" ref="P29:P38" si="20">+O29/O$7</f>
        <v>#DIV/0!</v>
      </c>
      <c r="Q29" s="472">
        <f>('January Budget'!Q29+'February Budget'!Q29+'March Budget'!Q29+'April Budget'!Q29+'May Budget'!Q29+'June Budget'!Q29+'July Budget'!Q29+'August Budget'!Q29+'September Budget'!Q29+'October Budget'!Q29+'November Budget'!Q29+'December Budget'!Q29)</f>
        <v>0</v>
      </c>
      <c r="R29" s="477" t="e">
        <f t="shared" ref="R29:R38" si="21">+Q29/Q$7</f>
        <v>#DIV/0!</v>
      </c>
      <c r="S29" s="472">
        <f>('January Budget'!S29+'February Budget'!S29+'March Budget'!S29+'April Budget'!S29+'May Budget'!S29+'June Budget'!S29+'July Budget'!S29+'August Budget'!S29+'September Budget'!S29+'October Budget'!S29+'November Budget'!S29+'December Budget'!S29)</f>
        <v>0</v>
      </c>
      <c r="T29" s="477" t="e">
        <f t="shared" ref="T29:T38" si="22">+S29/S$7</f>
        <v>#DIV/0!</v>
      </c>
      <c r="U29" s="472">
        <f>('January Budget'!U29+'February Budget'!U29+'March Budget'!U29+'April Budget'!U29+'May Budget'!U29+'June Budget'!U29+'July Budget'!U29+'August Budget'!U29+'September Budget'!U29+'October Budget'!U29+'November Budget'!U29+'December Budget'!U29)</f>
        <v>0</v>
      </c>
      <c r="V29" s="477" t="e">
        <f t="shared" ref="V29:V38" si="23">+U29/U$7</f>
        <v>#DIV/0!</v>
      </c>
      <c r="W29" s="472">
        <f>('January Budget'!W29+'February Budget'!W29+'March Budget'!W29+'April Budget'!W29+'May Budget'!W29+'June Budget'!W29+'July Budget'!W29+'August Budget'!W29+'September Budget'!W29+'October Budget'!W29+'November Budget'!W29+'December Budget'!W29)</f>
        <v>0</v>
      </c>
      <c r="X29" s="477" t="e">
        <f t="shared" ref="X29:X38" si="24">+W29/W$7</f>
        <v>#DIV/0!</v>
      </c>
      <c r="Y29" s="472">
        <f>('January Budget'!Y29+'February Budget'!Y29+'March Budget'!Y29+'April Budget'!Y29+'May Budget'!Y29+'June Budget'!Y29+'July Budget'!Y29+'August Budget'!Y29+'September Budget'!Y29+'October Budget'!Y29+'November Budget'!Y29+'December Budget'!Y29)</f>
        <v>0</v>
      </c>
      <c r="Z29" s="477" t="e">
        <f t="shared" ref="Z29:Z38" si="25">+Y29/Y$7</f>
        <v>#DIV/0!</v>
      </c>
      <c r="AA29" s="472">
        <f>('January Budget'!AA29+'February Budget'!AA29+'March Budget'!AA29+'April Budget'!AA29+'May Budget'!AA29+'June Budget'!AA29+'July Budget'!AA29+'August Budget'!AA29+'September Budget'!AA29+'October Budget'!AA29+'November Budget'!AA29+'December Budget'!AA29)</f>
        <v>0</v>
      </c>
      <c r="AB29" s="477" t="e">
        <f t="shared" ref="AB29:AB38" si="26">+AA29/AA$7</f>
        <v>#DIV/0!</v>
      </c>
      <c r="AC29" s="472">
        <f>('January Budget'!AC29+'February Budget'!AC29+'March Budget'!AC29+'April Budget'!AC29+'May Budget'!AC29+'June Budget'!AC29+'July Budget'!AC29+'August Budget'!AC29+'September Budget'!AC29+'October Budget'!AC29+'November Budget'!AC29+'December Budget'!AC29)</f>
        <v>0</v>
      </c>
      <c r="AD29" s="479" t="e">
        <f t="shared" ref="AD29:AD38" si="27">+AC29/AC$7</f>
        <v>#DIV/0!</v>
      </c>
    </row>
    <row r="30" spans="1:46" ht="13.15" x14ac:dyDescent="0.4">
      <c r="A30" s="327" t="s">
        <v>398</v>
      </c>
      <c r="B30" s="394" t="s">
        <v>254</v>
      </c>
      <c r="C30" s="474">
        <f t="shared" si="15"/>
        <v>0</v>
      </c>
      <c r="D30" s="475">
        <f t="shared" si="16"/>
        <v>0</v>
      </c>
      <c r="E30" s="472">
        <f>('January Budget'!E30+'February Budget'!E30+'March Budget'!E30+'April Budget'!E30+'May Budget'!E30+'June Budget'!E30+'July Budget'!E30+'August Budget'!E30+'September Budget'!E30+'October Budget'!E30+'November Budget'!E30+'December Budget'!E30)</f>
        <v>0</v>
      </c>
      <c r="F30" s="477">
        <f t="shared" ref="F30:H37" si="28">+E30/E$7</f>
        <v>0</v>
      </c>
      <c r="G30" s="472">
        <f>('January Budget'!G30+'February Budget'!G30+'March Budget'!G30+'April Budget'!G30+'May Budget'!G30+'June Budget'!G30+'July Budget'!G30+'August Budget'!G30+'September Budget'!G30+'October Budget'!G30+'November Budget'!G30+'December Budget'!G30)</f>
        <v>0</v>
      </c>
      <c r="H30" s="477" t="e">
        <f t="shared" si="28"/>
        <v>#DIV/0!</v>
      </c>
      <c r="I30" s="472">
        <f>('January Budget'!I30+'February Budget'!I30+'March Budget'!I30+'April Budget'!I30+'May Budget'!I30+'June Budget'!I30+'July Budget'!I30+'August Budget'!I30+'September Budget'!I30+'October Budget'!I30+'November Budget'!I30+'December Budget'!I30)</f>
        <v>0</v>
      </c>
      <c r="J30" s="477" t="e">
        <f t="shared" si="17"/>
        <v>#DIV/0!</v>
      </c>
      <c r="K30" s="472">
        <f>('January Budget'!K30+'February Budget'!K30+'March Budget'!K30+'April Budget'!K30+'May Budget'!K30+'June Budget'!K30+'July Budget'!K30+'August Budget'!K30+'September Budget'!K30+'October Budget'!K30+'November Budget'!K30+'December Budget'!K30)</f>
        <v>0</v>
      </c>
      <c r="L30" s="477" t="e">
        <f t="shared" si="18"/>
        <v>#DIV/0!</v>
      </c>
      <c r="M30" s="472">
        <f>('January Budget'!M30+'February Budget'!M30+'March Budget'!M30+'April Budget'!M30+'May Budget'!M30+'June Budget'!M30+'July Budget'!M30+'August Budget'!M30+'September Budget'!M30+'October Budget'!M30+'November Budget'!M30+'December Budget'!M30)</f>
        <v>0</v>
      </c>
      <c r="N30" s="477" t="e">
        <f t="shared" si="19"/>
        <v>#DIV/0!</v>
      </c>
      <c r="O30" s="472">
        <f>('January Budget'!O30+'February Budget'!O30+'March Budget'!O30+'April Budget'!O30+'May Budget'!O30+'June Budget'!O30+'July Budget'!O30+'August Budget'!O30+'September Budget'!O30+'October Budget'!O30+'November Budget'!O30+'December Budget'!O30)</f>
        <v>0</v>
      </c>
      <c r="P30" s="477" t="e">
        <f t="shared" si="20"/>
        <v>#DIV/0!</v>
      </c>
      <c r="Q30" s="472">
        <f>('January Budget'!Q30+'February Budget'!Q30+'March Budget'!Q30+'April Budget'!Q30+'May Budget'!Q30+'June Budget'!Q30+'July Budget'!Q30+'August Budget'!Q30+'September Budget'!Q30+'October Budget'!Q30+'November Budget'!Q30+'December Budget'!Q30)</f>
        <v>0</v>
      </c>
      <c r="R30" s="477" t="e">
        <f t="shared" si="21"/>
        <v>#DIV/0!</v>
      </c>
      <c r="S30" s="472">
        <f>('January Budget'!S30+'February Budget'!S30+'March Budget'!S30+'April Budget'!S30+'May Budget'!S30+'June Budget'!S30+'July Budget'!S30+'August Budget'!S30+'September Budget'!S30+'October Budget'!S30+'November Budget'!S30+'December Budget'!S30)</f>
        <v>0</v>
      </c>
      <c r="T30" s="477" t="e">
        <f t="shared" si="22"/>
        <v>#DIV/0!</v>
      </c>
      <c r="U30" s="472">
        <f>('January Budget'!U30+'February Budget'!U30+'March Budget'!U30+'April Budget'!U30+'May Budget'!U30+'June Budget'!U30+'July Budget'!U30+'August Budget'!U30+'September Budget'!U30+'October Budget'!U30+'November Budget'!U30+'December Budget'!U30)</f>
        <v>0</v>
      </c>
      <c r="V30" s="477" t="e">
        <f t="shared" si="23"/>
        <v>#DIV/0!</v>
      </c>
      <c r="W30" s="472">
        <f>('January Budget'!W30+'February Budget'!W30+'March Budget'!W30+'April Budget'!W30+'May Budget'!W30+'June Budget'!W30+'July Budget'!W30+'August Budget'!W30+'September Budget'!W30+'October Budget'!W30+'November Budget'!W30+'December Budget'!W30)</f>
        <v>0</v>
      </c>
      <c r="X30" s="477" t="e">
        <f t="shared" si="24"/>
        <v>#DIV/0!</v>
      </c>
      <c r="Y30" s="472">
        <f>('January Budget'!Y30+'February Budget'!Y30+'March Budget'!Y30+'April Budget'!Y30+'May Budget'!Y30+'June Budget'!Y30+'July Budget'!Y30+'August Budget'!Y30+'September Budget'!Y30+'October Budget'!Y30+'November Budget'!Y30+'December Budget'!Y30)</f>
        <v>0</v>
      </c>
      <c r="Z30" s="477" t="e">
        <f t="shared" si="25"/>
        <v>#DIV/0!</v>
      </c>
      <c r="AA30" s="472">
        <f>('January Budget'!AA30+'February Budget'!AA30+'March Budget'!AA30+'April Budget'!AA30+'May Budget'!AA30+'June Budget'!AA30+'July Budget'!AA30+'August Budget'!AA30+'September Budget'!AA30+'October Budget'!AA30+'November Budget'!AA30+'December Budget'!AA30)</f>
        <v>0</v>
      </c>
      <c r="AB30" s="477" t="e">
        <f t="shared" si="26"/>
        <v>#DIV/0!</v>
      </c>
      <c r="AC30" s="472">
        <f>('January Budget'!AC30+'February Budget'!AC30+'March Budget'!AC30+'April Budget'!AC30+'May Budget'!AC30+'June Budget'!AC30+'July Budget'!AC30+'August Budget'!AC30+'September Budget'!AC30+'October Budget'!AC30+'November Budget'!AC30+'December Budget'!AC30)</f>
        <v>0</v>
      </c>
      <c r="AD30" s="479" t="e">
        <f t="shared" si="27"/>
        <v>#DIV/0!</v>
      </c>
    </row>
    <row r="31" spans="1:46" ht="13.15" x14ac:dyDescent="0.4">
      <c r="A31" s="327" t="s">
        <v>399</v>
      </c>
      <c r="B31" s="394" t="s">
        <v>255</v>
      </c>
      <c r="C31" s="474">
        <f t="shared" si="15"/>
        <v>0</v>
      </c>
      <c r="D31" s="475">
        <f t="shared" si="16"/>
        <v>0</v>
      </c>
      <c r="E31" s="472">
        <f>('January Budget'!E31+'February Budget'!E31+'March Budget'!E31+'April Budget'!E31+'May Budget'!E31+'June Budget'!E31+'July Budget'!E31+'August Budget'!E31+'September Budget'!E31+'October Budget'!E31+'November Budget'!E31+'December Budget'!E31)</f>
        <v>0</v>
      </c>
      <c r="F31" s="477">
        <f t="shared" si="28"/>
        <v>0</v>
      </c>
      <c r="G31" s="472">
        <f>('January Budget'!G31+'February Budget'!G31+'March Budget'!G31+'April Budget'!G31+'May Budget'!G31+'June Budget'!G31+'July Budget'!G31+'August Budget'!G31+'September Budget'!G31+'October Budget'!G31+'November Budget'!G31+'December Budget'!G31)</f>
        <v>0</v>
      </c>
      <c r="H31" s="477" t="e">
        <f t="shared" si="28"/>
        <v>#DIV/0!</v>
      </c>
      <c r="I31" s="472">
        <f>('January Budget'!I31+'February Budget'!I31+'March Budget'!I31+'April Budget'!I31+'May Budget'!I31+'June Budget'!I31+'July Budget'!I31+'August Budget'!I31+'September Budget'!I31+'October Budget'!I31+'November Budget'!I31+'December Budget'!I31)</f>
        <v>0</v>
      </c>
      <c r="J31" s="477" t="e">
        <f t="shared" si="17"/>
        <v>#DIV/0!</v>
      </c>
      <c r="K31" s="472">
        <f>('January Budget'!K31+'February Budget'!K31+'March Budget'!K31+'April Budget'!K31+'May Budget'!K31+'June Budget'!K31+'July Budget'!K31+'August Budget'!K31+'September Budget'!K31+'October Budget'!K31+'November Budget'!K31+'December Budget'!K31)</f>
        <v>0</v>
      </c>
      <c r="L31" s="477" t="e">
        <f t="shared" si="18"/>
        <v>#DIV/0!</v>
      </c>
      <c r="M31" s="472">
        <f>('January Budget'!M31+'February Budget'!M31+'March Budget'!M31+'April Budget'!M31+'May Budget'!M31+'June Budget'!M31+'July Budget'!M31+'August Budget'!M31+'September Budget'!M31+'October Budget'!M31+'November Budget'!M31+'December Budget'!M31)</f>
        <v>0</v>
      </c>
      <c r="N31" s="477" t="e">
        <f t="shared" si="19"/>
        <v>#DIV/0!</v>
      </c>
      <c r="O31" s="472">
        <f>('January Budget'!O31+'February Budget'!O31+'March Budget'!O31+'April Budget'!O31+'May Budget'!O31+'June Budget'!O31+'July Budget'!O31+'August Budget'!O31+'September Budget'!O31+'October Budget'!O31+'November Budget'!O31+'December Budget'!O31)</f>
        <v>0</v>
      </c>
      <c r="P31" s="477" t="e">
        <f t="shared" si="20"/>
        <v>#DIV/0!</v>
      </c>
      <c r="Q31" s="472">
        <f>('January Budget'!Q31+'February Budget'!Q31+'March Budget'!Q31+'April Budget'!Q31+'May Budget'!Q31+'June Budget'!Q31+'July Budget'!Q31+'August Budget'!Q31+'September Budget'!Q31+'October Budget'!Q31+'November Budget'!Q31+'December Budget'!Q31)</f>
        <v>0</v>
      </c>
      <c r="R31" s="477" t="e">
        <f t="shared" si="21"/>
        <v>#DIV/0!</v>
      </c>
      <c r="S31" s="472">
        <f>('January Budget'!S31+'February Budget'!S31+'March Budget'!S31+'April Budget'!S31+'May Budget'!S31+'June Budget'!S31+'July Budget'!S31+'August Budget'!S31+'September Budget'!S31+'October Budget'!S31+'November Budget'!S31+'December Budget'!S31)</f>
        <v>0</v>
      </c>
      <c r="T31" s="477" t="e">
        <f t="shared" si="22"/>
        <v>#DIV/0!</v>
      </c>
      <c r="U31" s="472">
        <f>('January Budget'!U31+'February Budget'!U31+'March Budget'!U31+'April Budget'!U31+'May Budget'!U31+'June Budget'!U31+'July Budget'!U31+'August Budget'!U31+'September Budget'!U31+'October Budget'!U31+'November Budget'!U31+'December Budget'!U31)</f>
        <v>0</v>
      </c>
      <c r="V31" s="477" t="e">
        <f t="shared" si="23"/>
        <v>#DIV/0!</v>
      </c>
      <c r="W31" s="472">
        <f>('January Budget'!W31+'February Budget'!W31+'March Budget'!W31+'April Budget'!W31+'May Budget'!W31+'June Budget'!W31+'July Budget'!W31+'August Budget'!W31+'September Budget'!W31+'October Budget'!W31+'November Budget'!W31+'December Budget'!W31)</f>
        <v>0</v>
      </c>
      <c r="X31" s="477" t="e">
        <f t="shared" si="24"/>
        <v>#DIV/0!</v>
      </c>
      <c r="Y31" s="472">
        <f>('January Budget'!Y31+'February Budget'!Y31+'March Budget'!Y31+'April Budget'!Y31+'May Budget'!Y31+'June Budget'!Y31+'July Budget'!Y31+'August Budget'!Y31+'September Budget'!Y31+'October Budget'!Y31+'November Budget'!Y31+'December Budget'!Y31)</f>
        <v>0</v>
      </c>
      <c r="Z31" s="477" t="e">
        <f t="shared" si="25"/>
        <v>#DIV/0!</v>
      </c>
      <c r="AA31" s="472">
        <f>('January Budget'!AA31+'February Budget'!AA31+'March Budget'!AA31+'April Budget'!AA31+'May Budget'!AA31+'June Budget'!AA31+'July Budget'!AA31+'August Budget'!AA31+'September Budget'!AA31+'October Budget'!AA31+'November Budget'!AA31+'December Budget'!AA31)</f>
        <v>0</v>
      </c>
      <c r="AB31" s="477" t="e">
        <f t="shared" si="26"/>
        <v>#DIV/0!</v>
      </c>
      <c r="AC31" s="472">
        <f>('January Budget'!AC31+'February Budget'!AC31+'March Budget'!AC31+'April Budget'!AC31+'May Budget'!AC31+'June Budget'!AC31+'July Budget'!AC31+'August Budget'!AC31+'September Budget'!AC31+'October Budget'!AC31+'November Budget'!AC31+'December Budget'!AC31)</f>
        <v>0</v>
      </c>
      <c r="AD31" s="479" t="e">
        <f t="shared" si="27"/>
        <v>#DIV/0!</v>
      </c>
    </row>
    <row r="32" spans="1:46" ht="13.15" x14ac:dyDescent="0.4">
      <c r="A32" s="327" t="s">
        <v>399</v>
      </c>
      <c r="B32" s="394" t="s">
        <v>256</v>
      </c>
      <c r="C32" s="474">
        <f t="shared" si="15"/>
        <v>0</v>
      </c>
      <c r="D32" s="475">
        <f t="shared" si="16"/>
        <v>0</v>
      </c>
      <c r="E32" s="472">
        <f>('January Budget'!E32+'February Budget'!E32+'March Budget'!E32+'April Budget'!E32+'May Budget'!E32+'June Budget'!E32+'July Budget'!E32+'August Budget'!E32+'September Budget'!E32+'October Budget'!E32+'November Budget'!E32+'December Budget'!E32)</f>
        <v>0</v>
      </c>
      <c r="F32" s="477">
        <f t="shared" si="28"/>
        <v>0</v>
      </c>
      <c r="G32" s="472">
        <f>('January Budget'!G32+'February Budget'!G32+'March Budget'!G32+'April Budget'!G32+'May Budget'!G32+'June Budget'!G32+'July Budget'!G32+'August Budget'!G32+'September Budget'!G32+'October Budget'!G32+'November Budget'!G32+'December Budget'!G32)</f>
        <v>0</v>
      </c>
      <c r="H32" s="477" t="e">
        <f t="shared" si="28"/>
        <v>#DIV/0!</v>
      </c>
      <c r="I32" s="472">
        <f>('January Budget'!I32+'February Budget'!I32+'March Budget'!I32+'April Budget'!I32+'May Budget'!I32+'June Budget'!I32+'July Budget'!I32+'August Budget'!I32+'September Budget'!I32+'October Budget'!I32+'November Budget'!I32+'December Budget'!I32)</f>
        <v>0</v>
      </c>
      <c r="J32" s="477" t="e">
        <f t="shared" si="17"/>
        <v>#DIV/0!</v>
      </c>
      <c r="K32" s="472">
        <f>('January Budget'!K32+'February Budget'!K32+'March Budget'!K32+'April Budget'!K32+'May Budget'!K32+'June Budget'!K32+'July Budget'!K32+'August Budget'!K32+'September Budget'!K32+'October Budget'!K32+'November Budget'!K32+'December Budget'!K32)</f>
        <v>0</v>
      </c>
      <c r="L32" s="477" t="e">
        <f t="shared" si="18"/>
        <v>#DIV/0!</v>
      </c>
      <c r="M32" s="472">
        <f>('January Budget'!M32+'February Budget'!M32+'March Budget'!M32+'April Budget'!M32+'May Budget'!M32+'June Budget'!M32+'July Budget'!M32+'August Budget'!M32+'September Budget'!M32+'October Budget'!M32+'November Budget'!M32+'December Budget'!M32)</f>
        <v>0</v>
      </c>
      <c r="N32" s="477" t="e">
        <f t="shared" si="19"/>
        <v>#DIV/0!</v>
      </c>
      <c r="O32" s="472">
        <f>('January Budget'!O32+'February Budget'!O32+'March Budget'!O32+'April Budget'!O32+'May Budget'!O32+'June Budget'!O32+'July Budget'!O32+'August Budget'!O32+'September Budget'!O32+'October Budget'!O32+'November Budget'!O32+'December Budget'!O32)</f>
        <v>0</v>
      </c>
      <c r="P32" s="477" t="e">
        <f t="shared" si="20"/>
        <v>#DIV/0!</v>
      </c>
      <c r="Q32" s="472">
        <f>('January Budget'!Q32+'February Budget'!Q32+'March Budget'!Q32+'April Budget'!Q32+'May Budget'!Q32+'June Budget'!Q32+'July Budget'!Q32+'August Budget'!Q32+'September Budget'!Q32+'October Budget'!Q32+'November Budget'!Q32+'December Budget'!Q32)</f>
        <v>0</v>
      </c>
      <c r="R32" s="477" t="e">
        <f t="shared" si="21"/>
        <v>#DIV/0!</v>
      </c>
      <c r="S32" s="472">
        <f>('January Budget'!S32+'February Budget'!S32+'March Budget'!S32+'April Budget'!S32+'May Budget'!S32+'June Budget'!S32+'July Budget'!S32+'August Budget'!S32+'September Budget'!S32+'October Budget'!S32+'November Budget'!S32+'December Budget'!S32)</f>
        <v>0</v>
      </c>
      <c r="T32" s="477" t="e">
        <f t="shared" si="22"/>
        <v>#DIV/0!</v>
      </c>
      <c r="U32" s="472">
        <f>('January Budget'!U32+'February Budget'!U32+'March Budget'!U32+'April Budget'!U32+'May Budget'!U32+'June Budget'!U32+'July Budget'!U32+'August Budget'!U32+'September Budget'!U32+'October Budget'!U32+'November Budget'!U32+'December Budget'!U32)</f>
        <v>0</v>
      </c>
      <c r="V32" s="477" t="e">
        <f t="shared" si="23"/>
        <v>#DIV/0!</v>
      </c>
      <c r="W32" s="472">
        <f>('January Budget'!W32+'February Budget'!W32+'March Budget'!W32+'April Budget'!W32+'May Budget'!W32+'June Budget'!W32+'July Budget'!W32+'August Budget'!W32+'September Budget'!W32+'October Budget'!W32+'November Budget'!W32+'December Budget'!W32)</f>
        <v>0</v>
      </c>
      <c r="X32" s="477" t="e">
        <f t="shared" si="24"/>
        <v>#DIV/0!</v>
      </c>
      <c r="Y32" s="472">
        <f>('January Budget'!Y32+'February Budget'!Y32+'March Budget'!Y32+'April Budget'!Y32+'May Budget'!Y32+'June Budget'!Y32+'July Budget'!Y32+'August Budget'!Y32+'September Budget'!Y32+'October Budget'!Y32+'November Budget'!Y32+'December Budget'!Y32)</f>
        <v>0</v>
      </c>
      <c r="Z32" s="477" t="e">
        <f t="shared" si="25"/>
        <v>#DIV/0!</v>
      </c>
      <c r="AA32" s="472">
        <f>('January Budget'!AA32+'February Budget'!AA32+'March Budget'!AA32+'April Budget'!AA32+'May Budget'!AA32+'June Budget'!AA32+'July Budget'!AA32+'August Budget'!AA32+'September Budget'!AA32+'October Budget'!AA32+'November Budget'!AA32+'December Budget'!AA32)</f>
        <v>0</v>
      </c>
      <c r="AB32" s="477" t="e">
        <f t="shared" si="26"/>
        <v>#DIV/0!</v>
      </c>
      <c r="AC32" s="472">
        <f>('January Budget'!AC32+'February Budget'!AC32+'March Budget'!AC32+'April Budget'!AC32+'May Budget'!AC32+'June Budget'!AC32+'July Budget'!AC32+'August Budget'!AC32+'September Budget'!AC32+'October Budget'!AC32+'November Budget'!AC32+'December Budget'!AC32)</f>
        <v>0</v>
      </c>
      <c r="AD32" s="479" t="e">
        <f t="shared" si="27"/>
        <v>#DIV/0!</v>
      </c>
    </row>
    <row r="33" spans="1:30" ht="13.15" x14ac:dyDescent="0.4">
      <c r="A33" s="327" t="s">
        <v>398</v>
      </c>
      <c r="B33" s="394" t="s">
        <v>257</v>
      </c>
      <c r="C33" s="474">
        <f t="shared" si="15"/>
        <v>0</v>
      </c>
      <c r="D33" s="475">
        <f t="shared" si="16"/>
        <v>0</v>
      </c>
      <c r="E33" s="472">
        <f>('January Budget'!E33+'February Budget'!E33+'March Budget'!E33+'April Budget'!E33+'May Budget'!E33+'June Budget'!E33+'July Budget'!E33+'August Budget'!E33+'September Budget'!E33+'October Budget'!E33+'November Budget'!E33+'December Budget'!E33)</f>
        <v>0</v>
      </c>
      <c r="F33" s="477">
        <f t="shared" si="28"/>
        <v>0</v>
      </c>
      <c r="G33" s="472">
        <f>('January Budget'!G33+'February Budget'!G33+'March Budget'!G33+'April Budget'!G33+'May Budget'!G33+'June Budget'!G33+'July Budget'!G33+'August Budget'!G33+'September Budget'!G33+'October Budget'!G33+'November Budget'!G33+'December Budget'!G33)</f>
        <v>0</v>
      </c>
      <c r="H33" s="477" t="e">
        <f t="shared" si="28"/>
        <v>#DIV/0!</v>
      </c>
      <c r="I33" s="472">
        <f>('January Budget'!I33+'February Budget'!I33+'March Budget'!I33+'April Budget'!I33+'May Budget'!I33+'June Budget'!I33+'July Budget'!I33+'August Budget'!I33+'September Budget'!I33+'October Budget'!I33+'November Budget'!I33+'December Budget'!I33)</f>
        <v>0</v>
      </c>
      <c r="J33" s="477" t="e">
        <f t="shared" si="17"/>
        <v>#DIV/0!</v>
      </c>
      <c r="K33" s="472">
        <f>('January Budget'!K33+'February Budget'!K33+'March Budget'!K33+'April Budget'!K33+'May Budget'!K33+'June Budget'!K33+'July Budget'!K33+'August Budget'!K33+'September Budget'!K33+'October Budget'!K33+'November Budget'!K33+'December Budget'!K33)</f>
        <v>0</v>
      </c>
      <c r="L33" s="477" t="e">
        <f t="shared" si="18"/>
        <v>#DIV/0!</v>
      </c>
      <c r="M33" s="472">
        <f>('January Budget'!M33+'February Budget'!M33+'March Budget'!M33+'April Budget'!M33+'May Budget'!M33+'June Budget'!M33+'July Budget'!M33+'August Budget'!M33+'September Budget'!M33+'October Budget'!M33+'November Budget'!M33+'December Budget'!M33)</f>
        <v>0</v>
      </c>
      <c r="N33" s="477" t="e">
        <f t="shared" si="19"/>
        <v>#DIV/0!</v>
      </c>
      <c r="O33" s="472">
        <f>('January Budget'!O33+'February Budget'!O33+'March Budget'!O33+'April Budget'!O33+'May Budget'!O33+'June Budget'!O33+'July Budget'!O33+'August Budget'!O33+'September Budget'!O33+'October Budget'!O33+'November Budget'!O33+'December Budget'!O33)</f>
        <v>0</v>
      </c>
      <c r="P33" s="477" t="e">
        <f t="shared" si="20"/>
        <v>#DIV/0!</v>
      </c>
      <c r="Q33" s="472">
        <f>('January Budget'!Q33+'February Budget'!Q33+'March Budget'!Q33+'April Budget'!Q33+'May Budget'!Q33+'June Budget'!Q33+'July Budget'!Q33+'August Budget'!Q33+'September Budget'!Q33+'October Budget'!Q33+'November Budget'!Q33+'December Budget'!Q33)</f>
        <v>0</v>
      </c>
      <c r="R33" s="477" t="e">
        <f t="shared" si="21"/>
        <v>#DIV/0!</v>
      </c>
      <c r="S33" s="472">
        <f>('January Budget'!S33+'February Budget'!S33+'March Budget'!S33+'April Budget'!S33+'May Budget'!S33+'June Budget'!S33+'July Budget'!S33+'August Budget'!S33+'September Budget'!S33+'October Budget'!S33+'November Budget'!S33+'December Budget'!S33)</f>
        <v>0</v>
      </c>
      <c r="T33" s="477" t="e">
        <f t="shared" si="22"/>
        <v>#DIV/0!</v>
      </c>
      <c r="U33" s="472">
        <f>('January Budget'!U33+'February Budget'!U33+'March Budget'!U33+'April Budget'!U33+'May Budget'!U33+'June Budget'!U33+'July Budget'!U33+'August Budget'!U33+'September Budget'!U33+'October Budget'!U33+'November Budget'!U33+'December Budget'!U33)</f>
        <v>0</v>
      </c>
      <c r="V33" s="477" t="e">
        <f t="shared" si="23"/>
        <v>#DIV/0!</v>
      </c>
      <c r="W33" s="472">
        <f>('January Budget'!W33+'February Budget'!W33+'March Budget'!W33+'April Budget'!W33+'May Budget'!W33+'June Budget'!W33+'July Budget'!W33+'August Budget'!W33+'September Budget'!W33+'October Budget'!W33+'November Budget'!W33+'December Budget'!W33)</f>
        <v>0</v>
      </c>
      <c r="X33" s="477" t="e">
        <f t="shared" si="24"/>
        <v>#DIV/0!</v>
      </c>
      <c r="Y33" s="472">
        <f>('January Budget'!Y33+'February Budget'!Y33+'March Budget'!Y33+'April Budget'!Y33+'May Budget'!Y33+'June Budget'!Y33+'July Budget'!Y33+'August Budget'!Y33+'September Budget'!Y33+'October Budget'!Y33+'November Budget'!Y33+'December Budget'!Y33)</f>
        <v>0</v>
      </c>
      <c r="Z33" s="477" t="e">
        <f t="shared" si="25"/>
        <v>#DIV/0!</v>
      </c>
      <c r="AA33" s="472">
        <f>('January Budget'!AA33+'February Budget'!AA33+'March Budget'!AA33+'April Budget'!AA33+'May Budget'!AA33+'June Budget'!AA33+'July Budget'!AA33+'August Budget'!AA33+'September Budget'!AA33+'October Budget'!AA33+'November Budget'!AA33+'December Budget'!AA33)</f>
        <v>0</v>
      </c>
      <c r="AB33" s="477" t="e">
        <f t="shared" si="26"/>
        <v>#DIV/0!</v>
      </c>
      <c r="AC33" s="472">
        <f>('January Budget'!AC33+'February Budget'!AC33+'March Budget'!AC33+'April Budget'!AC33+'May Budget'!AC33+'June Budget'!AC33+'July Budget'!AC33+'August Budget'!AC33+'September Budget'!AC33+'October Budget'!AC33+'November Budget'!AC33+'December Budget'!AC33)</f>
        <v>0</v>
      </c>
      <c r="AD33" s="479" t="e">
        <f t="shared" si="27"/>
        <v>#DIV/0!</v>
      </c>
    </row>
    <row r="34" spans="1:30" ht="13.15" x14ac:dyDescent="0.4">
      <c r="A34" s="327" t="s">
        <v>399</v>
      </c>
      <c r="B34" s="394" t="s">
        <v>258</v>
      </c>
      <c r="C34" s="474">
        <f t="shared" si="15"/>
        <v>0</v>
      </c>
      <c r="D34" s="475">
        <f t="shared" si="16"/>
        <v>0</v>
      </c>
      <c r="E34" s="472">
        <f>('January Budget'!E34+'February Budget'!E34+'March Budget'!E34+'April Budget'!E34+'May Budget'!E34+'June Budget'!E34+'July Budget'!E34+'August Budget'!E34+'September Budget'!E34+'October Budget'!E34+'November Budget'!E34+'December Budget'!E34)</f>
        <v>0</v>
      </c>
      <c r="F34" s="477">
        <f t="shared" si="28"/>
        <v>0</v>
      </c>
      <c r="G34" s="472">
        <f>('January Budget'!G34+'February Budget'!G34+'March Budget'!G34+'April Budget'!G34+'May Budget'!G34+'June Budget'!G34+'July Budget'!G34+'August Budget'!G34+'September Budget'!G34+'October Budget'!G34+'November Budget'!G34+'December Budget'!G34)</f>
        <v>0</v>
      </c>
      <c r="H34" s="477" t="e">
        <f t="shared" si="28"/>
        <v>#DIV/0!</v>
      </c>
      <c r="I34" s="472">
        <f>('January Budget'!I34+'February Budget'!I34+'March Budget'!I34+'April Budget'!I34+'May Budget'!I34+'June Budget'!I34+'July Budget'!I34+'August Budget'!I34+'September Budget'!I34+'October Budget'!I34+'November Budget'!I34+'December Budget'!I34)</f>
        <v>0</v>
      </c>
      <c r="J34" s="477" t="e">
        <f t="shared" si="17"/>
        <v>#DIV/0!</v>
      </c>
      <c r="K34" s="472">
        <f>('January Budget'!K34+'February Budget'!K34+'March Budget'!K34+'April Budget'!K34+'May Budget'!K34+'June Budget'!K34+'July Budget'!K34+'August Budget'!K34+'September Budget'!K34+'October Budget'!K34+'November Budget'!K34+'December Budget'!K34)</f>
        <v>0</v>
      </c>
      <c r="L34" s="477" t="e">
        <f t="shared" si="18"/>
        <v>#DIV/0!</v>
      </c>
      <c r="M34" s="472">
        <f>('January Budget'!M34+'February Budget'!M34+'March Budget'!M34+'April Budget'!M34+'May Budget'!M34+'June Budget'!M34+'July Budget'!M34+'August Budget'!M34+'September Budget'!M34+'October Budget'!M34+'November Budget'!M34+'December Budget'!M34)</f>
        <v>0</v>
      </c>
      <c r="N34" s="477" t="e">
        <f t="shared" si="19"/>
        <v>#DIV/0!</v>
      </c>
      <c r="O34" s="472">
        <f>('January Budget'!O34+'February Budget'!O34+'March Budget'!O34+'April Budget'!O34+'May Budget'!O34+'June Budget'!O34+'July Budget'!O34+'August Budget'!O34+'September Budget'!O34+'October Budget'!O34+'November Budget'!O34+'December Budget'!O34)</f>
        <v>0</v>
      </c>
      <c r="P34" s="477" t="e">
        <f t="shared" si="20"/>
        <v>#DIV/0!</v>
      </c>
      <c r="Q34" s="472">
        <f>('January Budget'!Q34+'February Budget'!Q34+'March Budget'!Q34+'April Budget'!Q34+'May Budget'!Q34+'June Budget'!Q34+'July Budget'!Q34+'August Budget'!Q34+'September Budget'!Q34+'October Budget'!Q34+'November Budget'!Q34+'December Budget'!Q34)</f>
        <v>0</v>
      </c>
      <c r="R34" s="477" t="e">
        <f t="shared" si="21"/>
        <v>#DIV/0!</v>
      </c>
      <c r="S34" s="472">
        <f>('January Budget'!S34+'February Budget'!S34+'March Budget'!S34+'April Budget'!S34+'May Budget'!S34+'June Budget'!S34+'July Budget'!S34+'August Budget'!S34+'September Budget'!S34+'October Budget'!S34+'November Budget'!S34+'December Budget'!S34)</f>
        <v>0</v>
      </c>
      <c r="T34" s="477" t="e">
        <f t="shared" si="22"/>
        <v>#DIV/0!</v>
      </c>
      <c r="U34" s="472">
        <f>('January Budget'!U34+'February Budget'!U34+'March Budget'!U34+'April Budget'!U34+'May Budget'!U34+'June Budget'!U34+'July Budget'!U34+'August Budget'!U34+'September Budget'!U34+'October Budget'!U34+'November Budget'!U34+'December Budget'!U34)</f>
        <v>0</v>
      </c>
      <c r="V34" s="477" t="e">
        <f t="shared" si="23"/>
        <v>#DIV/0!</v>
      </c>
      <c r="W34" s="472">
        <f>('January Budget'!W34+'February Budget'!W34+'March Budget'!W34+'April Budget'!W34+'May Budget'!W34+'June Budget'!W34+'July Budget'!W34+'August Budget'!W34+'September Budget'!W34+'October Budget'!W34+'November Budget'!W34+'December Budget'!W34)</f>
        <v>0</v>
      </c>
      <c r="X34" s="477" t="e">
        <f t="shared" si="24"/>
        <v>#DIV/0!</v>
      </c>
      <c r="Y34" s="472">
        <f>('January Budget'!Y34+'February Budget'!Y34+'March Budget'!Y34+'April Budget'!Y34+'May Budget'!Y34+'June Budget'!Y34+'July Budget'!Y34+'August Budget'!Y34+'September Budget'!Y34+'October Budget'!Y34+'November Budget'!Y34+'December Budget'!Y34)</f>
        <v>0</v>
      </c>
      <c r="Z34" s="477" t="e">
        <f t="shared" si="25"/>
        <v>#DIV/0!</v>
      </c>
      <c r="AA34" s="472">
        <f>('January Budget'!AA34+'February Budget'!AA34+'March Budget'!AA34+'April Budget'!AA34+'May Budget'!AA34+'June Budget'!AA34+'July Budget'!AA34+'August Budget'!AA34+'September Budget'!AA34+'October Budget'!AA34+'November Budget'!AA34+'December Budget'!AA34)</f>
        <v>0</v>
      </c>
      <c r="AB34" s="477" t="e">
        <f t="shared" si="26"/>
        <v>#DIV/0!</v>
      </c>
      <c r="AC34" s="472">
        <f>('January Budget'!AC34+'February Budget'!AC34+'March Budget'!AC34+'April Budget'!AC34+'May Budget'!AC34+'June Budget'!AC34+'July Budget'!AC34+'August Budget'!AC34+'September Budget'!AC34+'October Budget'!AC34+'November Budget'!AC34+'December Budget'!AC34)</f>
        <v>0</v>
      </c>
      <c r="AD34" s="479" t="e">
        <f t="shared" si="27"/>
        <v>#DIV/0!</v>
      </c>
    </row>
    <row r="35" spans="1:30" ht="13.15" x14ac:dyDescent="0.4">
      <c r="A35" s="327" t="s">
        <v>399</v>
      </c>
      <c r="B35" s="394" t="s">
        <v>259</v>
      </c>
      <c r="C35" s="474">
        <f t="shared" si="15"/>
        <v>0</v>
      </c>
      <c r="D35" s="475">
        <f t="shared" si="16"/>
        <v>0</v>
      </c>
      <c r="E35" s="472">
        <f>('January Budget'!E35+'February Budget'!E35+'March Budget'!E35+'April Budget'!E35+'May Budget'!E35+'June Budget'!E35+'July Budget'!E35+'August Budget'!E35+'September Budget'!E35+'October Budget'!E35+'November Budget'!E35+'December Budget'!E35)</f>
        <v>0</v>
      </c>
      <c r="F35" s="477">
        <f t="shared" si="28"/>
        <v>0</v>
      </c>
      <c r="G35" s="472">
        <f>('January Budget'!G35+'February Budget'!G35+'March Budget'!G35+'April Budget'!G35+'May Budget'!G35+'June Budget'!G35+'July Budget'!G35+'August Budget'!G35+'September Budget'!G35+'October Budget'!G35+'November Budget'!G35+'December Budget'!G35)</f>
        <v>0</v>
      </c>
      <c r="H35" s="477" t="e">
        <f t="shared" si="28"/>
        <v>#DIV/0!</v>
      </c>
      <c r="I35" s="472">
        <f>('January Budget'!I35+'February Budget'!I35+'March Budget'!I35+'April Budget'!I35+'May Budget'!I35+'June Budget'!I35+'July Budget'!I35+'August Budget'!I35+'September Budget'!I35+'October Budget'!I35+'November Budget'!I35+'December Budget'!I35)</f>
        <v>0</v>
      </c>
      <c r="J35" s="477" t="e">
        <f t="shared" si="17"/>
        <v>#DIV/0!</v>
      </c>
      <c r="K35" s="472">
        <f>('January Budget'!K35+'February Budget'!K35+'March Budget'!K35+'April Budget'!K35+'May Budget'!K35+'June Budget'!K35+'July Budget'!K35+'August Budget'!K35+'September Budget'!K35+'October Budget'!K35+'November Budget'!K35+'December Budget'!K35)</f>
        <v>0</v>
      </c>
      <c r="L35" s="477" t="e">
        <f t="shared" si="18"/>
        <v>#DIV/0!</v>
      </c>
      <c r="M35" s="472">
        <f>('January Budget'!M35+'February Budget'!M35+'March Budget'!M35+'April Budget'!M35+'May Budget'!M35+'June Budget'!M35+'July Budget'!M35+'August Budget'!M35+'September Budget'!M35+'October Budget'!M35+'November Budget'!M35+'December Budget'!M35)</f>
        <v>0</v>
      </c>
      <c r="N35" s="477" t="e">
        <f t="shared" si="19"/>
        <v>#DIV/0!</v>
      </c>
      <c r="O35" s="472">
        <f>('January Budget'!O35+'February Budget'!O35+'March Budget'!O35+'April Budget'!O35+'May Budget'!O35+'June Budget'!O35+'July Budget'!O35+'August Budget'!O35+'September Budget'!O35+'October Budget'!O35+'November Budget'!O35+'December Budget'!O35)</f>
        <v>0</v>
      </c>
      <c r="P35" s="477" t="e">
        <f t="shared" si="20"/>
        <v>#DIV/0!</v>
      </c>
      <c r="Q35" s="472">
        <f>('January Budget'!Q35+'February Budget'!Q35+'March Budget'!Q35+'April Budget'!Q35+'May Budget'!Q35+'June Budget'!Q35+'July Budget'!Q35+'August Budget'!Q35+'September Budget'!Q35+'October Budget'!Q35+'November Budget'!Q35+'December Budget'!Q35)</f>
        <v>0</v>
      </c>
      <c r="R35" s="477" t="e">
        <f t="shared" si="21"/>
        <v>#DIV/0!</v>
      </c>
      <c r="S35" s="472">
        <f>('January Budget'!S35+'February Budget'!S35+'March Budget'!S35+'April Budget'!S35+'May Budget'!S35+'June Budget'!S35+'July Budget'!S35+'August Budget'!S35+'September Budget'!S35+'October Budget'!S35+'November Budget'!S35+'December Budget'!S35)</f>
        <v>0</v>
      </c>
      <c r="T35" s="477" t="e">
        <f t="shared" si="22"/>
        <v>#DIV/0!</v>
      </c>
      <c r="U35" s="472">
        <f>('January Budget'!U35+'February Budget'!U35+'March Budget'!U35+'April Budget'!U35+'May Budget'!U35+'June Budget'!U35+'July Budget'!U35+'August Budget'!U35+'September Budget'!U35+'October Budget'!U35+'November Budget'!U35+'December Budget'!U35)</f>
        <v>0</v>
      </c>
      <c r="V35" s="477" t="e">
        <f t="shared" si="23"/>
        <v>#DIV/0!</v>
      </c>
      <c r="W35" s="472">
        <f>('January Budget'!W35+'February Budget'!W35+'March Budget'!W35+'April Budget'!W35+'May Budget'!W35+'June Budget'!W35+'July Budget'!W35+'August Budget'!W35+'September Budget'!W35+'October Budget'!W35+'November Budget'!W35+'December Budget'!W35)</f>
        <v>0</v>
      </c>
      <c r="X35" s="477" t="e">
        <f t="shared" si="24"/>
        <v>#DIV/0!</v>
      </c>
      <c r="Y35" s="472">
        <f>('January Budget'!Y35+'February Budget'!Y35+'March Budget'!Y35+'April Budget'!Y35+'May Budget'!Y35+'June Budget'!Y35+'July Budget'!Y35+'August Budget'!Y35+'September Budget'!Y35+'October Budget'!Y35+'November Budget'!Y35+'December Budget'!Y35)</f>
        <v>0</v>
      </c>
      <c r="Z35" s="477" t="e">
        <f t="shared" si="25"/>
        <v>#DIV/0!</v>
      </c>
      <c r="AA35" s="472">
        <f>('January Budget'!AA35+'February Budget'!AA35+'March Budget'!AA35+'April Budget'!AA35+'May Budget'!AA35+'June Budget'!AA35+'July Budget'!AA35+'August Budget'!AA35+'September Budget'!AA35+'October Budget'!AA35+'November Budget'!AA35+'December Budget'!AA35)</f>
        <v>0</v>
      </c>
      <c r="AB35" s="477" t="e">
        <f t="shared" si="26"/>
        <v>#DIV/0!</v>
      </c>
      <c r="AC35" s="472">
        <f>('January Budget'!AC35+'February Budget'!AC35+'March Budget'!AC35+'April Budget'!AC35+'May Budget'!AC35+'June Budget'!AC35+'July Budget'!AC35+'August Budget'!AC35+'September Budget'!AC35+'October Budget'!AC35+'November Budget'!AC35+'December Budget'!AC35)</f>
        <v>0</v>
      </c>
      <c r="AD35" s="479" t="e">
        <f t="shared" si="27"/>
        <v>#DIV/0!</v>
      </c>
    </row>
    <row r="36" spans="1:30" ht="13.15" x14ac:dyDescent="0.4">
      <c r="A36" s="327" t="s">
        <v>399</v>
      </c>
      <c r="B36" s="394" t="s">
        <v>260</v>
      </c>
      <c r="C36" s="474">
        <f t="shared" si="15"/>
        <v>0</v>
      </c>
      <c r="D36" s="475">
        <f t="shared" si="16"/>
        <v>0</v>
      </c>
      <c r="E36" s="472">
        <f>('January Budget'!E36+'February Budget'!E36+'March Budget'!E36+'April Budget'!E36+'May Budget'!E36+'June Budget'!E36+'July Budget'!E36+'August Budget'!E36+'September Budget'!E36+'October Budget'!E36+'November Budget'!E36+'December Budget'!E36)</f>
        <v>0</v>
      </c>
      <c r="F36" s="477">
        <f t="shared" si="28"/>
        <v>0</v>
      </c>
      <c r="G36" s="472">
        <f>('January Budget'!G36+'February Budget'!G36+'March Budget'!G36+'April Budget'!G36+'May Budget'!G36+'June Budget'!G36+'July Budget'!G36+'August Budget'!G36+'September Budget'!G36+'October Budget'!G36+'November Budget'!G36+'December Budget'!G36)</f>
        <v>0</v>
      </c>
      <c r="H36" s="477" t="e">
        <f t="shared" si="28"/>
        <v>#DIV/0!</v>
      </c>
      <c r="I36" s="472">
        <f>('January Budget'!I36+'February Budget'!I36+'March Budget'!I36+'April Budget'!I36+'May Budget'!I36+'June Budget'!I36+'July Budget'!I36+'August Budget'!I36+'September Budget'!I36+'October Budget'!I36+'November Budget'!I36+'December Budget'!I36)</f>
        <v>0</v>
      </c>
      <c r="J36" s="477" t="e">
        <f t="shared" si="17"/>
        <v>#DIV/0!</v>
      </c>
      <c r="K36" s="472">
        <f>('January Budget'!K36+'February Budget'!K36+'March Budget'!K36+'April Budget'!K36+'May Budget'!K36+'June Budget'!K36+'July Budget'!K36+'August Budget'!K36+'September Budget'!K36+'October Budget'!K36+'November Budget'!K36+'December Budget'!K36)</f>
        <v>0</v>
      </c>
      <c r="L36" s="477" t="e">
        <f t="shared" si="18"/>
        <v>#DIV/0!</v>
      </c>
      <c r="M36" s="472">
        <f>('January Budget'!M36+'February Budget'!M36+'March Budget'!M36+'April Budget'!M36+'May Budget'!M36+'June Budget'!M36+'July Budget'!M36+'August Budget'!M36+'September Budget'!M36+'October Budget'!M36+'November Budget'!M36+'December Budget'!M36)</f>
        <v>0</v>
      </c>
      <c r="N36" s="477" t="e">
        <f t="shared" si="19"/>
        <v>#DIV/0!</v>
      </c>
      <c r="O36" s="472">
        <f>('January Budget'!O36+'February Budget'!O36+'March Budget'!O36+'April Budget'!O36+'May Budget'!O36+'June Budget'!O36+'July Budget'!O36+'August Budget'!O36+'September Budget'!O36+'October Budget'!O36+'November Budget'!O36+'December Budget'!O36)</f>
        <v>0</v>
      </c>
      <c r="P36" s="477" t="e">
        <f t="shared" si="20"/>
        <v>#DIV/0!</v>
      </c>
      <c r="Q36" s="472">
        <f>('January Budget'!Q36+'February Budget'!Q36+'March Budget'!Q36+'April Budget'!Q36+'May Budget'!Q36+'June Budget'!Q36+'July Budget'!Q36+'August Budget'!Q36+'September Budget'!Q36+'October Budget'!Q36+'November Budget'!Q36+'December Budget'!Q36)</f>
        <v>0</v>
      </c>
      <c r="R36" s="477" t="e">
        <f t="shared" si="21"/>
        <v>#DIV/0!</v>
      </c>
      <c r="S36" s="472">
        <f>('January Budget'!S36+'February Budget'!S36+'March Budget'!S36+'April Budget'!S36+'May Budget'!S36+'June Budget'!S36+'July Budget'!S36+'August Budget'!S36+'September Budget'!S36+'October Budget'!S36+'November Budget'!S36+'December Budget'!S36)</f>
        <v>0</v>
      </c>
      <c r="T36" s="477" t="e">
        <f t="shared" si="22"/>
        <v>#DIV/0!</v>
      </c>
      <c r="U36" s="472">
        <f>('January Budget'!U36+'February Budget'!U36+'March Budget'!U36+'April Budget'!U36+'May Budget'!U36+'June Budget'!U36+'July Budget'!U36+'August Budget'!U36+'September Budget'!U36+'October Budget'!U36+'November Budget'!U36+'December Budget'!U36)</f>
        <v>0</v>
      </c>
      <c r="V36" s="477" t="e">
        <f t="shared" si="23"/>
        <v>#DIV/0!</v>
      </c>
      <c r="W36" s="472">
        <f>('January Budget'!W36+'February Budget'!W36+'March Budget'!W36+'April Budget'!W36+'May Budget'!W36+'June Budget'!W36+'July Budget'!W36+'August Budget'!W36+'September Budget'!W36+'October Budget'!W36+'November Budget'!W36+'December Budget'!W36)</f>
        <v>0</v>
      </c>
      <c r="X36" s="477" t="e">
        <f t="shared" si="24"/>
        <v>#DIV/0!</v>
      </c>
      <c r="Y36" s="472">
        <f>('January Budget'!Y36+'February Budget'!Y36+'March Budget'!Y36+'April Budget'!Y36+'May Budget'!Y36+'June Budget'!Y36+'July Budget'!Y36+'August Budget'!Y36+'September Budget'!Y36+'October Budget'!Y36+'November Budget'!Y36+'December Budget'!Y36)</f>
        <v>0</v>
      </c>
      <c r="Z36" s="477" t="e">
        <f t="shared" si="25"/>
        <v>#DIV/0!</v>
      </c>
      <c r="AA36" s="472">
        <f>('January Budget'!AA36+'February Budget'!AA36+'March Budget'!AA36+'April Budget'!AA36+'May Budget'!AA36+'June Budget'!AA36+'July Budget'!AA36+'August Budget'!AA36+'September Budget'!AA36+'October Budget'!AA36+'November Budget'!AA36+'December Budget'!AA36)</f>
        <v>0</v>
      </c>
      <c r="AB36" s="477" t="e">
        <f t="shared" si="26"/>
        <v>#DIV/0!</v>
      </c>
      <c r="AC36" s="472">
        <f>('January Budget'!AC36+'February Budget'!AC36+'March Budget'!AC36+'April Budget'!AC36+'May Budget'!AC36+'June Budget'!AC36+'July Budget'!AC36+'August Budget'!AC36+'September Budget'!AC36+'October Budget'!AC36+'November Budget'!AC36+'December Budget'!AC36)</f>
        <v>0</v>
      </c>
      <c r="AD36" s="479" t="e">
        <f t="shared" si="27"/>
        <v>#DIV/0!</v>
      </c>
    </row>
    <row r="37" spans="1:30" ht="13.9" customHeight="1" x14ac:dyDescent="0.4">
      <c r="A37" s="327"/>
      <c r="B37" s="405" t="s">
        <v>262</v>
      </c>
      <c r="C37" s="474">
        <f t="shared" si="15"/>
        <v>0</v>
      </c>
      <c r="D37" s="475">
        <f t="shared" si="16"/>
        <v>0</v>
      </c>
      <c r="E37" s="472">
        <f>('January Budget'!E37+'February Budget'!E37+'March Budget'!E37+'April Budget'!E37+'May Budget'!E37+'June Budget'!E37+'July Budget'!E37+'August Budget'!E37+'September Budget'!E37+'October Budget'!E37+'November Budget'!E37+'December Budget'!E37)</f>
        <v>0</v>
      </c>
      <c r="F37" s="477">
        <f t="shared" si="28"/>
        <v>0</v>
      </c>
      <c r="G37" s="472">
        <f>('January Budget'!G37+'February Budget'!G37+'March Budget'!G37+'April Budget'!G37+'May Budget'!G37+'June Budget'!G37+'July Budget'!G37+'August Budget'!G37+'September Budget'!G37+'October Budget'!G37+'November Budget'!G37+'December Budget'!G37)</f>
        <v>0</v>
      </c>
      <c r="H37" s="477" t="e">
        <f t="shared" si="28"/>
        <v>#DIV/0!</v>
      </c>
      <c r="I37" s="472">
        <f>('January Budget'!I37+'February Budget'!I37+'March Budget'!I37+'April Budget'!I37+'May Budget'!I37+'June Budget'!I37+'July Budget'!I37+'August Budget'!I37+'September Budget'!I37+'October Budget'!I37+'November Budget'!I37+'December Budget'!I37)</f>
        <v>0</v>
      </c>
      <c r="J37" s="477" t="e">
        <f t="shared" si="17"/>
        <v>#DIV/0!</v>
      </c>
      <c r="K37" s="472">
        <f>('January Budget'!K37+'February Budget'!K37+'March Budget'!K37+'April Budget'!K37+'May Budget'!K37+'June Budget'!K37+'July Budget'!K37+'August Budget'!K37+'September Budget'!K37+'October Budget'!K37+'November Budget'!K37+'December Budget'!K37)</f>
        <v>0</v>
      </c>
      <c r="L37" s="477" t="e">
        <f t="shared" si="18"/>
        <v>#DIV/0!</v>
      </c>
      <c r="M37" s="472">
        <f>('January Budget'!M37+'February Budget'!M37+'March Budget'!M37+'April Budget'!M37+'May Budget'!M37+'June Budget'!M37+'July Budget'!M37+'August Budget'!M37+'September Budget'!M37+'October Budget'!M37+'November Budget'!M37+'December Budget'!M37)</f>
        <v>0</v>
      </c>
      <c r="N37" s="477" t="e">
        <f t="shared" si="19"/>
        <v>#DIV/0!</v>
      </c>
      <c r="O37" s="472">
        <f>('January Budget'!O37+'February Budget'!O37+'March Budget'!O37+'April Budget'!O37+'May Budget'!O37+'June Budget'!O37+'July Budget'!O37+'August Budget'!O37+'September Budget'!O37+'October Budget'!O37+'November Budget'!O37+'December Budget'!O37)</f>
        <v>0</v>
      </c>
      <c r="P37" s="477" t="e">
        <f t="shared" si="20"/>
        <v>#DIV/0!</v>
      </c>
      <c r="Q37" s="472">
        <f>('January Budget'!Q37+'February Budget'!Q37+'March Budget'!Q37+'April Budget'!Q37+'May Budget'!Q37+'June Budget'!Q37+'July Budget'!Q37+'August Budget'!Q37+'September Budget'!Q37+'October Budget'!Q37+'November Budget'!Q37+'December Budget'!Q37)</f>
        <v>0</v>
      </c>
      <c r="R37" s="477" t="e">
        <f t="shared" si="21"/>
        <v>#DIV/0!</v>
      </c>
      <c r="S37" s="472">
        <f>('January Budget'!S37+'February Budget'!S37+'March Budget'!S37+'April Budget'!S37+'May Budget'!S37+'June Budget'!S37+'July Budget'!S37+'August Budget'!S37+'September Budget'!S37+'October Budget'!S37+'November Budget'!S37+'December Budget'!S37)</f>
        <v>0</v>
      </c>
      <c r="T37" s="477" t="e">
        <f t="shared" si="22"/>
        <v>#DIV/0!</v>
      </c>
      <c r="U37" s="472">
        <f>('January Budget'!U37+'February Budget'!U37+'March Budget'!U37+'April Budget'!U37+'May Budget'!U37+'June Budget'!U37+'July Budget'!U37+'August Budget'!U37+'September Budget'!U37+'October Budget'!U37+'November Budget'!U37+'December Budget'!U37)</f>
        <v>0</v>
      </c>
      <c r="V37" s="477" t="e">
        <f t="shared" si="23"/>
        <v>#DIV/0!</v>
      </c>
      <c r="W37" s="472">
        <f>('January Budget'!W37+'February Budget'!W37+'March Budget'!W37+'April Budget'!W37+'May Budget'!W37+'June Budget'!W37+'July Budget'!W37+'August Budget'!W37+'September Budget'!W37+'October Budget'!W37+'November Budget'!W37+'December Budget'!W37)</f>
        <v>0</v>
      </c>
      <c r="X37" s="477" t="e">
        <f t="shared" si="24"/>
        <v>#DIV/0!</v>
      </c>
      <c r="Y37" s="472">
        <f>('January Budget'!Y37+'February Budget'!Y37+'March Budget'!Y37+'April Budget'!Y37+'May Budget'!Y37+'June Budget'!Y37+'July Budget'!Y37+'August Budget'!Y37+'September Budget'!Y37+'October Budget'!Y37+'November Budget'!Y37+'December Budget'!Y37)</f>
        <v>0</v>
      </c>
      <c r="Z37" s="477" t="e">
        <f t="shared" si="25"/>
        <v>#DIV/0!</v>
      </c>
      <c r="AA37" s="472">
        <f>('January Budget'!AA37+'February Budget'!AA37+'March Budget'!AA37+'April Budget'!AA37+'May Budget'!AA37+'June Budget'!AA37+'July Budget'!AA37+'August Budget'!AA37+'September Budget'!AA37+'October Budget'!AA37+'November Budget'!AA37+'December Budget'!AA37)</f>
        <v>0</v>
      </c>
      <c r="AB37" s="477" t="e">
        <f t="shared" si="26"/>
        <v>#DIV/0!</v>
      </c>
      <c r="AC37" s="472">
        <f>('January Budget'!AC37+'February Budget'!AC37+'March Budget'!AC37+'April Budget'!AC37+'May Budget'!AC37+'June Budget'!AC37+'July Budget'!AC37+'August Budget'!AC37+'September Budget'!AC37+'October Budget'!AC37+'November Budget'!AC37+'December Budget'!AC37)</f>
        <v>0</v>
      </c>
      <c r="AD37" s="479" t="e">
        <f t="shared" si="27"/>
        <v>#DIV/0!</v>
      </c>
    </row>
    <row r="38" spans="1:30" ht="13.15" x14ac:dyDescent="0.4">
      <c r="A38" s="327"/>
      <c r="B38" s="406" t="s">
        <v>263</v>
      </c>
      <c r="C38" s="263">
        <f>SUM(C29:C37)</f>
        <v>0</v>
      </c>
      <c r="D38" s="481">
        <f>+C38/$C$7</f>
        <v>0</v>
      </c>
      <c r="E38" s="254">
        <f>SUM(E29:E37)</f>
        <v>0</v>
      </c>
      <c r="F38" s="482">
        <f>+E38/E$7</f>
        <v>0</v>
      </c>
      <c r="G38" s="254">
        <f>SUM(G29:G37)</f>
        <v>0</v>
      </c>
      <c r="H38" s="482" t="e">
        <f>+G38/G$7</f>
        <v>#DIV/0!</v>
      </c>
      <c r="I38" s="254">
        <f>SUM(I29:I37)</f>
        <v>0</v>
      </c>
      <c r="J38" s="482" t="e">
        <f t="shared" si="17"/>
        <v>#DIV/0!</v>
      </c>
      <c r="K38" s="254">
        <f>SUM(K29:K37)</f>
        <v>0</v>
      </c>
      <c r="L38" s="482" t="e">
        <f t="shared" si="18"/>
        <v>#DIV/0!</v>
      </c>
      <c r="M38" s="254">
        <f>SUM(M29:M37)</f>
        <v>0</v>
      </c>
      <c r="N38" s="482" t="e">
        <f t="shared" si="19"/>
        <v>#DIV/0!</v>
      </c>
      <c r="O38" s="254">
        <f>SUM(O29:O37)</f>
        <v>0</v>
      </c>
      <c r="P38" s="482" t="e">
        <f t="shared" si="20"/>
        <v>#DIV/0!</v>
      </c>
      <c r="Q38" s="254">
        <f>SUM(Q29:Q37)</f>
        <v>0</v>
      </c>
      <c r="R38" s="482" t="e">
        <f t="shared" si="21"/>
        <v>#DIV/0!</v>
      </c>
      <c r="S38" s="254">
        <f>SUM(S29:S37)</f>
        <v>0</v>
      </c>
      <c r="T38" s="482" t="e">
        <f t="shared" si="22"/>
        <v>#DIV/0!</v>
      </c>
      <c r="U38" s="254">
        <f>SUM(U29:U37)</f>
        <v>0</v>
      </c>
      <c r="V38" s="482" t="e">
        <f t="shared" si="23"/>
        <v>#DIV/0!</v>
      </c>
      <c r="W38" s="254">
        <f>SUM(W29:W37)</f>
        <v>0</v>
      </c>
      <c r="X38" s="482" t="e">
        <f t="shared" si="24"/>
        <v>#DIV/0!</v>
      </c>
      <c r="Y38" s="254">
        <f>SUM(Y29:Y37)</f>
        <v>0</v>
      </c>
      <c r="Z38" s="482" t="e">
        <f t="shared" si="25"/>
        <v>#DIV/0!</v>
      </c>
      <c r="AA38" s="254">
        <f>SUM(AA29:AA37)</f>
        <v>0</v>
      </c>
      <c r="AB38" s="482" t="e">
        <f t="shared" si="26"/>
        <v>#DIV/0!</v>
      </c>
      <c r="AC38" s="254">
        <f>SUM(AC29:AC37)</f>
        <v>0</v>
      </c>
      <c r="AD38" s="483" t="e">
        <f t="shared" si="27"/>
        <v>#DIV/0!</v>
      </c>
    </row>
    <row r="39" spans="1:30" ht="13.15" x14ac:dyDescent="0.4">
      <c r="A39" s="327"/>
      <c r="B39" s="407"/>
      <c r="C39" s="263"/>
      <c r="D39" s="484"/>
      <c r="E39" s="254"/>
      <c r="F39" s="482"/>
      <c r="G39" s="254"/>
      <c r="H39" s="482"/>
      <c r="I39" s="254"/>
      <c r="J39" s="482"/>
      <c r="K39" s="254"/>
      <c r="L39" s="482"/>
      <c r="M39" s="254"/>
      <c r="N39" s="482"/>
      <c r="O39" s="254"/>
      <c r="P39" s="482"/>
      <c r="Q39" s="254"/>
      <c r="R39" s="482"/>
      <c r="S39" s="254"/>
      <c r="T39" s="482"/>
      <c r="U39" s="254"/>
      <c r="V39" s="482"/>
      <c r="W39" s="254"/>
      <c r="X39" s="482"/>
      <c r="Y39" s="254"/>
      <c r="Z39" s="482"/>
      <c r="AA39" s="254"/>
      <c r="AB39" s="482"/>
      <c r="AC39" s="254"/>
      <c r="AD39" s="483"/>
    </row>
    <row r="40" spans="1:30" ht="13.15" x14ac:dyDescent="0.4">
      <c r="A40" s="327"/>
      <c r="B40" s="404" t="s">
        <v>283</v>
      </c>
      <c r="C40" s="474"/>
      <c r="D40" s="155"/>
      <c r="E40" s="249"/>
      <c r="F40" s="477"/>
      <c r="G40" s="249"/>
      <c r="H40" s="477"/>
      <c r="I40" s="249"/>
      <c r="J40" s="477"/>
      <c r="K40" s="249"/>
      <c r="L40" s="477"/>
      <c r="M40" s="249"/>
      <c r="N40" s="477"/>
      <c r="O40" s="249"/>
      <c r="P40" s="477"/>
      <c r="Q40" s="249"/>
      <c r="R40" s="477"/>
      <c r="S40" s="249"/>
      <c r="T40" s="477"/>
      <c r="U40" s="249"/>
      <c r="V40" s="477"/>
      <c r="W40" s="249"/>
      <c r="X40" s="477"/>
      <c r="Y40" s="249"/>
      <c r="Z40" s="477"/>
      <c r="AA40" s="249"/>
      <c r="AB40" s="477"/>
      <c r="AC40" s="249"/>
      <c r="AD40" s="479"/>
    </row>
    <row r="41" spans="1:30" ht="13.15" x14ac:dyDescent="0.4">
      <c r="A41" s="327" t="s">
        <v>399</v>
      </c>
      <c r="B41" s="394" t="s">
        <v>264</v>
      </c>
      <c r="C41" s="474">
        <f t="shared" ref="C41:C59" si="29">+E41+G41+I41+K41+M41+O41+Q41+S41+U41+W41+Y41+AA41+AC41</f>
        <v>0</v>
      </c>
      <c r="D41" s="475">
        <f t="shared" ref="D41:D59" si="30">+C41/$C$7</f>
        <v>0</v>
      </c>
      <c r="E41" s="472">
        <f>('January Budget'!E41+'February Budget'!E41+'March Budget'!E41+'April Budget'!E41+'May Budget'!E41+'June Budget'!E41+'July Budget'!E41+'August Budget'!E41+'September Budget'!E41+'October Budget'!E41+'November Budget'!E41+'December Budget'!E41)</f>
        <v>0</v>
      </c>
      <c r="F41" s="477">
        <f t="shared" ref="F41:H56" si="31">+E41/E$7</f>
        <v>0</v>
      </c>
      <c r="G41" s="472">
        <f>('January Budget'!G41+'February Budget'!G41+'March Budget'!G41+'April Budget'!G41+'May Budget'!G41+'June Budget'!G41+'July Budget'!G41+'August Budget'!G41+'September Budget'!G41+'October Budget'!G41+'November Budget'!G41+'December Budget'!G41)</f>
        <v>0</v>
      </c>
      <c r="H41" s="477" t="e">
        <f t="shared" si="31"/>
        <v>#DIV/0!</v>
      </c>
      <c r="I41" s="472">
        <f>('January Budget'!I41+'February Budget'!I41+'March Budget'!I41+'April Budget'!I41+'May Budget'!I41+'June Budget'!I41+'July Budget'!I41+'August Budget'!I41+'September Budget'!I41+'October Budget'!I41+'November Budget'!I41+'December Budget'!I41)</f>
        <v>0</v>
      </c>
      <c r="J41" s="477" t="e">
        <f t="shared" ref="J41:J60" si="32">+I41/I$7</f>
        <v>#DIV/0!</v>
      </c>
      <c r="K41" s="472">
        <f>('January Budget'!K41+'February Budget'!K41+'March Budget'!K41+'April Budget'!K41+'May Budget'!K41+'June Budget'!K41+'July Budget'!K41+'August Budget'!K41+'September Budget'!K41+'October Budget'!K41+'November Budget'!K41+'December Budget'!K41)</f>
        <v>0</v>
      </c>
      <c r="L41" s="477" t="e">
        <f t="shared" ref="L41:L60" si="33">+K41/K$7</f>
        <v>#DIV/0!</v>
      </c>
      <c r="M41" s="472">
        <f>('January Budget'!M41+'February Budget'!M41+'March Budget'!M41+'April Budget'!M41+'May Budget'!M41+'June Budget'!M41+'July Budget'!M41+'August Budget'!M41+'September Budget'!M41+'October Budget'!M41+'November Budget'!M41+'December Budget'!M41)</f>
        <v>0</v>
      </c>
      <c r="N41" s="477" t="e">
        <f t="shared" ref="N41:N60" si="34">+M41/M$7</f>
        <v>#DIV/0!</v>
      </c>
      <c r="O41" s="472">
        <f>('January Budget'!O41+'February Budget'!O41+'March Budget'!O41+'April Budget'!O41+'May Budget'!O41+'June Budget'!O41+'July Budget'!O41+'August Budget'!O41+'September Budget'!O41+'October Budget'!O41+'November Budget'!O41+'December Budget'!O41)</f>
        <v>0</v>
      </c>
      <c r="P41" s="477" t="e">
        <f t="shared" ref="P41:P60" si="35">+O41/O$7</f>
        <v>#DIV/0!</v>
      </c>
      <c r="Q41" s="472">
        <f>('January Budget'!Q41+'February Budget'!Q41+'March Budget'!Q41+'April Budget'!Q41+'May Budget'!Q41+'June Budget'!Q41+'July Budget'!Q41+'August Budget'!Q41+'September Budget'!Q41+'October Budget'!Q41+'November Budget'!Q41+'December Budget'!Q41)</f>
        <v>0</v>
      </c>
      <c r="R41" s="477" t="e">
        <f t="shared" ref="R41:R60" si="36">+Q41/Q$7</f>
        <v>#DIV/0!</v>
      </c>
      <c r="S41" s="472">
        <f>('January Budget'!S41+'February Budget'!S41+'March Budget'!S41+'April Budget'!S41+'May Budget'!S41+'June Budget'!S41+'July Budget'!S41+'August Budget'!S41+'September Budget'!S41+'October Budget'!S41+'November Budget'!S41+'December Budget'!S41)</f>
        <v>0</v>
      </c>
      <c r="T41" s="477" t="e">
        <f t="shared" ref="T41:T60" si="37">+S41/S$7</f>
        <v>#DIV/0!</v>
      </c>
      <c r="U41" s="472">
        <f>('January Budget'!U41+'February Budget'!U41+'March Budget'!U41+'April Budget'!U41+'May Budget'!U41+'June Budget'!U41+'July Budget'!U41+'August Budget'!U41+'September Budget'!U41+'October Budget'!U41+'November Budget'!U41+'December Budget'!U41)</f>
        <v>0</v>
      </c>
      <c r="V41" s="477" t="e">
        <f t="shared" ref="V41:V60" si="38">+U41/U$7</f>
        <v>#DIV/0!</v>
      </c>
      <c r="W41" s="472">
        <f>('January Budget'!W41+'February Budget'!W41+'March Budget'!W41+'April Budget'!W41+'May Budget'!W41+'June Budget'!W41+'July Budget'!W41+'August Budget'!W41+'September Budget'!W41+'October Budget'!W41+'November Budget'!W41+'December Budget'!W41)</f>
        <v>0</v>
      </c>
      <c r="X41" s="477" t="e">
        <f t="shared" ref="X41:X60" si="39">+W41/W$7</f>
        <v>#DIV/0!</v>
      </c>
      <c r="Y41" s="472">
        <f>('January Budget'!Y41+'February Budget'!Y41+'March Budget'!Y41+'April Budget'!Y41+'May Budget'!Y41+'June Budget'!Y41+'July Budget'!Y41+'August Budget'!Y41+'September Budget'!Y41+'October Budget'!Y41+'November Budget'!Y41+'December Budget'!Y41)</f>
        <v>0</v>
      </c>
      <c r="Z41" s="477" t="e">
        <f t="shared" ref="Z41:Z60" si="40">+Y41/Y$7</f>
        <v>#DIV/0!</v>
      </c>
      <c r="AA41" s="472">
        <f>('January Budget'!AA41+'February Budget'!AA41+'March Budget'!AA41+'April Budget'!AA41+'May Budget'!AA41+'June Budget'!AA41+'July Budget'!AA41+'August Budget'!AA41+'September Budget'!AA41+'October Budget'!AA41+'November Budget'!AA41+'December Budget'!AA41)</f>
        <v>0</v>
      </c>
      <c r="AB41" s="477" t="e">
        <f t="shared" ref="AB41:AB60" si="41">+AA41/AA$7</f>
        <v>#DIV/0!</v>
      </c>
      <c r="AC41" s="472">
        <f>('January Budget'!AC41+'February Budget'!AC41+'March Budget'!AC41+'April Budget'!AC41+'May Budget'!AC41+'June Budget'!AC41+'July Budget'!AC41+'August Budget'!AC41+'September Budget'!AC41+'October Budget'!AC41+'November Budget'!AC41+'December Budget'!AC41)</f>
        <v>0</v>
      </c>
      <c r="AD41" s="479" t="e">
        <f t="shared" ref="AD41:AD60" si="42">+AC41/AC$7</f>
        <v>#DIV/0!</v>
      </c>
    </row>
    <row r="42" spans="1:30" ht="13.15" x14ac:dyDescent="0.4">
      <c r="A42" s="327" t="s">
        <v>399</v>
      </c>
      <c r="B42" s="394" t="s">
        <v>265</v>
      </c>
      <c r="C42" s="474">
        <f t="shared" si="29"/>
        <v>0</v>
      </c>
      <c r="D42" s="475">
        <f t="shared" si="30"/>
        <v>0</v>
      </c>
      <c r="E42" s="472">
        <f>('January Budget'!E42+'February Budget'!E42+'March Budget'!E42+'April Budget'!E42+'May Budget'!E42+'June Budget'!E42+'July Budget'!E42+'August Budget'!E42+'September Budget'!E42+'October Budget'!E42+'November Budget'!E42+'December Budget'!E42)</f>
        <v>0</v>
      </c>
      <c r="F42" s="477">
        <f t="shared" si="31"/>
        <v>0</v>
      </c>
      <c r="G42" s="472">
        <f>('January Budget'!G42+'February Budget'!G42+'March Budget'!G42+'April Budget'!G42+'May Budget'!G42+'June Budget'!G42+'July Budget'!G42+'August Budget'!G42+'September Budget'!G42+'October Budget'!G42+'November Budget'!G42+'December Budget'!G42)</f>
        <v>0</v>
      </c>
      <c r="H42" s="477" t="e">
        <f t="shared" si="31"/>
        <v>#DIV/0!</v>
      </c>
      <c r="I42" s="472">
        <f>('January Budget'!I42+'February Budget'!I42+'March Budget'!I42+'April Budget'!I42+'May Budget'!I42+'June Budget'!I42+'July Budget'!I42+'August Budget'!I42+'September Budget'!I42+'October Budget'!I42+'November Budget'!I42+'December Budget'!I42)</f>
        <v>0</v>
      </c>
      <c r="J42" s="477" t="e">
        <f t="shared" si="32"/>
        <v>#DIV/0!</v>
      </c>
      <c r="K42" s="472">
        <f>('January Budget'!K42+'February Budget'!K42+'March Budget'!K42+'April Budget'!K42+'May Budget'!K42+'June Budget'!K42+'July Budget'!K42+'August Budget'!K42+'September Budget'!K42+'October Budget'!K42+'November Budget'!K42+'December Budget'!K42)</f>
        <v>0</v>
      </c>
      <c r="L42" s="477" t="e">
        <f t="shared" si="33"/>
        <v>#DIV/0!</v>
      </c>
      <c r="M42" s="472">
        <f>('January Budget'!M42+'February Budget'!M42+'March Budget'!M42+'April Budget'!M42+'May Budget'!M42+'June Budget'!M42+'July Budget'!M42+'August Budget'!M42+'September Budget'!M42+'October Budget'!M42+'November Budget'!M42+'December Budget'!M42)</f>
        <v>0</v>
      </c>
      <c r="N42" s="477" t="e">
        <f t="shared" si="34"/>
        <v>#DIV/0!</v>
      </c>
      <c r="O42" s="472">
        <f>('January Budget'!O42+'February Budget'!O42+'March Budget'!O42+'April Budget'!O42+'May Budget'!O42+'June Budget'!O42+'July Budget'!O42+'August Budget'!O42+'September Budget'!O42+'October Budget'!O42+'November Budget'!O42+'December Budget'!O42)</f>
        <v>0</v>
      </c>
      <c r="P42" s="477" t="e">
        <f t="shared" si="35"/>
        <v>#DIV/0!</v>
      </c>
      <c r="Q42" s="472">
        <f>('January Budget'!Q42+'February Budget'!Q42+'March Budget'!Q42+'April Budget'!Q42+'May Budget'!Q42+'June Budget'!Q42+'July Budget'!Q42+'August Budget'!Q42+'September Budget'!Q42+'October Budget'!Q42+'November Budget'!Q42+'December Budget'!Q42)</f>
        <v>0</v>
      </c>
      <c r="R42" s="477" t="e">
        <f t="shared" si="36"/>
        <v>#DIV/0!</v>
      </c>
      <c r="S42" s="472">
        <f>('January Budget'!S42+'February Budget'!S42+'March Budget'!S42+'April Budget'!S42+'May Budget'!S42+'June Budget'!S42+'July Budget'!S42+'August Budget'!S42+'September Budget'!S42+'October Budget'!S42+'November Budget'!S42+'December Budget'!S42)</f>
        <v>0</v>
      </c>
      <c r="T42" s="477" t="e">
        <f t="shared" si="37"/>
        <v>#DIV/0!</v>
      </c>
      <c r="U42" s="472">
        <f>('January Budget'!U42+'February Budget'!U42+'March Budget'!U42+'April Budget'!U42+'May Budget'!U42+'June Budget'!U42+'July Budget'!U42+'August Budget'!U42+'September Budget'!U42+'October Budget'!U42+'November Budget'!U42+'December Budget'!U42)</f>
        <v>0</v>
      </c>
      <c r="V42" s="477" t="e">
        <f t="shared" si="38"/>
        <v>#DIV/0!</v>
      </c>
      <c r="W42" s="472">
        <f>('January Budget'!W42+'February Budget'!W42+'March Budget'!W42+'April Budget'!W42+'May Budget'!W42+'June Budget'!W42+'July Budget'!W42+'August Budget'!W42+'September Budget'!W42+'October Budget'!W42+'November Budget'!W42+'December Budget'!W42)</f>
        <v>0</v>
      </c>
      <c r="X42" s="477" t="e">
        <f t="shared" si="39"/>
        <v>#DIV/0!</v>
      </c>
      <c r="Y42" s="472">
        <f>('January Budget'!Y42+'February Budget'!Y42+'March Budget'!Y42+'April Budget'!Y42+'May Budget'!Y42+'June Budget'!Y42+'July Budget'!Y42+'August Budget'!Y42+'September Budget'!Y42+'October Budget'!Y42+'November Budget'!Y42+'December Budget'!Y42)</f>
        <v>0</v>
      </c>
      <c r="Z42" s="477" t="e">
        <f t="shared" si="40"/>
        <v>#DIV/0!</v>
      </c>
      <c r="AA42" s="472">
        <f>('January Budget'!AA42+'February Budget'!AA42+'March Budget'!AA42+'April Budget'!AA42+'May Budget'!AA42+'June Budget'!AA42+'July Budget'!AA42+'August Budget'!AA42+'September Budget'!AA42+'October Budget'!AA42+'November Budget'!AA42+'December Budget'!AA42)</f>
        <v>0</v>
      </c>
      <c r="AB42" s="477" t="e">
        <f t="shared" si="41"/>
        <v>#DIV/0!</v>
      </c>
      <c r="AC42" s="472">
        <f>('January Budget'!AC42+'February Budget'!AC42+'March Budget'!AC42+'April Budget'!AC42+'May Budget'!AC42+'June Budget'!AC42+'July Budget'!AC42+'August Budget'!AC42+'September Budget'!AC42+'October Budget'!AC42+'November Budget'!AC42+'December Budget'!AC42)</f>
        <v>0</v>
      </c>
      <c r="AD42" s="479" t="e">
        <f t="shared" si="42"/>
        <v>#DIV/0!</v>
      </c>
    </row>
    <row r="43" spans="1:30" ht="13.15" x14ac:dyDescent="0.4">
      <c r="A43" s="327" t="s">
        <v>398</v>
      </c>
      <c r="B43" s="394" t="s">
        <v>266</v>
      </c>
      <c r="C43" s="474">
        <f t="shared" si="29"/>
        <v>0</v>
      </c>
      <c r="D43" s="475">
        <f t="shared" si="30"/>
        <v>0</v>
      </c>
      <c r="E43" s="472">
        <f>('January Budget'!E43+'February Budget'!E43+'March Budget'!E43+'April Budget'!E43+'May Budget'!E43+'June Budget'!E43+'July Budget'!E43+'August Budget'!E43+'September Budget'!E43+'October Budget'!E43+'November Budget'!E43+'December Budget'!E43)</f>
        <v>0</v>
      </c>
      <c r="F43" s="477">
        <f t="shared" si="31"/>
        <v>0</v>
      </c>
      <c r="G43" s="472">
        <f>('January Budget'!G43+'February Budget'!G43+'March Budget'!G43+'April Budget'!G43+'May Budget'!G43+'June Budget'!G43+'July Budget'!G43+'August Budget'!G43+'September Budget'!G43+'October Budget'!G43+'November Budget'!G43+'December Budget'!G43)</f>
        <v>0</v>
      </c>
      <c r="H43" s="477" t="e">
        <f t="shared" si="31"/>
        <v>#DIV/0!</v>
      </c>
      <c r="I43" s="472">
        <f>('January Budget'!I43+'February Budget'!I43+'March Budget'!I43+'April Budget'!I43+'May Budget'!I43+'June Budget'!I43+'July Budget'!I43+'August Budget'!I43+'September Budget'!I43+'October Budget'!I43+'November Budget'!I43+'December Budget'!I43)</f>
        <v>0</v>
      </c>
      <c r="J43" s="477" t="e">
        <f t="shared" si="32"/>
        <v>#DIV/0!</v>
      </c>
      <c r="K43" s="472">
        <f>('January Budget'!K43+'February Budget'!K43+'March Budget'!K43+'April Budget'!K43+'May Budget'!K43+'June Budget'!K43+'July Budget'!K43+'August Budget'!K43+'September Budget'!K43+'October Budget'!K43+'November Budget'!K43+'December Budget'!K43)</f>
        <v>0</v>
      </c>
      <c r="L43" s="477" t="e">
        <f t="shared" si="33"/>
        <v>#DIV/0!</v>
      </c>
      <c r="M43" s="472">
        <f>('January Budget'!M43+'February Budget'!M43+'March Budget'!M43+'April Budget'!M43+'May Budget'!M43+'June Budget'!M43+'July Budget'!M43+'August Budget'!M43+'September Budget'!M43+'October Budget'!M43+'November Budget'!M43+'December Budget'!M43)</f>
        <v>0</v>
      </c>
      <c r="N43" s="477" t="e">
        <f t="shared" si="34"/>
        <v>#DIV/0!</v>
      </c>
      <c r="O43" s="472">
        <f>('January Budget'!O43+'February Budget'!O43+'March Budget'!O43+'April Budget'!O43+'May Budget'!O43+'June Budget'!O43+'July Budget'!O43+'August Budget'!O43+'September Budget'!O43+'October Budget'!O43+'November Budget'!O43+'December Budget'!O43)</f>
        <v>0</v>
      </c>
      <c r="P43" s="477" t="e">
        <f t="shared" si="35"/>
        <v>#DIV/0!</v>
      </c>
      <c r="Q43" s="472">
        <f>('January Budget'!Q43+'February Budget'!Q43+'March Budget'!Q43+'April Budget'!Q43+'May Budget'!Q43+'June Budget'!Q43+'July Budget'!Q43+'August Budget'!Q43+'September Budget'!Q43+'October Budget'!Q43+'November Budget'!Q43+'December Budget'!Q43)</f>
        <v>0</v>
      </c>
      <c r="R43" s="477" t="e">
        <f t="shared" si="36"/>
        <v>#DIV/0!</v>
      </c>
      <c r="S43" s="472">
        <f>('January Budget'!S43+'February Budget'!S43+'March Budget'!S43+'April Budget'!S43+'May Budget'!S43+'June Budget'!S43+'July Budget'!S43+'August Budget'!S43+'September Budget'!S43+'October Budget'!S43+'November Budget'!S43+'December Budget'!S43)</f>
        <v>0</v>
      </c>
      <c r="T43" s="477" t="e">
        <f t="shared" si="37"/>
        <v>#DIV/0!</v>
      </c>
      <c r="U43" s="472">
        <f>('January Budget'!U43+'February Budget'!U43+'March Budget'!U43+'April Budget'!U43+'May Budget'!U43+'June Budget'!U43+'July Budget'!U43+'August Budget'!U43+'September Budget'!U43+'October Budget'!U43+'November Budget'!U43+'December Budget'!U43)</f>
        <v>0</v>
      </c>
      <c r="V43" s="477" t="e">
        <f t="shared" si="38"/>
        <v>#DIV/0!</v>
      </c>
      <c r="W43" s="472">
        <f>('January Budget'!W43+'February Budget'!W43+'March Budget'!W43+'April Budget'!W43+'May Budget'!W43+'June Budget'!W43+'July Budget'!W43+'August Budget'!W43+'September Budget'!W43+'October Budget'!W43+'November Budget'!W43+'December Budget'!W43)</f>
        <v>0</v>
      </c>
      <c r="X43" s="477" t="e">
        <f t="shared" si="39"/>
        <v>#DIV/0!</v>
      </c>
      <c r="Y43" s="472">
        <f>('January Budget'!Y43+'February Budget'!Y43+'March Budget'!Y43+'April Budget'!Y43+'May Budget'!Y43+'June Budget'!Y43+'July Budget'!Y43+'August Budget'!Y43+'September Budget'!Y43+'October Budget'!Y43+'November Budget'!Y43+'December Budget'!Y43)</f>
        <v>0</v>
      </c>
      <c r="Z43" s="477" t="e">
        <f t="shared" si="40"/>
        <v>#DIV/0!</v>
      </c>
      <c r="AA43" s="472">
        <f>('January Budget'!AA43+'February Budget'!AA43+'March Budget'!AA43+'April Budget'!AA43+'May Budget'!AA43+'June Budget'!AA43+'July Budget'!AA43+'August Budget'!AA43+'September Budget'!AA43+'October Budget'!AA43+'November Budget'!AA43+'December Budget'!AA43)</f>
        <v>0</v>
      </c>
      <c r="AB43" s="477" t="e">
        <f t="shared" si="41"/>
        <v>#DIV/0!</v>
      </c>
      <c r="AC43" s="472">
        <f>('January Budget'!AC43+'February Budget'!AC43+'March Budget'!AC43+'April Budget'!AC43+'May Budget'!AC43+'June Budget'!AC43+'July Budget'!AC43+'August Budget'!AC43+'September Budget'!AC43+'October Budget'!AC43+'November Budget'!AC43+'December Budget'!AC43)</f>
        <v>0</v>
      </c>
      <c r="AD43" s="479" t="e">
        <f t="shared" si="42"/>
        <v>#DIV/0!</v>
      </c>
    </row>
    <row r="44" spans="1:30" ht="13.15" x14ac:dyDescent="0.4">
      <c r="A44" s="327" t="s">
        <v>398</v>
      </c>
      <c r="B44" s="394" t="s">
        <v>267</v>
      </c>
      <c r="C44" s="474">
        <f t="shared" si="29"/>
        <v>0</v>
      </c>
      <c r="D44" s="475">
        <f t="shared" si="30"/>
        <v>0</v>
      </c>
      <c r="E44" s="472">
        <f>('January Budget'!E44+'February Budget'!E44+'March Budget'!E44+'April Budget'!E44+'May Budget'!E44+'June Budget'!E44+'July Budget'!E44+'August Budget'!E44+'September Budget'!E44+'October Budget'!E44+'November Budget'!E44+'December Budget'!E44)</f>
        <v>0</v>
      </c>
      <c r="F44" s="477">
        <f t="shared" si="31"/>
        <v>0</v>
      </c>
      <c r="G44" s="472">
        <f>('January Budget'!G44+'February Budget'!G44+'March Budget'!G44+'April Budget'!G44+'May Budget'!G44+'June Budget'!G44+'July Budget'!G44+'August Budget'!G44+'September Budget'!G44+'October Budget'!G44+'November Budget'!G44+'December Budget'!G44)</f>
        <v>0</v>
      </c>
      <c r="H44" s="477" t="e">
        <f t="shared" si="31"/>
        <v>#DIV/0!</v>
      </c>
      <c r="I44" s="472">
        <f>('January Budget'!I44+'February Budget'!I44+'March Budget'!I44+'April Budget'!I44+'May Budget'!I44+'June Budget'!I44+'July Budget'!I44+'August Budget'!I44+'September Budget'!I44+'October Budget'!I44+'November Budget'!I44+'December Budget'!I44)</f>
        <v>0</v>
      </c>
      <c r="J44" s="477" t="e">
        <f t="shared" si="32"/>
        <v>#DIV/0!</v>
      </c>
      <c r="K44" s="472">
        <f>('January Budget'!K44+'February Budget'!K44+'March Budget'!K44+'April Budget'!K44+'May Budget'!K44+'June Budget'!K44+'July Budget'!K44+'August Budget'!K44+'September Budget'!K44+'October Budget'!K44+'November Budget'!K44+'December Budget'!K44)</f>
        <v>0</v>
      </c>
      <c r="L44" s="477" t="e">
        <f t="shared" si="33"/>
        <v>#DIV/0!</v>
      </c>
      <c r="M44" s="472">
        <f>('January Budget'!M44+'February Budget'!M44+'March Budget'!M44+'April Budget'!M44+'May Budget'!M44+'June Budget'!M44+'July Budget'!M44+'August Budget'!M44+'September Budget'!M44+'October Budget'!M44+'November Budget'!M44+'December Budget'!M44)</f>
        <v>0</v>
      </c>
      <c r="N44" s="477" t="e">
        <f t="shared" si="34"/>
        <v>#DIV/0!</v>
      </c>
      <c r="O44" s="472">
        <f>('January Budget'!O44+'February Budget'!O44+'March Budget'!O44+'April Budget'!O44+'May Budget'!O44+'June Budget'!O44+'July Budget'!O44+'August Budget'!O44+'September Budget'!O44+'October Budget'!O44+'November Budget'!O44+'December Budget'!O44)</f>
        <v>0</v>
      </c>
      <c r="P44" s="477" t="e">
        <f t="shared" si="35"/>
        <v>#DIV/0!</v>
      </c>
      <c r="Q44" s="472">
        <f>('January Budget'!Q44+'February Budget'!Q44+'March Budget'!Q44+'April Budget'!Q44+'May Budget'!Q44+'June Budget'!Q44+'July Budget'!Q44+'August Budget'!Q44+'September Budget'!Q44+'October Budget'!Q44+'November Budget'!Q44+'December Budget'!Q44)</f>
        <v>0</v>
      </c>
      <c r="R44" s="477" t="e">
        <f t="shared" si="36"/>
        <v>#DIV/0!</v>
      </c>
      <c r="S44" s="472">
        <f>('January Budget'!S44+'February Budget'!S44+'March Budget'!S44+'April Budget'!S44+'May Budget'!S44+'June Budget'!S44+'July Budget'!S44+'August Budget'!S44+'September Budget'!S44+'October Budget'!S44+'November Budget'!S44+'December Budget'!S44)</f>
        <v>0</v>
      </c>
      <c r="T44" s="477" t="e">
        <f t="shared" si="37"/>
        <v>#DIV/0!</v>
      </c>
      <c r="U44" s="472">
        <f>('January Budget'!U44+'February Budget'!U44+'March Budget'!U44+'April Budget'!U44+'May Budget'!U44+'June Budget'!U44+'July Budget'!U44+'August Budget'!U44+'September Budget'!U44+'October Budget'!U44+'November Budget'!U44+'December Budget'!U44)</f>
        <v>0</v>
      </c>
      <c r="V44" s="477" t="e">
        <f t="shared" si="38"/>
        <v>#DIV/0!</v>
      </c>
      <c r="W44" s="472">
        <f>('January Budget'!W44+'February Budget'!W44+'March Budget'!W44+'April Budget'!W44+'May Budget'!W44+'June Budget'!W44+'July Budget'!W44+'August Budget'!W44+'September Budget'!W44+'October Budget'!W44+'November Budget'!W44+'December Budget'!W44)</f>
        <v>0</v>
      </c>
      <c r="X44" s="477" t="e">
        <f t="shared" si="39"/>
        <v>#DIV/0!</v>
      </c>
      <c r="Y44" s="472">
        <f>('January Budget'!Y44+'February Budget'!Y44+'March Budget'!Y44+'April Budget'!Y44+'May Budget'!Y44+'June Budget'!Y44+'July Budget'!Y44+'August Budget'!Y44+'September Budget'!Y44+'October Budget'!Y44+'November Budget'!Y44+'December Budget'!Y44)</f>
        <v>0</v>
      </c>
      <c r="Z44" s="477" t="e">
        <f t="shared" si="40"/>
        <v>#DIV/0!</v>
      </c>
      <c r="AA44" s="472">
        <f>('January Budget'!AA44+'February Budget'!AA44+'March Budget'!AA44+'April Budget'!AA44+'May Budget'!AA44+'June Budget'!AA44+'July Budget'!AA44+'August Budget'!AA44+'September Budget'!AA44+'October Budget'!AA44+'November Budget'!AA44+'December Budget'!AA44)</f>
        <v>0</v>
      </c>
      <c r="AB44" s="477" t="e">
        <f t="shared" si="41"/>
        <v>#DIV/0!</v>
      </c>
      <c r="AC44" s="472">
        <f>('January Budget'!AC44+'February Budget'!AC44+'March Budget'!AC44+'April Budget'!AC44+'May Budget'!AC44+'June Budget'!AC44+'July Budget'!AC44+'August Budget'!AC44+'September Budget'!AC44+'October Budget'!AC44+'November Budget'!AC44+'December Budget'!AC44)</f>
        <v>0</v>
      </c>
      <c r="AD44" s="479" t="e">
        <f t="shared" si="42"/>
        <v>#DIV/0!</v>
      </c>
    </row>
    <row r="45" spans="1:30" ht="13.15" x14ac:dyDescent="0.4">
      <c r="A45" s="327" t="s">
        <v>398</v>
      </c>
      <c r="B45" s="394" t="s">
        <v>268</v>
      </c>
      <c r="C45" s="474">
        <f t="shared" si="29"/>
        <v>0</v>
      </c>
      <c r="D45" s="475">
        <f t="shared" si="30"/>
        <v>0</v>
      </c>
      <c r="E45" s="472">
        <f>('January Budget'!E45+'February Budget'!E45+'March Budget'!E45+'April Budget'!E45+'May Budget'!E45+'June Budget'!E45+'July Budget'!E45+'August Budget'!E45+'September Budget'!E45+'October Budget'!E45+'November Budget'!E45+'December Budget'!E45)</f>
        <v>0</v>
      </c>
      <c r="F45" s="477">
        <f t="shared" si="31"/>
        <v>0</v>
      </c>
      <c r="G45" s="472">
        <f>('January Budget'!G45+'February Budget'!G45+'March Budget'!G45+'April Budget'!G45+'May Budget'!G45+'June Budget'!G45+'July Budget'!G45+'August Budget'!G45+'September Budget'!G45+'October Budget'!G45+'November Budget'!G45+'December Budget'!G45)</f>
        <v>0</v>
      </c>
      <c r="H45" s="477" t="e">
        <f t="shared" si="31"/>
        <v>#DIV/0!</v>
      </c>
      <c r="I45" s="472">
        <f>('January Budget'!I45+'February Budget'!I45+'March Budget'!I45+'April Budget'!I45+'May Budget'!I45+'June Budget'!I45+'July Budget'!I45+'August Budget'!I45+'September Budget'!I45+'October Budget'!I45+'November Budget'!I45+'December Budget'!I45)</f>
        <v>0</v>
      </c>
      <c r="J45" s="477" t="e">
        <f t="shared" si="32"/>
        <v>#DIV/0!</v>
      </c>
      <c r="K45" s="472">
        <f>('January Budget'!K45+'February Budget'!K45+'March Budget'!K45+'April Budget'!K45+'May Budget'!K45+'June Budget'!K45+'July Budget'!K45+'August Budget'!K45+'September Budget'!K45+'October Budget'!K45+'November Budget'!K45+'December Budget'!K45)</f>
        <v>0</v>
      </c>
      <c r="L45" s="477" t="e">
        <f t="shared" si="33"/>
        <v>#DIV/0!</v>
      </c>
      <c r="M45" s="472">
        <f>('January Budget'!M45+'February Budget'!M45+'March Budget'!M45+'April Budget'!M45+'May Budget'!M45+'June Budget'!M45+'July Budget'!M45+'August Budget'!M45+'September Budget'!M45+'October Budget'!M45+'November Budget'!M45+'December Budget'!M45)</f>
        <v>0</v>
      </c>
      <c r="N45" s="477" t="e">
        <f t="shared" si="34"/>
        <v>#DIV/0!</v>
      </c>
      <c r="O45" s="472">
        <f>('January Budget'!O45+'February Budget'!O45+'March Budget'!O45+'April Budget'!O45+'May Budget'!O45+'June Budget'!O45+'July Budget'!O45+'August Budget'!O45+'September Budget'!O45+'October Budget'!O45+'November Budget'!O45+'December Budget'!O45)</f>
        <v>0</v>
      </c>
      <c r="P45" s="477" t="e">
        <f t="shared" si="35"/>
        <v>#DIV/0!</v>
      </c>
      <c r="Q45" s="472">
        <f>('January Budget'!Q45+'February Budget'!Q45+'March Budget'!Q45+'April Budget'!Q45+'May Budget'!Q45+'June Budget'!Q45+'July Budget'!Q45+'August Budget'!Q45+'September Budget'!Q45+'October Budget'!Q45+'November Budget'!Q45+'December Budget'!Q45)</f>
        <v>0</v>
      </c>
      <c r="R45" s="477" t="e">
        <f t="shared" si="36"/>
        <v>#DIV/0!</v>
      </c>
      <c r="S45" s="472">
        <f>('January Budget'!S45+'February Budget'!S45+'March Budget'!S45+'April Budget'!S45+'May Budget'!S45+'June Budget'!S45+'July Budget'!S45+'August Budget'!S45+'September Budget'!S45+'October Budget'!S45+'November Budget'!S45+'December Budget'!S45)</f>
        <v>0</v>
      </c>
      <c r="T45" s="477" t="e">
        <f t="shared" si="37"/>
        <v>#DIV/0!</v>
      </c>
      <c r="U45" s="472">
        <f>('January Budget'!U45+'February Budget'!U45+'March Budget'!U45+'April Budget'!U45+'May Budget'!U45+'June Budget'!U45+'July Budget'!U45+'August Budget'!U45+'September Budget'!U45+'October Budget'!U45+'November Budget'!U45+'December Budget'!U45)</f>
        <v>0</v>
      </c>
      <c r="V45" s="477" t="e">
        <f t="shared" si="38"/>
        <v>#DIV/0!</v>
      </c>
      <c r="W45" s="472">
        <f>('January Budget'!W45+'February Budget'!W45+'March Budget'!W45+'April Budget'!W45+'May Budget'!W45+'June Budget'!W45+'July Budget'!W45+'August Budget'!W45+'September Budget'!W45+'October Budget'!W45+'November Budget'!W45+'December Budget'!W45)</f>
        <v>0</v>
      </c>
      <c r="X45" s="477" t="e">
        <f t="shared" si="39"/>
        <v>#DIV/0!</v>
      </c>
      <c r="Y45" s="472">
        <f>('January Budget'!Y45+'February Budget'!Y45+'March Budget'!Y45+'April Budget'!Y45+'May Budget'!Y45+'June Budget'!Y45+'July Budget'!Y45+'August Budget'!Y45+'September Budget'!Y45+'October Budget'!Y45+'November Budget'!Y45+'December Budget'!Y45)</f>
        <v>0</v>
      </c>
      <c r="Z45" s="477" t="e">
        <f t="shared" si="40"/>
        <v>#DIV/0!</v>
      </c>
      <c r="AA45" s="472">
        <f>('January Budget'!AA45+'February Budget'!AA45+'March Budget'!AA45+'April Budget'!AA45+'May Budget'!AA45+'June Budget'!AA45+'July Budget'!AA45+'August Budget'!AA45+'September Budget'!AA45+'October Budget'!AA45+'November Budget'!AA45+'December Budget'!AA45)</f>
        <v>0</v>
      </c>
      <c r="AB45" s="477" t="e">
        <f t="shared" si="41"/>
        <v>#DIV/0!</v>
      </c>
      <c r="AC45" s="472">
        <f>('January Budget'!AC45+'February Budget'!AC45+'March Budget'!AC45+'April Budget'!AC45+'May Budget'!AC45+'June Budget'!AC45+'July Budget'!AC45+'August Budget'!AC45+'September Budget'!AC45+'October Budget'!AC45+'November Budget'!AC45+'December Budget'!AC45)</f>
        <v>0</v>
      </c>
      <c r="AD45" s="479" t="e">
        <f t="shared" si="42"/>
        <v>#DIV/0!</v>
      </c>
    </row>
    <row r="46" spans="1:30" ht="13.15" x14ac:dyDescent="0.4">
      <c r="A46" s="327" t="s">
        <v>399</v>
      </c>
      <c r="B46" s="394" t="s">
        <v>269</v>
      </c>
      <c r="C46" s="474">
        <f t="shared" si="29"/>
        <v>0</v>
      </c>
      <c r="D46" s="475">
        <f t="shared" si="30"/>
        <v>0</v>
      </c>
      <c r="E46" s="472">
        <f>('January Budget'!E46+'February Budget'!E46+'March Budget'!E46+'April Budget'!E46+'May Budget'!E46+'June Budget'!E46+'July Budget'!E46+'August Budget'!E46+'September Budget'!E46+'October Budget'!E46+'November Budget'!E46+'December Budget'!E46)</f>
        <v>0</v>
      </c>
      <c r="F46" s="477">
        <f t="shared" si="31"/>
        <v>0</v>
      </c>
      <c r="G46" s="472">
        <f>('January Budget'!G46+'February Budget'!G46+'March Budget'!G46+'April Budget'!G46+'May Budget'!G46+'June Budget'!G46+'July Budget'!G46+'August Budget'!G46+'September Budget'!G46+'October Budget'!G46+'November Budget'!G46+'December Budget'!G46)</f>
        <v>0</v>
      </c>
      <c r="H46" s="477" t="e">
        <f t="shared" si="31"/>
        <v>#DIV/0!</v>
      </c>
      <c r="I46" s="472">
        <f>('January Budget'!I46+'February Budget'!I46+'March Budget'!I46+'April Budget'!I46+'May Budget'!I46+'June Budget'!I46+'July Budget'!I46+'August Budget'!I46+'September Budget'!I46+'October Budget'!I46+'November Budget'!I46+'December Budget'!I46)</f>
        <v>0</v>
      </c>
      <c r="J46" s="477" t="e">
        <f t="shared" si="32"/>
        <v>#DIV/0!</v>
      </c>
      <c r="K46" s="472">
        <f>('January Budget'!K46+'February Budget'!K46+'March Budget'!K46+'April Budget'!K46+'May Budget'!K46+'June Budget'!K46+'July Budget'!K46+'August Budget'!K46+'September Budget'!K46+'October Budget'!K46+'November Budget'!K46+'December Budget'!K46)</f>
        <v>0</v>
      </c>
      <c r="L46" s="477" t="e">
        <f t="shared" si="33"/>
        <v>#DIV/0!</v>
      </c>
      <c r="M46" s="472">
        <f>('January Budget'!M46+'February Budget'!M46+'March Budget'!M46+'April Budget'!M46+'May Budget'!M46+'June Budget'!M46+'July Budget'!M46+'August Budget'!M46+'September Budget'!M46+'October Budget'!M46+'November Budget'!M46+'December Budget'!M46)</f>
        <v>0</v>
      </c>
      <c r="N46" s="477" t="e">
        <f t="shared" si="34"/>
        <v>#DIV/0!</v>
      </c>
      <c r="O46" s="472">
        <f>('January Budget'!O46+'February Budget'!O46+'March Budget'!O46+'April Budget'!O46+'May Budget'!O46+'June Budget'!O46+'July Budget'!O46+'August Budget'!O46+'September Budget'!O46+'October Budget'!O46+'November Budget'!O46+'December Budget'!O46)</f>
        <v>0</v>
      </c>
      <c r="P46" s="477" t="e">
        <f t="shared" si="35"/>
        <v>#DIV/0!</v>
      </c>
      <c r="Q46" s="472">
        <f>('January Budget'!Q46+'February Budget'!Q46+'March Budget'!Q46+'April Budget'!Q46+'May Budget'!Q46+'June Budget'!Q46+'July Budget'!Q46+'August Budget'!Q46+'September Budget'!Q46+'October Budget'!Q46+'November Budget'!Q46+'December Budget'!Q46)</f>
        <v>0</v>
      </c>
      <c r="R46" s="477" t="e">
        <f t="shared" si="36"/>
        <v>#DIV/0!</v>
      </c>
      <c r="S46" s="472">
        <f>('January Budget'!S46+'February Budget'!S46+'March Budget'!S46+'April Budget'!S46+'May Budget'!S46+'June Budget'!S46+'July Budget'!S46+'August Budget'!S46+'September Budget'!S46+'October Budget'!S46+'November Budget'!S46+'December Budget'!S46)</f>
        <v>0</v>
      </c>
      <c r="T46" s="477" t="e">
        <f t="shared" si="37"/>
        <v>#DIV/0!</v>
      </c>
      <c r="U46" s="472">
        <f>('January Budget'!U46+'February Budget'!U46+'March Budget'!U46+'April Budget'!U46+'May Budget'!U46+'June Budget'!U46+'July Budget'!U46+'August Budget'!U46+'September Budget'!U46+'October Budget'!U46+'November Budget'!U46+'December Budget'!U46)</f>
        <v>0</v>
      </c>
      <c r="V46" s="477" t="e">
        <f t="shared" si="38"/>
        <v>#DIV/0!</v>
      </c>
      <c r="W46" s="472">
        <f>('January Budget'!W46+'February Budget'!W46+'March Budget'!W46+'April Budget'!W46+'May Budget'!W46+'June Budget'!W46+'July Budget'!W46+'August Budget'!W46+'September Budget'!W46+'October Budget'!W46+'November Budget'!W46+'December Budget'!W46)</f>
        <v>0</v>
      </c>
      <c r="X46" s="477" t="e">
        <f t="shared" si="39"/>
        <v>#DIV/0!</v>
      </c>
      <c r="Y46" s="472">
        <f>('January Budget'!Y46+'February Budget'!Y46+'March Budget'!Y46+'April Budget'!Y46+'May Budget'!Y46+'June Budget'!Y46+'July Budget'!Y46+'August Budget'!Y46+'September Budget'!Y46+'October Budget'!Y46+'November Budget'!Y46+'December Budget'!Y46)</f>
        <v>0</v>
      </c>
      <c r="Z46" s="477" t="e">
        <f t="shared" si="40"/>
        <v>#DIV/0!</v>
      </c>
      <c r="AA46" s="472">
        <f>('January Budget'!AA46+'February Budget'!AA46+'March Budget'!AA46+'April Budget'!AA46+'May Budget'!AA46+'June Budget'!AA46+'July Budget'!AA46+'August Budget'!AA46+'September Budget'!AA46+'October Budget'!AA46+'November Budget'!AA46+'December Budget'!AA46)</f>
        <v>0</v>
      </c>
      <c r="AB46" s="477" t="e">
        <f t="shared" si="41"/>
        <v>#DIV/0!</v>
      </c>
      <c r="AC46" s="472">
        <f>('January Budget'!AC46+'February Budget'!AC46+'March Budget'!AC46+'April Budget'!AC46+'May Budget'!AC46+'June Budget'!AC46+'July Budget'!AC46+'August Budget'!AC46+'September Budget'!AC46+'October Budget'!AC46+'November Budget'!AC46+'December Budget'!AC46)</f>
        <v>0</v>
      </c>
      <c r="AD46" s="479" t="e">
        <f t="shared" si="42"/>
        <v>#DIV/0!</v>
      </c>
    </row>
    <row r="47" spans="1:30" ht="13.15" x14ac:dyDescent="0.4">
      <c r="A47" s="327" t="s">
        <v>399</v>
      </c>
      <c r="B47" s="408" t="s">
        <v>270</v>
      </c>
      <c r="C47" s="474">
        <f t="shared" si="29"/>
        <v>0</v>
      </c>
      <c r="D47" s="475">
        <f t="shared" si="30"/>
        <v>0</v>
      </c>
      <c r="E47" s="472">
        <f>('January Budget'!E47+'February Budget'!E47+'March Budget'!E47+'April Budget'!E47+'May Budget'!E47+'June Budget'!E47+'July Budget'!E47+'August Budget'!E47+'September Budget'!E47+'October Budget'!E47+'November Budget'!E47+'December Budget'!E47)</f>
        <v>0</v>
      </c>
      <c r="F47" s="477">
        <f t="shared" si="31"/>
        <v>0</v>
      </c>
      <c r="G47" s="472">
        <f>('January Budget'!G47+'February Budget'!G47+'March Budget'!G47+'April Budget'!G47+'May Budget'!G47+'June Budget'!G47+'July Budget'!G47+'August Budget'!G47+'September Budget'!G47+'October Budget'!G47+'November Budget'!G47+'December Budget'!G47)</f>
        <v>0</v>
      </c>
      <c r="H47" s="477" t="e">
        <f t="shared" si="31"/>
        <v>#DIV/0!</v>
      </c>
      <c r="I47" s="472">
        <f>('January Budget'!I47+'February Budget'!I47+'March Budget'!I47+'April Budget'!I47+'May Budget'!I47+'June Budget'!I47+'July Budget'!I47+'August Budget'!I47+'September Budget'!I47+'October Budget'!I47+'November Budget'!I47+'December Budget'!I47)</f>
        <v>0</v>
      </c>
      <c r="J47" s="477" t="e">
        <f t="shared" si="32"/>
        <v>#DIV/0!</v>
      </c>
      <c r="K47" s="472">
        <f>('January Budget'!K47+'February Budget'!K47+'March Budget'!K47+'April Budget'!K47+'May Budget'!K47+'June Budget'!K47+'July Budget'!K47+'August Budget'!K47+'September Budget'!K47+'October Budget'!K47+'November Budget'!K47+'December Budget'!K47)</f>
        <v>0</v>
      </c>
      <c r="L47" s="477" t="e">
        <f t="shared" si="33"/>
        <v>#DIV/0!</v>
      </c>
      <c r="M47" s="472">
        <f>('January Budget'!M47+'February Budget'!M47+'March Budget'!M47+'April Budget'!M47+'May Budget'!M47+'June Budget'!M47+'July Budget'!M47+'August Budget'!M47+'September Budget'!M47+'October Budget'!M47+'November Budget'!M47+'December Budget'!M47)</f>
        <v>0</v>
      </c>
      <c r="N47" s="477" t="e">
        <f t="shared" si="34"/>
        <v>#DIV/0!</v>
      </c>
      <c r="O47" s="472">
        <f>('January Budget'!O47+'February Budget'!O47+'March Budget'!O47+'April Budget'!O47+'May Budget'!O47+'June Budget'!O47+'July Budget'!O47+'August Budget'!O47+'September Budget'!O47+'October Budget'!O47+'November Budget'!O47+'December Budget'!O47)</f>
        <v>0</v>
      </c>
      <c r="P47" s="477" t="e">
        <f t="shared" si="35"/>
        <v>#DIV/0!</v>
      </c>
      <c r="Q47" s="472">
        <f>('January Budget'!Q47+'February Budget'!Q47+'March Budget'!Q47+'April Budget'!Q47+'May Budget'!Q47+'June Budget'!Q47+'July Budget'!Q47+'August Budget'!Q47+'September Budget'!Q47+'October Budget'!Q47+'November Budget'!Q47+'December Budget'!Q47)</f>
        <v>0</v>
      </c>
      <c r="R47" s="477" t="e">
        <f t="shared" si="36"/>
        <v>#DIV/0!</v>
      </c>
      <c r="S47" s="472">
        <f>('January Budget'!S47+'February Budget'!S47+'March Budget'!S47+'April Budget'!S47+'May Budget'!S47+'June Budget'!S47+'July Budget'!S47+'August Budget'!S47+'September Budget'!S47+'October Budget'!S47+'November Budget'!S47+'December Budget'!S47)</f>
        <v>0</v>
      </c>
      <c r="T47" s="477" t="e">
        <f t="shared" si="37"/>
        <v>#DIV/0!</v>
      </c>
      <c r="U47" s="472">
        <f>('January Budget'!U47+'February Budget'!U47+'March Budget'!U47+'April Budget'!U47+'May Budget'!U47+'June Budget'!U47+'July Budget'!U47+'August Budget'!U47+'September Budget'!U47+'October Budget'!U47+'November Budget'!U47+'December Budget'!U47)</f>
        <v>0</v>
      </c>
      <c r="V47" s="477" t="e">
        <f t="shared" si="38"/>
        <v>#DIV/0!</v>
      </c>
      <c r="W47" s="472">
        <f>('January Budget'!W47+'February Budget'!W47+'March Budget'!W47+'April Budget'!W47+'May Budget'!W47+'June Budget'!W47+'July Budget'!W47+'August Budget'!W47+'September Budget'!W47+'October Budget'!W47+'November Budget'!W47+'December Budget'!W47)</f>
        <v>0</v>
      </c>
      <c r="X47" s="477" t="e">
        <f t="shared" si="39"/>
        <v>#DIV/0!</v>
      </c>
      <c r="Y47" s="472">
        <f>('January Budget'!Y47+'February Budget'!Y47+'March Budget'!Y47+'April Budget'!Y47+'May Budget'!Y47+'June Budget'!Y47+'July Budget'!Y47+'August Budget'!Y47+'September Budget'!Y47+'October Budget'!Y47+'November Budget'!Y47+'December Budget'!Y47)</f>
        <v>0</v>
      </c>
      <c r="Z47" s="477" t="e">
        <f t="shared" si="40"/>
        <v>#DIV/0!</v>
      </c>
      <c r="AA47" s="472">
        <f>('January Budget'!AA47+'February Budget'!AA47+'March Budget'!AA47+'April Budget'!AA47+'May Budget'!AA47+'June Budget'!AA47+'July Budget'!AA47+'August Budget'!AA47+'September Budget'!AA47+'October Budget'!AA47+'November Budget'!AA47+'December Budget'!AA47)</f>
        <v>0</v>
      </c>
      <c r="AB47" s="477" t="e">
        <f t="shared" si="41"/>
        <v>#DIV/0!</v>
      </c>
      <c r="AC47" s="472">
        <f>('January Budget'!AC47+'February Budget'!AC47+'March Budget'!AC47+'April Budget'!AC47+'May Budget'!AC47+'June Budget'!AC47+'July Budget'!AC47+'August Budget'!AC47+'September Budget'!AC47+'October Budget'!AC47+'November Budget'!AC47+'December Budget'!AC47)</f>
        <v>0</v>
      </c>
      <c r="AD47" s="479" t="e">
        <f t="shared" si="42"/>
        <v>#DIV/0!</v>
      </c>
    </row>
    <row r="48" spans="1:30" ht="13.15" x14ac:dyDescent="0.4">
      <c r="A48" s="327" t="s">
        <v>398</v>
      </c>
      <c r="B48" s="394" t="s">
        <v>271</v>
      </c>
      <c r="C48" s="474">
        <f t="shared" si="29"/>
        <v>0</v>
      </c>
      <c r="D48" s="475">
        <f t="shared" si="30"/>
        <v>0</v>
      </c>
      <c r="E48" s="472">
        <f>('January Budget'!E48+'February Budget'!E48+'March Budget'!E48+'April Budget'!E48+'May Budget'!E48+'June Budget'!E48+'July Budget'!E48+'August Budget'!E48+'September Budget'!E48+'October Budget'!E48+'November Budget'!E48+'December Budget'!E48)</f>
        <v>0</v>
      </c>
      <c r="F48" s="477">
        <f t="shared" si="31"/>
        <v>0</v>
      </c>
      <c r="G48" s="472">
        <f>('January Budget'!G48+'February Budget'!G48+'March Budget'!G48+'April Budget'!G48+'May Budget'!G48+'June Budget'!G48+'July Budget'!G48+'August Budget'!G48+'September Budget'!G48+'October Budget'!G48+'November Budget'!G48+'December Budget'!G48)</f>
        <v>0</v>
      </c>
      <c r="H48" s="477" t="e">
        <f t="shared" si="31"/>
        <v>#DIV/0!</v>
      </c>
      <c r="I48" s="472">
        <f>('January Budget'!I48+'February Budget'!I48+'March Budget'!I48+'April Budget'!I48+'May Budget'!I48+'June Budget'!I48+'July Budget'!I48+'August Budget'!I48+'September Budget'!I48+'October Budget'!I48+'November Budget'!I48+'December Budget'!I48)</f>
        <v>0</v>
      </c>
      <c r="J48" s="477" t="e">
        <f t="shared" si="32"/>
        <v>#DIV/0!</v>
      </c>
      <c r="K48" s="472">
        <f>('January Budget'!K48+'February Budget'!K48+'March Budget'!K48+'April Budget'!K48+'May Budget'!K48+'June Budget'!K48+'July Budget'!K48+'August Budget'!K48+'September Budget'!K48+'October Budget'!K48+'November Budget'!K48+'December Budget'!K48)</f>
        <v>0</v>
      </c>
      <c r="L48" s="477" t="e">
        <f t="shared" si="33"/>
        <v>#DIV/0!</v>
      </c>
      <c r="M48" s="472">
        <f>('January Budget'!M48+'February Budget'!M48+'March Budget'!M48+'April Budget'!M48+'May Budget'!M48+'June Budget'!M48+'July Budget'!M48+'August Budget'!M48+'September Budget'!M48+'October Budget'!M48+'November Budget'!M48+'December Budget'!M48)</f>
        <v>0</v>
      </c>
      <c r="N48" s="477" t="e">
        <f t="shared" si="34"/>
        <v>#DIV/0!</v>
      </c>
      <c r="O48" s="472">
        <f>('January Budget'!O48+'February Budget'!O48+'March Budget'!O48+'April Budget'!O48+'May Budget'!O48+'June Budget'!O48+'July Budget'!O48+'August Budget'!O48+'September Budget'!O48+'October Budget'!O48+'November Budget'!O48+'December Budget'!O48)</f>
        <v>0</v>
      </c>
      <c r="P48" s="477" t="e">
        <f t="shared" si="35"/>
        <v>#DIV/0!</v>
      </c>
      <c r="Q48" s="472">
        <f>('January Budget'!Q48+'February Budget'!Q48+'March Budget'!Q48+'April Budget'!Q48+'May Budget'!Q48+'June Budget'!Q48+'July Budget'!Q48+'August Budget'!Q48+'September Budget'!Q48+'October Budget'!Q48+'November Budget'!Q48+'December Budget'!Q48)</f>
        <v>0</v>
      </c>
      <c r="R48" s="477" t="e">
        <f t="shared" si="36"/>
        <v>#DIV/0!</v>
      </c>
      <c r="S48" s="472">
        <f>('January Budget'!S48+'February Budget'!S48+'March Budget'!S48+'April Budget'!S48+'May Budget'!S48+'June Budget'!S48+'July Budget'!S48+'August Budget'!S48+'September Budget'!S48+'October Budget'!S48+'November Budget'!S48+'December Budget'!S48)</f>
        <v>0</v>
      </c>
      <c r="T48" s="477" t="e">
        <f t="shared" si="37"/>
        <v>#DIV/0!</v>
      </c>
      <c r="U48" s="472">
        <f>('January Budget'!U48+'February Budget'!U48+'March Budget'!U48+'April Budget'!U48+'May Budget'!U48+'June Budget'!U48+'July Budget'!U48+'August Budget'!U48+'September Budget'!U48+'October Budget'!U48+'November Budget'!U48+'December Budget'!U48)</f>
        <v>0</v>
      </c>
      <c r="V48" s="477" t="e">
        <f t="shared" si="38"/>
        <v>#DIV/0!</v>
      </c>
      <c r="W48" s="472">
        <f>('January Budget'!W48+'February Budget'!W48+'March Budget'!W48+'April Budget'!W48+'May Budget'!W48+'June Budget'!W48+'July Budget'!W48+'August Budget'!W48+'September Budget'!W48+'October Budget'!W48+'November Budget'!W48+'December Budget'!W48)</f>
        <v>0</v>
      </c>
      <c r="X48" s="477" t="e">
        <f t="shared" si="39"/>
        <v>#DIV/0!</v>
      </c>
      <c r="Y48" s="472">
        <f>('January Budget'!Y48+'February Budget'!Y48+'March Budget'!Y48+'April Budget'!Y48+'May Budget'!Y48+'June Budget'!Y48+'July Budget'!Y48+'August Budget'!Y48+'September Budget'!Y48+'October Budget'!Y48+'November Budget'!Y48+'December Budget'!Y48)</f>
        <v>0</v>
      </c>
      <c r="Z48" s="477" t="e">
        <f t="shared" si="40"/>
        <v>#DIV/0!</v>
      </c>
      <c r="AA48" s="472">
        <f>('January Budget'!AA48+'February Budget'!AA48+'March Budget'!AA48+'April Budget'!AA48+'May Budget'!AA48+'June Budget'!AA48+'July Budget'!AA48+'August Budget'!AA48+'September Budget'!AA48+'October Budget'!AA48+'November Budget'!AA48+'December Budget'!AA48)</f>
        <v>0</v>
      </c>
      <c r="AB48" s="477" t="e">
        <f t="shared" si="41"/>
        <v>#DIV/0!</v>
      </c>
      <c r="AC48" s="472">
        <f>('January Budget'!AC48+'February Budget'!AC48+'March Budget'!AC48+'April Budget'!AC48+'May Budget'!AC48+'June Budget'!AC48+'July Budget'!AC48+'August Budget'!AC48+'September Budget'!AC48+'October Budget'!AC48+'November Budget'!AC48+'December Budget'!AC48)</f>
        <v>0</v>
      </c>
      <c r="AD48" s="479" t="e">
        <f t="shared" si="42"/>
        <v>#DIV/0!</v>
      </c>
    </row>
    <row r="49" spans="1:30" ht="13.15" x14ac:dyDescent="0.4">
      <c r="A49" s="327" t="s">
        <v>398</v>
      </c>
      <c r="B49" s="394" t="s">
        <v>272</v>
      </c>
      <c r="C49" s="474">
        <f t="shared" si="29"/>
        <v>0</v>
      </c>
      <c r="D49" s="475">
        <f t="shared" si="30"/>
        <v>0</v>
      </c>
      <c r="E49" s="472">
        <f>('January Budget'!E49+'February Budget'!E49+'March Budget'!E49+'April Budget'!E49+'May Budget'!E49+'June Budget'!E49+'July Budget'!E49+'August Budget'!E49+'September Budget'!E49+'October Budget'!E49+'November Budget'!E49+'December Budget'!E49)</f>
        <v>0</v>
      </c>
      <c r="F49" s="477">
        <f t="shared" si="31"/>
        <v>0</v>
      </c>
      <c r="G49" s="472">
        <f>('January Budget'!G49+'February Budget'!G49+'March Budget'!G49+'April Budget'!G49+'May Budget'!G49+'June Budget'!G49+'July Budget'!G49+'August Budget'!G49+'September Budget'!G49+'October Budget'!G49+'November Budget'!G49+'December Budget'!G49)</f>
        <v>0</v>
      </c>
      <c r="H49" s="477" t="e">
        <f t="shared" si="31"/>
        <v>#DIV/0!</v>
      </c>
      <c r="I49" s="472">
        <f>('January Budget'!I49+'February Budget'!I49+'March Budget'!I49+'April Budget'!I49+'May Budget'!I49+'June Budget'!I49+'July Budget'!I49+'August Budget'!I49+'September Budget'!I49+'October Budget'!I49+'November Budget'!I49+'December Budget'!I49)</f>
        <v>0</v>
      </c>
      <c r="J49" s="477" t="e">
        <f t="shared" si="32"/>
        <v>#DIV/0!</v>
      </c>
      <c r="K49" s="472">
        <f>('January Budget'!K49+'February Budget'!K49+'March Budget'!K49+'April Budget'!K49+'May Budget'!K49+'June Budget'!K49+'July Budget'!K49+'August Budget'!K49+'September Budget'!K49+'October Budget'!K49+'November Budget'!K49+'December Budget'!K49)</f>
        <v>0</v>
      </c>
      <c r="L49" s="477" t="e">
        <f t="shared" si="33"/>
        <v>#DIV/0!</v>
      </c>
      <c r="M49" s="472">
        <f>('January Budget'!M49+'February Budget'!M49+'March Budget'!M49+'April Budget'!M49+'May Budget'!M49+'June Budget'!M49+'July Budget'!M49+'August Budget'!M49+'September Budget'!M49+'October Budget'!M49+'November Budget'!M49+'December Budget'!M49)</f>
        <v>0</v>
      </c>
      <c r="N49" s="477" t="e">
        <f t="shared" si="34"/>
        <v>#DIV/0!</v>
      </c>
      <c r="O49" s="472">
        <f>('January Budget'!O49+'February Budget'!O49+'March Budget'!O49+'April Budget'!O49+'May Budget'!O49+'June Budget'!O49+'July Budget'!O49+'August Budget'!O49+'September Budget'!O49+'October Budget'!O49+'November Budget'!O49+'December Budget'!O49)</f>
        <v>0</v>
      </c>
      <c r="P49" s="477" t="e">
        <f t="shared" si="35"/>
        <v>#DIV/0!</v>
      </c>
      <c r="Q49" s="472">
        <f>('January Budget'!Q49+'February Budget'!Q49+'March Budget'!Q49+'April Budget'!Q49+'May Budget'!Q49+'June Budget'!Q49+'July Budget'!Q49+'August Budget'!Q49+'September Budget'!Q49+'October Budget'!Q49+'November Budget'!Q49+'December Budget'!Q49)</f>
        <v>0</v>
      </c>
      <c r="R49" s="477" t="e">
        <f t="shared" si="36"/>
        <v>#DIV/0!</v>
      </c>
      <c r="S49" s="472">
        <f>('January Budget'!S49+'February Budget'!S49+'March Budget'!S49+'April Budget'!S49+'May Budget'!S49+'June Budget'!S49+'July Budget'!S49+'August Budget'!S49+'September Budget'!S49+'October Budget'!S49+'November Budget'!S49+'December Budget'!S49)</f>
        <v>0</v>
      </c>
      <c r="T49" s="477" t="e">
        <f t="shared" si="37"/>
        <v>#DIV/0!</v>
      </c>
      <c r="U49" s="472">
        <f>('January Budget'!U49+'February Budget'!U49+'March Budget'!U49+'April Budget'!U49+'May Budget'!U49+'June Budget'!U49+'July Budget'!U49+'August Budget'!U49+'September Budget'!U49+'October Budget'!U49+'November Budget'!U49+'December Budget'!U49)</f>
        <v>0</v>
      </c>
      <c r="V49" s="477" t="e">
        <f t="shared" si="38"/>
        <v>#DIV/0!</v>
      </c>
      <c r="W49" s="472">
        <f>('January Budget'!W49+'February Budget'!W49+'March Budget'!W49+'April Budget'!W49+'May Budget'!W49+'June Budget'!W49+'July Budget'!W49+'August Budget'!W49+'September Budget'!W49+'October Budget'!W49+'November Budget'!W49+'December Budget'!W49)</f>
        <v>0</v>
      </c>
      <c r="X49" s="477" t="e">
        <f t="shared" si="39"/>
        <v>#DIV/0!</v>
      </c>
      <c r="Y49" s="472">
        <f>('January Budget'!Y49+'February Budget'!Y49+'March Budget'!Y49+'April Budget'!Y49+'May Budget'!Y49+'June Budget'!Y49+'July Budget'!Y49+'August Budget'!Y49+'September Budget'!Y49+'October Budget'!Y49+'November Budget'!Y49+'December Budget'!Y49)</f>
        <v>0</v>
      </c>
      <c r="Z49" s="477" t="e">
        <f t="shared" si="40"/>
        <v>#DIV/0!</v>
      </c>
      <c r="AA49" s="472">
        <f>('January Budget'!AA49+'February Budget'!AA49+'March Budget'!AA49+'April Budget'!AA49+'May Budget'!AA49+'June Budget'!AA49+'July Budget'!AA49+'August Budget'!AA49+'September Budget'!AA49+'October Budget'!AA49+'November Budget'!AA49+'December Budget'!AA49)</f>
        <v>0</v>
      </c>
      <c r="AB49" s="477" t="e">
        <f t="shared" si="41"/>
        <v>#DIV/0!</v>
      </c>
      <c r="AC49" s="472">
        <f>('January Budget'!AC49+'February Budget'!AC49+'March Budget'!AC49+'April Budget'!AC49+'May Budget'!AC49+'June Budget'!AC49+'July Budget'!AC49+'August Budget'!AC49+'September Budget'!AC49+'October Budget'!AC49+'November Budget'!AC49+'December Budget'!AC49)</f>
        <v>0</v>
      </c>
      <c r="AD49" s="479" t="e">
        <f t="shared" si="42"/>
        <v>#DIV/0!</v>
      </c>
    </row>
    <row r="50" spans="1:30" ht="13.15" x14ac:dyDescent="0.4">
      <c r="A50" s="327" t="s">
        <v>398</v>
      </c>
      <c r="B50" s="394" t="s">
        <v>273</v>
      </c>
      <c r="C50" s="474">
        <f t="shared" si="29"/>
        <v>0</v>
      </c>
      <c r="D50" s="475">
        <f t="shared" si="30"/>
        <v>0</v>
      </c>
      <c r="E50" s="472">
        <f>('January Budget'!E50+'February Budget'!E50+'March Budget'!E50+'April Budget'!E50+'May Budget'!E50+'June Budget'!E50+'July Budget'!E50+'August Budget'!E50+'September Budget'!E50+'October Budget'!E50+'November Budget'!E50+'December Budget'!E50)</f>
        <v>0</v>
      </c>
      <c r="F50" s="477">
        <f t="shared" si="31"/>
        <v>0</v>
      </c>
      <c r="G50" s="472">
        <f>('January Budget'!G50+'February Budget'!G50+'March Budget'!G50+'April Budget'!G50+'May Budget'!G50+'June Budget'!G50+'July Budget'!G50+'August Budget'!G50+'September Budget'!G50+'October Budget'!G50+'November Budget'!G50+'December Budget'!G50)</f>
        <v>0</v>
      </c>
      <c r="H50" s="477" t="e">
        <f t="shared" si="31"/>
        <v>#DIV/0!</v>
      </c>
      <c r="I50" s="472">
        <f>('January Budget'!I50+'February Budget'!I50+'March Budget'!I50+'April Budget'!I50+'May Budget'!I50+'June Budget'!I50+'July Budget'!I50+'August Budget'!I50+'September Budget'!I50+'October Budget'!I50+'November Budget'!I50+'December Budget'!I50)</f>
        <v>0</v>
      </c>
      <c r="J50" s="477" t="e">
        <f t="shared" si="32"/>
        <v>#DIV/0!</v>
      </c>
      <c r="K50" s="472">
        <f>('January Budget'!K50+'February Budget'!K50+'March Budget'!K50+'April Budget'!K50+'May Budget'!K50+'June Budget'!K50+'July Budget'!K50+'August Budget'!K50+'September Budget'!K50+'October Budget'!K50+'November Budget'!K50+'December Budget'!K50)</f>
        <v>0</v>
      </c>
      <c r="L50" s="477" t="e">
        <f t="shared" si="33"/>
        <v>#DIV/0!</v>
      </c>
      <c r="M50" s="472">
        <f>('January Budget'!M50+'February Budget'!M50+'March Budget'!M50+'April Budget'!M50+'May Budget'!M50+'June Budget'!M50+'July Budget'!M50+'August Budget'!M50+'September Budget'!M50+'October Budget'!M50+'November Budget'!M50+'December Budget'!M50)</f>
        <v>0</v>
      </c>
      <c r="N50" s="477" t="e">
        <f t="shared" si="34"/>
        <v>#DIV/0!</v>
      </c>
      <c r="O50" s="472">
        <f>('January Budget'!O50+'February Budget'!O50+'March Budget'!O50+'April Budget'!O50+'May Budget'!O50+'June Budget'!O50+'July Budget'!O50+'August Budget'!O50+'September Budget'!O50+'October Budget'!O50+'November Budget'!O50+'December Budget'!O50)</f>
        <v>0</v>
      </c>
      <c r="P50" s="477" t="e">
        <f t="shared" si="35"/>
        <v>#DIV/0!</v>
      </c>
      <c r="Q50" s="472">
        <f>('January Budget'!Q50+'February Budget'!Q50+'March Budget'!Q50+'April Budget'!Q50+'May Budget'!Q50+'June Budget'!Q50+'July Budget'!Q50+'August Budget'!Q50+'September Budget'!Q50+'October Budget'!Q50+'November Budget'!Q50+'December Budget'!Q50)</f>
        <v>0</v>
      </c>
      <c r="R50" s="477" t="e">
        <f t="shared" si="36"/>
        <v>#DIV/0!</v>
      </c>
      <c r="S50" s="472">
        <f>('January Budget'!S50+'February Budget'!S50+'March Budget'!S50+'April Budget'!S50+'May Budget'!S50+'June Budget'!S50+'July Budget'!S50+'August Budget'!S50+'September Budget'!S50+'October Budget'!S50+'November Budget'!S50+'December Budget'!S50)</f>
        <v>0</v>
      </c>
      <c r="T50" s="477" t="e">
        <f t="shared" si="37"/>
        <v>#DIV/0!</v>
      </c>
      <c r="U50" s="472">
        <f>('January Budget'!U50+'February Budget'!U50+'March Budget'!U50+'April Budget'!U50+'May Budget'!U50+'June Budget'!U50+'July Budget'!U50+'August Budget'!U50+'September Budget'!U50+'October Budget'!U50+'November Budget'!U50+'December Budget'!U50)</f>
        <v>0</v>
      </c>
      <c r="V50" s="477" t="e">
        <f t="shared" si="38"/>
        <v>#DIV/0!</v>
      </c>
      <c r="W50" s="472">
        <f>('January Budget'!W50+'February Budget'!W50+'March Budget'!W50+'April Budget'!W50+'May Budget'!W50+'June Budget'!W50+'July Budget'!W50+'August Budget'!W50+'September Budget'!W50+'October Budget'!W50+'November Budget'!W50+'December Budget'!W50)</f>
        <v>0</v>
      </c>
      <c r="X50" s="477" t="e">
        <f t="shared" si="39"/>
        <v>#DIV/0!</v>
      </c>
      <c r="Y50" s="472">
        <f>('January Budget'!Y50+'February Budget'!Y50+'March Budget'!Y50+'April Budget'!Y50+'May Budget'!Y50+'June Budget'!Y50+'July Budget'!Y50+'August Budget'!Y50+'September Budget'!Y50+'October Budget'!Y50+'November Budget'!Y50+'December Budget'!Y50)</f>
        <v>0</v>
      </c>
      <c r="Z50" s="477" t="e">
        <f t="shared" si="40"/>
        <v>#DIV/0!</v>
      </c>
      <c r="AA50" s="472">
        <f>('January Budget'!AA50+'February Budget'!AA50+'March Budget'!AA50+'April Budget'!AA50+'May Budget'!AA50+'June Budget'!AA50+'July Budget'!AA50+'August Budget'!AA50+'September Budget'!AA50+'October Budget'!AA50+'November Budget'!AA50+'December Budget'!AA50)</f>
        <v>0</v>
      </c>
      <c r="AB50" s="477" t="e">
        <f t="shared" si="41"/>
        <v>#DIV/0!</v>
      </c>
      <c r="AC50" s="472">
        <f>('January Budget'!AC50+'February Budget'!AC50+'March Budget'!AC50+'April Budget'!AC50+'May Budget'!AC50+'June Budget'!AC50+'July Budget'!AC50+'August Budget'!AC50+'September Budget'!AC50+'October Budget'!AC50+'November Budget'!AC50+'December Budget'!AC50)</f>
        <v>0</v>
      </c>
      <c r="AD50" s="479" t="e">
        <f t="shared" si="42"/>
        <v>#DIV/0!</v>
      </c>
    </row>
    <row r="51" spans="1:30" ht="13.15" x14ac:dyDescent="0.4">
      <c r="A51" s="327" t="s">
        <v>398</v>
      </c>
      <c r="B51" s="394" t="s">
        <v>274</v>
      </c>
      <c r="C51" s="474">
        <f t="shared" si="29"/>
        <v>0</v>
      </c>
      <c r="D51" s="475">
        <f t="shared" si="30"/>
        <v>0</v>
      </c>
      <c r="E51" s="472">
        <f>('January Budget'!E51+'February Budget'!E51+'March Budget'!E51+'April Budget'!E51+'May Budget'!E51+'June Budget'!E51+'July Budget'!E51+'August Budget'!E51+'September Budget'!E51+'October Budget'!E51+'November Budget'!E51+'December Budget'!E51)</f>
        <v>0</v>
      </c>
      <c r="F51" s="477">
        <f t="shared" si="31"/>
        <v>0</v>
      </c>
      <c r="G51" s="472">
        <f>('January Budget'!G51+'February Budget'!G51+'March Budget'!G51+'April Budget'!G51+'May Budget'!G51+'June Budget'!G51+'July Budget'!G51+'August Budget'!G51+'September Budget'!G51+'October Budget'!G51+'November Budget'!G51+'December Budget'!G51)</f>
        <v>0</v>
      </c>
      <c r="H51" s="477" t="e">
        <f t="shared" si="31"/>
        <v>#DIV/0!</v>
      </c>
      <c r="I51" s="472">
        <f>('January Budget'!I51+'February Budget'!I51+'March Budget'!I51+'April Budget'!I51+'May Budget'!I51+'June Budget'!I51+'July Budget'!I51+'August Budget'!I51+'September Budget'!I51+'October Budget'!I51+'November Budget'!I51+'December Budget'!I51)</f>
        <v>0</v>
      </c>
      <c r="J51" s="477" t="e">
        <f t="shared" si="32"/>
        <v>#DIV/0!</v>
      </c>
      <c r="K51" s="472">
        <f>('January Budget'!K51+'February Budget'!K51+'March Budget'!K51+'April Budget'!K51+'May Budget'!K51+'June Budget'!K51+'July Budget'!K51+'August Budget'!K51+'September Budget'!K51+'October Budget'!K51+'November Budget'!K51+'December Budget'!K51)</f>
        <v>0</v>
      </c>
      <c r="L51" s="477" t="e">
        <f t="shared" si="33"/>
        <v>#DIV/0!</v>
      </c>
      <c r="M51" s="472">
        <f>('January Budget'!M51+'February Budget'!M51+'March Budget'!M51+'April Budget'!M51+'May Budget'!M51+'June Budget'!M51+'July Budget'!M51+'August Budget'!M51+'September Budget'!M51+'October Budget'!M51+'November Budget'!M51+'December Budget'!M51)</f>
        <v>0</v>
      </c>
      <c r="N51" s="477" t="e">
        <f t="shared" si="34"/>
        <v>#DIV/0!</v>
      </c>
      <c r="O51" s="472">
        <f>('January Budget'!O51+'February Budget'!O51+'March Budget'!O51+'April Budget'!O51+'May Budget'!O51+'June Budget'!O51+'July Budget'!O51+'August Budget'!O51+'September Budget'!O51+'October Budget'!O51+'November Budget'!O51+'December Budget'!O51)</f>
        <v>0</v>
      </c>
      <c r="P51" s="477" t="e">
        <f t="shared" si="35"/>
        <v>#DIV/0!</v>
      </c>
      <c r="Q51" s="472">
        <f>('January Budget'!Q51+'February Budget'!Q51+'March Budget'!Q51+'April Budget'!Q51+'May Budget'!Q51+'June Budget'!Q51+'July Budget'!Q51+'August Budget'!Q51+'September Budget'!Q51+'October Budget'!Q51+'November Budget'!Q51+'December Budget'!Q51)</f>
        <v>0</v>
      </c>
      <c r="R51" s="477" t="e">
        <f t="shared" si="36"/>
        <v>#DIV/0!</v>
      </c>
      <c r="S51" s="472">
        <f>('January Budget'!S51+'February Budget'!S51+'March Budget'!S51+'April Budget'!S51+'May Budget'!S51+'June Budget'!S51+'July Budget'!S51+'August Budget'!S51+'September Budget'!S51+'October Budget'!S51+'November Budget'!S51+'December Budget'!S51)</f>
        <v>0</v>
      </c>
      <c r="T51" s="477" t="e">
        <f t="shared" si="37"/>
        <v>#DIV/0!</v>
      </c>
      <c r="U51" s="472">
        <f>('January Budget'!U51+'February Budget'!U51+'March Budget'!U51+'April Budget'!U51+'May Budget'!U51+'June Budget'!U51+'July Budget'!U51+'August Budget'!U51+'September Budget'!U51+'October Budget'!U51+'November Budget'!U51+'December Budget'!U51)</f>
        <v>0</v>
      </c>
      <c r="V51" s="477" t="e">
        <f t="shared" si="38"/>
        <v>#DIV/0!</v>
      </c>
      <c r="W51" s="472">
        <f>('January Budget'!W51+'February Budget'!W51+'March Budget'!W51+'April Budget'!W51+'May Budget'!W51+'June Budget'!W51+'July Budget'!W51+'August Budget'!W51+'September Budget'!W51+'October Budget'!W51+'November Budget'!W51+'December Budget'!W51)</f>
        <v>0</v>
      </c>
      <c r="X51" s="477" t="e">
        <f t="shared" si="39"/>
        <v>#DIV/0!</v>
      </c>
      <c r="Y51" s="472">
        <f>('January Budget'!Y51+'February Budget'!Y51+'March Budget'!Y51+'April Budget'!Y51+'May Budget'!Y51+'June Budget'!Y51+'July Budget'!Y51+'August Budget'!Y51+'September Budget'!Y51+'October Budget'!Y51+'November Budget'!Y51+'December Budget'!Y51)</f>
        <v>0</v>
      </c>
      <c r="Z51" s="477" t="e">
        <f t="shared" si="40"/>
        <v>#DIV/0!</v>
      </c>
      <c r="AA51" s="472">
        <f>('January Budget'!AA51+'February Budget'!AA51+'March Budget'!AA51+'April Budget'!AA51+'May Budget'!AA51+'June Budget'!AA51+'July Budget'!AA51+'August Budget'!AA51+'September Budget'!AA51+'October Budget'!AA51+'November Budget'!AA51+'December Budget'!AA51)</f>
        <v>0</v>
      </c>
      <c r="AB51" s="477" t="e">
        <f t="shared" si="41"/>
        <v>#DIV/0!</v>
      </c>
      <c r="AC51" s="472">
        <f>('January Budget'!AC51+'February Budget'!AC51+'March Budget'!AC51+'April Budget'!AC51+'May Budget'!AC51+'June Budget'!AC51+'July Budget'!AC51+'August Budget'!AC51+'September Budget'!AC51+'October Budget'!AC51+'November Budget'!AC51+'December Budget'!AC51)</f>
        <v>0</v>
      </c>
      <c r="AD51" s="479" t="e">
        <f t="shared" si="42"/>
        <v>#DIV/0!</v>
      </c>
    </row>
    <row r="52" spans="1:30" ht="13.15" x14ac:dyDescent="0.4">
      <c r="A52" s="327" t="s">
        <v>398</v>
      </c>
      <c r="B52" s="394" t="s">
        <v>275</v>
      </c>
      <c r="C52" s="474">
        <f t="shared" si="29"/>
        <v>0</v>
      </c>
      <c r="D52" s="475">
        <f t="shared" si="30"/>
        <v>0</v>
      </c>
      <c r="E52" s="472">
        <f>('January Budget'!E52+'February Budget'!E52+'March Budget'!E52+'April Budget'!E52+'May Budget'!E52+'June Budget'!E52+'July Budget'!E52+'August Budget'!E52+'September Budget'!E52+'October Budget'!E52+'November Budget'!E52+'December Budget'!E52)</f>
        <v>0</v>
      </c>
      <c r="F52" s="477">
        <f t="shared" si="31"/>
        <v>0</v>
      </c>
      <c r="G52" s="472">
        <f>('January Budget'!G52+'February Budget'!G52+'March Budget'!G52+'April Budget'!G52+'May Budget'!G52+'June Budget'!G52+'July Budget'!G52+'August Budget'!G52+'September Budget'!G52+'October Budget'!G52+'November Budget'!G52+'December Budget'!G52)</f>
        <v>0</v>
      </c>
      <c r="H52" s="477" t="e">
        <f t="shared" si="31"/>
        <v>#DIV/0!</v>
      </c>
      <c r="I52" s="472">
        <f>('January Budget'!I52+'February Budget'!I52+'March Budget'!I52+'April Budget'!I52+'May Budget'!I52+'June Budget'!I52+'July Budget'!I52+'August Budget'!I52+'September Budget'!I52+'October Budget'!I52+'November Budget'!I52+'December Budget'!I52)</f>
        <v>0</v>
      </c>
      <c r="J52" s="477" t="e">
        <f t="shared" si="32"/>
        <v>#DIV/0!</v>
      </c>
      <c r="K52" s="472">
        <f>('January Budget'!K52+'February Budget'!K52+'March Budget'!K52+'April Budget'!K52+'May Budget'!K52+'June Budget'!K52+'July Budget'!K52+'August Budget'!K52+'September Budget'!K52+'October Budget'!K52+'November Budget'!K52+'December Budget'!K52)</f>
        <v>0</v>
      </c>
      <c r="L52" s="477" t="e">
        <f t="shared" si="33"/>
        <v>#DIV/0!</v>
      </c>
      <c r="M52" s="472">
        <f>('January Budget'!M52+'February Budget'!M52+'March Budget'!M52+'April Budget'!M52+'May Budget'!M52+'June Budget'!M52+'July Budget'!M52+'August Budget'!M52+'September Budget'!M52+'October Budget'!M52+'November Budget'!M52+'December Budget'!M52)</f>
        <v>0</v>
      </c>
      <c r="N52" s="477" t="e">
        <f t="shared" si="34"/>
        <v>#DIV/0!</v>
      </c>
      <c r="O52" s="472">
        <f>('January Budget'!O52+'February Budget'!O52+'March Budget'!O52+'April Budget'!O52+'May Budget'!O52+'June Budget'!O52+'July Budget'!O52+'August Budget'!O52+'September Budget'!O52+'October Budget'!O52+'November Budget'!O52+'December Budget'!O52)</f>
        <v>0</v>
      </c>
      <c r="P52" s="477" t="e">
        <f t="shared" si="35"/>
        <v>#DIV/0!</v>
      </c>
      <c r="Q52" s="472">
        <f>('January Budget'!Q52+'February Budget'!Q52+'March Budget'!Q52+'April Budget'!Q52+'May Budget'!Q52+'June Budget'!Q52+'July Budget'!Q52+'August Budget'!Q52+'September Budget'!Q52+'October Budget'!Q52+'November Budget'!Q52+'December Budget'!Q52)</f>
        <v>0</v>
      </c>
      <c r="R52" s="477" t="e">
        <f t="shared" si="36"/>
        <v>#DIV/0!</v>
      </c>
      <c r="S52" s="472">
        <f>('January Budget'!S52+'February Budget'!S52+'March Budget'!S52+'April Budget'!S52+'May Budget'!S52+'June Budget'!S52+'July Budget'!S52+'August Budget'!S52+'September Budget'!S52+'October Budget'!S52+'November Budget'!S52+'December Budget'!S52)</f>
        <v>0</v>
      </c>
      <c r="T52" s="477" t="e">
        <f t="shared" si="37"/>
        <v>#DIV/0!</v>
      </c>
      <c r="U52" s="472">
        <f>('January Budget'!U52+'February Budget'!U52+'March Budget'!U52+'April Budget'!U52+'May Budget'!U52+'June Budget'!U52+'July Budget'!U52+'August Budget'!U52+'September Budget'!U52+'October Budget'!U52+'November Budget'!U52+'December Budget'!U52)</f>
        <v>0</v>
      </c>
      <c r="V52" s="477" t="e">
        <f t="shared" si="38"/>
        <v>#DIV/0!</v>
      </c>
      <c r="W52" s="472">
        <f>('January Budget'!W52+'February Budget'!W52+'March Budget'!W52+'April Budget'!W52+'May Budget'!W52+'June Budget'!W52+'July Budget'!W52+'August Budget'!W52+'September Budget'!W52+'October Budget'!W52+'November Budget'!W52+'December Budget'!W52)</f>
        <v>0</v>
      </c>
      <c r="X52" s="477" t="e">
        <f t="shared" si="39"/>
        <v>#DIV/0!</v>
      </c>
      <c r="Y52" s="472">
        <f>('January Budget'!Y52+'February Budget'!Y52+'March Budget'!Y52+'April Budget'!Y52+'May Budget'!Y52+'June Budget'!Y52+'July Budget'!Y52+'August Budget'!Y52+'September Budget'!Y52+'October Budget'!Y52+'November Budget'!Y52+'December Budget'!Y52)</f>
        <v>0</v>
      </c>
      <c r="Z52" s="477" t="e">
        <f t="shared" si="40"/>
        <v>#DIV/0!</v>
      </c>
      <c r="AA52" s="472">
        <f>('January Budget'!AA52+'February Budget'!AA52+'March Budget'!AA52+'April Budget'!AA52+'May Budget'!AA52+'June Budget'!AA52+'July Budget'!AA52+'August Budget'!AA52+'September Budget'!AA52+'October Budget'!AA52+'November Budget'!AA52+'December Budget'!AA52)</f>
        <v>0</v>
      </c>
      <c r="AB52" s="477" t="e">
        <f t="shared" si="41"/>
        <v>#DIV/0!</v>
      </c>
      <c r="AC52" s="472">
        <f>('January Budget'!AC52+'February Budget'!AC52+'March Budget'!AC52+'April Budget'!AC52+'May Budget'!AC52+'June Budget'!AC52+'July Budget'!AC52+'August Budget'!AC52+'September Budget'!AC52+'October Budget'!AC52+'November Budget'!AC52+'December Budget'!AC52)</f>
        <v>0</v>
      </c>
      <c r="AD52" s="479" t="e">
        <f t="shared" si="42"/>
        <v>#DIV/0!</v>
      </c>
    </row>
    <row r="53" spans="1:30" ht="13.15" x14ac:dyDescent="0.4">
      <c r="A53" s="327" t="s">
        <v>398</v>
      </c>
      <c r="B53" s="394" t="s">
        <v>276</v>
      </c>
      <c r="C53" s="474">
        <f t="shared" si="29"/>
        <v>0</v>
      </c>
      <c r="D53" s="475">
        <f t="shared" si="30"/>
        <v>0</v>
      </c>
      <c r="E53" s="472">
        <f>('January Budget'!E53+'February Budget'!E53+'March Budget'!E53+'April Budget'!E53+'May Budget'!E53+'June Budget'!E53+'July Budget'!E53+'August Budget'!E53+'September Budget'!E53+'October Budget'!E53+'November Budget'!E53+'December Budget'!E53)</f>
        <v>0</v>
      </c>
      <c r="F53" s="477">
        <f t="shared" si="31"/>
        <v>0</v>
      </c>
      <c r="G53" s="472">
        <f>('January Budget'!G53+'February Budget'!G53+'March Budget'!G53+'April Budget'!G53+'May Budget'!G53+'June Budget'!G53+'July Budget'!G53+'August Budget'!G53+'September Budget'!G53+'October Budget'!G53+'November Budget'!G53+'December Budget'!G53)</f>
        <v>0</v>
      </c>
      <c r="H53" s="477" t="e">
        <f t="shared" si="31"/>
        <v>#DIV/0!</v>
      </c>
      <c r="I53" s="472">
        <f>('January Budget'!I53+'February Budget'!I53+'March Budget'!I53+'April Budget'!I53+'May Budget'!I53+'June Budget'!I53+'July Budget'!I53+'August Budget'!I53+'September Budget'!I53+'October Budget'!I53+'November Budget'!I53+'December Budget'!I53)</f>
        <v>0</v>
      </c>
      <c r="J53" s="477" t="e">
        <f t="shared" si="32"/>
        <v>#DIV/0!</v>
      </c>
      <c r="K53" s="472">
        <f>('January Budget'!K53+'February Budget'!K53+'March Budget'!K53+'April Budget'!K53+'May Budget'!K53+'June Budget'!K53+'July Budget'!K53+'August Budget'!K53+'September Budget'!K53+'October Budget'!K53+'November Budget'!K53+'December Budget'!K53)</f>
        <v>0</v>
      </c>
      <c r="L53" s="477" t="e">
        <f t="shared" si="33"/>
        <v>#DIV/0!</v>
      </c>
      <c r="M53" s="472">
        <f>('January Budget'!M53+'February Budget'!M53+'March Budget'!M53+'April Budget'!M53+'May Budget'!M53+'June Budget'!M53+'July Budget'!M53+'August Budget'!M53+'September Budget'!M53+'October Budget'!M53+'November Budget'!M53+'December Budget'!M53)</f>
        <v>0</v>
      </c>
      <c r="N53" s="477" t="e">
        <f t="shared" si="34"/>
        <v>#DIV/0!</v>
      </c>
      <c r="O53" s="472">
        <f>('January Budget'!O53+'February Budget'!O53+'March Budget'!O53+'April Budget'!O53+'May Budget'!O53+'June Budget'!O53+'July Budget'!O53+'August Budget'!O53+'September Budget'!O53+'October Budget'!O53+'November Budget'!O53+'December Budget'!O53)</f>
        <v>0</v>
      </c>
      <c r="P53" s="477" t="e">
        <f t="shared" si="35"/>
        <v>#DIV/0!</v>
      </c>
      <c r="Q53" s="472">
        <f>('January Budget'!Q53+'February Budget'!Q53+'March Budget'!Q53+'April Budget'!Q53+'May Budget'!Q53+'June Budget'!Q53+'July Budget'!Q53+'August Budget'!Q53+'September Budget'!Q53+'October Budget'!Q53+'November Budget'!Q53+'December Budget'!Q53)</f>
        <v>0</v>
      </c>
      <c r="R53" s="477" t="e">
        <f t="shared" si="36"/>
        <v>#DIV/0!</v>
      </c>
      <c r="S53" s="472">
        <f>('January Budget'!S53+'February Budget'!S53+'March Budget'!S53+'April Budget'!S53+'May Budget'!S53+'June Budget'!S53+'July Budget'!S53+'August Budget'!S53+'September Budget'!S53+'October Budget'!S53+'November Budget'!S53+'December Budget'!S53)</f>
        <v>0</v>
      </c>
      <c r="T53" s="477" t="e">
        <f t="shared" si="37"/>
        <v>#DIV/0!</v>
      </c>
      <c r="U53" s="472">
        <f>('January Budget'!U53+'February Budget'!U53+'March Budget'!U53+'April Budget'!U53+'May Budget'!U53+'June Budget'!U53+'July Budget'!U53+'August Budget'!U53+'September Budget'!U53+'October Budget'!U53+'November Budget'!U53+'December Budget'!U53)</f>
        <v>0</v>
      </c>
      <c r="V53" s="477" t="e">
        <f t="shared" si="38"/>
        <v>#DIV/0!</v>
      </c>
      <c r="W53" s="472">
        <f>('January Budget'!W53+'February Budget'!W53+'March Budget'!W53+'April Budget'!W53+'May Budget'!W53+'June Budget'!W53+'July Budget'!W53+'August Budget'!W53+'September Budget'!W53+'October Budget'!W53+'November Budget'!W53+'December Budget'!W53)</f>
        <v>0</v>
      </c>
      <c r="X53" s="477" t="e">
        <f t="shared" si="39"/>
        <v>#DIV/0!</v>
      </c>
      <c r="Y53" s="472">
        <f>('January Budget'!Y53+'February Budget'!Y53+'March Budget'!Y53+'April Budget'!Y53+'May Budget'!Y53+'June Budget'!Y53+'July Budget'!Y53+'August Budget'!Y53+'September Budget'!Y53+'October Budget'!Y53+'November Budget'!Y53+'December Budget'!Y53)</f>
        <v>0</v>
      </c>
      <c r="Z53" s="477" t="e">
        <f t="shared" si="40"/>
        <v>#DIV/0!</v>
      </c>
      <c r="AA53" s="472">
        <f>('January Budget'!AA53+'February Budget'!AA53+'March Budget'!AA53+'April Budget'!AA53+'May Budget'!AA53+'June Budget'!AA53+'July Budget'!AA53+'August Budget'!AA53+'September Budget'!AA53+'October Budget'!AA53+'November Budget'!AA53+'December Budget'!AA53)</f>
        <v>0</v>
      </c>
      <c r="AB53" s="477" t="e">
        <f t="shared" si="41"/>
        <v>#DIV/0!</v>
      </c>
      <c r="AC53" s="472">
        <f>('January Budget'!AC53+'February Budget'!AC53+'March Budget'!AC53+'April Budget'!AC53+'May Budget'!AC53+'June Budget'!AC53+'July Budget'!AC53+'August Budget'!AC53+'September Budget'!AC53+'October Budget'!AC53+'November Budget'!AC53+'December Budget'!AC53)</f>
        <v>0</v>
      </c>
      <c r="AD53" s="479" t="e">
        <f t="shared" si="42"/>
        <v>#DIV/0!</v>
      </c>
    </row>
    <row r="54" spans="1:30" ht="13.15" x14ac:dyDescent="0.4">
      <c r="A54" s="327" t="s">
        <v>399</v>
      </c>
      <c r="B54" s="394" t="s">
        <v>277</v>
      </c>
      <c r="C54" s="474">
        <f t="shared" si="29"/>
        <v>0</v>
      </c>
      <c r="D54" s="475">
        <f t="shared" si="30"/>
        <v>0</v>
      </c>
      <c r="E54" s="472">
        <f>('January Budget'!E54+'February Budget'!E54+'March Budget'!E54+'April Budget'!E54+'May Budget'!E54+'June Budget'!E54+'July Budget'!E54+'August Budget'!E54+'September Budget'!E54+'October Budget'!E54+'November Budget'!E54+'December Budget'!E54)</f>
        <v>0</v>
      </c>
      <c r="F54" s="477">
        <f t="shared" si="31"/>
        <v>0</v>
      </c>
      <c r="G54" s="472">
        <f>('January Budget'!G54+'February Budget'!G54+'March Budget'!G54+'April Budget'!G54+'May Budget'!G54+'June Budget'!G54+'July Budget'!G54+'August Budget'!G54+'September Budget'!G54+'October Budget'!G54+'November Budget'!G54+'December Budget'!G54)</f>
        <v>0</v>
      </c>
      <c r="H54" s="477" t="e">
        <f t="shared" si="31"/>
        <v>#DIV/0!</v>
      </c>
      <c r="I54" s="472">
        <f>('January Budget'!I54+'February Budget'!I54+'March Budget'!I54+'April Budget'!I54+'May Budget'!I54+'June Budget'!I54+'July Budget'!I54+'August Budget'!I54+'September Budget'!I54+'October Budget'!I54+'November Budget'!I54+'December Budget'!I54)</f>
        <v>0</v>
      </c>
      <c r="J54" s="477" t="e">
        <f t="shared" si="32"/>
        <v>#DIV/0!</v>
      </c>
      <c r="K54" s="472">
        <f>('January Budget'!K54+'February Budget'!K54+'March Budget'!K54+'April Budget'!K54+'May Budget'!K54+'June Budget'!K54+'July Budget'!K54+'August Budget'!K54+'September Budget'!K54+'October Budget'!K54+'November Budget'!K54+'December Budget'!K54)</f>
        <v>0</v>
      </c>
      <c r="L54" s="477" t="e">
        <f t="shared" si="33"/>
        <v>#DIV/0!</v>
      </c>
      <c r="M54" s="472">
        <f>('January Budget'!M54+'February Budget'!M54+'March Budget'!M54+'April Budget'!M54+'May Budget'!M54+'June Budget'!M54+'July Budget'!M54+'August Budget'!M54+'September Budget'!M54+'October Budget'!M54+'November Budget'!M54+'December Budget'!M54)</f>
        <v>0</v>
      </c>
      <c r="N54" s="477" t="e">
        <f t="shared" si="34"/>
        <v>#DIV/0!</v>
      </c>
      <c r="O54" s="472">
        <f>('January Budget'!O54+'February Budget'!O54+'March Budget'!O54+'April Budget'!O54+'May Budget'!O54+'June Budget'!O54+'July Budget'!O54+'August Budget'!O54+'September Budget'!O54+'October Budget'!O54+'November Budget'!O54+'December Budget'!O54)</f>
        <v>0</v>
      </c>
      <c r="P54" s="477" t="e">
        <f t="shared" si="35"/>
        <v>#DIV/0!</v>
      </c>
      <c r="Q54" s="472">
        <f>('January Budget'!Q54+'February Budget'!Q54+'March Budget'!Q54+'April Budget'!Q54+'May Budget'!Q54+'June Budget'!Q54+'July Budget'!Q54+'August Budget'!Q54+'September Budget'!Q54+'October Budget'!Q54+'November Budget'!Q54+'December Budget'!Q54)</f>
        <v>0</v>
      </c>
      <c r="R54" s="477" t="e">
        <f t="shared" si="36"/>
        <v>#DIV/0!</v>
      </c>
      <c r="S54" s="472">
        <f>('January Budget'!S54+'February Budget'!S54+'March Budget'!S54+'April Budget'!S54+'May Budget'!S54+'June Budget'!S54+'July Budget'!S54+'August Budget'!S54+'September Budget'!S54+'October Budget'!S54+'November Budget'!S54+'December Budget'!S54)</f>
        <v>0</v>
      </c>
      <c r="T54" s="477" t="e">
        <f t="shared" si="37"/>
        <v>#DIV/0!</v>
      </c>
      <c r="U54" s="472">
        <f>('January Budget'!U54+'February Budget'!U54+'March Budget'!U54+'April Budget'!U54+'May Budget'!U54+'June Budget'!U54+'July Budget'!U54+'August Budget'!U54+'September Budget'!U54+'October Budget'!U54+'November Budget'!U54+'December Budget'!U54)</f>
        <v>0</v>
      </c>
      <c r="V54" s="477" t="e">
        <f t="shared" si="38"/>
        <v>#DIV/0!</v>
      </c>
      <c r="W54" s="472">
        <f>('January Budget'!W54+'February Budget'!W54+'March Budget'!W54+'April Budget'!W54+'May Budget'!W54+'June Budget'!W54+'July Budget'!W54+'August Budget'!W54+'September Budget'!W54+'October Budget'!W54+'November Budget'!W54+'December Budget'!W54)</f>
        <v>0</v>
      </c>
      <c r="X54" s="477" t="e">
        <f t="shared" si="39"/>
        <v>#DIV/0!</v>
      </c>
      <c r="Y54" s="472">
        <f>('January Budget'!Y54+'February Budget'!Y54+'March Budget'!Y54+'April Budget'!Y54+'May Budget'!Y54+'June Budget'!Y54+'July Budget'!Y54+'August Budget'!Y54+'September Budget'!Y54+'October Budget'!Y54+'November Budget'!Y54+'December Budget'!Y54)</f>
        <v>0</v>
      </c>
      <c r="Z54" s="477" t="e">
        <f t="shared" si="40"/>
        <v>#DIV/0!</v>
      </c>
      <c r="AA54" s="472">
        <f>('January Budget'!AA54+'February Budget'!AA54+'March Budget'!AA54+'April Budget'!AA54+'May Budget'!AA54+'June Budget'!AA54+'July Budget'!AA54+'August Budget'!AA54+'September Budget'!AA54+'October Budget'!AA54+'November Budget'!AA54+'December Budget'!AA54)</f>
        <v>0</v>
      </c>
      <c r="AB54" s="477" t="e">
        <f t="shared" si="41"/>
        <v>#DIV/0!</v>
      </c>
      <c r="AC54" s="472">
        <f>('January Budget'!AC54+'February Budget'!AC54+'March Budget'!AC54+'April Budget'!AC54+'May Budget'!AC54+'June Budget'!AC54+'July Budget'!AC54+'August Budget'!AC54+'September Budget'!AC54+'October Budget'!AC54+'November Budget'!AC54+'December Budget'!AC54)</f>
        <v>0</v>
      </c>
      <c r="AD54" s="479" t="e">
        <f t="shared" si="42"/>
        <v>#DIV/0!</v>
      </c>
    </row>
    <row r="55" spans="1:30" ht="13.15" x14ac:dyDescent="0.4">
      <c r="A55" s="327" t="s">
        <v>399</v>
      </c>
      <c r="B55" s="394" t="s">
        <v>278</v>
      </c>
      <c r="C55" s="474">
        <f t="shared" si="29"/>
        <v>0</v>
      </c>
      <c r="D55" s="475">
        <f t="shared" si="30"/>
        <v>0</v>
      </c>
      <c r="E55" s="472">
        <f>('January Budget'!E55+'February Budget'!E55+'March Budget'!E55+'April Budget'!E55+'May Budget'!E55+'June Budget'!E55+'July Budget'!E55+'August Budget'!E55+'September Budget'!E55+'October Budget'!E55+'November Budget'!E55+'December Budget'!E55)</f>
        <v>0</v>
      </c>
      <c r="F55" s="477">
        <f t="shared" si="31"/>
        <v>0</v>
      </c>
      <c r="G55" s="472">
        <f>('January Budget'!G55+'February Budget'!G55+'March Budget'!G55+'April Budget'!G55+'May Budget'!G55+'June Budget'!G55+'July Budget'!G55+'August Budget'!G55+'September Budget'!G55+'October Budget'!G55+'November Budget'!G55+'December Budget'!G55)</f>
        <v>0</v>
      </c>
      <c r="H55" s="477" t="e">
        <f t="shared" si="31"/>
        <v>#DIV/0!</v>
      </c>
      <c r="I55" s="472">
        <f>('January Budget'!I55+'February Budget'!I55+'March Budget'!I55+'April Budget'!I55+'May Budget'!I55+'June Budget'!I55+'July Budget'!I55+'August Budget'!I55+'September Budget'!I55+'October Budget'!I55+'November Budget'!I55+'December Budget'!I55)</f>
        <v>0</v>
      </c>
      <c r="J55" s="477" t="e">
        <f t="shared" si="32"/>
        <v>#DIV/0!</v>
      </c>
      <c r="K55" s="472">
        <f>('January Budget'!K55+'February Budget'!K55+'March Budget'!K55+'April Budget'!K55+'May Budget'!K55+'June Budget'!K55+'July Budget'!K55+'August Budget'!K55+'September Budget'!K55+'October Budget'!K55+'November Budget'!K55+'December Budget'!K55)</f>
        <v>0</v>
      </c>
      <c r="L55" s="477" t="e">
        <f t="shared" si="33"/>
        <v>#DIV/0!</v>
      </c>
      <c r="M55" s="472">
        <f>('January Budget'!M55+'February Budget'!M55+'March Budget'!M55+'April Budget'!M55+'May Budget'!M55+'June Budget'!M55+'July Budget'!M55+'August Budget'!M55+'September Budget'!M55+'October Budget'!M55+'November Budget'!M55+'December Budget'!M55)</f>
        <v>0</v>
      </c>
      <c r="N55" s="477" t="e">
        <f t="shared" si="34"/>
        <v>#DIV/0!</v>
      </c>
      <c r="O55" s="472">
        <f>('January Budget'!O55+'February Budget'!O55+'March Budget'!O55+'April Budget'!O55+'May Budget'!O55+'June Budget'!O55+'July Budget'!O55+'August Budget'!O55+'September Budget'!O55+'October Budget'!O55+'November Budget'!O55+'December Budget'!O55)</f>
        <v>0</v>
      </c>
      <c r="P55" s="477" t="e">
        <f t="shared" si="35"/>
        <v>#DIV/0!</v>
      </c>
      <c r="Q55" s="472">
        <f>('January Budget'!Q55+'February Budget'!Q55+'March Budget'!Q55+'April Budget'!Q55+'May Budget'!Q55+'June Budget'!Q55+'July Budget'!Q55+'August Budget'!Q55+'September Budget'!Q55+'October Budget'!Q55+'November Budget'!Q55+'December Budget'!Q55)</f>
        <v>0</v>
      </c>
      <c r="R55" s="477" t="e">
        <f t="shared" si="36"/>
        <v>#DIV/0!</v>
      </c>
      <c r="S55" s="472">
        <f>('January Budget'!S55+'February Budget'!S55+'March Budget'!S55+'April Budget'!S55+'May Budget'!S55+'June Budget'!S55+'July Budget'!S55+'August Budget'!S55+'September Budget'!S55+'October Budget'!S55+'November Budget'!S55+'December Budget'!S55)</f>
        <v>0</v>
      </c>
      <c r="T55" s="477" t="e">
        <f t="shared" si="37"/>
        <v>#DIV/0!</v>
      </c>
      <c r="U55" s="472">
        <f>('January Budget'!U55+'February Budget'!U55+'March Budget'!U55+'April Budget'!U55+'May Budget'!U55+'June Budget'!U55+'July Budget'!U55+'August Budget'!U55+'September Budget'!U55+'October Budget'!U55+'November Budget'!U55+'December Budget'!U55)</f>
        <v>0</v>
      </c>
      <c r="V55" s="477" t="e">
        <f t="shared" si="38"/>
        <v>#DIV/0!</v>
      </c>
      <c r="W55" s="472">
        <f>('January Budget'!W55+'February Budget'!W55+'March Budget'!W55+'April Budget'!W55+'May Budget'!W55+'June Budget'!W55+'July Budget'!W55+'August Budget'!W55+'September Budget'!W55+'October Budget'!W55+'November Budget'!W55+'December Budget'!W55)</f>
        <v>0</v>
      </c>
      <c r="X55" s="477" t="e">
        <f t="shared" si="39"/>
        <v>#DIV/0!</v>
      </c>
      <c r="Y55" s="472">
        <f>('January Budget'!Y55+'February Budget'!Y55+'March Budget'!Y55+'April Budget'!Y55+'May Budget'!Y55+'June Budget'!Y55+'July Budget'!Y55+'August Budget'!Y55+'September Budget'!Y55+'October Budget'!Y55+'November Budget'!Y55+'December Budget'!Y55)</f>
        <v>0</v>
      </c>
      <c r="Z55" s="477" t="e">
        <f t="shared" si="40"/>
        <v>#DIV/0!</v>
      </c>
      <c r="AA55" s="472">
        <f>('January Budget'!AA55+'February Budget'!AA55+'March Budget'!AA55+'April Budget'!AA55+'May Budget'!AA55+'June Budget'!AA55+'July Budget'!AA55+'August Budget'!AA55+'September Budget'!AA55+'October Budget'!AA55+'November Budget'!AA55+'December Budget'!AA55)</f>
        <v>0</v>
      </c>
      <c r="AB55" s="477" t="e">
        <f t="shared" si="41"/>
        <v>#DIV/0!</v>
      </c>
      <c r="AC55" s="472">
        <f>('January Budget'!AC55+'February Budget'!AC55+'March Budget'!AC55+'April Budget'!AC55+'May Budget'!AC55+'June Budget'!AC55+'July Budget'!AC55+'August Budget'!AC55+'September Budget'!AC55+'October Budget'!AC55+'November Budget'!AC55+'December Budget'!AC55)</f>
        <v>0</v>
      </c>
      <c r="AD55" s="479" t="e">
        <f t="shared" si="42"/>
        <v>#DIV/0!</v>
      </c>
    </row>
    <row r="56" spans="1:30" ht="13.15" x14ac:dyDescent="0.4">
      <c r="A56" s="327" t="s">
        <v>399</v>
      </c>
      <c r="B56" s="394" t="s">
        <v>279</v>
      </c>
      <c r="C56" s="474">
        <f t="shared" si="29"/>
        <v>0</v>
      </c>
      <c r="D56" s="475">
        <f t="shared" si="30"/>
        <v>0</v>
      </c>
      <c r="E56" s="472">
        <f>('January Budget'!E56+'February Budget'!E56+'March Budget'!E56+'April Budget'!E56+'May Budget'!E56+'June Budget'!E56+'July Budget'!E56+'August Budget'!E56+'September Budget'!E56+'October Budget'!E56+'November Budget'!E56+'December Budget'!E56)</f>
        <v>0</v>
      </c>
      <c r="F56" s="477">
        <f t="shared" si="31"/>
        <v>0</v>
      </c>
      <c r="G56" s="472">
        <f>('January Budget'!G56+'February Budget'!G56+'March Budget'!G56+'April Budget'!G56+'May Budget'!G56+'June Budget'!G56+'July Budget'!G56+'August Budget'!G56+'September Budget'!G56+'October Budget'!G56+'November Budget'!G56+'December Budget'!G56)</f>
        <v>0</v>
      </c>
      <c r="H56" s="477" t="e">
        <f t="shared" si="31"/>
        <v>#DIV/0!</v>
      </c>
      <c r="I56" s="472">
        <f>('January Budget'!I56+'February Budget'!I56+'March Budget'!I56+'April Budget'!I56+'May Budget'!I56+'June Budget'!I56+'July Budget'!I56+'August Budget'!I56+'September Budget'!I56+'October Budget'!I56+'November Budget'!I56+'December Budget'!I56)</f>
        <v>0</v>
      </c>
      <c r="J56" s="477" t="e">
        <f t="shared" si="32"/>
        <v>#DIV/0!</v>
      </c>
      <c r="K56" s="472">
        <f>('January Budget'!K56+'February Budget'!K56+'March Budget'!K56+'April Budget'!K56+'May Budget'!K56+'June Budget'!K56+'July Budget'!K56+'August Budget'!K56+'September Budget'!K56+'October Budget'!K56+'November Budget'!K56+'December Budget'!K56)</f>
        <v>0</v>
      </c>
      <c r="L56" s="477" t="e">
        <f t="shared" si="33"/>
        <v>#DIV/0!</v>
      </c>
      <c r="M56" s="472">
        <f>('January Budget'!M56+'February Budget'!M56+'March Budget'!M56+'April Budget'!M56+'May Budget'!M56+'June Budget'!M56+'July Budget'!M56+'August Budget'!M56+'September Budget'!M56+'October Budget'!M56+'November Budget'!M56+'December Budget'!M56)</f>
        <v>0</v>
      </c>
      <c r="N56" s="477" t="e">
        <f t="shared" si="34"/>
        <v>#DIV/0!</v>
      </c>
      <c r="O56" s="472">
        <f>('January Budget'!O56+'February Budget'!O56+'March Budget'!O56+'April Budget'!O56+'May Budget'!O56+'June Budget'!O56+'July Budget'!O56+'August Budget'!O56+'September Budget'!O56+'October Budget'!O56+'November Budget'!O56+'December Budget'!O56)</f>
        <v>0</v>
      </c>
      <c r="P56" s="477" t="e">
        <f t="shared" si="35"/>
        <v>#DIV/0!</v>
      </c>
      <c r="Q56" s="472">
        <f>('January Budget'!Q56+'February Budget'!Q56+'March Budget'!Q56+'April Budget'!Q56+'May Budget'!Q56+'June Budget'!Q56+'July Budget'!Q56+'August Budget'!Q56+'September Budget'!Q56+'October Budget'!Q56+'November Budget'!Q56+'December Budget'!Q56)</f>
        <v>0</v>
      </c>
      <c r="R56" s="477" t="e">
        <f t="shared" si="36"/>
        <v>#DIV/0!</v>
      </c>
      <c r="S56" s="472">
        <f>('January Budget'!S56+'February Budget'!S56+'March Budget'!S56+'April Budget'!S56+'May Budget'!S56+'June Budget'!S56+'July Budget'!S56+'August Budget'!S56+'September Budget'!S56+'October Budget'!S56+'November Budget'!S56+'December Budget'!S56)</f>
        <v>0</v>
      </c>
      <c r="T56" s="477" t="e">
        <f t="shared" si="37"/>
        <v>#DIV/0!</v>
      </c>
      <c r="U56" s="472">
        <f>('January Budget'!U56+'February Budget'!U56+'March Budget'!U56+'April Budget'!U56+'May Budget'!U56+'June Budget'!U56+'July Budget'!U56+'August Budget'!U56+'September Budget'!U56+'October Budget'!U56+'November Budget'!U56+'December Budget'!U56)</f>
        <v>0</v>
      </c>
      <c r="V56" s="477" t="e">
        <f t="shared" si="38"/>
        <v>#DIV/0!</v>
      </c>
      <c r="W56" s="472">
        <f>('January Budget'!W56+'February Budget'!W56+'March Budget'!W56+'April Budget'!W56+'May Budget'!W56+'June Budget'!W56+'July Budget'!W56+'August Budget'!W56+'September Budget'!W56+'October Budget'!W56+'November Budget'!W56+'December Budget'!W56)</f>
        <v>0</v>
      </c>
      <c r="X56" s="477" t="e">
        <f t="shared" si="39"/>
        <v>#DIV/0!</v>
      </c>
      <c r="Y56" s="472">
        <f>('January Budget'!Y56+'February Budget'!Y56+'March Budget'!Y56+'April Budget'!Y56+'May Budget'!Y56+'June Budget'!Y56+'July Budget'!Y56+'August Budget'!Y56+'September Budget'!Y56+'October Budget'!Y56+'November Budget'!Y56+'December Budget'!Y56)</f>
        <v>0</v>
      </c>
      <c r="Z56" s="477" t="e">
        <f t="shared" si="40"/>
        <v>#DIV/0!</v>
      </c>
      <c r="AA56" s="472">
        <f>('January Budget'!AA56+'February Budget'!AA56+'March Budget'!AA56+'April Budget'!AA56+'May Budget'!AA56+'June Budget'!AA56+'July Budget'!AA56+'August Budget'!AA56+'September Budget'!AA56+'October Budget'!AA56+'November Budget'!AA56+'December Budget'!AA56)</f>
        <v>0</v>
      </c>
      <c r="AB56" s="477" t="e">
        <f t="shared" si="41"/>
        <v>#DIV/0!</v>
      </c>
      <c r="AC56" s="472">
        <f>('January Budget'!AC56+'February Budget'!AC56+'March Budget'!AC56+'April Budget'!AC56+'May Budget'!AC56+'June Budget'!AC56+'July Budget'!AC56+'August Budget'!AC56+'September Budget'!AC56+'October Budget'!AC56+'November Budget'!AC56+'December Budget'!AC56)</f>
        <v>0</v>
      </c>
      <c r="AD56" s="479" t="e">
        <f t="shared" si="42"/>
        <v>#DIV/0!</v>
      </c>
    </row>
    <row r="57" spans="1:30" ht="13.15" x14ac:dyDescent="0.4">
      <c r="A57" s="327" t="s">
        <v>399</v>
      </c>
      <c r="B57" s="394" t="s">
        <v>280</v>
      </c>
      <c r="C57" s="474">
        <f t="shared" si="29"/>
        <v>0</v>
      </c>
      <c r="D57" s="475">
        <f t="shared" si="30"/>
        <v>0</v>
      </c>
      <c r="E57" s="472">
        <f>('January Budget'!E57+'February Budget'!E57+'March Budget'!E57+'April Budget'!E57+'May Budget'!E57+'June Budget'!E57+'July Budget'!E57+'August Budget'!E57+'September Budget'!E57+'October Budget'!E57+'November Budget'!E57+'December Budget'!E57)</f>
        <v>0</v>
      </c>
      <c r="F57" s="477">
        <f t="shared" ref="F57:H60" si="43">+E57/E$7</f>
        <v>0</v>
      </c>
      <c r="G57" s="472">
        <f>('January Budget'!G57+'February Budget'!G57+'March Budget'!G57+'April Budget'!G57+'May Budget'!G57+'June Budget'!G57+'July Budget'!G57+'August Budget'!G57+'September Budget'!G57+'October Budget'!G57+'November Budget'!G57+'December Budget'!G57)</f>
        <v>0</v>
      </c>
      <c r="H57" s="477" t="e">
        <f t="shared" si="43"/>
        <v>#DIV/0!</v>
      </c>
      <c r="I57" s="472">
        <f>('January Budget'!I57+'February Budget'!I57+'March Budget'!I57+'April Budget'!I57+'May Budget'!I57+'June Budget'!I57+'July Budget'!I57+'August Budget'!I57+'September Budget'!I57+'October Budget'!I57+'November Budget'!I57+'December Budget'!I57)</f>
        <v>0</v>
      </c>
      <c r="J57" s="477" t="e">
        <f t="shared" si="32"/>
        <v>#DIV/0!</v>
      </c>
      <c r="K57" s="472">
        <f>('January Budget'!K57+'February Budget'!K57+'March Budget'!K57+'April Budget'!K57+'May Budget'!K57+'June Budget'!K57+'July Budget'!K57+'August Budget'!K57+'September Budget'!K57+'October Budget'!K57+'November Budget'!K57+'December Budget'!K57)</f>
        <v>0</v>
      </c>
      <c r="L57" s="477" t="e">
        <f t="shared" si="33"/>
        <v>#DIV/0!</v>
      </c>
      <c r="M57" s="472">
        <f>('January Budget'!M57+'February Budget'!M57+'March Budget'!M57+'April Budget'!M57+'May Budget'!M57+'June Budget'!M57+'July Budget'!M57+'August Budget'!M57+'September Budget'!M57+'October Budget'!M57+'November Budget'!M57+'December Budget'!M57)</f>
        <v>0</v>
      </c>
      <c r="N57" s="477" t="e">
        <f t="shared" si="34"/>
        <v>#DIV/0!</v>
      </c>
      <c r="O57" s="472">
        <f>('January Budget'!O57+'February Budget'!O57+'March Budget'!O57+'April Budget'!O57+'May Budget'!O57+'June Budget'!O57+'July Budget'!O57+'August Budget'!O57+'September Budget'!O57+'October Budget'!O57+'November Budget'!O57+'December Budget'!O57)</f>
        <v>0</v>
      </c>
      <c r="P57" s="477" t="e">
        <f t="shared" si="35"/>
        <v>#DIV/0!</v>
      </c>
      <c r="Q57" s="472">
        <f>('January Budget'!Q57+'February Budget'!Q57+'March Budget'!Q57+'April Budget'!Q57+'May Budget'!Q57+'June Budget'!Q57+'July Budget'!Q57+'August Budget'!Q57+'September Budget'!Q57+'October Budget'!Q57+'November Budget'!Q57+'December Budget'!Q57)</f>
        <v>0</v>
      </c>
      <c r="R57" s="477" t="e">
        <f t="shared" si="36"/>
        <v>#DIV/0!</v>
      </c>
      <c r="S57" s="472">
        <f>('January Budget'!S57+'February Budget'!S57+'March Budget'!S57+'April Budget'!S57+'May Budget'!S57+'June Budget'!S57+'July Budget'!S57+'August Budget'!S57+'September Budget'!S57+'October Budget'!S57+'November Budget'!S57+'December Budget'!S57)</f>
        <v>0</v>
      </c>
      <c r="T57" s="477" t="e">
        <f t="shared" si="37"/>
        <v>#DIV/0!</v>
      </c>
      <c r="U57" s="472">
        <f>('January Budget'!U57+'February Budget'!U57+'March Budget'!U57+'April Budget'!U57+'May Budget'!U57+'June Budget'!U57+'July Budget'!U57+'August Budget'!U57+'September Budget'!U57+'October Budget'!U57+'November Budget'!U57+'December Budget'!U57)</f>
        <v>0</v>
      </c>
      <c r="V57" s="477" t="e">
        <f t="shared" si="38"/>
        <v>#DIV/0!</v>
      </c>
      <c r="W57" s="472">
        <f>('January Budget'!W57+'February Budget'!W57+'March Budget'!W57+'April Budget'!W57+'May Budget'!W57+'June Budget'!W57+'July Budget'!W57+'August Budget'!W57+'September Budget'!W57+'October Budget'!W57+'November Budget'!W57+'December Budget'!W57)</f>
        <v>0</v>
      </c>
      <c r="X57" s="477" t="e">
        <f t="shared" si="39"/>
        <v>#DIV/0!</v>
      </c>
      <c r="Y57" s="472">
        <f>('January Budget'!Y57+'February Budget'!Y57+'March Budget'!Y57+'April Budget'!Y57+'May Budget'!Y57+'June Budget'!Y57+'July Budget'!Y57+'August Budget'!Y57+'September Budget'!Y57+'October Budget'!Y57+'November Budget'!Y57+'December Budget'!Y57)</f>
        <v>0</v>
      </c>
      <c r="Z57" s="477" t="e">
        <f t="shared" si="40"/>
        <v>#DIV/0!</v>
      </c>
      <c r="AA57" s="472">
        <f>('January Budget'!AA57+'February Budget'!AA57+'March Budget'!AA57+'April Budget'!AA57+'May Budget'!AA57+'June Budget'!AA57+'July Budget'!AA57+'August Budget'!AA57+'September Budget'!AA57+'October Budget'!AA57+'November Budget'!AA57+'December Budget'!AA57)</f>
        <v>0</v>
      </c>
      <c r="AB57" s="477" t="e">
        <f t="shared" si="41"/>
        <v>#DIV/0!</v>
      </c>
      <c r="AC57" s="472">
        <f>('January Budget'!AC57+'February Budget'!AC57+'March Budget'!AC57+'April Budget'!AC57+'May Budget'!AC57+'June Budget'!AC57+'July Budget'!AC57+'August Budget'!AC57+'September Budget'!AC57+'October Budget'!AC57+'November Budget'!AC57+'December Budget'!AC57)</f>
        <v>0</v>
      </c>
      <c r="AD57" s="479" t="e">
        <f t="shared" si="42"/>
        <v>#DIV/0!</v>
      </c>
    </row>
    <row r="58" spans="1:30" ht="13.15" x14ac:dyDescent="0.4">
      <c r="A58" s="327" t="s">
        <v>398</v>
      </c>
      <c r="B58" s="394" t="s">
        <v>281</v>
      </c>
      <c r="C58" s="474">
        <f t="shared" si="29"/>
        <v>0</v>
      </c>
      <c r="D58" s="475">
        <f t="shared" si="30"/>
        <v>0</v>
      </c>
      <c r="E58" s="472">
        <f>('January Budget'!E58+'February Budget'!E58+'March Budget'!E58+'April Budget'!E58+'May Budget'!E58+'June Budget'!E58+'July Budget'!E58+'August Budget'!E58+'September Budget'!E58+'October Budget'!E58+'November Budget'!E58+'December Budget'!E58)</f>
        <v>0</v>
      </c>
      <c r="F58" s="477">
        <f t="shared" si="43"/>
        <v>0</v>
      </c>
      <c r="G58" s="472">
        <f>('January Budget'!G58+'February Budget'!G58+'March Budget'!G58+'April Budget'!G58+'May Budget'!G58+'June Budget'!G58+'July Budget'!G58+'August Budget'!G58+'September Budget'!G58+'October Budget'!G58+'November Budget'!G58+'December Budget'!G58)</f>
        <v>0</v>
      </c>
      <c r="H58" s="477" t="e">
        <f t="shared" si="43"/>
        <v>#DIV/0!</v>
      </c>
      <c r="I58" s="472">
        <f>('January Budget'!I58+'February Budget'!I58+'March Budget'!I58+'April Budget'!I58+'May Budget'!I58+'June Budget'!I58+'July Budget'!I58+'August Budget'!I58+'September Budget'!I58+'October Budget'!I58+'November Budget'!I58+'December Budget'!I58)</f>
        <v>0</v>
      </c>
      <c r="J58" s="477" t="e">
        <f t="shared" si="32"/>
        <v>#DIV/0!</v>
      </c>
      <c r="K58" s="472">
        <f>('January Budget'!K58+'February Budget'!K58+'March Budget'!K58+'April Budget'!K58+'May Budget'!K58+'June Budget'!K58+'July Budget'!K58+'August Budget'!K58+'September Budget'!K58+'October Budget'!K58+'November Budget'!K58+'December Budget'!K58)</f>
        <v>0</v>
      </c>
      <c r="L58" s="477" t="e">
        <f t="shared" si="33"/>
        <v>#DIV/0!</v>
      </c>
      <c r="M58" s="472">
        <f>('January Budget'!M58+'February Budget'!M58+'March Budget'!M58+'April Budget'!M58+'May Budget'!M58+'June Budget'!M58+'July Budget'!M58+'August Budget'!M58+'September Budget'!M58+'October Budget'!M58+'November Budget'!M58+'December Budget'!M58)</f>
        <v>0</v>
      </c>
      <c r="N58" s="477" t="e">
        <f t="shared" si="34"/>
        <v>#DIV/0!</v>
      </c>
      <c r="O58" s="472">
        <f>('January Budget'!O58+'February Budget'!O58+'March Budget'!O58+'April Budget'!O58+'May Budget'!O58+'June Budget'!O58+'July Budget'!O58+'August Budget'!O58+'September Budget'!O58+'October Budget'!O58+'November Budget'!O58+'December Budget'!O58)</f>
        <v>0</v>
      </c>
      <c r="P58" s="477" t="e">
        <f t="shared" si="35"/>
        <v>#DIV/0!</v>
      </c>
      <c r="Q58" s="472">
        <f>('January Budget'!Q58+'February Budget'!Q58+'March Budget'!Q58+'April Budget'!Q58+'May Budget'!Q58+'June Budget'!Q58+'July Budget'!Q58+'August Budget'!Q58+'September Budget'!Q58+'October Budget'!Q58+'November Budget'!Q58+'December Budget'!Q58)</f>
        <v>0</v>
      </c>
      <c r="R58" s="477" t="e">
        <f t="shared" si="36"/>
        <v>#DIV/0!</v>
      </c>
      <c r="S58" s="472">
        <f>('January Budget'!S58+'February Budget'!S58+'March Budget'!S58+'April Budget'!S58+'May Budget'!S58+'June Budget'!S58+'July Budget'!S58+'August Budget'!S58+'September Budget'!S58+'October Budget'!S58+'November Budget'!S58+'December Budget'!S58)</f>
        <v>0</v>
      </c>
      <c r="T58" s="477" t="e">
        <f t="shared" si="37"/>
        <v>#DIV/0!</v>
      </c>
      <c r="U58" s="472">
        <f>('January Budget'!U58+'February Budget'!U58+'March Budget'!U58+'April Budget'!U58+'May Budget'!U58+'June Budget'!U58+'July Budget'!U58+'August Budget'!U58+'September Budget'!U58+'October Budget'!U58+'November Budget'!U58+'December Budget'!U58)</f>
        <v>0</v>
      </c>
      <c r="V58" s="477" t="e">
        <f t="shared" si="38"/>
        <v>#DIV/0!</v>
      </c>
      <c r="W58" s="472">
        <f>('January Budget'!W58+'February Budget'!W58+'March Budget'!W58+'April Budget'!W58+'May Budget'!W58+'June Budget'!W58+'July Budget'!W58+'August Budget'!W58+'September Budget'!W58+'October Budget'!W58+'November Budget'!W58+'December Budget'!W58)</f>
        <v>0</v>
      </c>
      <c r="X58" s="477" t="e">
        <f t="shared" si="39"/>
        <v>#DIV/0!</v>
      </c>
      <c r="Y58" s="472">
        <f>('January Budget'!Y58+'February Budget'!Y58+'March Budget'!Y58+'April Budget'!Y58+'May Budget'!Y58+'June Budget'!Y58+'July Budget'!Y58+'August Budget'!Y58+'September Budget'!Y58+'October Budget'!Y58+'November Budget'!Y58+'December Budget'!Y58)</f>
        <v>0</v>
      </c>
      <c r="Z58" s="477" t="e">
        <f t="shared" si="40"/>
        <v>#DIV/0!</v>
      </c>
      <c r="AA58" s="472">
        <f>('January Budget'!AA58+'February Budget'!AA58+'March Budget'!AA58+'April Budget'!AA58+'May Budget'!AA58+'June Budget'!AA58+'July Budget'!AA58+'August Budget'!AA58+'September Budget'!AA58+'October Budget'!AA58+'November Budget'!AA58+'December Budget'!AA58)</f>
        <v>0</v>
      </c>
      <c r="AB58" s="477" t="e">
        <f t="shared" si="41"/>
        <v>#DIV/0!</v>
      </c>
      <c r="AC58" s="472">
        <f>('January Budget'!AC58+'February Budget'!AC58+'March Budget'!AC58+'April Budget'!AC58+'May Budget'!AC58+'June Budget'!AC58+'July Budget'!AC58+'August Budget'!AC58+'September Budget'!AC58+'October Budget'!AC58+'November Budget'!AC58+'December Budget'!AC58)</f>
        <v>0</v>
      </c>
      <c r="AD58" s="479" t="e">
        <f t="shared" si="42"/>
        <v>#DIV/0!</v>
      </c>
    </row>
    <row r="59" spans="1:30" ht="13.15" x14ac:dyDescent="0.4">
      <c r="A59" s="327" t="s">
        <v>399</v>
      </c>
      <c r="B59" s="394" t="s">
        <v>282</v>
      </c>
      <c r="C59" s="474">
        <f t="shared" si="29"/>
        <v>0</v>
      </c>
      <c r="D59" s="475">
        <f t="shared" si="30"/>
        <v>0</v>
      </c>
      <c r="E59" s="472">
        <f>('January Budget'!E59+'February Budget'!E59+'March Budget'!E59+'April Budget'!E59+'May Budget'!E59+'June Budget'!E59+'July Budget'!E59+'August Budget'!E59+'September Budget'!E59+'October Budget'!E59+'November Budget'!E59+'December Budget'!E59)</f>
        <v>0</v>
      </c>
      <c r="F59" s="477">
        <f t="shared" si="43"/>
        <v>0</v>
      </c>
      <c r="G59" s="472">
        <f>('January Budget'!G59+'February Budget'!G59+'March Budget'!G59+'April Budget'!G59+'May Budget'!G59+'June Budget'!G59+'July Budget'!G59+'August Budget'!G59+'September Budget'!G59+'October Budget'!G59+'November Budget'!G59+'December Budget'!G59)</f>
        <v>0</v>
      </c>
      <c r="H59" s="477" t="e">
        <f t="shared" si="43"/>
        <v>#DIV/0!</v>
      </c>
      <c r="I59" s="472">
        <f>('January Budget'!I59+'February Budget'!I59+'March Budget'!I59+'April Budget'!I59+'May Budget'!I59+'June Budget'!I59+'July Budget'!I59+'August Budget'!I59+'September Budget'!I59+'October Budget'!I59+'November Budget'!I59+'December Budget'!I59)</f>
        <v>0</v>
      </c>
      <c r="J59" s="477" t="e">
        <f t="shared" si="32"/>
        <v>#DIV/0!</v>
      </c>
      <c r="K59" s="472">
        <f>('January Budget'!K59+'February Budget'!K59+'March Budget'!K59+'April Budget'!K59+'May Budget'!K59+'June Budget'!K59+'July Budget'!K59+'August Budget'!K59+'September Budget'!K59+'October Budget'!K59+'November Budget'!K59+'December Budget'!K59)</f>
        <v>0</v>
      </c>
      <c r="L59" s="477" t="e">
        <f t="shared" si="33"/>
        <v>#DIV/0!</v>
      </c>
      <c r="M59" s="472">
        <f>('January Budget'!M59+'February Budget'!M59+'March Budget'!M59+'April Budget'!M59+'May Budget'!M59+'June Budget'!M59+'July Budget'!M59+'August Budget'!M59+'September Budget'!M59+'October Budget'!M59+'November Budget'!M59+'December Budget'!M59)</f>
        <v>0</v>
      </c>
      <c r="N59" s="477" t="e">
        <f t="shared" si="34"/>
        <v>#DIV/0!</v>
      </c>
      <c r="O59" s="472">
        <f>('January Budget'!O59+'February Budget'!O59+'March Budget'!O59+'April Budget'!O59+'May Budget'!O59+'June Budget'!O59+'July Budget'!O59+'August Budget'!O59+'September Budget'!O59+'October Budget'!O59+'November Budget'!O59+'December Budget'!O59)</f>
        <v>0</v>
      </c>
      <c r="P59" s="477" t="e">
        <f t="shared" si="35"/>
        <v>#DIV/0!</v>
      </c>
      <c r="Q59" s="472">
        <f>('January Budget'!Q59+'February Budget'!Q59+'March Budget'!Q59+'April Budget'!Q59+'May Budget'!Q59+'June Budget'!Q59+'July Budget'!Q59+'August Budget'!Q59+'September Budget'!Q59+'October Budget'!Q59+'November Budget'!Q59+'December Budget'!Q59)</f>
        <v>0</v>
      </c>
      <c r="R59" s="477" t="e">
        <f t="shared" si="36"/>
        <v>#DIV/0!</v>
      </c>
      <c r="S59" s="472">
        <f>('January Budget'!S59+'February Budget'!S59+'March Budget'!S59+'April Budget'!S59+'May Budget'!S59+'June Budget'!S59+'July Budget'!S59+'August Budget'!S59+'September Budget'!S59+'October Budget'!S59+'November Budget'!S59+'December Budget'!S59)</f>
        <v>0</v>
      </c>
      <c r="T59" s="477" t="e">
        <f t="shared" si="37"/>
        <v>#DIV/0!</v>
      </c>
      <c r="U59" s="472">
        <f>('January Budget'!U59+'February Budget'!U59+'March Budget'!U59+'April Budget'!U59+'May Budget'!U59+'June Budget'!U59+'July Budget'!U59+'August Budget'!U59+'September Budget'!U59+'October Budget'!U59+'November Budget'!U59+'December Budget'!U59)</f>
        <v>0</v>
      </c>
      <c r="V59" s="477" t="e">
        <f t="shared" si="38"/>
        <v>#DIV/0!</v>
      </c>
      <c r="W59" s="472">
        <f>('January Budget'!W59+'February Budget'!W59+'March Budget'!W59+'April Budget'!W59+'May Budget'!W59+'June Budget'!W59+'July Budget'!W59+'August Budget'!W59+'September Budget'!W59+'October Budget'!W59+'November Budget'!W59+'December Budget'!W59)</f>
        <v>0</v>
      </c>
      <c r="X59" s="477" t="e">
        <f t="shared" si="39"/>
        <v>#DIV/0!</v>
      </c>
      <c r="Y59" s="472">
        <f>('January Budget'!Y59+'February Budget'!Y59+'March Budget'!Y59+'April Budget'!Y59+'May Budget'!Y59+'June Budget'!Y59+'July Budget'!Y59+'August Budget'!Y59+'September Budget'!Y59+'October Budget'!Y59+'November Budget'!Y59+'December Budget'!Y59)</f>
        <v>0</v>
      </c>
      <c r="Z59" s="477" t="e">
        <f t="shared" si="40"/>
        <v>#DIV/0!</v>
      </c>
      <c r="AA59" s="472">
        <f>('January Budget'!AA59+'February Budget'!AA59+'March Budget'!AA59+'April Budget'!AA59+'May Budget'!AA59+'June Budget'!AA59+'July Budget'!AA59+'August Budget'!AA59+'September Budget'!AA59+'October Budget'!AA59+'November Budget'!AA59+'December Budget'!AA59)</f>
        <v>0</v>
      </c>
      <c r="AB59" s="477" t="e">
        <f t="shared" si="41"/>
        <v>#DIV/0!</v>
      </c>
      <c r="AC59" s="472">
        <f>('January Budget'!AC59+'February Budget'!AC59+'March Budget'!AC59+'April Budget'!AC59+'May Budget'!AC59+'June Budget'!AC59+'July Budget'!AC59+'August Budget'!AC59+'September Budget'!AC59+'October Budget'!AC59+'November Budget'!AC59+'December Budget'!AC59)</f>
        <v>0</v>
      </c>
      <c r="AD59" s="479" t="e">
        <f t="shared" si="42"/>
        <v>#DIV/0!</v>
      </c>
    </row>
    <row r="60" spans="1:30" ht="13.15" x14ac:dyDescent="0.4">
      <c r="A60" s="327"/>
      <c r="B60" s="409" t="s">
        <v>284</v>
      </c>
      <c r="C60" s="485">
        <f>SUM(C41:C59)</f>
        <v>0</v>
      </c>
      <c r="D60" s="486">
        <f>+C60/$C$7</f>
        <v>0</v>
      </c>
      <c r="E60" s="256">
        <f>SUM(E41:E59)</f>
        <v>0</v>
      </c>
      <c r="F60" s="487">
        <f t="shared" si="43"/>
        <v>0</v>
      </c>
      <c r="G60" s="256">
        <f>SUM(G41:G59)</f>
        <v>0</v>
      </c>
      <c r="H60" s="487" t="e">
        <f t="shared" si="43"/>
        <v>#DIV/0!</v>
      </c>
      <c r="I60" s="256">
        <f>SUM(I41:I59)</f>
        <v>0</v>
      </c>
      <c r="J60" s="487" t="e">
        <f t="shared" si="32"/>
        <v>#DIV/0!</v>
      </c>
      <c r="K60" s="256">
        <f>SUM(K41:K59)</f>
        <v>0</v>
      </c>
      <c r="L60" s="487" t="e">
        <f t="shared" si="33"/>
        <v>#DIV/0!</v>
      </c>
      <c r="M60" s="256">
        <f>SUM(M41:M59)</f>
        <v>0</v>
      </c>
      <c r="N60" s="487" t="e">
        <f t="shared" si="34"/>
        <v>#DIV/0!</v>
      </c>
      <c r="O60" s="256">
        <f>SUM(O41:O59)</f>
        <v>0</v>
      </c>
      <c r="P60" s="487" t="e">
        <f t="shared" si="35"/>
        <v>#DIV/0!</v>
      </c>
      <c r="Q60" s="256">
        <f>SUM(Q41:Q59)</f>
        <v>0</v>
      </c>
      <c r="R60" s="487" t="e">
        <f t="shared" si="36"/>
        <v>#DIV/0!</v>
      </c>
      <c r="S60" s="256">
        <f>SUM(S41:S59)</f>
        <v>0</v>
      </c>
      <c r="T60" s="487" t="e">
        <f t="shared" si="37"/>
        <v>#DIV/0!</v>
      </c>
      <c r="U60" s="256">
        <f>SUM(U41:U59)</f>
        <v>0</v>
      </c>
      <c r="V60" s="487" t="e">
        <f t="shared" si="38"/>
        <v>#DIV/0!</v>
      </c>
      <c r="W60" s="256">
        <f>SUM(W41:W59)</f>
        <v>0</v>
      </c>
      <c r="X60" s="487" t="e">
        <f t="shared" si="39"/>
        <v>#DIV/0!</v>
      </c>
      <c r="Y60" s="256">
        <f>SUM(Y41:Y59)</f>
        <v>0</v>
      </c>
      <c r="Z60" s="487" t="e">
        <f t="shared" si="40"/>
        <v>#DIV/0!</v>
      </c>
      <c r="AA60" s="256">
        <f>SUM(AA41:AA59)</f>
        <v>0</v>
      </c>
      <c r="AB60" s="487" t="e">
        <f t="shared" si="41"/>
        <v>#DIV/0!</v>
      </c>
      <c r="AC60" s="256">
        <f>SUM(AC41:AC59)</f>
        <v>0</v>
      </c>
      <c r="AD60" s="488" t="e">
        <f t="shared" si="42"/>
        <v>#DIV/0!</v>
      </c>
    </row>
    <row r="61" spans="1:30" ht="13.15" x14ac:dyDescent="0.4">
      <c r="A61" s="327"/>
      <c r="B61" s="4"/>
      <c r="C61" s="474"/>
      <c r="D61" s="155"/>
      <c r="E61" s="249"/>
      <c r="F61" s="477"/>
      <c r="G61" s="249"/>
      <c r="H61" s="477"/>
      <c r="I61" s="249"/>
      <c r="J61" s="477"/>
      <c r="K61" s="249"/>
      <c r="L61" s="477"/>
      <c r="M61" s="249"/>
      <c r="N61" s="477"/>
      <c r="O61" s="249"/>
      <c r="P61" s="477"/>
      <c r="Q61" s="249"/>
      <c r="R61" s="477"/>
      <c r="S61" s="249"/>
      <c r="T61" s="477"/>
      <c r="U61" s="249"/>
      <c r="V61" s="477"/>
      <c r="W61" s="249"/>
      <c r="X61" s="477"/>
      <c r="Y61" s="249"/>
      <c r="Z61" s="477"/>
      <c r="AA61" s="249"/>
      <c r="AB61" s="477"/>
      <c r="AC61" s="249"/>
      <c r="AD61" s="479"/>
    </row>
    <row r="62" spans="1:30" ht="13.15" x14ac:dyDescent="0.4">
      <c r="A62" s="327"/>
      <c r="B62" s="410" t="s">
        <v>299</v>
      </c>
      <c r="C62" s="474"/>
      <c r="D62" s="155"/>
      <c r="E62" s="249"/>
      <c r="F62" s="477"/>
      <c r="G62" s="249"/>
      <c r="H62" s="477"/>
      <c r="I62" s="249"/>
      <c r="J62" s="477"/>
      <c r="K62" s="249"/>
      <c r="L62" s="477"/>
      <c r="M62" s="249"/>
      <c r="N62" s="477"/>
      <c r="O62" s="249"/>
      <c r="P62" s="477"/>
      <c r="Q62" s="249"/>
      <c r="R62" s="477"/>
      <c r="S62" s="249"/>
      <c r="T62" s="477"/>
      <c r="U62" s="249"/>
      <c r="V62" s="477"/>
      <c r="W62" s="249"/>
      <c r="X62" s="477"/>
      <c r="Y62" s="249"/>
      <c r="Z62" s="477"/>
      <c r="AA62" s="249"/>
      <c r="AB62" s="477"/>
      <c r="AC62" s="249"/>
      <c r="AD62" s="479"/>
    </row>
    <row r="63" spans="1:30" ht="13.15" x14ac:dyDescent="0.4">
      <c r="A63" s="327" t="s">
        <v>398</v>
      </c>
      <c r="B63" s="394" t="s">
        <v>285</v>
      </c>
      <c r="C63" s="474">
        <f t="shared" ref="C63:C76" si="44">+E63+G63+I63+K63+M63+O63+Q63+S63+U63+W63+Y63+AA63+AC63</f>
        <v>0</v>
      </c>
      <c r="D63" s="475">
        <f t="shared" ref="D63:D76" si="45">+C63/$C$7</f>
        <v>0</v>
      </c>
      <c r="E63" s="472">
        <f>('January Budget'!E63+'February Budget'!E63+'March Budget'!E63+'April Budget'!E63+'May Budget'!E63+'June Budget'!E63+'July Budget'!E63+'August Budget'!E63+'September Budget'!E63+'October Budget'!E63+'November Budget'!E63+'December Budget'!E63)</f>
        <v>0</v>
      </c>
      <c r="F63" s="477">
        <f t="shared" ref="F63:H77" si="46">+E63/E$7</f>
        <v>0</v>
      </c>
      <c r="G63" s="472">
        <f>('January Budget'!G63+'February Budget'!G63+'March Budget'!G63+'April Budget'!G63+'May Budget'!G63+'June Budget'!G63+'July Budget'!G63+'August Budget'!G63+'September Budget'!G63+'October Budget'!G63+'November Budget'!G63+'December Budget'!G63)</f>
        <v>0</v>
      </c>
      <c r="H63" s="477" t="e">
        <f t="shared" si="46"/>
        <v>#DIV/0!</v>
      </c>
      <c r="I63" s="472">
        <f>('January Budget'!I63+'February Budget'!I63+'March Budget'!I63+'April Budget'!I63+'May Budget'!I63+'June Budget'!I63+'July Budget'!I63+'August Budget'!I63+'September Budget'!I63+'October Budget'!I63+'November Budget'!I63+'December Budget'!I63)</f>
        <v>0</v>
      </c>
      <c r="J63" s="477" t="e">
        <f t="shared" ref="J63:J77" si="47">+I63/I$7</f>
        <v>#DIV/0!</v>
      </c>
      <c r="K63" s="472">
        <f>('January Budget'!K63+'February Budget'!K63+'March Budget'!K63+'April Budget'!K63+'May Budget'!K63+'June Budget'!K63+'July Budget'!K63+'August Budget'!K63+'September Budget'!K63+'October Budget'!K63+'November Budget'!K63+'December Budget'!K63)</f>
        <v>0</v>
      </c>
      <c r="L63" s="477" t="e">
        <f t="shared" ref="L63:L77" si="48">+K63/K$7</f>
        <v>#DIV/0!</v>
      </c>
      <c r="M63" s="472">
        <f>('January Budget'!M63+'February Budget'!M63+'March Budget'!M63+'April Budget'!M63+'May Budget'!M63+'June Budget'!M63+'July Budget'!M63+'August Budget'!M63+'September Budget'!M63+'October Budget'!M63+'November Budget'!M63+'December Budget'!M63)</f>
        <v>0</v>
      </c>
      <c r="N63" s="477" t="e">
        <f t="shared" ref="N63:N77" si="49">+M63/M$7</f>
        <v>#DIV/0!</v>
      </c>
      <c r="O63" s="472">
        <f>('January Budget'!O63+'February Budget'!O63+'March Budget'!O63+'April Budget'!O63+'May Budget'!O63+'June Budget'!O63+'July Budget'!O63+'August Budget'!O63+'September Budget'!O63+'October Budget'!O63+'November Budget'!O63+'December Budget'!O63)</f>
        <v>0</v>
      </c>
      <c r="P63" s="477" t="e">
        <f t="shared" ref="P63:P77" si="50">+O63/O$7</f>
        <v>#DIV/0!</v>
      </c>
      <c r="Q63" s="472">
        <f>('January Budget'!Q63+'February Budget'!Q63+'March Budget'!Q63+'April Budget'!Q63+'May Budget'!Q63+'June Budget'!Q63+'July Budget'!Q63+'August Budget'!Q63+'September Budget'!Q63+'October Budget'!Q63+'November Budget'!Q63+'December Budget'!Q63)</f>
        <v>0</v>
      </c>
      <c r="R63" s="477" t="e">
        <f t="shared" ref="R63:R77" si="51">+Q63/Q$7</f>
        <v>#DIV/0!</v>
      </c>
      <c r="S63" s="472">
        <f>('January Budget'!S63+'February Budget'!S63+'March Budget'!S63+'April Budget'!S63+'May Budget'!S63+'June Budget'!S63+'July Budget'!S63+'August Budget'!S63+'September Budget'!S63+'October Budget'!S63+'November Budget'!S63+'December Budget'!S63)</f>
        <v>0</v>
      </c>
      <c r="T63" s="477" t="e">
        <f t="shared" ref="T63:T77" si="52">+S63/S$7</f>
        <v>#DIV/0!</v>
      </c>
      <c r="U63" s="472">
        <f>('January Budget'!U63+'February Budget'!U63+'March Budget'!U63+'April Budget'!U63+'May Budget'!U63+'June Budget'!U63+'July Budget'!U63+'August Budget'!U63+'September Budget'!U63+'October Budget'!U63+'November Budget'!U63+'December Budget'!U63)</f>
        <v>0</v>
      </c>
      <c r="V63" s="477" t="e">
        <f t="shared" ref="V63:V77" si="53">+U63/U$7</f>
        <v>#DIV/0!</v>
      </c>
      <c r="W63" s="472">
        <f>('January Budget'!W63+'February Budget'!W63+'March Budget'!W63+'April Budget'!W63+'May Budget'!W63+'June Budget'!W63+'July Budget'!W63+'August Budget'!W63+'September Budget'!W63+'October Budget'!W63+'November Budget'!W63+'December Budget'!W63)</f>
        <v>0</v>
      </c>
      <c r="X63" s="477" t="e">
        <f t="shared" ref="X63:X77" si="54">+W63/W$7</f>
        <v>#DIV/0!</v>
      </c>
      <c r="Y63" s="472">
        <f>('January Budget'!Y63+'February Budget'!Y63+'March Budget'!Y63+'April Budget'!Y63+'May Budget'!Y63+'June Budget'!Y63+'July Budget'!Y63+'August Budget'!Y63+'September Budget'!Y63+'October Budget'!Y63+'November Budget'!Y63+'December Budget'!Y63)</f>
        <v>0</v>
      </c>
      <c r="Z63" s="477" t="e">
        <f t="shared" ref="Z63:Z77" si="55">+Y63/Y$7</f>
        <v>#DIV/0!</v>
      </c>
      <c r="AA63" s="472">
        <f>('January Budget'!AA63+'February Budget'!AA63+'March Budget'!AA63+'April Budget'!AA63+'May Budget'!AA63+'June Budget'!AA63+'July Budget'!AA63+'August Budget'!AA63+'September Budget'!AA63+'October Budget'!AA63+'November Budget'!AA63+'December Budget'!AA63)</f>
        <v>0</v>
      </c>
      <c r="AB63" s="477" t="e">
        <f t="shared" ref="AB63:AB77" si="56">+AA63/AA$7</f>
        <v>#DIV/0!</v>
      </c>
      <c r="AC63" s="472">
        <f>('January Budget'!AC63+'February Budget'!AC63+'March Budget'!AC63+'April Budget'!AC63+'May Budget'!AC63+'June Budget'!AC63+'July Budget'!AC63+'August Budget'!AC63+'September Budget'!AC63+'October Budget'!AC63+'November Budget'!AC63+'December Budget'!AC63)</f>
        <v>0</v>
      </c>
      <c r="AD63" s="479" t="e">
        <f t="shared" ref="AD63:AD77" si="57">+AC63/AC$7</f>
        <v>#DIV/0!</v>
      </c>
    </row>
    <row r="64" spans="1:30" ht="13.15" x14ac:dyDescent="0.4">
      <c r="A64" s="327" t="s">
        <v>398</v>
      </c>
      <c r="B64" s="394" t="s">
        <v>286</v>
      </c>
      <c r="C64" s="474">
        <f t="shared" si="44"/>
        <v>0</v>
      </c>
      <c r="D64" s="475">
        <f t="shared" si="45"/>
        <v>0</v>
      </c>
      <c r="E64" s="472">
        <f>('January Budget'!E64+'February Budget'!E64+'March Budget'!E64+'April Budget'!E64+'May Budget'!E64+'June Budget'!E64+'July Budget'!E64+'August Budget'!E64+'September Budget'!E64+'October Budget'!E64+'November Budget'!E64+'December Budget'!E64)</f>
        <v>0</v>
      </c>
      <c r="F64" s="477">
        <f t="shared" si="46"/>
        <v>0</v>
      </c>
      <c r="G64" s="472">
        <f>('January Budget'!G64+'February Budget'!G64+'March Budget'!G64+'April Budget'!G64+'May Budget'!G64+'June Budget'!G64+'July Budget'!G64+'August Budget'!G64+'September Budget'!G64+'October Budget'!G64+'November Budget'!G64+'December Budget'!G64)</f>
        <v>0</v>
      </c>
      <c r="H64" s="477" t="e">
        <f t="shared" si="46"/>
        <v>#DIV/0!</v>
      </c>
      <c r="I64" s="472">
        <f>('January Budget'!I64+'February Budget'!I64+'March Budget'!I64+'April Budget'!I64+'May Budget'!I64+'June Budget'!I64+'July Budget'!I64+'August Budget'!I64+'September Budget'!I64+'October Budget'!I64+'November Budget'!I64+'December Budget'!I64)</f>
        <v>0</v>
      </c>
      <c r="J64" s="477" t="e">
        <f t="shared" si="47"/>
        <v>#DIV/0!</v>
      </c>
      <c r="K64" s="472">
        <f>('January Budget'!K64+'February Budget'!K64+'March Budget'!K64+'April Budget'!K64+'May Budget'!K64+'June Budget'!K64+'July Budget'!K64+'August Budget'!K64+'September Budget'!K64+'October Budget'!K64+'November Budget'!K64+'December Budget'!K64)</f>
        <v>0</v>
      </c>
      <c r="L64" s="477" t="e">
        <f t="shared" si="48"/>
        <v>#DIV/0!</v>
      </c>
      <c r="M64" s="472">
        <f>('January Budget'!M64+'February Budget'!M64+'March Budget'!M64+'April Budget'!M64+'May Budget'!M64+'June Budget'!M64+'July Budget'!M64+'August Budget'!M64+'September Budget'!M64+'October Budget'!M64+'November Budget'!M64+'December Budget'!M64)</f>
        <v>0</v>
      </c>
      <c r="N64" s="477" t="e">
        <f t="shared" si="49"/>
        <v>#DIV/0!</v>
      </c>
      <c r="O64" s="472">
        <f>('January Budget'!O64+'February Budget'!O64+'March Budget'!O64+'April Budget'!O64+'May Budget'!O64+'June Budget'!O64+'July Budget'!O64+'August Budget'!O64+'September Budget'!O64+'October Budget'!O64+'November Budget'!O64+'December Budget'!O64)</f>
        <v>0</v>
      </c>
      <c r="P64" s="477" t="e">
        <f t="shared" si="50"/>
        <v>#DIV/0!</v>
      </c>
      <c r="Q64" s="472">
        <f>('January Budget'!Q64+'February Budget'!Q64+'March Budget'!Q64+'April Budget'!Q64+'May Budget'!Q64+'June Budget'!Q64+'July Budget'!Q64+'August Budget'!Q64+'September Budget'!Q64+'October Budget'!Q64+'November Budget'!Q64+'December Budget'!Q64)</f>
        <v>0</v>
      </c>
      <c r="R64" s="477" t="e">
        <f t="shared" si="51"/>
        <v>#DIV/0!</v>
      </c>
      <c r="S64" s="472">
        <f>('January Budget'!S64+'February Budget'!S64+'March Budget'!S64+'April Budget'!S64+'May Budget'!S64+'June Budget'!S64+'July Budget'!S64+'August Budget'!S64+'September Budget'!S64+'October Budget'!S64+'November Budget'!S64+'December Budget'!S64)</f>
        <v>0</v>
      </c>
      <c r="T64" s="477" t="e">
        <f t="shared" si="52"/>
        <v>#DIV/0!</v>
      </c>
      <c r="U64" s="472">
        <f>('January Budget'!U64+'February Budget'!U64+'March Budget'!U64+'April Budget'!U64+'May Budget'!U64+'June Budget'!U64+'July Budget'!U64+'August Budget'!U64+'September Budget'!U64+'October Budget'!U64+'November Budget'!U64+'December Budget'!U64)</f>
        <v>0</v>
      </c>
      <c r="V64" s="477" t="e">
        <f t="shared" si="53"/>
        <v>#DIV/0!</v>
      </c>
      <c r="W64" s="472">
        <f>('January Budget'!W64+'February Budget'!W64+'March Budget'!W64+'April Budget'!W64+'May Budget'!W64+'June Budget'!W64+'July Budget'!W64+'August Budget'!W64+'September Budget'!W64+'October Budget'!W64+'November Budget'!W64+'December Budget'!W64)</f>
        <v>0</v>
      </c>
      <c r="X64" s="477" t="e">
        <f t="shared" si="54"/>
        <v>#DIV/0!</v>
      </c>
      <c r="Y64" s="472">
        <f>('January Budget'!Y64+'February Budget'!Y64+'March Budget'!Y64+'April Budget'!Y64+'May Budget'!Y64+'June Budget'!Y64+'July Budget'!Y64+'August Budget'!Y64+'September Budget'!Y64+'October Budget'!Y64+'November Budget'!Y64+'December Budget'!Y64)</f>
        <v>0</v>
      </c>
      <c r="Z64" s="477" t="e">
        <f t="shared" si="55"/>
        <v>#DIV/0!</v>
      </c>
      <c r="AA64" s="472">
        <f>('January Budget'!AA64+'February Budget'!AA64+'March Budget'!AA64+'April Budget'!AA64+'May Budget'!AA64+'June Budget'!AA64+'July Budget'!AA64+'August Budget'!AA64+'September Budget'!AA64+'October Budget'!AA64+'November Budget'!AA64+'December Budget'!AA64)</f>
        <v>0</v>
      </c>
      <c r="AB64" s="477" t="e">
        <f t="shared" si="56"/>
        <v>#DIV/0!</v>
      </c>
      <c r="AC64" s="472">
        <f>('January Budget'!AC64+'February Budget'!AC64+'March Budget'!AC64+'April Budget'!AC64+'May Budget'!AC64+'June Budget'!AC64+'July Budget'!AC64+'August Budget'!AC64+'September Budget'!AC64+'October Budget'!AC64+'November Budget'!AC64+'December Budget'!AC64)</f>
        <v>0</v>
      </c>
      <c r="AD64" s="479" t="e">
        <f t="shared" si="57"/>
        <v>#DIV/0!</v>
      </c>
    </row>
    <row r="65" spans="1:30" ht="13.15" x14ac:dyDescent="0.4">
      <c r="A65" s="327" t="s">
        <v>398</v>
      </c>
      <c r="B65" s="394" t="s">
        <v>287</v>
      </c>
      <c r="C65" s="474">
        <f t="shared" si="44"/>
        <v>0</v>
      </c>
      <c r="D65" s="475">
        <f t="shared" si="45"/>
        <v>0</v>
      </c>
      <c r="E65" s="472">
        <f>('January Budget'!E65+'February Budget'!E65+'March Budget'!E65+'April Budget'!E65+'May Budget'!E65+'June Budget'!E65+'July Budget'!E65+'August Budget'!E65+'September Budget'!E65+'October Budget'!E65+'November Budget'!E65+'December Budget'!E65)</f>
        <v>0</v>
      </c>
      <c r="F65" s="477">
        <f t="shared" si="46"/>
        <v>0</v>
      </c>
      <c r="G65" s="472">
        <f>('January Budget'!G65+'February Budget'!G65+'March Budget'!G65+'April Budget'!G65+'May Budget'!G65+'June Budget'!G65+'July Budget'!G65+'August Budget'!G65+'September Budget'!G65+'October Budget'!G65+'November Budget'!G65+'December Budget'!G65)</f>
        <v>0</v>
      </c>
      <c r="H65" s="477" t="e">
        <f t="shared" si="46"/>
        <v>#DIV/0!</v>
      </c>
      <c r="I65" s="472">
        <f>('January Budget'!I65+'February Budget'!I65+'March Budget'!I65+'April Budget'!I65+'May Budget'!I65+'June Budget'!I65+'July Budget'!I65+'August Budget'!I65+'September Budget'!I65+'October Budget'!I65+'November Budget'!I65+'December Budget'!I65)</f>
        <v>0</v>
      </c>
      <c r="J65" s="477" t="e">
        <f t="shared" si="47"/>
        <v>#DIV/0!</v>
      </c>
      <c r="K65" s="472">
        <f>('January Budget'!K65+'February Budget'!K65+'March Budget'!K65+'April Budget'!K65+'May Budget'!K65+'June Budget'!K65+'July Budget'!K65+'August Budget'!K65+'September Budget'!K65+'October Budget'!K65+'November Budget'!K65+'December Budget'!K65)</f>
        <v>0</v>
      </c>
      <c r="L65" s="477" t="e">
        <f t="shared" si="48"/>
        <v>#DIV/0!</v>
      </c>
      <c r="M65" s="472">
        <f>('January Budget'!M65+'February Budget'!M65+'March Budget'!M65+'April Budget'!M65+'May Budget'!M65+'June Budget'!M65+'July Budget'!M65+'August Budget'!M65+'September Budget'!M65+'October Budget'!M65+'November Budget'!M65+'December Budget'!M65)</f>
        <v>0</v>
      </c>
      <c r="N65" s="477" t="e">
        <f t="shared" si="49"/>
        <v>#DIV/0!</v>
      </c>
      <c r="O65" s="472">
        <f>('January Budget'!O65+'February Budget'!O65+'March Budget'!O65+'April Budget'!O65+'May Budget'!O65+'June Budget'!O65+'July Budget'!O65+'August Budget'!O65+'September Budget'!O65+'October Budget'!O65+'November Budget'!O65+'December Budget'!O65)</f>
        <v>0</v>
      </c>
      <c r="P65" s="477" t="e">
        <f t="shared" si="50"/>
        <v>#DIV/0!</v>
      </c>
      <c r="Q65" s="472">
        <f>('January Budget'!Q65+'February Budget'!Q65+'March Budget'!Q65+'April Budget'!Q65+'May Budget'!Q65+'June Budget'!Q65+'July Budget'!Q65+'August Budget'!Q65+'September Budget'!Q65+'October Budget'!Q65+'November Budget'!Q65+'December Budget'!Q65)</f>
        <v>0</v>
      </c>
      <c r="R65" s="477" t="e">
        <f t="shared" si="51"/>
        <v>#DIV/0!</v>
      </c>
      <c r="S65" s="472">
        <f>('January Budget'!S65+'February Budget'!S65+'March Budget'!S65+'April Budget'!S65+'May Budget'!S65+'June Budget'!S65+'July Budget'!S65+'August Budget'!S65+'September Budget'!S65+'October Budget'!S65+'November Budget'!S65+'December Budget'!S65)</f>
        <v>0</v>
      </c>
      <c r="T65" s="477" t="e">
        <f t="shared" si="52"/>
        <v>#DIV/0!</v>
      </c>
      <c r="U65" s="472">
        <f>('January Budget'!U65+'February Budget'!U65+'March Budget'!U65+'April Budget'!U65+'May Budget'!U65+'June Budget'!U65+'July Budget'!U65+'August Budget'!U65+'September Budget'!U65+'October Budget'!U65+'November Budget'!U65+'December Budget'!U65)</f>
        <v>0</v>
      </c>
      <c r="V65" s="477" t="e">
        <f t="shared" si="53"/>
        <v>#DIV/0!</v>
      </c>
      <c r="W65" s="472">
        <f>('January Budget'!W65+'February Budget'!W65+'March Budget'!W65+'April Budget'!W65+'May Budget'!W65+'June Budget'!W65+'July Budget'!W65+'August Budget'!W65+'September Budget'!W65+'October Budget'!W65+'November Budget'!W65+'December Budget'!W65)</f>
        <v>0</v>
      </c>
      <c r="X65" s="477" t="e">
        <f t="shared" si="54"/>
        <v>#DIV/0!</v>
      </c>
      <c r="Y65" s="472">
        <f>('January Budget'!Y65+'February Budget'!Y65+'March Budget'!Y65+'April Budget'!Y65+'May Budget'!Y65+'June Budget'!Y65+'July Budget'!Y65+'August Budget'!Y65+'September Budget'!Y65+'October Budget'!Y65+'November Budget'!Y65+'December Budget'!Y65)</f>
        <v>0</v>
      </c>
      <c r="Z65" s="477" t="e">
        <f t="shared" si="55"/>
        <v>#DIV/0!</v>
      </c>
      <c r="AA65" s="472">
        <f>('January Budget'!AA65+'February Budget'!AA65+'March Budget'!AA65+'April Budget'!AA65+'May Budget'!AA65+'June Budget'!AA65+'July Budget'!AA65+'August Budget'!AA65+'September Budget'!AA65+'October Budget'!AA65+'November Budget'!AA65+'December Budget'!AA65)</f>
        <v>0</v>
      </c>
      <c r="AB65" s="477" t="e">
        <f t="shared" si="56"/>
        <v>#DIV/0!</v>
      </c>
      <c r="AC65" s="472">
        <f>('January Budget'!AC65+'February Budget'!AC65+'March Budget'!AC65+'April Budget'!AC65+'May Budget'!AC65+'June Budget'!AC65+'July Budget'!AC65+'August Budget'!AC65+'September Budget'!AC65+'October Budget'!AC65+'November Budget'!AC65+'December Budget'!AC65)</f>
        <v>0</v>
      </c>
      <c r="AD65" s="479" t="e">
        <f t="shared" si="57"/>
        <v>#DIV/0!</v>
      </c>
    </row>
    <row r="66" spans="1:30" ht="13.15" x14ac:dyDescent="0.4">
      <c r="A66" s="327" t="s">
        <v>398</v>
      </c>
      <c r="B66" s="394" t="s">
        <v>288</v>
      </c>
      <c r="C66" s="474">
        <f t="shared" si="44"/>
        <v>0</v>
      </c>
      <c r="D66" s="475">
        <f t="shared" si="45"/>
        <v>0</v>
      </c>
      <c r="E66" s="472">
        <f>('January Budget'!E66+'February Budget'!E66+'March Budget'!E66+'April Budget'!E66+'May Budget'!E66+'June Budget'!E66+'July Budget'!E66+'August Budget'!E66+'September Budget'!E66+'October Budget'!E66+'November Budget'!E66+'December Budget'!E66)</f>
        <v>0</v>
      </c>
      <c r="F66" s="477">
        <f t="shared" si="46"/>
        <v>0</v>
      </c>
      <c r="G66" s="472">
        <f>('January Budget'!G66+'February Budget'!G66+'March Budget'!G66+'April Budget'!G66+'May Budget'!G66+'June Budget'!G66+'July Budget'!G66+'August Budget'!G66+'September Budget'!G66+'October Budget'!G66+'November Budget'!G66+'December Budget'!G66)</f>
        <v>0</v>
      </c>
      <c r="H66" s="477" t="e">
        <f t="shared" si="46"/>
        <v>#DIV/0!</v>
      </c>
      <c r="I66" s="472">
        <f>('January Budget'!I66+'February Budget'!I66+'March Budget'!I66+'April Budget'!I66+'May Budget'!I66+'June Budget'!I66+'July Budget'!I66+'August Budget'!I66+'September Budget'!I66+'October Budget'!I66+'November Budget'!I66+'December Budget'!I66)</f>
        <v>0</v>
      </c>
      <c r="J66" s="477" t="e">
        <f t="shared" si="47"/>
        <v>#DIV/0!</v>
      </c>
      <c r="K66" s="472">
        <f>('January Budget'!K66+'February Budget'!K66+'March Budget'!K66+'April Budget'!K66+'May Budget'!K66+'June Budget'!K66+'July Budget'!K66+'August Budget'!K66+'September Budget'!K66+'October Budget'!K66+'November Budget'!K66+'December Budget'!K66)</f>
        <v>0</v>
      </c>
      <c r="L66" s="477" t="e">
        <f t="shared" si="48"/>
        <v>#DIV/0!</v>
      </c>
      <c r="M66" s="472">
        <f>('January Budget'!M66+'February Budget'!M66+'March Budget'!M66+'April Budget'!M66+'May Budget'!M66+'June Budget'!M66+'July Budget'!M66+'August Budget'!M66+'September Budget'!M66+'October Budget'!M66+'November Budget'!M66+'December Budget'!M66)</f>
        <v>0</v>
      </c>
      <c r="N66" s="477" t="e">
        <f t="shared" si="49"/>
        <v>#DIV/0!</v>
      </c>
      <c r="O66" s="472">
        <f>('January Budget'!O66+'February Budget'!O66+'March Budget'!O66+'April Budget'!O66+'May Budget'!O66+'June Budget'!O66+'July Budget'!O66+'August Budget'!O66+'September Budget'!O66+'October Budget'!O66+'November Budget'!O66+'December Budget'!O66)</f>
        <v>0</v>
      </c>
      <c r="P66" s="477" t="e">
        <f t="shared" si="50"/>
        <v>#DIV/0!</v>
      </c>
      <c r="Q66" s="472">
        <f>('January Budget'!Q66+'February Budget'!Q66+'March Budget'!Q66+'April Budget'!Q66+'May Budget'!Q66+'June Budget'!Q66+'July Budget'!Q66+'August Budget'!Q66+'September Budget'!Q66+'October Budget'!Q66+'November Budget'!Q66+'December Budget'!Q66)</f>
        <v>0</v>
      </c>
      <c r="R66" s="477" t="e">
        <f t="shared" si="51"/>
        <v>#DIV/0!</v>
      </c>
      <c r="S66" s="472">
        <f>('January Budget'!S66+'February Budget'!S66+'March Budget'!S66+'April Budget'!S66+'May Budget'!S66+'June Budget'!S66+'July Budget'!S66+'August Budget'!S66+'September Budget'!S66+'October Budget'!S66+'November Budget'!S66+'December Budget'!S66)</f>
        <v>0</v>
      </c>
      <c r="T66" s="477" t="e">
        <f t="shared" si="52"/>
        <v>#DIV/0!</v>
      </c>
      <c r="U66" s="472">
        <f>('January Budget'!U66+'February Budget'!U66+'March Budget'!U66+'April Budget'!U66+'May Budget'!U66+'June Budget'!U66+'July Budget'!U66+'August Budget'!U66+'September Budget'!U66+'October Budget'!U66+'November Budget'!U66+'December Budget'!U66)</f>
        <v>0</v>
      </c>
      <c r="V66" s="477" t="e">
        <f t="shared" si="53"/>
        <v>#DIV/0!</v>
      </c>
      <c r="W66" s="472">
        <f>('January Budget'!W66+'February Budget'!W66+'March Budget'!W66+'April Budget'!W66+'May Budget'!W66+'June Budget'!W66+'July Budget'!W66+'August Budget'!W66+'September Budget'!W66+'October Budget'!W66+'November Budget'!W66+'December Budget'!W66)</f>
        <v>0</v>
      </c>
      <c r="X66" s="477" t="e">
        <f t="shared" si="54"/>
        <v>#DIV/0!</v>
      </c>
      <c r="Y66" s="472">
        <f>('January Budget'!Y66+'February Budget'!Y66+'March Budget'!Y66+'April Budget'!Y66+'May Budget'!Y66+'June Budget'!Y66+'July Budget'!Y66+'August Budget'!Y66+'September Budget'!Y66+'October Budget'!Y66+'November Budget'!Y66+'December Budget'!Y66)</f>
        <v>0</v>
      </c>
      <c r="Z66" s="477" t="e">
        <f t="shared" si="55"/>
        <v>#DIV/0!</v>
      </c>
      <c r="AA66" s="472">
        <f>('January Budget'!AA66+'February Budget'!AA66+'March Budget'!AA66+'April Budget'!AA66+'May Budget'!AA66+'June Budget'!AA66+'July Budget'!AA66+'August Budget'!AA66+'September Budget'!AA66+'October Budget'!AA66+'November Budget'!AA66+'December Budget'!AA66)</f>
        <v>0</v>
      </c>
      <c r="AB66" s="477" t="e">
        <f t="shared" si="56"/>
        <v>#DIV/0!</v>
      </c>
      <c r="AC66" s="472">
        <f>('January Budget'!AC66+'February Budget'!AC66+'March Budget'!AC66+'April Budget'!AC66+'May Budget'!AC66+'June Budget'!AC66+'July Budget'!AC66+'August Budget'!AC66+'September Budget'!AC66+'October Budget'!AC66+'November Budget'!AC66+'December Budget'!AC66)</f>
        <v>0</v>
      </c>
      <c r="AD66" s="479" t="e">
        <f t="shared" si="57"/>
        <v>#DIV/0!</v>
      </c>
    </row>
    <row r="67" spans="1:30" ht="13.15" x14ac:dyDescent="0.4">
      <c r="A67" s="327" t="s">
        <v>399</v>
      </c>
      <c r="B67" s="394" t="s">
        <v>289</v>
      </c>
      <c r="C67" s="474">
        <f t="shared" si="44"/>
        <v>0</v>
      </c>
      <c r="D67" s="475">
        <f t="shared" si="45"/>
        <v>0</v>
      </c>
      <c r="E67" s="472">
        <f>('January Budget'!E67+'February Budget'!E67+'March Budget'!E67+'April Budget'!E67+'May Budget'!E67+'June Budget'!E67+'July Budget'!E67+'August Budget'!E67+'September Budget'!E67+'October Budget'!E67+'November Budget'!E67+'December Budget'!E67)</f>
        <v>0</v>
      </c>
      <c r="F67" s="477">
        <f t="shared" si="46"/>
        <v>0</v>
      </c>
      <c r="G67" s="472">
        <f>('January Budget'!G67+'February Budget'!G67+'March Budget'!G67+'April Budget'!G67+'May Budget'!G67+'June Budget'!G67+'July Budget'!G67+'August Budget'!G67+'September Budget'!G67+'October Budget'!G67+'November Budget'!G67+'December Budget'!G67)</f>
        <v>0</v>
      </c>
      <c r="H67" s="477" t="e">
        <f t="shared" si="46"/>
        <v>#DIV/0!</v>
      </c>
      <c r="I67" s="472">
        <f>('January Budget'!I67+'February Budget'!I67+'March Budget'!I67+'April Budget'!I67+'May Budget'!I67+'June Budget'!I67+'July Budget'!I67+'August Budget'!I67+'September Budget'!I67+'October Budget'!I67+'November Budget'!I67+'December Budget'!I67)</f>
        <v>0</v>
      </c>
      <c r="J67" s="477" t="e">
        <f t="shared" si="47"/>
        <v>#DIV/0!</v>
      </c>
      <c r="K67" s="472">
        <f>('January Budget'!K67+'February Budget'!K67+'March Budget'!K67+'April Budget'!K67+'May Budget'!K67+'June Budget'!K67+'July Budget'!K67+'August Budget'!K67+'September Budget'!K67+'October Budget'!K67+'November Budget'!K67+'December Budget'!K67)</f>
        <v>0</v>
      </c>
      <c r="L67" s="477" t="e">
        <f t="shared" si="48"/>
        <v>#DIV/0!</v>
      </c>
      <c r="M67" s="472">
        <f>('January Budget'!M67+'February Budget'!M67+'March Budget'!M67+'April Budget'!M67+'May Budget'!M67+'June Budget'!M67+'July Budget'!M67+'August Budget'!M67+'September Budget'!M67+'October Budget'!M67+'November Budget'!M67+'December Budget'!M67)</f>
        <v>0</v>
      </c>
      <c r="N67" s="477" t="e">
        <f t="shared" si="49"/>
        <v>#DIV/0!</v>
      </c>
      <c r="O67" s="472">
        <f>('January Budget'!O67+'February Budget'!O67+'March Budget'!O67+'April Budget'!O67+'May Budget'!O67+'June Budget'!O67+'July Budget'!O67+'August Budget'!O67+'September Budget'!O67+'October Budget'!O67+'November Budget'!O67+'December Budget'!O67)</f>
        <v>0</v>
      </c>
      <c r="P67" s="477" t="e">
        <f t="shared" si="50"/>
        <v>#DIV/0!</v>
      </c>
      <c r="Q67" s="472">
        <f>('January Budget'!Q67+'February Budget'!Q67+'March Budget'!Q67+'April Budget'!Q67+'May Budget'!Q67+'June Budget'!Q67+'July Budget'!Q67+'August Budget'!Q67+'September Budget'!Q67+'October Budget'!Q67+'November Budget'!Q67+'December Budget'!Q67)</f>
        <v>0</v>
      </c>
      <c r="R67" s="477" t="e">
        <f t="shared" si="51"/>
        <v>#DIV/0!</v>
      </c>
      <c r="S67" s="472">
        <f>('January Budget'!S67+'February Budget'!S67+'March Budget'!S67+'April Budget'!S67+'May Budget'!S67+'June Budget'!S67+'July Budget'!S67+'August Budget'!S67+'September Budget'!S67+'October Budget'!S67+'November Budget'!S67+'December Budget'!S67)</f>
        <v>0</v>
      </c>
      <c r="T67" s="477" t="e">
        <f t="shared" si="52"/>
        <v>#DIV/0!</v>
      </c>
      <c r="U67" s="472">
        <f>('January Budget'!U67+'February Budget'!U67+'March Budget'!U67+'April Budget'!U67+'May Budget'!U67+'June Budget'!U67+'July Budget'!U67+'August Budget'!U67+'September Budget'!U67+'October Budget'!U67+'November Budget'!U67+'December Budget'!U67)</f>
        <v>0</v>
      </c>
      <c r="V67" s="477" t="e">
        <f t="shared" si="53"/>
        <v>#DIV/0!</v>
      </c>
      <c r="W67" s="472">
        <f>('January Budget'!W67+'February Budget'!W67+'March Budget'!W67+'April Budget'!W67+'May Budget'!W67+'June Budget'!W67+'July Budget'!W67+'August Budget'!W67+'September Budget'!W67+'October Budget'!W67+'November Budget'!W67+'December Budget'!W67)</f>
        <v>0</v>
      </c>
      <c r="X67" s="477" t="e">
        <f t="shared" si="54"/>
        <v>#DIV/0!</v>
      </c>
      <c r="Y67" s="472">
        <f>('January Budget'!Y67+'February Budget'!Y67+'March Budget'!Y67+'April Budget'!Y67+'May Budget'!Y67+'June Budget'!Y67+'July Budget'!Y67+'August Budget'!Y67+'September Budget'!Y67+'October Budget'!Y67+'November Budget'!Y67+'December Budget'!Y67)</f>
        <v>0</v>
      </c>
      <c r="Z67" s="477" t="e">
        <f t="shared" si="55"/>
        <v>#DIV/0!</v>
      </c>
      <c r="AA67" s="472">
        <f>('January Budget'!AA67+'February Budget'!AA67+'March Budget'!AA67+'April Budget'!AA67+'May Budget'!AA67+'June Budget'!AA67+'July Budget'!AA67+'August Budget'!AA67+'September Budget'!AA67+'October Budget'!AA67+'November Budget'!AA67+'December Budget'!AA67)</f>
        <v>0</v>
      </c>
      <c r="AB67" s="477" t="e">
        <f t="shared" si="56"/>
        <v>#DIV/0!</v>
      </c>
      <c r="AC67" s="472">
        <f>('January Budget'!AC67+'February Budget'!AC67+'March Budget'!AC67+'April Budget'!AC67+'May Budget'!AC67+'June Budget'!AC67+'July Budget'!AC67+'August Budget'!AC67+'September Budget'!AC67+'October Budget'!AC67+'November Budget'!AC67+'December Budget'!AC67)</f>
        <v>0</v>
      </c>
      <c r="AD67" s="479" t="e">
        <f t="shared" si="57"/>
        <v>#DIV/0!</v>
      </c>
    </row>
    <row r="68" spans="1:30" ht="13.15" x14ac:dyDescent="0.4">
      <c r="A68" s="327" t="s">
        <v>399</v>
      </c>
      <c r="B68" s="394" t="s">
        <v>290</v>
      </c>
      <c r="C68" s="474">
        <f t="shared" si="44"/>
        <v>0</v>
      </c>
      <c r="D68" s="475">
        <f t="shared" si="45"/>
        <v>0</v>
      </c>
      <c r="E68" s="472">
        <f>('January Budget'!E68+'February Budget'!E68+'March Budget'!E68+'April Budget'!E68+'May Budget'!E68+'June Budget'!E68+'July Budget'!E68+'August Budget'!E68+'September Budget'!E68+'October Budget'!E68+'November Budget'!E68+'December Budget'!E68)</f>
        <v>0</v>
      </c>
      <c r="F68" s="477">
        <f t="shared" si="46"/>
        <v>0</v>
      </c>
      <c r="G68" s="472">
        <f>('January Budget'!G68+'February Budget'!G68+'March Budget'!G68+'April Budget'!G68+'May Budget'!G68+'June Budget'!G68+'July Budget'!G68+'August Budget'!G68+'September Budget'!G68+'October Budget'!G68+'November Budget'!G68+'December Budget'!G68)</f>
        <v>0</v>
      </c>
      <c r="H68" s="477" t="e">
        <f t="shared" si="46"/>
        <v>#DIV/0!</v>
      </c>
      <c r="I68" s="472">
        <f>('January Budget'!I68+'February Budget'!I68+'March Budget'!I68+'April Budget'!I68+'May Budget'!I68+'June Budget'!I68+'July Budget'!I68+'August Budget'!I68+'September Budget'!I68+'October Budget'!I68+'November Budget'!I68+'December Budget'!I68)</f>
        <v>0</v>
      </c>
      <c r="J68" s="477" t="e">
        <f t="shared" si="47"/>
        <v>#DIV/0!</v>
      </c>
      <c r="K68" s="472">
        <f>('January Budget'!K68+'February Budget'!K68+'March Budget'!K68+'April Budget'!K68+'May Budget'!K68+'June Budget'!K68+'July Budget'!K68+'August Budget'!K68+'September Budget'!K68+'October Budget'!K68+'November Budget'!K68+'December Budget'!K68)</f>
        <v>0</v>
      </c>
      <c r="L68" s="477" t="e">
        <f t="shared" si="48"/>
        <v>#DIV/0!</v>
      </c>
      <c r="M68" s="472">
        <f>('January Budget'!M68+'February Budget'!M68+'March Budget'!M68+'April Budget'!M68+'May Budget'!M68+'June Budget'!M68+'July Budget'!M68+'August Budget'!M68+'September Budget'!M68+'October Budget'!M68+'November Budget'!M68+'December Budget'!M68)</f>
        <v>0</v>
      </c>
      <c r="N68" s="477" t="e">
        <f t="shared" si="49"/>
        <v>#DIV/0!</v>
      </c>
      <c r="O68" s="472">
        <f>('January Budget'!O68+'February Budget'!O68+'March Budget'!O68+'April Budget'!O68+'May Budget'!O68+'June Budget'!O68+'July Budget'!O68+'August Budget'!O68+'September Budget'!O68+'October Budget'!O68+'November Budget'!O68+'December Budget'!O68)</f>
        <v>0</v>
      </c>
      <c r="P68" s="477" t="e">
        <f t="shared" si="50"/>
        <v>#DIV/0!</v>
      </c>
      <c r="Q68" s="472">
        <f>('January Budget'!Q68+'February Budget'!Q68+'March Budget'!Q68+'April Budget'!Q68+'May Budget'!Q68+'June Budget'!Q68+'July Budget'!Q68+'August Budget'!Q68+'September Budget'!Q68+'October Budget'!Q68+'November Budget'!Q68+'December Budget'!Q68)</f>
        <v>0</v>
      </c>
      <c r="R68" s="477" t="e">
        <f t="shared" si="51"/>
        <v>#DIV/0!</v>
      </c>
      <c r="S68" s="472">
        <f>('January Budget'!S68+'February Budget'!S68+'March Budget'!S68+'April Budget'!S68+'May Budget'!S68+'June Budget'!S68+'July Budget'!S68+'August Budget'!S68+'September Budget'!S68+'October Budget'!S68+'November Budget'!S68+'December Budget'!S68)</f>
        <v>0</v>
      </c>
      <c r="T68" s="477" t="e">
        <f t="shared" si="52"/>
        <v>#DIV/0!</v>
      </c>
      <c r="U68" s="472">
        <f>('January Budget'!U68+'February Budget'!U68+'March Budget'!U68+'April Budget'!U68+'May Budget'!U68+'June Budget'!U68+'July Budget'!U68+'August Budget'!U68+'September Budget'!U68+'October Budget'!U68+'November Budget'!U68+'December Budget'!U68)</f>
        <v>0</v>
      </c>
      <c r="V68" s="477" t="e">
        <f t="shared" si="53"/>
        <v>#DIV/0!</v>
      </c>
      <c r="W68" s="472">
        <f>('January Budget'!W68+'February Budget'!W68+'March Budget'!W68+'April Budget'!W68+'May Budget'!W68+'June Budget'!W68+'July Budget'!W68+'August Budget'!W68+'September Budget'!W68+'October Budget'!W68+'November Budget'!W68+'December Budget'!W68)</f>
        <v>0</v>
      </c>
      <c r="X68" s="477" t="e">
        <f t="shared" si="54"/>
        <v>#DIV/0!</v>
      </c>
      <c r="Y68" s="472">
        <f>('January Budget'!Y68+'February Budget'!Y68+'March Budget'!Y68+'April Budget'!Y68+'May Budget'!Y68+'June Budget'!Y68+'July Budget'!Y68+'August Budget'!Y68+'September Budget'!Y68+'October Budget'!Y68+'November Budget'!Y68+'December Budget'!Y68)</f>
        <v>0</v>
      </c>
      <c r="Z68" s="477" t="e">
        <f t="shared" si="55"/>
        <v>#DIV/0!</v>
      </c>
      <c r="AA68" s="472">
        <f>('January Budget'!AA68+'February Budget'!AA68+'March Budget'!AA68+'April Budget'!AA68+'May Budget'!AA68+'June Budget'!AA68+'July Budget'!AA68+'August Budget'!AA68+'September Budget'!AA68+'October Budget'!AA68+'November Budget'!AA68+'December Budget'!AA68)</f>
        <v>0</v>
      </c>
      <c r="AB68" s="477" t="e">
        <f t="shared" si="56"/>
        <v>#DIV/0!</v>
      </c>
      <c r="AC68" s="472">
        <f>('January Budget'!AC68+'February Budget'!AC68+'March Budget'!AC68+'April Budget'!AC68+'May Budget'!AC68+'June Budget'!AC68+'July Budget'!AC68+'August Budget'!AC68+'September Budget'!AC68+'October Budget'!AC68+'November Budget'!AC68+'December Budget'!AC68)</f>
        <v>0</v>
      </c>
      <c r="AD68" s="479" t="e">
        <f t="shared" si="57"/>
        <v>#DIV/0!</v>
      </c>
    </row>
    <row r="69" spans="1:30" ht="13.15" x14ac:dyDescent="0.4">
      <c r="A69" s="327" t="s">
        <v>399</v>
      </c>
      <c r="B69" s="394" t="s">
        <v>291</v>
      </c>
      <c r="C69" s="474">
        <f t="shared" si="44"/>
        <v>0</v>
      </c>
      <c r="D69" s="475">
        <f t="shared" si="45"/>
        <v>0</v>
      </c>
      <c r="E69" s="472">
        <f>('January Budget'!E69+'February Budget'!E69+'March Budget'!E69+'April Budget'!E69+'May Budget'!E69+'June Budget'!E69+'July Budget'!E69+'August Budget'!E69+'September Budget'!E69+'October Budget'!E69+'November Budget'!E69+'December Budget'!E69)</f>
        <v>0</v>
      </c>
      <c r="F69" s="477">
        <f t="shared" si="46"/>
        <v>0</v>
      </c>
      <c r="G69" s="472">
        <f>('January Budget'!G69+'February Budget'!G69+'March Budget'!G69+'April Budget'!G69+'May Budget'!G69+'June Budget'!G69+'July Budget'!G69+'August Budget'!G69+'September Budget'!G69+'October Budget'!G69+'November Budget'!G69+'December Budget'!G69)</f>
        <v>0</v>
      </c>
      <c r="H69" s="477" t="e">
        <f t="shared" si="46"/>
        <v>#DIV/0!</v>
      </c>
      <c r="I69" s="472">
        <f>('January Budget'!I69+'February Budget'!I69+'March Budget'!I69+'April Budget'!I69+'May Budget'!I69+'June Budget'!I69+'July Budget'!I69+'August Budget'!I69+'September Budget'!I69+'October Budget'!I69+'November Budget'!I69+'December Budget'!I69)</f>
        <v>0</v>
      </c>
      <c r="J69" s="477" t="e">
        <f t="shared" si="47"/>
        <v>#DIV/0!</v>
      </c>
      <c r="K69" s="472">
        <f>('January Budget'!K69+'February Budget'!K69+'March Budget'!K69+'April Budget'!K69+'May Budget'!K69+'June Budget'!K69+'July Budget'!K69+'August Budget'!K69+'September Budget'!K69+'October Budget'!K69+'November Budget'!K69+'December Budget'!K69)</f>
        <v>0</v>
      </c>
      <c r="L69" s="477" t="e">
        <f t="shared" si="48"/>
        <v>#DIV/0!</v>
      </c>
      <c r="M69" s="472">
        <f>('January Budget'!M69+'February Budget'!M69+'March Budget'!M69+'April Budget'!M69+'May Budget'!M69+'June Budget'!M69+'July Budget'!M69+'August Budget'!M69+'September Budget'!M69+'October Budget'!M69+'November Budget'!M69+'December Budget'!M69)</f>
        <v>0</v>
      </c>
      <c r="N69" s="477" t="e">
        <f t="shared" si="49"/>
        <v>#DIV/0!</v>
      </c>
      <c r="O69" s="472">
        <f>('January Budget'!O69+'February Budget'!O69+'March Budget'!O69+'April Budget'!O69+'May Budget'!O69+'June Budget'!O69+'July Budget'!O69+'August Budget'!O69+'September Budget'!O69+'October Budget'!O69+'November Budget'!O69+'December Budget'!O69)</f>
        <v>0</v>
      </c>
      <c r="P69" s="477" t="e">
        <f t="shared" si="50"/>
        <v>#DIV/0!</v>
      </c>
      <c r="Q69" s="472">
        <f>('January Budget'!Q69+'February Budget'!Q69+'March Budget'!Q69+'April Budget'!Q69+'May Budget'!Q69+'June Budget'!Q69+'July Budget'!Q69+'August Budget'!Q69+'September Budget'!Q69+'October Budget'!Q69+'November Budget'!Q69+'December Budget'!Q69)</f>
        <v>0</v>
      </c>
      <c r="R69" s="477" t="e">
        <f t="shared" si="51"/>
        <v>#DIV/0!</v>
      </c>
      <c r="S69" s="472">
        <f>('January Budget'!S69+'February Budget'!S69+'March Budget'!S69+'April Budget'!S69+'May Budget'!S69+'June Budget'!S69+'July Budget'!S69+'August Budget'!S69+'September Budget'!S69+'October Budget'!S69+'November Budget'!S69+'December Budget'!S69)</f>
        <v>0</v>
      </c>
      <c r="T69" s="477" t="e">
        <f t="shared" si="52"/>
        <v>#DIV/0!</v>
      </c>
      <c r="U69" s="472">
        <f>('January Budget'!U69+'February Budget'!U69+'March Budget'!U69+'April Budget'!U69+'May Budget'!U69+'June Budget'!U69+'July Budget'!U69+'August Budget'!U69+'September Budget'!U69+'October Budget'!U69+'November Budget'!U69+'December Budget'!U69)</f>
        <v>0</v>
      </c>
      <c r="V69" s="477" t="e">
        <f t="shared" si="53"/>
        <v>#DIV/0!</v>
      </c>
      <c r="W69" s="472">
        <f>('January Budget'!W69+'February Budget'!W69+'March Budget'!W69+'April Budget'!W69+'May Budget'!W69+'June Budget'!W69+'July Budget'!W69+'August Budget'!W69+'September Budget'!W69+'October Budget'!W69+'November Budget'!W69+'December Budget'!W69)</f>
        <v>0</v>
      </c>
      <c r="X69" s="477" t="e">
        <f t="shared" si="54"/>
        <v>#DIV/0!</v>
      </c>
      <c r="Y69" s="472">
        <f>('January Budget'!Y69+'February Budget'!Y69+'March Budget'!Y69+'April Budget'!Y69+'May Budget'!Y69+'June Budget'!Y69+'July Budget'!Y69+'August Budget'!Y69+'September Budget'!Y69+'October Budget'!Y69+'November Budget'!Y69+'December Budget'!Y69)</f>
        <v>0</v>
      </c>
      <c r="Z69" s="477" t="e">
        <f t="shared" si="55"/>
        <v>#DIV/0!</v>
      </c>
      <c r="AA69" s="472">
        <f>('January Budget'!AA69+'February Budget'!AA69+'March Budget'!AA69+'April Budget'!AA69+'May Budget'!AA69+'June Budget'!AA69+'July Budget'!AA69+'August Budget'!AA69+'September Budget'!AA69+'October Budget'!AA69+'November Budget'!AA69+'December Budget'!AA69)</f>
        <v>0</v>
      </c>
      <c r="AB69" s="477" t="e">
        <f t="shared" si="56"/>
        <v>#DIV/0!</v>
      </c>
      <c r="AC69" s="472">
        <f>('January Budget'!AC69+'February Budget'!AC69+'March Budget'!AC69+'April Budget'!AC69+'May Budget'!AC69+'June Budget'!AC69+'July Budget'!AC69+'August Budget'!AC69+'September Budget'!AC69+'October Budget'!AC69+'November Budget'!AC69+'December Budget'!AC69)</f>
        <v>0</v>
      </c>
      <c r="AD69" s="479" t="e">
        <f t="shared" si="57"/>
        <v>#DIV/0!</v>
      </c>
    </row>
    <row r="70" spans="1:30" ht="13.15" x14ac:dyDescent="0.4">
      <c r="A70" s="327" t="s">
        <v>398</v>
      </c>
      <c r="B70" s="394" t="s">
        <v>292</v>
      </c>
      <c r="C70" s="474">
        <f t="shared" si="44"/>
        <v>0</v>
      </c>
      <c r="D70" s="475">
        <f t="shared" si="45"/>
        <v>0</v>
      </c>
      <c r="E70" s="472">
        <f>('January Budget'!E70+'February Budget'!E70+'March Budget'!E70+'April Budget'!E70+'May Budget'!E70+'June Budget'!E70+'July Budget'!E70+'August Budget'!E70+'September Budget'!E70+'October Budget'!E70+'November Budget'!E70+'December Budget'!E70)</f>
        <v>0</v>
      </c>
      <c r="F70" s="477">
        <f t="shared" si="46"/>
        <v>0</v>
      </c>
      <c r="G70" s="472">
        <f>('January Budget'!G70+'February Budget'!G70+'March Budget'!G70+'April Budget'!G70+'May Budget'!G70+'June Budget'!G70+'July Budget'!G70+'August Budget'!G70+'September Budget'!G70+'October Budget'!G70+'November Budget'!G70+'December Budget'!G70)</f>
        <v>0</v>
      </c>
      <c r="H70" s="477" t="e">
        <f t="shared" si="46"/>
        <v>#DIV/0!</v>
      </c>
      <c r="I70" s="472">
        <f>('January Budget'!I70+'February Budget'!I70+'March Budget'!I70+'April Budget'!I70+'May Budget'!I70+'June Budget'!I70+'July Budget'!I70+'August Budget'!I70+'September Budget'!I70+'October Budget'!I70+'November Budget'!I70+'December Budget'!I70)</f>
        <v>0</v>
      </c>
      <c r="J70" s="477" t="e">
        <f t="shared" si="47"/>
        <v>#DIV/0!</v>
      </c>
      <c r="K70" s="472">
        <f>('January Budget'!K70+'February Budget'!K70+'March Budget'!K70+'April Budget'!K70+'May Budget'!K70+'June Budget'!K70+'July Budget'!K70+'August Budget'!K70+'September Budget'!K70+'October Budget'!K70+'November Budget'!K70+'December Budget'!K70)</f>
        <v>0</v>
      </c>
      <c r="L70" s="477" t="e">
        <f t="shared" si="48"/>
        <v>#DIV/0!</v>
      </c>
      <c r="M70" s="472">
        <f>('January Budget'!M70+'February Budget'!M70+'March Budget'!M70+'April Budget'!M70+'May Budget'!M70+'June Budget'!M70+'July Budget'!M70+'August Budget'!M70+'September Budget'!M70+'October Budget'!M70+'November Budget'!M70+'December Budget'!M70)</f>
        <v>0</v>
      </c>
      <c r="N70" s="477" t="e">
        <f t="shared" si="49"/>
        <v>#DIV/0!</v>
      </c>
      <c r="O70" s="472">
        <f>('January Budget'!O70+'February Budget'!O70+'March Budget'!O70+'April Budget'!O70+'May Budget'!O70+'June Budget'!O70+'July Budget'!O70+'August Budget'!O70+'September Budget'!O70+'October Budget'!O70+'November Budget'!O70+'December Budget'!O70)</f>
        <v>0</v>
      </c>
      <c r="P70" s="477" t="e">
        <f t="shared" si="50"/>
        <v>#DIV/0!</v>
      </c>
      <c r="Q70" s="472">
        <f>('January Budget'!Q70+'February Budget'!Q70+'March Budget'!Q70+'April Budget'!Q70+'May Budget'!Q70+'June Budget'!Q70+'July Budget'!Q70+'August Budget'!Q70+'September Budget'!Q70+'October Budget'!Q70+'November Budget'!Q70+'December Budget'!Q70)</f>
        <v>0</v>
      </c>
      <c r="R70" s="477" t="e">
        <f t="shared" si="51"/>
        <v>#DIV/0!</v>
      </c>
      <c r="S70" s="472">
        <f>('January Budget'!S70+'February Budget'!S70+'March Budget'!S70+'April Budget'!S70+'May Budget'!S70+'June Budget'!S70+'July Budget'!S70+'August Budget'!S70+'September Budget'!S70+'October Budget'!S70+'November Budget'!S70+'December Budget'!S70)</f>
        <v>0</v>
      </c>
      <c r="T70" s="477" t="e">
        <f t="shared" si="52"/>
        <v>#DIV/0!</v>
      </c>
      <c r="U70" s="472">
        <f>('January Budget'!U70+'February Budget'!U70+'March Budget'!U70+'April Budget'!U70+'May Budget'!U70+'June Budget'!U70+'July Budget'!U70+'August Budget'!U70+'September Budget'!U70+'October Budget'!U70+'November Budget'!U70+'December Budget'!U70)</f>
        <v>0</v>
      </c>
      <c r="V70" s="477" t="e">
        <f t="shared" si="53"/>
        <v>#DIV/0!</v>
      </c>
      <c r="W70" s="472">
        <f>('January Budget'!W70+'February Budget'!W70+'March Budget'!W70+'April Budget'!W70+'May Budget'!W70+'June Budget'!W70+'July Budget'!W70+'August Budget'!W70+'September Budget'!W70+'October Budget'!W70+'November Budget'!W70+'December Budget'!W70)</f>
        <v>0</v>
      </c>
      <c r="X70" s="477" t="e">
        <f t="shared" si="54"/>
        <v>#DIV/0!</v>
      </c>
      <c r="Y70" s="472">
        <f>('January Budget'!Y70+'February Budget'!Y70+'March Budget'!Y70+'April Budget'!Y70+'May Budget'!Y70+'June Budget'!Y70+'July Budget'!Y70+'August Budget'!Y70+'September Budget'!Y70+'October Budget'!Y70+'November Budget'!Y70+'December Budget'!Y70)</f>
        <v>0</v>
      </c>
      <c r="Z70" s="477" t="e">
        <f t="shared" si="55"/>
        <v>#DIV/0!</v>
      </c>
      <c r="AA70" s="472">
        <f>('January Budget'!AA70+'February Budget'!AA70+'March Budget'!AA70+'April Budget'!AA70+'May Budget'!AA70+'June Budget'!AA70+'July Budget'!AA70+'August Budget'!AA70+'September Budget'!AA70+'October Budget'!AA70+'November Budget'!AA70+'December Budget'!AA70)</f>
        <v>0</v>
      </c>
      <c r="AB70" s="477" t="e">
        <f t="shared" si="56"/>
        <v>#DIV/0!</v>
      </c>
      <c r="AC70" s="472">
        <f>('January Budget'!AC70+'February Budget'!AC70+'March Budget'!AC70+'April Budget'!AC70+'May Budget'!AC70+'June Budget'!AC70+'July Budget'!AC70+'August Budget'!AC70+'September Budget'!AC70+'October Budget'!AC70+'November Budget'!AC70+'December Budget'!AC70)</f>
        <v>0</v>
      </c>
      <c r="AD70" s="479" t="e">
        <f t="shared" si="57"/>
        <v>#DIV/0!</v>
      </c>
    </row>
    <row r="71" spans="1:30" ht="13.15" x14ac:dyDescent="0.4">
      <c r="A71" s="327" t="s">
        <v>398</v>
      </c>
      <c r="B71" s="394" t="s">
        <v>293</v>
      </c>
      <c r="C71" s="474">
        <f t="shared" si="44"/>
        <v>0</v>
      </c>
      <c r="D71" s="475">
        <f t="shared" si="45"/>
        <v>0</v>
      </c>
      <c r="E71" s="472">
        <f>('January Budget'!E71+'February Budget'!E71+'March Budget'!E71+'April Budget'!E71+'May Budget'!E71+'June Budget'!E71+'July Budget'!E71+'August Budget'!E71+'September Budget'!E71+'October Budget'!E71+'November Budget'!E71+'December Budget'!E71)</f>
        <v>0</v>
      </c>
      <c r="F71" s="477">
        <f t="shared" si="46"/>
        <v>0</v>
      </c>
      <c r="G71" s="472">
        <f>('January Budget'!G71+'February Budget'!G71+'March Budget'!G71+'April Budget'!G71+'May Budget'!G71+'June Budget'!G71+'July Budget'!G71+'August Budget'!G71+'September Budget'!G71+'October Budget'!G71+'November Budget'!G71+'December Budget'!G71)</f>
        <v>0</v>
      </c>
      <c r="H71" s="477" t="e">
        <f t="shared" si="46"/>
        <v>#DIV/0!</v>
      </c>
      <c r="I71" s="472">
        <f>('January Budget'!I71+'February Budget'!I71+'March Budget'!I71+'April Budget'!I71+'May Budget'!I71+'June Budget'!I71+'July Budget'!I71+'August Budget'!I71+'September Budget'!I71+'October Budget'!I71+'November Budget'!I71+'December Budget'!I71)</f>
        <v>0</v>
      </c>
      <c r="J71" s="477" t="e">
        <f t="shared" si="47"/>
        <v>#DIV/0!</v>
      </c>
      <c r="K71" s="472">
        <f>('January Budget'!K71+'February Budget'!K71+'March Budget'!K71+'April Budget'!K71+'May Budget'!K71+'June Budget'!K71+'July Budget'!K71+'August Budget'!K71+'September Budget'!K71+'October Budget'!K71+'November Budget'!K71+'December Budget'!K71)</f>
        <v>0</v>
      </c>
      <c r="L71" s="477" t="e">
        <f t="shared" si="48"/>
        <v>#DIV/0!</v>
      </c>
      <c r="M71" s="472">
        <f>('January Budget'!M71+'February Budget'!M71+'March Budget'!M71+'April Budget'!M71+'May Budget'!M71+'June Budget'!M71+'July Budget'!M71+'August Budget'!M71+'September Budget'!M71+'October Budget'!M71+'November Budget'!M71+'December Budget'!M71)</f>
        <v>0</v>
      </c>
      <c r="N71" s="477" t="e">
        <f t="shared" si="49"/>
        <v>#DIV/0!</v>
      </c>
      <c r="O71" s="472">
        <f>('January Budget'!O71+'February Budget'!O71+'March Budget'!O71+'April Budget'!O71+'May Budget'!O71+'June Budget'!O71+'July Budget'!O71+'August Budget'!O71+'September Budget'!O71+'October Budget'!O71+'November Budget'!O71+'December Budget'!O71)</f>
        <v>0</v>
      </c>
      <c r="P71" s="477" t="e">
        <f t="shared" si="50"/>
        <v>#DIV/0!</v>
      </c>
      <c r="Q71" s="472">
        <f>('January Budget'!Q71+'February Budget'!Q71+'March Budget'!Q71+'April Budget'!Q71+'May Budget'!Q71+'June Budget'!Q71+'July Budget'!Q71+'August Budget'!Q71+'September Budget'!Q71+'October Budget'!Q71+'November Budget'!Q71+'December Budget'!Q71)</f>
        <v>0</v>
      </c>
      <c r="R71" s="477" t="e">
        <f t="shared" si="51"/>
        <v>#DIV/0!</v>
      </c>
      <c r="S71" s="472">
        <f>('January Budget'!S71+'February Budget'!S71+'March Budget'!S71+'April Budget'!S71+'May Budget'!S71+'June Budget'!S71+'July Budget'!S71+'August Budget'!S71+'September Budget'!S71+'October Budget'!S71+'November Budget'!S71+'December Budget'!S71)</f>
        <v>0</v>
      </c>
      <c r="T71" s="477" t="e">
        <f t="shared" si="52"/>
        <v>#DIV/0!</v>
      </c>
      <c r="U71" s="472">
        <f>('January Budget'!U71+'February Budget'!U71+'March Budget'!U71+'April Budget'!U71+'May Budget'!U71+'June Budget'!U71+'July Budget'!U71+'August Budget'!U71+'September Budget'!U71+'October Budget'!U71+'November Budget'!U71+'December Budget'!U71)</f>
        <v>0</v>
      </c>
      <c r="V71" s="477" t="e">
        <f t="shared" si="53"/>
        <v>#DIV/0!</v>
      </c>
      <c r="W71" s="472">
        <f>('January Budget'!W71+'February Budget'!W71+'March Budget'!W71+'April Budget'!W71+'May Budget'!W71+'June Budget'!W71+'July Budget'!W71+'August Budget'!W71+'September Budget'!W71+'October Budget'!W71+'November Budget'!W71+'December Budget'!W71)</f>
        <v>0</v>
      </c>
      <c r="X71" s="477" t="e">
        <f t="shared" si="54"/>
        <v>#DIV/0!</v>
      </c>
      <c r="Y71" s="472">
        <f>('January Budget'!Y71+'February Budget'!Y71+'March Budget'!Y71+'April Budget'!Y71+'May Budget'!Y71+'June Budget'!Y71+'July Budget'!Y71+'August Budget'!Y71+'September Budget'!Y71+'October Budget'!Y71+'November Budget'!Y71+'December Budget'!Y71)</f>
        <v>0</v>
      </c>
      <c r="Z71" s="477" t="e">
        <f t="shared" si="55"/>
        <v>#DIV/0!</v>
      </c>
      <c r="AA71" s="472">
        <f>('January Budget'!AA71+'February Budget'!AA71+'March Budget'!AA71+'April Budget'!AA71+'May Budget'!AA71+'June Budget'!AA71+'July Budget'!AA71+'August Budget'!AA71+'September Budget'!AA71+'October Budget'!AA71+'November Budget'!AA71+'December Budget'!AA71)</f>
        <v>0</v>
      </c>
      <c r="AB71" s="477" t="e">
        <f t="shared" si="56"/>
        <v>#DIV/0!</v>
      </c>
      <c r="AC71" s="472">
        <f>('January Budget'!AC71+'February Budget'!AC71+'March Budget'!AC71+'April Budget'!AC71+'May Budget'!AC71+'June Budget'!AC71+'July Budget'!AC71+'August Budget'!AC71+'September Budget'!AC71+'October Budget'!AC71+'November Budget'!AC71+'December Budget'!AC71)</f>
        <v>0</v>
      </c>
      <c r="AD71" s="479" t="e">
        <f t="shared" si="57"/>
        <v>#DIV/0!</v>
      </c>
    </row>
    <row r="72" spans="1:30" ht="13.15" x14ac:dyDescent="0.4">
      <c r="A72" s="327" t="s">
        <v>398</v>
      </c>
      <c r="B72" s="394" t="s">
        <v>294</v>
      </c>
      <c r="C72" s="474">
        <f t="shared" si="44"/>
        <v>0</v>
      </c>
      <c r="D72" s="475">
        <f t="shared" si="45"/>
        <v>0</v>
      </c>
      <c r="E72" s="472">
        <f>('January Budget'!E72+'February Budget'!E72+'March Budget'!E72+'April Budget'!E72+'May Budget'!E72+'June Budget'!E72+'July Budget'!E72+'August Budget'!E72+'September Budget'!E72+'October Budget'!E72+'November Budget'!E72+'December Budget'!E72)</f>
        <v>0</v>
      </c>
      <c r="F72" s="477">
        <f t="shared" si="46"/>
        <v>0</v>
      </c>
      <c r="G72" s="472">
        <f>('January Budget'!G72+'February Budget'!G72+'March Budget'!G72+'April Budget'!G72+'May Budget'!G72+'June Budget'!G72+'July Budget'!G72+'August Budget'!G72+'September Budget'!G72+'October Budget'!G72+'November Budget'!G72+'December Budget'!G72)</f>
        <v>0</v>
      </c>
      <c r="H72" s="477" t="e">
        <f t="shared" si="46"/>
        <v>#DIV/0!</v>
      </c>
      <c r="I72" s="472">
        <f>('January Budget'!I72+'February Budget'!I72+'March Budget'!I72+'April Budget'!I72+'May Budget'!I72+'June Budget'!I72+'July Budget'!I72+'August Budget'!I72+'September Budget'!I72+'October Budget'!I72+'November Budget'!I72+'December Budget'!I72)</f>
        <v>0</v>
      </c>
      <c r="J72" s="477" t="e">
        <f t="shared" si="47"/>
        <v>#DIV/0!</v>
      </c>
      <c r="K72" s="472">
        <f>('January Budget'!K72+'February Budget'!K72+'March Budget'!K72+'April Budget'!K72+'May Budget'!K72+'June Budget'!K72+'July Budget'!K72+'August Budget'!K72+'September Budget'!K72+'October Budget'!K72+'November Budget'!K72+'December Budget'!K72)</f>
        <v>0</v>
      </c>
      <c r="L72" s="477" t="e">
        <f t="shared" si="48"/>
        <v>#DIV/0!</v>
      </c>
      <c r="M72" s="472">
        <f>('January Budget'!M72+'February Budget'!M72+'March Budget'!M72+'April Budget'!M72+'May Budget'!M72+'June Budget'!M72+'July Budget'!M72+'August Budget'!M72+'September Budget'!M72+'October Budget'!M72+'November Budget'!M72+'December Budget'!M72)</f>
        <v>0</v>
      </c>
      <c r="N72" s="477" t="e">
        <f t="shared" si="49"/>
        <v>#DIV/0!</v>
      </c>
      <c r="O72" s="472">
        <f>('January Budget'!O72+'February Budget'!O72+'March Budget'!O72+'April Budget'!O72+'May Budget'!O72+'June Budget'!O72+'July Budget'!O72+'August Budget'!O72+'September Budget'!O72+'October Budget'!O72+'November Budget'!O72+'December Budget'!O72)</f>
        <v>0</v>
      </c>
      <c r="P72" s="477" t="e">
        <f t="shared" si="50"/>
        <v>#DIV/0!</v>
      </c>
      <c r="Q72" s="472">
        <f>('January Budget'!Q72+'February Budget'!Q72+'March Budget'!Q72+'April Budget'!Q72+'May Budget'!Q72+'June Budget'!Q72+'July Budget'!Q72+'August Budget'!Q72+'September Budget'!Q72+'October Budget'!Q72+'November Budget'!Q72+'December Budget'!Q72)</f>
        <v>0</v>
      </c>
      <c r="R72" s="477" t="e">
        <f t="shared" si="51"/>
        <v>#DIV/0!</v>
      </c>
      <c r="S72" s="472">
        <f>('January Budget'!S72+'February Budget'!S72+'March Budget'!S72+'April Budget'!S72+'May Budget'!S72+'June Budget'!S72+'July Budget'!S72+'August Budget'!S72+'September Budget'!S72+'October Budget'!S72+'November Budget'!S72+'December Budget'!S72)</f>
        <v>0</v>
      </c>
      <c r="T72" s="477" t="e">
        <f t="shared" si="52"/>
        <v>#DIV/0!</v>
      </c>
      <c r="U72" s="472">
        <f>('January Budget'!U72+'February Budget'!U72+'March Budget'!U72+'April Budget'!U72+'May Budget'!U72+'June Budget'!U72+'July Budget'!U72+'August Budget'!U72+'September Budget'!U72+'October Budget'!U72+'November Budget'!U72+'December Budget'!U72)</f>
        <v>0</v>
      </c>
      <c r="V72" s="477" t="e">
        <f t="shared" si="53"/>
        <v>#DIV/0!</v>
      </c>
      <c r="W72" s="472">
        <f>('January Budget'!W72+'February Budget'!W72+'March Budget'!W72+'April Budget'!W72+'May Budget'!W72+'June Budget'!W72+'July Budget'!W72+'August Budget'!W72+'September Budget'!W72+'October Budget'!W72+'November Budget'!W72+'December Budget'!W72)</f>
        <v>0</v>
      </c>
      <c r="X72" s="477" t="e">
        <f t="shared" si="54"/>
        <v>#DIV/0!</v>
      </c>
      <c r="Y72" s="472">
        <f>('January Budget'!Y72+'February Budget'!Y72+'March Budget'!Y72+'April Budget'!Y72+'May Budget'!Y72+'June Budget'!Y72+'July Budget'!Y72+'August Budget'!Y72+'September Budget'!Y72+'October Budget'!Y72+'November Budget'!Y72+'December Budget'!Y72)</f>
        <v>0</v>
      </c>
      <c r="Z72" s="477" t="e">
        <f t="shared" si="55"/>
        <v>#DIV/0!</v>
      </c>
      <c r="AA72" s="472">
        <f>('January Budget'!AA72+'February Budget'!AA72+'March Budget'!AA72+'April Budget'!AA72+'May Budget'!AA72+'June Budget'!AA72+'July Budget'!AA72+'August Budget'!AA72+'September Budget'!AA72+'October Budget'!AA72+'November Budget'!AA72+'December Budget'!AA72)</f>
        <v>0</v>
      </c>
      <c r="AB72" s="477" t="e">
        <f t="shared" si="56"/>
        <v>#DIV/0!</v>
      </c>
      <c r="AC72" s="472">
        <f>('January Budget'!AC72+'February Budget'!AC72+'March Budget'!AC72+'April Budget'!AC72+'May Budget'!AC72+'June Budget'!AC72+'July Budget'!AC72+'August Budget'!AC72+'September Budget'!AC72+'October Budget'!AC72+'November Budget'!AC72+'December Budget'!AC72)</f>
        <v>0</v>
      </c>
      <c r="AD72" s="479" t="e">
        <f t="shared" si="57"/>
        <v>#DIV/0!</v>
      </c>
    </row>
    <row r="73" spans="1:30" ht="13.15" x14ac:dyDescent="0.4">
      <c r="A73" s="327" t="s">
        <v>399</v>
      </c>
      <c r="B73" s="394" t="s">
        <v>295</v>
      </c>
      <c r="C73" s="474">
        <f t="shared" si="44"/>
        <v>0</v>
      </c>
      <c r="D73" s="475">
        <f t="shared" si="45"/>
        <v>0</v>
      </c>
      <c r="E73" s="472">
        <f>('January Budget'!E73+'February Budget'!E73+'March Budget'!E73+'April Budget'!E73+'May Budget'!E73+'June Budget'!E73+'July Budget'!E73+'August Budget'!E73+'September Budget'!E73+'October Budget'!E73+'November Budget'!E73+'December Budget'!E73)</f>
        <v>0</v>
      </c>
      <c r="F73" s="477">
        <f t="shared" si="46"/>
        <v>0</v>
      </c>
      <c r="G73" s="472">
        <f>('January Budget'!G73+'February Budget'!G73+'March Budget'!G73+'April Budget'!G73+'May Budget'!G73+'June Budget'!G73+'July Budget'!G73+'August Budget'!G73+'September Budget'!G73+'October Budget'!G73+'November Budget'!G73+'December Budget'!G73)</f>
        <v>0</v>
      </c>
      <c r="H73" s="477" t="e">
        <f t="shared" si="46"/>
        <v>#DIV/0!</v>
      </c>
      <c r="I73" s="472">
        <f>('January Budget'!I73+'February Budget'!I73+'March Budget'!I73+'April Budget'!I73+'May Budget'!I73+'June Budget'!I73+'July Budget'!I73+'August Budget'!I73+'September Budget'!I73+'October Budget'!I73+'November Budget'!I73+'December Budget'!I73)</f>
        <v>0</v>
      </c>
      <c r="J73" s="477" t="e">
        <f t="shared" si="47"/>
        <v>#DIV/0!</v>
      </c>
      <c r="K73" s="472">
        <f>('January Budget'!K73+'February Budget'!K73+'March Budget'!K73+'April Budget'!K73+'May Budget'!K73+'June Budget'!K73+'July Budget'!K73+'August Budget'!K73+'September Budget'!K73+'October Budget'!K73+'November Budget'!K73+'December Budget'!K73)</f>
        <v>0</v>
      </c>
      <c r="L73" s="477" t="e">
        <f t="shared" si="48"/>
        <v>#DIV/0!</v>
      </c>
      <c r="M73" s="472">
        <f>('January Budget'!M73+'February Budget'!M73+'March Budget'!M73+'April Budget'!M73+'May Budget'!M73+'June Budget'!M73+'July Budget'!M73+'August Budget'!M73+'September Budget'!M73+'October Budget'!M73+'November Budget'!M73+'December Budget'!M73)</f>
        <v>0</v>
      </c>
      <c r="N73" s="477" t="e">
        <f t="shared" si="49"/>
        <v>#DIV/0!</v>
      </c>
      <c r="O73" s="472">
        <f>('January Budget'!O73+'February Budget'!O73+'March Budget'!O73+'April Budget'!O73+'May Budget'!O73+'June Budget'!O73+'July Budget'!O73+'August Budget'!O73+'September Budget'!O73+'October Budget'!O73+'November Budget'!O73+'December Budget'!O73)</f>
        <v>0</v>
      </c>
      <c r="P73" s="477" t="e">
        <f t="shared" si="50"/>
        <v>#DIV/0!</v>
      </c>
      <c r="Q73" s="472">
        <f>('January Budget'!Q73+'February Budget'!Q73+'March Budget'!Q73+'April Budget'!Q73+'May Budget'!Q73+'June Budget'!Q73+'July Budget'!Q73+'August Budget'!Q73+'September Budget'!Q73+'October Budget'!Q73+'November Budget'!Q73+'December Budget'!Q73)</f>
        <v>0</v>
      </c>
      <c r="R73" s="477" t="e">
        <f t="shared" si="51"/>
        <v>#DIV/0!</v>
      </c>
      <c r="S73" s="472">
        <f>('January Budget'!S73+'February Budget'!S73+'March Budget'!S73+'April Budget'!S73+'May Budget'!S73+'June Budget'!S73+'July Budget'!S73+'August Budget'!S73+'September Budget'!S73+'October Budget'!S73+'November Budget'!S73+'December Budget'!S73)</f>
        <v>0</v>
      </c>
      <c r="T73" s="477" t="e">
        <f t="shared" si="52"/>
        <v>#DIV/0!</v>
      </c>
      <c r="U73" s="472">
        <f>('January Budget'!U73+'February Budget'!U73+'March Budget'!U73+'April Budget'!U73+'May Budget'!U73+'June Budget'!U73+'July Budget'!U73+'August Budget'!U73+'September Budget'!U73+'October Budget'!U73+'November Budget'!U73+'December Budget'!U73)</f>
        <v>0</v>
      </c>
      <c r="V73" s="477" t="e">
        <f t="shared" si="53"/>
        <v>#DIV/0!</v>
      </c>
      <c r="W73" s="472">
        <f>('January Budget'!W73+'February Budget'!W73+'March Budget'!W73+'April Budget'!W73+'May Budget'!W73+'June Budget'!W73+'July Budget'!W73+'August Budget'!W73+'September Budget'!W73+'October Budget'!W73+'November Budget'!W73+'December Budget'!W73)</f>
        <v>0</v>
      </c>
      <c r="X73" s="477" t="e">
        <f t="shared" si="54"/>
        <v>#DIV/0!</v>
      </c>
      <c r="Y73" s="472">
        <f>('January Budget'!Y73+'February Budget'!Y73+'March Budget'!Y73+'April Budget'!Y73+'May Budget'!Y73+'June Budget'!Y73+'July Budget'!Y73+'August Budget'!Y73+'September Budget'!Y73+'October Budget'!Y73+'November Budget'!Y73+'December Budget'!Y73)</f>
        <v>0</v>
      </c>
      <c r="Z73" s="477" t="e">
        <f t="shared" si="55"/>
        <v>#DIV/0!</v>
      </c>
      <c r="AA73" s="472">
        <f>('January Budget'!AA73+'February Budget'!AA73+'March Budget'!AA73+'April Budget'!AA73+'May Budget'!AA73+'June Budget'!AA73+'July Budget'!AA73+'August Budget'!AA73+'September Budget'!AA73+'October Budget'!AA73+'November Budget'!AA73+'December Budget'!AA73)</f>
        <v>0</v>
      </c>
      <c r="AB73" s="477" t="e">
        <f t="shared" si="56"/>
        <v>#DIV/0!</v>
      </c>
      <c r="AC73" s="472">
        <f>('January Budget'!AC73+'February Budget'!AC73+'March Budget'!AC73+'April Budget'!AC73+'May Budget'!AC73+'June Budget'!AC73+'July Budget'!AC73+'August Budget'!AC73+'September Budget'!AC73+'October Budget'!AC73+'November Budget'!AC73+'December Budget'!AC73)</f>
        <v>0</v>
      </c>
      <c r="AD73" s="479" t="e">
        <f t="shared" si="57"/>
        <v>#DIV/0!</v>
      </c>
    </row>
    <row r="74" spans="1:30" ht="13.15" x14ac:dyDescent="0.4">
      <c r="A74" s="327" t="s">
        <v>399</v>
      </c>
      <c r="B74" s="394" t="s">
        <v>296</v>
      </c>
      <c r="C74" s="474">
        <f t="shared" si="44"/>
        <v>0</v>
      </c>
      <c r="D74" s="475">
        <f t="shared" si="45"/>
        <v>0</v>
      </c>
      <c r="E74" s="472">
        <f>('January Budget'!E74+'February Budget'!E74+'March Budget'!E74+'April Budget'!E74+'May Budget'!E74+'June Budget'!E74+'July Budget'!E74+'August Budget'!E74+'September Budget'!E74+'October Budget'!E74+'November Budget'!E74+'December Budget'!E74)</f>
        <v>0</v>
      </c>
      <c r="F74" s="477">
        <f t="shared" si="46"/>
        <v>0</v>
      </c>
      <c r="G74" s="472">
        <f>('January Budget'!G74+'February Budget'!G74+'March Budget'!G74+'April Budget'!G74+'May Budget'!G74+'June Budget'!G74+'July Budget'!G74+'August Budget'!G74+'September Budget'!G74+'October Budget'!G74+'November Budget'!G74+'December Budget'!G74)</f>
        <v>0</v>
      </c>
      <c r="H74" s="477" t="e">
        <f t="shared" si="46"/>
        <v>#DIV/0!</v>
      </c>
      <c r="I74" s="472">
        <f>('January Budget'!I74+'February Budget'!I74+'March Budget'!I74+'April Budget'!I74+'May Budget'!I74+'June Budget'!I74+'July Budget'!I74+'August Budget'!I74+'September Budget'!I74+'October Budget'!I74+'November Budget'!I74+'December Budget'!I74)</f>
        <v>0</v>
      </c>
      <c r="J74" s="477" t="e">
        <f t="shared" si="47"/>
        <v>#DIV/0!</v>
      </c>
      <c r="K74" s="472">
        <f>('January Budget'!K74+'February Budget'!K74+'March Budget'!K74+'April Budget'!K74+'May Budget'!K74+'June Budget'!K74+'July Budget'!K74+'August Budget'!K74+'September Budget'!K74+'October Budget'!K74+'November Budget'!K74+'December Budget'!K74)</f>
        <v>0</v>
      </c>
      <c r="L74" s="477" t="e">
        <f t="shared" si="48"/>
        <v>#DIV/0!</v>
      </c>
      <c r="M74" s="472">
        <f>('January Budget'!M74+'February Budget'!M74+'March Budget'!M74+'April Budget'!M74+'May Budget'!M74+'June Budget'!M74+'July Budget'!M74+'August Budget'!M74+'September Budget'!M74+'October Budget'!M74+'November Budget'!M74+'December Budget'!M74)</f>
        <v>0</v>
      </c>
      <c r="N74" s="477" t="e">
        <f t="shared" si="49"/>
        <v>#DIV/0!</v>
      </c>
      <c r="O74" s="472">
        <f>('January Budget'!O74+'February Budget'!O74+'March Budget'!O74+'April Budget'!O74+'May Budget'!O74+'June Budget'!O74+'July Budget'!O74+'August Budget'!O74+'September Budget'!O74+'October Budget'!O74+'November Budget'!O74+'December Budget'!O74)</f>
        <v>0</v>
      </c>
      <c r="P74" s="477" t="e">
        <f t="shared" si="50"/>
        <v>#DIV/0!</v>
      </c>
      <c r="Q74" s="472">
        <f>('January Budget'!Q74+'February Budget'!Q74+'March Budget'!Q74+'April Budget'!Q74+'May Budget'!Q74+'June Budget'!Q74+'July Budget'!Q74+'August Budget'!Q74+'September Budget'!Q74+'October Budget'!Q74+'November Budget'!Q74+'December Budget'!Q74)</f>
        <v>0</v>
      </c>
      <c r="R74" s="477" t="e">
        <f t="shared" si="51"/>
        <v>#DIV/0!</v>
      </c>
      <c r="S74" s="472">
        <f>('January Budget'!S74+'February Budget'!S74+'March Budget'!S74+'April Budget'!S74+'May Budget'!S74+'June Budget'!S74+'July Budget'!S74+'August Budget'!S74+'September Budget'!S74+'October Budget'!S74+'November Budget'!S74+'December Budget'!S74)</f>
        <v>0</v>
      </c>
      <c r="T74" s="477" t="e">
        <f t="shared" si="52"/>
        <v>#DIV/0!</v>
      </c>
      <c r="U74" s="472">
        <f>('January Budget'!U74+'February Budget'!U74+'March Budget'!U74+'April Budget'!U74+'May Budget'!U74+'June Budget'!U74+'July Budget'!U74+'August Budget'!U74+'September Budget'!U74+'October Budget'!U74+'November Budget'!U74+'December Budget'!U74)</f>
        <v>0</v>
      </c>
      <c r="V74" s="477" t="e">
        <f t="shared" si="53"/>
        <v>#DIV/0!</v>
      </c>
      <c r="W74" s="472">
        <f>('January Budget'!W74+'February Budget'!W74+'March Budget'!W74+'April Budget'!W74+'May Budget'!W74+'June Budget'!W74+'July Budget'!W74+'August Budget'!W74+'September Budget'!W74+'October Budget'!W74+'November Budget'!W74+'December Budget'!W74)</f>
        <v>0</v>
      </c>
      <c r="X74" s="477" t="e">
        <f t="shared" si="54"/>
        <v>#DIV/0!</v>
      </c>
      <c r="Y74" s="472">
        <f>('January Budget'!Y74+'February Budget'!Y74+'March Budget'!Y74+'April Budget'!Y74+'May Budget'!Y74+'June Budget'!Y74+'July Budget'!Y74+'August Budget'!Y74+'September Budget'!Y74+'October Budget'!Y74+'November Budget'!Y74+'December Budget'!Y74)</f>
        <v>0</v>
      </c>
      <c r="Z74" s="477" t="e">
        <f t="shared" si="55"/>
        <v>#DIV/0!</v>
      </c>
      <c r="AA74" s="472">
        <f>('January Budget'!AA74+'February Budget'!AA74+'March Budget'!AA74+'April Budget'!AA74+'May Budget'!AA74+'June Budget'!AA74+'July Budget'!AA74+'August Budget'!AA74+'September Budget'!AA74+'October Budget'!AA74+'November Budget'!AA74+'December Budget'!AA74)</f>
        <v>0</v>
      </c>
      <c r="AB74" s="477" t="e">
        <f t="shared" si="56"/>
        <v>#DIV/0!</v>
      </c>
      <c r="AC74" s="472">
        <f>('January Budget'!AC74+'February Budget'!AC74+'March Budget'!AC74+'April Budget'!AC74+'May Budget'!AC74+'June Budget'!AC74+'July Budget'!AC74+'August Budget'!AC74+'September Budget'!AC74+'October Budget'!AC74+'November Budget'!AC74+'December Budget'!AC74)</f>
        <v>0</v>
      </c>
      <c r="AD74" s="479" t="e">
        <f t="shared" si="57"/>
        <v>#DIV/0!</v>
      </c>
    </row>
    <row r="75" spans="1:30" ht="13.15" x14ac:dyDescent="0.4">
      <c r="A75" s="327" t="s">
        <v>398</v>
      </c>
      <c r="B75" s="394" t="s">
        <v>297</v>
      </c>
      <c r="C75" s="474">
        <f t="shared" si="44"/>
        <v>0</v>
      </c>
      <c r="D75" s="475">
        <f t="shared" si="45"/>
        <v>0</v>
      </c>
      <c r="E75" s="472">
        <f>('January Budget'!E75+'February Budget'!E75+'March Budget'!E75+'April Budget'!E75+'May Budget'!E75+'June Budget'!E75+'July Budget'!E75+'August Budget'!E75+'September Budget'!E75+'October Budget'!E75+'November Budget'!E75+'December Budget'!E75)</f>
        <v>0</v>
      </c>
      <c r="F75" s="477">
        <f t="shared" si="46"/>
        <v>0</v>
      </c>
      <c r="G75" s="472">
        <f>('January Budget'!G75+'February Budget'!G75+'March Budget'!G75+'April Budget'!G75+'May Budget'!G75+'June Budget'!G75+'July Budget'!G75+'August Budget'!G75+'September Budget'!G75+'October Budget'!G75+'November Budget'!G75+'December Budget'!G75)</f>
        <v>0</v>
      </c>
      <c r="H75" s="477" t="e">
        <f t="shared" si="46"/>
        <v>#DIV/0!</v>
      </c>
      <c r="I75" s="472">
        <f>('January Budget'!I75+'February Budget'!I75+'March Budget'!I75+'April Budget'!I75+'May Budget'!I75+'June Budget'!I75+'July Budget'!I75+'August Budget'!I75+'September Budget'!I75+'October Budget'!I75+'November Budget'!I75+'December Budget'!I75)</f>
        <v>0</v>
      </c>
      <c r="J75" s="477" t="e">
        <f t="shared" si="47"/>
        <v>#DIV/0!</v>
      </c>
      <c r="K75" s="472">
        <f>('January Budget'!K75+'February Budget'!K75+'March Budget'!K75+'April Budget'!K75+'May Budget'!K75+'June Budget'!K75+'July Budget'!K75+'August Budget'!K75+'September Budget'!K75+'October Budget'!K75+'November Budget'!K75+'December Budget'!K75)</f>
        <v>0</v>
      </c>
      <c r="L75" s="477" t="e">
        <f t="shared" si="48"/>
        <v>#DIV/0!</v>
      </c>
      <c r="M75" s="472">
        <f>('January Budget'!M75+'February Budget'!M75+'March Budget'!M75+'April Budget'!M75+'May Budget'!M75+'June Budget'!M75+'July Budget'!M75+'August Budget'!M75+'September Budget'!M75+'October Budget'!M75+'November Budget'!M75+'December Budget'!M75)</f>
        <v>0</v>
      </c>
      <c r="N75" s="477" t="e">
        <f t="shared" si="49"/>
        <v>#DIV/0!</v>
      </c>
      <c r="O75" s="472">
        <f>('January Budget'!O75+'February Budget'!O75+'March Budget'!O75+'April Budget'!O75+'May Budget'!O75+'June Budget'!O75+'July Budget'!O75+'August Budget'!O75+'September Budget'!O75+'October Budget'!O75+'November Budget'!O75+'December Budget'!O75)</f>
        <v>0</v>
      </c>
      <c r="P75" s="477" t="e">
        <f t="shared" si="50"/>
        <v>#DIV/0!</v>
      </c>
      <c r="Q75" s="472">
        <f>('January Budget'!Q75+'February Budget'!Q75+'March Budget'!Q75+'April Budget'!Q75+'May Budget'!Q75+'June Budget'!Q75+'July Budget'!Q75+'August Budget'!Q75+'September Budget'!Q75+'October Budget'!Q75+'November Budget'!Q75+'December Budget'!Q75)</f>
        <v>0</v>
      </c>
      <c r="R75" s="477" t="e">
        <f t="shared" si="51"/>
        <v>#DIV/0!</v>
      </c>
      <c r="S75" s="472">
        <f>('January Budget'!S75+'February Budget'!S75+'March Budget'!S75+'April Budget'!S75+'May Budget'!S75+'June Budget'!S75+'July Budget'!S75+'August Budget'!S75+'September Budget'!S75+'October Budget'!S75+'November Budget'!S75+'December Budget'!S75)</f>
        <v>0</v>
      </c>
      <c r="T75" s="477" t="e">
        <f t="shared" si="52"/>
        <v>#DIV/0!</v>
      </c>
      <c r="U75" s="472">
        <f>('January Budget'!U75+'February Budget'!U75+'March Budget'!U75+'April Budget'!U75+'May Budget'!U75+'June Budget'!U75+'July Budget'!U75+'August Budget'!U75+'September Budget'!U75+'October Budget'!U75+'November Budget'!U75+'December Budget'!U75)</f>
        <v>0</v>
      </c>
      <c r="V75" s="477" t="e">
        <f t="shared" si="53"/>
        <v>#DIV/0!</v>
      </c>
      <c r="W75" s="472">
        <f>('January Budget'!W75+'February Budget'!W75+'March Budget'!W75+'April Budget'!W75+'May Budget'!W75+'June Budget'!W75+'July Budget'!W75+'August Budget'!W75+'September Budget'!W75+'October Budget'!W75+'November Budget'!W75+'December Budget'!W75)</f>
        <v>0</v>
      </c>
      <c r="X75" s="477" t="e">
        <f t="shared" si="54"/>
        <v>#DIV/0!</v>
      </c>
      <c r="Y75" s="472">
        <f>('January Budget'!Y75+'February Budget'!Y75+'March Budget'!Y75+'April Budget'!Y75+'May Budget'!Y75+'June Budget'!Y75+'July Budget'!Y75+'August Budget'!Y75+'September Budget'!Y75+'October Budget'!Y75+'November Budget'!Y75+'December Budget'!Y75)</f>
        <v>0</v>
      </c>
      <c r="Z75" s="477" t="e">
        <f t="shared" si="55"/>
        <v>#DIV/0!</v>
      </c>
      <c r="AA75" s="472">
        <f>('January Budget'!AA75+'February Budget'!AA75+'March Budget'!AA75+'April Budget'!AA75+'May Budget'!AA75+'June Budget'!AA75+'July Budget'!AA75+'August Budget'!AA75+'September Budget'!AA75+'October Budget'!AA75+'November Budget'!AA75+'December Budget'!AA75)</f>
        <v>0</v>
      </c>
      <c r="AB75" s="477" t="e">
        <f t="shared" si="56"/>
        <v>#DIV/0!</v>
      </c>
      <c r="AC75" s="472">
        <f>('January Budget'!AC75+'February Budget'!AC75+'March Budget'!AC75+'April Budget'!AC75+'May Budget'!AC75+'June Budget'!AC75+'July Budget'!AC75+'August Budget'!AC75+'September Budget'!AC75+'October Budget'!AC75+'November Budget'!AC75+'December Budget'!AC75)</f>
        <v>0</v>
      </c>
      <c r="AD75" s="479" t="e">
        <f t="shared" si="57"/>
        <v>#DIV/0!</v>
      </c>
    </row>
    <row r="76" spans="1:30" ht="13.15" x14ac:dyDescent="0.4">
      <c r="A76" s="327" t="s">
        <v>398</v>
      </c>
      <c r="B76" s="394" t="s">
        <v>298</v>
      </c>
      <c r="C76" s="474">
        <f t="shared" si="44"/>
        <v>0</v>
      </c>
      <c r="D76" s="475">
        <f t="shared" si="45"/>
        <v>0</v>
      </c>
      <c r="E76" s="472">
        <f>('January Budget'!E76+'February Budget'!E76+'March Budget'!E76+'April Budget'!E76+'May Budget'!E76+'June Budget'!E76+'July Budget'!E76+'August Budget'!E76+'September Budget'!E76+'October Budget'!E76+'November Budget'!E76+'December Budget'!E76)</f>
        <v>0</v>
      </c>
      <c r="F76" s="477">
        <f t="shared" si="46"/>
        <v>0</v>
      </c>
      <c r="G76" s="472">
        <f>('January Budget'!G76+'February Budget'!G76+'March Budget'!G76+'April Budget'!G76+'May Budget'!G76+'June Budget'!G76+'July Budget'!G76+'August Budget'!G76+'September Budget'!G76+'October Budget'!G76+'November Budget'!G76+'December Budget'!G76)</f>
        <v>0</v>
      </c>
      <c r="H76" s="477" t="e">
        <f t="shared" si="46"/>
        <v>#DIV/0!</v>
      </c>
      <c r="I76" s="472">
        <f>('January Budget'!I76+'February Budget'!I76+'March Budget'!I76+'April Budget'!I76+'May Budget'!I76+'June Budget'!I76+'July Budget'!I76+'August Budget'!I76+'September Budget'!I76+'October Budget'!I76+'November Budget'!I76+'December Budget'!I76)</f>
        <v>0</v>
      </c>
      <c r="J76" s="477" t="e">
        <f t="shared" si="47"/>
        <v>#DIV/0!</v>
      </c>
      <c r="K76" s="472">
        <f>('January Budget'!K76+'February Budget'!K76+'March Budget'!K76+'April Budget'!K76+'May Budget'!K76+'June Budget'!K76+'July Budget'!K76+'August Budget'!K76+'September Budget'!K76+'October Budget'!K76+'November Budget'!K76+'December Budget'!K76)</f>
        <v>0</v>
      </c>
      <c r="L76" s="477" t="e">
        <f t="shared" si="48"/>
        <v>#DIV/0!</v>
      </c>
      <c r="M76" s="472">
        <f>('January Budget'!M76+'February Budget'!M76+'March Budget'!M76+'April Budget'!M76+'May Budget'!M76+'June Budget'!M76+'July Budget'!M76+'August Budget'!M76+'September Budget'!M76+'October Budget'!M76+'November Budget'!M76+'December Budget'!M76)</f>
        <v>0</v>
      </c>
      <c r="N76" s="477" t="e">
        <f t="shared" si="49"/>
        <v>#DIV/0!</v>
      </c>
      <c r="O76" s="472">
        <f>('January Budget'!O76+'February Budget'!O76+'March Budget'!O76+'April Budget'!O76+'May Budget'!O76+'June Budget'!O76+'July Budget'!O76+'August Budget'!O76+'September Budget'!O76+'October Budget'!O76+'November Budget'!O76+'December Budget'!O76)</f>
        <v>0</v>
      </c>
      <c r="P76" s="477" t="e">
        <f t="shared" si="50"/>
        <v>#DIV/0!</v>
      </c>
      <c r="Q76" s="472">
        <f>('January Budget'!Q76+'February Budget'!Q76+'March Budget'!Q76+'April Budget'!Q76+'May Budget'!Q76+'June Budget'!Q76+'July Budget'!Q76+'August Budget'!Q76+'September Budget'!Q76+'October Budget'!Q76+'November Budget'!Q76+'December Budget'!Q76)</f>
        <v>0</v>
      </c>
      <c r="R76" s="477" t="e">
        <f t="shared" si="51"/>
        <v>#DIV/0!</v>
      </c>
      <c r="S76" s="472">
        <f>('January Budget'!S76+'February Budget'!S76+'March Budget'!S76+'April Budget'!S76+'May Budget'!S76+'June Budget'!S76+'July Budget'!S76+'August Budget'!S76+'September Budget'!S76+'October Budget'!S76+'November Budget'!S76+'December Budget'!S76)</f>
        <v>0</v>
      </c>
      <c r="T76" s="477" t="e">
        <f t="shared" si="52"/>
        <v>#DIV/0!</v>
      </c>
      <c r="U76" s="472">
        <f>('January Budget'!U76+'February Budget'!U76+'March Budget'!U76+'April Budget'!U76+'May Budget'!U76+'June Budget'!U76+'July Budget'!U76+'August Budget'!U76+'September Budget'!U76+'October Budget'!U76+'November Budget'!U76+'December Budget'!U76)</f>
        <v>0</v>
      </c>
      <c r="V76" s="477" t="e">
        <f t="shared" si="53"/>
        <v>#DIV/0!</v>
      </c>
      <c r="W76" s="472">
        <f>('January Budget'!W76+'February Budget'!W76+'March Budget'!W76+'April Budget'!W76+'May Budget'!W76+'June Budget'!W76+'July Budget'!W76+'August Budget'!W76+'September Budget'!W76+'October Budget'!W76+'November Budget'!W76+'December Budget'!W76)</f>
        <v>0</v>
      </c>
      <c r="X76" s="477" t="e">
        <f t="shared" si="54"/>
        <v>#DIV/0!</v>
      </c>
      <c r="Y76" s="472">
        <f>('January Budget'!Y76+'February Budget'!Y76+'March Budget'!Y76+'April Budget'!Y76+'May Budget'!Y76+'June Budget'!Y76+'July Budget'!Y76+'August Budget'!Y76+'September Budget'!Y76+'October Budget'!Y76+'November Budget'!Y76+'December Budget'!Y76)</f>
        <v>0</v>
      </c>
      <c r="Z76" s="477" t="e">
        <f t="shared" si="55"/>
        <v>#DIV/0!</v>
      </c>
      <c r="AA76" s="472">
        <f>('January Budget'!AA76+'February Budget'!AA76+'March Budget'!AA76+'April Budget'!AA76+'May Budget'!AA76+'June Budget'!AA76+'July Budget'!AA76+'August Budget'!AA76+'September Budget'!AA76+'October Budget'!AA76+'November Budget'!AA76+'December Budget'!AA76)</f>
        <v>0</v>
      </c>
      <c r="AB76" s="477" t="e">
        <f t="shared" si="56"/>
        <v>#DIV/0!</v>
      </c>
      <c r="AC76" s="472">
        <f>('January Budget'!AC76+'February Budget'!AC76+'March Budget'!AC76+'April Budget'!AC76+'May Budget'!AC76+'June Budget'!AC76+'July Budget'!AC76+'August Budget'!AC76+'September Budget'!AC76+'October Budget'!AC76+'November Budget'!AC76+'December Budget'!AC76)</f>
        <v>0</v>
      </c>
      <c r="AD76" s="479" t="e">
        <f t="shared" si="57"/>
        <v>#DIV/0!</v>
      </c>
    </row>
    <row r="77" spans="1:30" ht="13.15" x14ac:dyDescent="0.4">
      <c r="A77" s="327"/>
      <c r="B77" s="409" t="s">
        <v>300</v>
      </c>
      <c r="C77" s="485">
        <f>SUM(C63:C76)</f>
        <v>0</v>
      </c>
      <c r="D77" s="486">
        <f>+C77/$C$7</f>
        <v>0</v>
      </c>
      <c r="E77" s="256">
        <f>SUM(E63:E76)</f>
        <v>0</v>
      </c>
      <c r="F77" s="487">
        <f t="shared" si="46"/>
        <v>0</v>
      </c>
      <c r="G77" s="256">
        <f>SUM(G63:G76)</f>
        <v>0</v>
      </c>
      <c r="H77" s="487" t="e">
        <f t="shared" si="46"/>
        <v>#DIV/0!</v>
      </c>
      <c r="I77" s="256">
        <f>SUM(I63:I76)</f>
        <v>0</v>
      </c>
      <c r="J77" s="487" t="e">
        <f t="shared" si="47"/>
        <v>#DIV/0!</v>
      </c>
      <c r="K77" s="256">
        <f>SUM(K63:K76)</f>
        <v>0</v>
      </c>
      <c r="L77" s="487" t="e">
        <f t="shared" si="48"/>
        <v>#DIV/0!</v>
      </c>
      <c r="M77" s="256">
        <f>SUM(M63:M76)</f>
        <v>0</v>
      </c>
      <c r="N77" s="487" t="e">
        <f t="shared" si="49"/>
        <v>#DIV/0!</v>
      </c>
      <c r="O77" s="256">
        <f>SUM(O63:O76)</f>
        <v>0</v>
      </c>
      <c r="P77" s="487" t="e">
        <f t="shared" si="50"/>
        <v>#DIV/0!</v>
      </c>
      <c r="Q77" s="256">
        <f>SUM(Q63:Q76)</f>
        <v>0</v>
      </c>
      <c r="R77" s="487" t="e">
        <f t="shared" si="51"/>
        <v>#DIV/0!</v>
      </c>
      <c r="S77" s="256">
        <f>SUM(S63:S76)</f>
        <v>0</v>
      </c>
      <c r="T77" s="487" t="e">
        <f t="shared" si="52"/>
        <v>#DIV/0!</v>
      </c>
      <c r="U77" s="256">
        <f>SUM(U63:U76)</f>
        <v>0</v>
      </c>
      <c r="V77" s="487" t="e">
        <f t="shared" si="53"/>
        <v>#DIV/0!</v>
      </c>
      <c r="W77" s="256">
        <f>SUM(W63:W76)</f>
        <v>0</v>
      </c>
      <c r="X77" s="487" t="e">
        <f t="shared" si="54"/>
        <v>#DIV/0!</v>
      </c>
      <c r="Y77" s="256">
        <f>SUM(Y63:Y76)</f>
        <v>0</v>
      </c>
      <c r="Z77" s="487" t="e">
        <f t="shared" si="55"/>
        <v>#DIV/0!</v>
      </c>
      <c r="AA77" s="256">
        <f>SUM(AA63:AA76)</f>
        <v>0</v>
      </c>
      <c r="AB77" s="487" t="e">
        <f t="shared" si="56"/>
        <v>#DIV/0!</v>
      </c>
      <c r="AC77" s="256">
        <f>SUM(AC63:AC76)</f>
        <v>0</v>
      </c>
      <c r="AD77" s="488" t="e">
        <f t="shared" si="57"/>
        <v>#DIV/0!</v>
      </c>
    </row>
    <row r="78" spans="1:30" ht="13.15" x14ac:dyDescent="0.4">
      <c r="A78" s="327"/>
      <c r="B78" s="4"/>
      <c r="C78" s="474"/>
      <c r="D78" s="155"/>
      <c r="E78" s="249"/>
      <c r="F78" s="477"/>
      <c r="G78" s="249"/>
      <c r="H78" s="477"/>
      <c r="I78" s="249"/>
      <c r="J78" s="477"/>
      <c r="K78" s="249"/>
      <c r="L78" s="477"/>
      <c r="M78" s="249"/>
      <c r="N78" s="477"/>
      <c r="O78" s="249"/>
      <c r="P78" s="477"/>
      <c r="Q78" s="249"/>
      <c r="R78" s="477"/>
      <c r="S78" s="249"/>
      <c r="T78" s="477"/>
      <c r="U78" s="249"/>
      <c r="V78" s="477"/>
      <c r="W78" s="249"/>
      <c r="X78" s="477"/>
      <c r="Y78" s="249"/>
      <c r="Z78" s="477"/>
      <c r="AA78" s="249"/>
      <c r="AB78" s="477"/>
      <c r="AC78" s="249"/>
      <c r="AD78" s="479"/>
    </row>
    <row r="79" spans="1:30" ht="13.15" x14ac:dyDescent="0.4">
      <c r="A79" s="327"/>
      <c r="B79" s="410" t="s">
        <v>307</v>
      </c>
      <c r="C79" s="474"/>
      <c r="D79" s="155"/>
      <c r="E79" s="249"/>
      <c r="F79" s="477"/>
      <c r="G79" s="249"/>
      <c r="H79" s="477"/>
      <c r="I79" s="249"/>
      <c r="J79" s="477"/>
      <c r="K79" s="249"/>
      <c r="L79" s="477"/>
      <c r="M79" s="249"/>
      <c r="N79" s="477"/>
      <c r="O79" s="249"/>
      <c r="P79" s="477"/>
      <c r="Q79" s="249"/>
      <c r="R79" s="477"/>
      <c r="S79" s="249"/>
      <c r="T79" s="477"/>
      <c r="U79" s="249"/>
      <c r="V79" s="477"/>
      <c r="W79" s="249"/>
      <c r="X79" s="477"/>
      <c r="Y79" s="249"/>
      <c r="Z79" s="477"/>
      <c r="AA79" s="249"/>
      <c r="AB79" s="477"/>
      <c r="AC79" s="249"/>
      <c r="AD79" s="479"/>
    </row>
    <row r="80" spans="1:30" ht="13.15" x14ac:dyDescent="0.4">
      <c r="A80" s="327" t="s">
        <v>398</v>
      </c>
      <c r="B80" s="411" t="s">
        <v>301</v>
      </c>
      <c r="C80" s="474">
        <f t="shared" ref="C80:C85" si="58">+E80+G80+I80+K80+M80+O80+Q80+S80+U80+W80+Y80+AA80+AC80</f>
        <v>0</v>
      </c>
      <c r="D80" s="475">
        <f t="shared" ref="D80:D85" si="59">+C80/$C$7</f>
        <v>0</v>
      </c>
      <c r="E80" s="472">
        <f>('January Budget'!E80+'February Budget'!E80+'March Budget'!E80+'April Budget'!E80+'May Budget'!E80+'June Budget'!E80+'July Budget'!E80+'August Budget'!E80+'September Budget'!E80+'October Budget'!E80+'November Budget'!E80+'December Budget'!E80)</f>
        <v>0</v>
      </c>
      <c r="F80" s="477">
        <f t="shared" ref="F80:H86" si="60">+E80/E$7</f>
        <v>0</v>
      </c>
      <c r="G80" s="472">
        <f>('January Budget'!G80+'February Budget'!G80+'March Budget'!G80+'April Budget'!G80+'May Budget'!G80+'June Budget'!G80+'July Budget'!G80+'August Budget'!G80+'September Budget'!G80+'October Budget'!G80+'November Budget'!G80+'December Budget'!G80)</f>
        <v>0</v>
      </c>
      <c r="H80" s="477" t="e">
        <f t="shared" si="60"/>
        <v>#DIV/0!</v>
      </c>
      <c r="I80" s="472">
        <f>('January Budget'!I80+'February Budget'!I80+'March Budget'!I80+'April Budget'!I80+'May Budget'!I80+'June Budget'!I80+'July Budget'!I80+'August Budget'!I80+'September Budget'!I80+'October Budget'!I80+'November Budget'!I80+'December Budget'!I80)</f>
        <v>0</v>
      </c>
      <c r="J80" s="477" t="e">
        <f t="shared" ref="J80:J86" si="61">+I80/I$7</f>
        <v>#DIV/0!</v>
      </c>
      <c r="K80" s="472">
        <f>('January Budget'!K80+'February Budget'!K80+'March Budget'!K80+'April Budget'!K80+'May Budget'!K80+'June Budget'!K80+'July Budget'!K80+'August Budget'!K80+'September Budget'!K80+'October Budget'!K80+'November Budget'!K80+'December Budget'!K80)</f>
        <v>0</v>
      </c>
      <c r="L80" s="477" t="e">
        <f t="shared" ref="L80:L86" si="62">+K80/K$7</f>
        <v>#DIV/0!</v>
      </c>
      <c r="M80" s="472">
        <f>('January Budget'!M80+'February Budget'!M80+'March Budget'!M80+'April Budget'!M80+'May Budget'!M80+'June Budget'!M80+'July Budget'!M80+'August Budget'!M80+'September Budget'!M80+'October Budget'!M80+'November Budget'!M80+'December Budget'!M80)</f>
        <v>0</v>
      </c>
      <c r="N80" s="477" t="e">
        <f t="shared" ref="N80:N86" si="63">+M80/M$7</f>
        <v>#DIV/0!</v>
      </c>
      <c r="O80" s="472">
        <f>('January Budget'!O80+'February Budget'!O80+'March Budget'!O80+'April Budget'!O80+'May Budget'!O80+'June Budget'!O80+'July Budget'!O80+'August Budget'!O80+'September Budget'!O80+'October Budget'!O80+'November Budget'!O80+'December Budget'!O80)</f>
        <v>0</v>
      </c>
      <c r="P80" s="477" t="e">
        <f t="shared" ref="P80:P86" si="64">+O80/O$7</f>
        <v>#DIV/0!</v>
      </c>
      <c r="Q80" s="472">
        <f>('January Budget'!Q80+'February Budget'!Q80+'March Budget'!Q80+'April Budget'!Q80+'May Budget'!Q80+'June Budget'!Q80+'July Budget'!Q80+'August Budget'!Q80+'September Budget'!Q80+'October Budget'!Q80+'November Budget'!Q80+'December Budget'!Q80)</f>
        <v>0</v>
      </c>
      <c r="R80" s="477" t="e">
        <f t="shared" ref="R80:R86" si="65">+Q80/Q$7</f>
        <v>#DIV/0!</v>
      </c>
      <c r="S80" s="472">
        <f>('January Budget'!S80+'February Budget'!S80+'March Budget'!S80+'April Budget'!S80+'May Budget'!S80+'June Budget'!S80+'July Budget'!S80+'August Budget'!S80+'September Budget'!S80+'October Budget'!S80+'November Budget'!S80+'December Budget'!S80)</f>
        <v>0</v>
      </c>
      <c r="T80" s="477" t="e">
        <f t="shared" ref="T80:T86" si="66">+S80/S$7</f>
        <v>#DIV/0!</v>
      </c>
      <c r="U80" s="472">
        <f>('January Budget'!U80+'February Budget'!U80+'March Budget'!U80+'April Budget'!U80+'May Budget'!U80+'June Budget'!U80+'July Budget'!U80+'August Budget'!U80+'September Budget'!U80+'October Budget'!U80+'November Budget'!U80+'December Budget'!U80)</f>
        <v>0</v>
      </c>
      <c r="V80" s="477" t="e">
        <f t="shared" ref="V80:V86" si="67">+U80/U$7</f>
        <v>#DIV/0!</v>
      </c>
      <c r="W80" s="472">
        <f>('January Budget'!W80+'February Budget'!W80+'March Budget'!W80+'April Budget'!W80+'May Budget'!W80+'June Budget'!W80+'July Budget'!W80+'August Budget'!W80+'September Budget'!W80+'October Budget'!W80+'November Budget'!W80+'December Budget'!W80)</f>
        <v>0</v>
      </c>
      <c r="X80" s="477" t="e">
        <f t="shared" ref="X80:X86" si="68">+W80/W$7</f>
        <v>#DIV/0!</v>
      </c>
      <c r="Y80" s="472">
        <f>('January Budget'!Y80+'February Budget'!Y80+'March Budget'!Y80+'April Budget'!Y80+'May Budget'!Y80+'June Budget'!Y80+'July Budget'!Y80+'August Budget'!Y80+'September Budget'!Y80+'October Budget'!Y80+'November Budget'!Y80+'December Budget'!Y80)</f>
        <v>0</v>
      </c>
      <c r="Z80" s="477" t="e">
        <f t="shared" ref="Z80:Z86" si="69">+Y80/Y$7</f>
        <v>#DIV/0!</v>
      </c>
      <c r="AA80" s="472">
        <f>('January Budget'!AA80+'February Budget'!AA80+'March Budget'!AA80+'April Budget'!AA80+'May Budget'!AA80+'June Budget'!AA80+'July Budget'!AA80+'August Budget'!AA80+'September Budget'!AA80+'October Budget'!AA80+'November Budget'!AA80+'December Budget'!AA80)</f>
        <v>0</v>
      </c>
      <c r="AB80" s="477" t="e">
        <f t="shared" ref="AB80:AB86" si="70">+AA80/AA$7</f>
        <v>#DIV/0!</v>
      </c>
      <c r="AC80" s="472">
        <f>('January Budget'!AC80+'February Budget'!AC80+'March Budget'!AC80+'April Budget'!AC80+'May Budget'!AC80+'June Budget'!AC80+'July Budget'!AC80+'August Budget'!AC80+'September Budget'!AC80+'October Budget'!AC80+'November Budget'!AC80+'December Budget'!AC80)</f>
        <v>0</v>
      </c>
      <c r="AD80" s="479" t="e">
        <f t="shared" ref="AD80:AD86" si="71">+AC80/AC$7</f>
        <v>#DIV/0!</v>
      </c>
    </row>
    <row r="81" spans="1:30" ht="13.15" x14ac:dyDescent="0.4">
      <c r="A81" s="327" t="s">
        <v>399</v>
      </c>
      <c r="B81" s="394" t="s">
        <v>302</v>
      </c>
      <c r="C81" s="474">
        <f t="shared" si="58"/>
        <v>0</v>
      </c>
      <c r="D81" s="475">
        <f t="shared" si="59"/>
        <v>0</v>
      </c>
      <c r="E81" s="472">
        <f>('January Budget'!E81+'February Budget'!E81+'March Budget'!E81+'April Budget'!E81+'May Budget'!E81+'June Budget'!E81+'July Budget'!E81+'August Budget'!E81+'September Budget'!E81+'October Budget'!E81+'November Budget'!E81+'December Budget'!E81)</f>
        <v>0</v>
      </c>
      <c r="F81" s="477">
        <f t="shared" si="60"/>
        <v>0</v>
      </c>
      <c r="G81" s="472">
        <f>('January Budget'!G81+'February Budget'!G81+'March Budget'!G81+'April Budget'!G81+'May Budget'!G81+'June Budget'!G81+'July Budget'!G81+'August Budget'!G81+'September Budget'!G81+'October Budget'!G81+'November Budget'!G81+'December Budget'!G81)</f>
        <v>0</v>
      </c>
      <c r="H81" s="477" t="e">
        <f t="shared" si="60"/>
        <v>#DIV/0!</v>
      </c>
      <c r="I81" s="472">
        <f>('January Budget'!I81+'February Budget'!I81+'March Budget'!I81+'April Budget'!I81+'May Budget'!I81+'June Budget'!I81+'July Budget'!I81+'August Budget'!I81+'September Budget'!I81+'October Budget'!I81+'November Budget'!I81+'December Budget'!I81)</f>
        <v>0</v>
      </c>
      <c r="J81" s="477" t="e">
        <f t="shared" si="61"/>
        <v>#DIV/0!</v>
      </c>
      <c r="K81" s="472">
        <f>('January Budget'!K81+'February Budget'!K81+'March Budget'!K81+'April Budget'!K81+'May Budget'!K81+'June Budget'!K81+'July Budget'!K81+'August Budget'!K81+'September Budget'!K81+'October Budget'!K81+'November Budget'!K81+'December Budget'!K81)</f>
        <v>0</v>
      </c>
      <c r="L81" s="477" t="e">
        <f t="shared" si="62"/>
        <v>#DIV/0!</v>
      </c>
      <c r="M81" s="472">
        <f>('January Budget'!M81+'February Budget'!M81+'March Budget'!M81+'April Budget'!M81+'May Budget'!M81+'June Budget'!M81+'July Budget'!M81+'August Budget'!M81+'September Budget'!M81+'October Budget'!M81+'November Budget'!M81+'December Budget'!M81)</f>
        <v>0</v>
      </c>
      <c r="N81" s="477" t="e">
        <f t="shared" si="63"/>
        <v>#DIV/0!</v>
      </c>
      <c r="O81" s="472">
        <f>('January Budget'!O81+'February Budget'!O81+'March Budget'!O81+'April Budget'!O81+'May Budget'!O81+'June Budget'!O81+'July Budget'!O81+'August Budget'!O81+'September Budget'!O81+'October Budget'!O81+'November Budget'!O81+'December Budget'!O81)</f>
        <v>0</v>
      </c>
      <c r="P81" s="477" t="e">
        <f t="shared" si="64"/>
        <v>#DIV/0!</v>
      </c>
      <c r="Q81" s="472">
        <f>('January Budget'!Q81+'February Budget'!Q81+'March Budget'!Q81+'April Budget'!Q81+'May Budget'!Q81+'June Budget'!Q81+'July Budget'!Q81+'August Budget'!Q81+'September Budget'!Q81+'October Budget'!Q81+'November Budget'!Q81+'December Budget'!Q81)</f>
        <v>0</v>
      </c>
      <c r="R81" s="477" t="e">
        <f t="shared" si="65"/>
        <v>#DIV/0!</v>
      </c>
      <c r="S81" s="472">
        <f>('January Budget'!S81+'February Budget'!S81+'March Budget'!S81+'April Budget'!S81+'May Budget'!S81+'June Budget'!S81+'July Budget'!S81+'August Budget'!S81+'September Budget'!S81+'October Budget'!S81+'November Budget'!S81+'December Budget'!S81)</f>
        <v>0</v>
      </c>
      <c r="T81" s="477" t="e">
        <f t="shared" si="66"/>
        <v>#DIV/0!</v>
      </c>
      <c r="U81" s="472">
        <f>('January Budget'!U81+'February Budget'!U81+'March Budget'!U81+'April Budget'!U81+'May Budget'!U81+'June Budget'!U81+'July Budget'!U81+'August Budget'!U81+'September Budget'!U81+'October Budget'!U81+'November Budget'!U81+'December Budget'!U81)</f>
        <v>0</v>
      </c>
      <c r="V81" s="477" t="e">
        <f t="shared" si="67"/>
        <v>#DIV/0!</v>
      </c>
      <c r="W81" s="472">
        <f>('January Budget'!W81+'February Budget'!W81+'March Budget'!W81+'April Budget'!W81+'May Budget'!W81+'June Budget'!W81+'July Budget'!W81+'August Budget'!W81+'September Budget'!W81+'October Budget'!W81+'November Budget'!W81+'December Budget'!W81)</f>
        <v>0</v>
      </c>
      <c r="X81" s="477" t="e">
        <f t="shared" si="68"/>
        <v>#DIV/0!</v>
      </c>
      <c r="Y81" s="472">
        <f>('January Budget'!Y81+'February Budget'!Y81+'March Budget'!Y81+'April Budget'!Y81+'May Budget'!Y81+'June Budget'!Y81+'July Budget'!Y81+'August Budget'!Y81+'September Budget'!Y81+'October Budget'!Y81+'November Budget'!Y81+'December Budget'!Y81)</f>
        <v>0</v>
      </c>
      <c r="Z81" s="477" t="e">
        <f t="shared" si="69"/>
        <v>#DIV/0!</v>
      </c>
      <c r="AA81" s="472">
        <f>('January Budget'!AA81+'February Budget'!AA81+'March Budget'!AA81+'April Budget'!AA81+'May Budget'!AA81+'June Budget'!AA81+'July Budget'!AA81+'August Budget'!AA81+'September Budget'!AA81+'October Budget'!AA81+'November Budget'!AA81+'December Budget'!AA81)</f>
        <v>0</v>
      </c>
      <c r="AB81" s="477" t="e">
        <f t="shared" si="70"/>
        <v>#DIV/0!</v>
      </c>
      <c r="AC81" s="472">
        <f>('January Budget'!AC81+'February Budget'!AC81+'March Budget'!AC81+'April Budget'!AC81+'May Budget'!AC81+'June Budget'!AC81+'July Budget'!AC81+'August Budget'!AC81+'September Budget'!AC81+'October Budget'!AC81+'November Budget'!AC81+'December Budget'!AC81)</f>
        <v>0</v>
      </c>
      <c r="AD81" s="479" t="e">
        <f t="shared" si="71"/>
        <v>#DIV/0!</v>
      </c>
    </row>
    <row r="82" spans="1:30" ht="13.15" x14ac:dyDescent="0.4">
      <c r="A82" s="327" t="s">
        <v>399</v>
      </c>
      <c r="B82" s="394" t="s">
        <v>303</v>
      </c>
      <c r="C82" s="474">
        <f t="shared" si="58"/>
        <v>0</v>
      </c>
      <c r="D82" s="475">
        <f t="shared" si="59"/>
        <v>0</v>
      </c>
      <c r="E82" s="472">
        <f>('January Budget'!E82+'February Budget'!E82+'March Budget'!E82+'April Budget'!E82+'May Budget'!E82+'June Budget'!E82+'July Budget'!E82+'August Budget'!E82+'September Budget'!E82+'October Budget'!E82+'November Budget'!E82+'December Budget'!E82)</f>
        <v>0</v>
      </c>
      <c r="F82" s="477">
        <f t="shared" si="60"/>
        <v>0</v>
      </c>
      <c r="G82" s="472">
        <f>('January Budget'!G82+'February Budget'!G82+'March Budget'!G82+'April Budget'!G82+'May Budget'!G82+'June Budget'!G82+'July Budget'!G82+'August Budget'!G82+'September Budget'!G82+'October Budget'!G82+'November Budget'!G82+'December Budget'!G82)</f>
        <v>0</v>
      </c>
      <c r="H82" s="477" t="e">
        <f t="shared" si="60"/>
        <v>#DIV/0!</v>
      </c>
      <c r="I82" s="472">
        <f>('January Budget'!I82+'February Budget'!I82+'March Budget'!I82+'April Budget'!I82+'May Budget'!I82+'June Budget'!I82+'July Budget'!I82+'August Budget'!I82+'September Budget'!I82+'October Budget'!I82+'November Budget'!I82+'December Budget'!I82)</f>
        <v>0</v>
      </c>
      <c r="J82" s="477" t="e">
        <f t="shared" si="61"/>
        <v>#DIV/0!</v>
      </c>
      <c r="K82" s="472">
        <f>('January Budget'!K82+'February Budget'!K82+'March Budget'!K82+'April Budget'!K82+'May Budget'!K82+'June Budget'!K82+'July Budget'!K82+'August Budget'!K82+'September Budget'!K82+'October Budget'!K82+'November Budget'!K82+'December Budget'!K82)</f>
        <v>0</v>
      </c>
      <c r="L82" s="477" t="e">
        <f t="shared" si="62"/>
        <v>#DIV/0!</v>
      </c>
      <c r="M82" s="472">
        <f>('January Budget'!M82+'February Budget'!M82+'March Budget'!M82+'April Budget'!M82+'May Budget'!M82+'June Budget'!M82+'July Budget'!M82+'August Budget'!M82+'September Budget'!M82+'October Budget'!M82+'November Budget'!M82+'December Budget'!M82)</f>
        <v>0</v>
      </c>
      <c r="N82" s="477" t="e">
        <f t="shared" si="63"/>
        <v>#DIV/0!</v>
      </c>
      <c r="O82" s="472">
        <f>('January Budget'!O82+'February Budget'!O82+'March Budget'!O82+'April Budget'!O82+'May Budget'!O82+'June Budget'!O82+'July Budget'!O82+'August Budget'!O82+'September Budget'!O82+'October Budget'!O82+'November Budget'!O82+'December Budget'!O82)</f>
        <v>0</v>
      </c>
      <c r="P82" s="477" t="e">
        <f t="shared" si="64"/>
        <v>#DIV/0!</v>
      </c>
      <c r="Q82" s="472">
        <f>('January Budget'!Q82+'February Budget'!Q82+'March Budget'!Q82+'April Budget'!Q82+'May Budget'!Q82+'June Budget'!Q82+'July Budget'!Q82+'August Budget'!Q82+'September Budget'!Q82+'October Budget'!Q82+'November Budget'!Q82+'December Budget'!Q82)</f>
        <v>0</v>
      </c>
      <c r="R82" s="477" t="e">
        <f t="shared" si="65"/>
        <v>#DIV/0!</v>
      </c>
      <c r="S82" s="472">
        <f>('January Budget'!S82+'February Budget'!S82+'March Budget'!S82+'April Budget'!S82+'May Budget'!S82+'June Budget'!S82+'July Budget'!S82+'August Budget'!S82+'September Budget'!S82+'October Budget'!S82+'November Budget'!S82+'December Budget'!S82)</f>
        <v>0</v>
      </c>
      <c r="T82" s="477" t="e">
        <f t="shared" si="66"/>
        <v>#DIV/0!</v>
      </c>
      <c r="U82" s="472">
        <f>('January Budget'!U82+'February Budget'!U82+'March Budget'!U82+'April Budget'!U82+'May Budget'!U82+'June Budget'!U82+'July Budget'!U82+'August Budget'!U82+'September Budget'!U82+'October Budget'!U82+'November Budget'!U82+'December Budget'!U82)</f>
        <v>0</v>
      </c>
      <c r="V82" s="477" t="e">
        <f t="shared" si="67"/>
        <v>#DIV/0!</v>
      </c>
      <c r="W82" s="472">
        <f>('January Budget'!W82+'February Budget'!W82+'March Budget'!W82+'April Budget'!W82+'May Budget'!W82+'June Budget'!W82+'July Budget'!W82+'August Budget'!W82+'September Budget'!W82+'October Budget'!W82+'November Budget'!W82+'December Budget'!W82)</f>
        <v>0</v>
      </c>
      <c r="X82" s="477" t="e">
        <f t="shared" si="68"/>
        <v>#DIV/0!</v>
      </c>
      <c r="Y82" s="472">
        <f>('January Budget'!Y82+'February Budget'!Y82+'March Budget'!Y82+'April Budget'!Y82+'May Budget'!Y82+'June Budget'!Y82+'July Budget'!Y82+'August Budget'!Y82+'September Budget'!Y82+'October Budget'!Y82+'November Budget'!Y82+'December Budget'!Y82)</f>
        <v>0</v>
      </c>
      <c r="Z82" s="477" t="e">
        <f t="shared" si="69"/>
        <v>#DIV/0!</v>
      </c>
      <c r="AA82" s="472">
        <f>('January Budget'!AA82+'February Budget'!AA82+'March Budget'!AA82+'April Budget'!AA82+'May Budget'!AA82+'June Budget'!AA82+'July Budget'!AA82+'August Budget'!AA82+'September Budget'!AA82+'October Budget'!AA82+'November Budget'!AA82+'December Budget'!AA82)</f>
        <v>0</v>
      </c>
      <c r="AB82" s="477" t="e">
        <f t="shared" si="70"/>
        <v>#DIV/0!</v>
      </c>
      <c r="AC82" s="472">
        <f>('January Budget'!AC82+'February Budget'!AC82+'March Budget'!AC82+'April Budget'!AC82+'May Budget'!AC82+'June Budget'!AC82+'July Budget'!AC82+'August Budget'!AC82+'September Budget'!AC82+'October Budget'!AC82+'November Budget'!AC82+'December Budget'!AC82)</f>
        <v>0</v>
      </c>
      <c r="AD82" s="479" t="e">
        <f t="shared" si="71"/>
        <v>#DIV/0!</v>
      </c>
    </row>
    <row r="83" spans="1:30" ht="13.15" x14ac:dyDescent="0.4">
      <c r="A83" s="327" t="s">
        <v>399</v>
      </c>
      <c r="B83" s="394" t="s">
        <v>304</v>
      </c>
      <c r="C83" s="474">
        <f t="shared" si="58"/>
        <v>0</v>
      </c>
      <c r="D83" s="475">
        <f t="shared" si="59"/>
        <v>0</v>
      </c>
      <c r="E83" s="472">
        <f>('January Budget'!E83+'February Budget'!E83+'March Budget'!E83+'April Budget'!E83+'May Budget'!E83+'June Budget'!E83+'July Budget'!E83+'August Budget'!E83+'September Budget'!E83+'October Budget'!E83+'November Budget'!E83+'December Budget'!E83)</f>
        <v>0</v>
      </c>
      <c r="F83" s="477">
        <f t="shared" si="60"/>
        <v>0</v>
      </c>
      <c r="G83" s="472">
        <f>('January Budget'!G83+'February Budget'!G83+'March Budget'!G83+'April Budget'!G83+'May Budget'!G83+'June Budget'!G83+'July Budget'!G83+'August Budget'!G83+'September Budget'!G83+'October Budget'!G83+'November Budget'!G83+'December Budget'!G83)</f>
        <v>0</v>
      </c>
      <c r="H83" s="477" t="e">
        <f t="shared" si="60"/>
        <v>#DIV/0!</v>
      </c>
      <c r="I83" s="472">
        <f>('January Budget'!I83+'February Budget'!I83+'March Budget'!I83+'April Budget'!I83+'May Budget'!I83+'June Budget'!I83+'July Budget'!I83+'August Budget'!I83+'September Budget'!I83+'October Budget'!I83+'November Budget'!I83+'December Budget'!I83)</f>
        <v>0</v>
      </c>
      <c r="J83" s="477" t="e">
        <f t="shared" si="61"/>
        <v>#DIV/0!</v>
      </c>
      <c r="K83" s="472">
        <f>('January Budget'!K83+'February Budget'!K83+'March Budget'!K83+'April Budget'!K83+'May Budget'!K83+'June Budget'!K83+'July Budget'!K83+'August Budget'!K83+'September Budget'!K83+'October Budget'!K83+'November Budget'!K83+'December Budget'!K83)</f>
        <v>0</v>
      </c>
      <c r="L83" s="477" t="e">
        <f t="shared" si="62"/>
        <v>#DIV/0!</v>
      </c>
      <c r="M83" s="472">
        <f>('January Budget'!M83+'February Budget'!M83+'March Budget'!M83+'April Budget'!M83+'May Budget'!M83+'June Budget'!M83+'July Budget'!M83+'August Budget'!M83+'September Budget'!M83+'October Budget'!M83+'November Budget'!M83+'December Budget'!M83)</f>
        <v>0</v>
      </c>
      <c r="N83" s="477" t="e">
        <f t="shared" si="63"/>
        <v>#DIV/0!</v>
      </c>
      <c r="O83" s="472">
        <f>('January Budget'!O83+'February Budget'!O83+'March Budget'!O83+'April Budget'!O83+'May Budget'!O83+'June Budget'!O83+'July Budget'!O83+'August Budget'!O83+'September Budget'!O83+'October Budget'!O83+'November Budget'!O83+'December Budget'!O83)</f>
        <v>0</v>
      </c>
      <c r="P83" s="477" t="e">
        <f t="shared" si="64"/>
        <v>#DIV/0!</v>
      </c>
      <c r="Q83" s="472">
        <f>('January Budget'!Q83+'February Budget'!Q83+'March Budget'!Q83+'April Budget'!Q83+'May Budget'!Q83+'June Budget'!Q83+'July Budget'!Q83+'August Budget'!Q83+'September Budget'!Q83+'October Budget'!Q83+'November Budget'!Q83+'December Budget'!Q83)</f>
        <v>0</v>
      </c>
      <c r="R83" s="477" t="e">
        <f t="shared" si="65"/>
        <v>#DIV/0!</v>
      </c>
      <c r="S83" s="472">
        <f>('January Budget'!S83+'February Budget'!S83+'March Budget'!S83+'April Budget'!S83+'May Budget'!S83+'June Budget'!S83+'July Budget'!S83+'August Budget'!S83+'September Budget'!S83+'October Budget'!S83+'November Budget'!S83+'December Budget'!S83)</f>
        <v>0</v>
      </c>
      <c r="T83" s="477" t="e">
        <f t="shared" si="66"/>
        <v>#DIV/0!</v>
      </c>
      <c r="U83" s="472">
        <f>('January Budget'!U83+'February Budget'!U83+'March Budget'!U83+'April Budget'!U83+'May Budget'!U83+'June Budget'!U83+'July Budget'!U83+'August Budget'!U83+'September Budget'!U83+'October Budget'!U83+'November Budget'!U83+'December Budget'!U83)</f>
        <v>0</v>
      </c>
      <c r="V83" s="477" t="e">
        <f t="shared" si="67"/>
        <v>#DIV/0!</v>
      </c>
      <c r="W83" s="472">
        <f>('January Budget'!W83+'February Budget'!W83+'March Budget'!W83+'April Budget'!W83+'May Budget'!W83+'June Budget'!W83+'July Budget'!W83+'August Budget'!W83+'September Budget'!W83+'October Budget'!W83+'November Budget'!W83+'December Budget'!W83)</f>
        <v>0</v>
      </c>
      <c r="X83" s="477" t="e">
        <f t="shared" si="68"/>
        <v>#DIV/0!</v>
      </c>
      <c r="Y83" s="472">
        <f>('January Budget'!Y83+'February Budget'!Y83+'March Budget'!Y83+'April Budget'!Y83+'May Budget'!Y83+'June Budget'!Y83+'July Budget'!Y83+'August Budget'!Y83+'September Budget'!Y83+'October Budget'!Y83+'November Budget'!Y83+'December Budget'!Y83)</f>
        <v>0</v>
      </c>
      <c r="Z83" s="477" t="e">
        <f t="shared" si="69"/>
        <v>#DIV/0!</v>
      </c>
      <c r="AA83" s="472">
        <f>('January Budget'!AA83+'February Budget'!AA83+'March Budget'!AA83+'April Budget'!AA83+'May Budget'!AA83+'June Budget'!AA83+'July Budget'!AA83+'August Budget'!AA83+'September Budget'!AA83+'October Budget'!AA83+'November Budget'!AA83+'December Budget'!AA83)</f>
        <v>0</v>
      </c>
      <c r="AB83" s="477" t="e">
        <f t="shared" si="70"/>
        <v>#DIV/0!</v>
      </c>
      <c r="AC83" s="472">
        <f>('January Budget'!AC83+'February Budget'!AC83+'March Budget'!AC83+'April Budget'!AC83+'May Budget'!AC83+'June Budget'!AC83+'July Budget'!AC83+'August Budget'!AC83+'September Budget'!AC83+'October Budget'!AC83+'November Budget'!AC83+'December Budget'!AC83)</f>
        <v>0</v>
      </c>
      <c r="AD83" s="479" t="e">
        <f t="shared" si="71"/>
        <v>#DIV/0!</v>
      </c>
    </row>
    <row r="84" spans="1:30" ht="13.15" x14ac:dyDescent="0.4">
      <c r="A84" s="327" t="s">
        <v>398</v>
      </c>
      <c r="B84" s="394" t="s">
        <v>305</v>
      </c>
      <c r="C84" s="474">
        <f t="shared" si="58"/>
        <v>0</v>
      </c>
      <c r="D84" s="475">
        <f t="shared" si="59"/>
        <v>0</v>
      </c>
      <c r="E84" s="472">
        <f>('January Budget'!E84+'February Budget'!E84+'March Budget'!E84+'April Budget'!E84+'May Budget'!E84+'June Budget'!E84+'July Budget'!E84+'August Budget'!E84+'September Budget'!E84+'October Budget'!E84+'November Budget'!E84+'December Budget'!E84)</f>
        <v>0</v>
      </c>
      <c r="F84" s="477">
        <f t="shared" si="60"/>
        <v>0</v>
      </c>
      <c r="G84" s="472">
        <f>('January Budget'!G84+'February Budget'!G84+'March Budget'!G84+'April Budget'!G84+'May Budget'!G84+'June Budget'!G84+'July Budget'!G84+'August Budget'!G84+'September Budget'!G84+'October Budget'!G84+'November Budget'!G84+'December Budget'!G84)</f>
        <v>0</v>
      </c>
      <c r="H84" s="477" t="e">
        <f t="shared" si="60"/>
        <v>#DIV/0!</v>
      </c>
      <c r="I84" s="472">
        <f>('January Budget'!I84+'February Budget'!I84+'March Budget'!I84+'April Budget'!I84+'May Budget'!I84+'June Budget'!I84+'July Budget'!I84+'August Budget'!I84+'September Budget'!I84+'October Budget'!I84+'November Budget'!I84+'December Budget'!I84)</f>
        <v>0</v>
      </c>
      <c r="J84" s="477" t="e">
        <f t="shared" si="61"/>
        <v>#DIV/0!</v>
      </c>
      <c r="K84" s="472">
        <f>('January Budget'!K84+'February Budget'!K84+'March Budget'!K84+'April Budget'!K84+'May Budget'!K84+'June Budget'!K84+'July Budget'!K84+'August Budget'!K84+'September Budget'!K84+'October Budget'!K84+'November Budget'!K84+'December Budget'!K84)</f>
        <v>0</v>
      </c>
      <c r="L84" s="477" t="e">
        <f t="shared" si="62"/>
        <v>#DIV/0!</v>
      </c>
      <c r="M84" s="472">
        <f>('January Budget'!M84+'February Budget'!M84+'March Budget'!M84+'April Budget'!M84+'May Budget'!M84+'June Budget'!M84+'July Budget'!M84+'August Budget'!M84+'September Budget'!M84+'October Budget'!M84+'November Budget'!M84+'December Budget'!M84)</f>
        <v>0</v>
      </c>
      <c r="N84" s="477" t="e">
        <f t="shared" si="63"/>
        <v>#DIV/0!</v>
      </c>
      <c r="O84" s="472">
        <f>('January Budget'!O84+'February Budget'!O84+'March Budget'!O84+'April Budget'!O84+'May Budget'!O84+'June Budget'!O84+'July Budget'!O84+'August Budget'!O84+'September Budget'!O84+'October Budget'!O84+'November Budget'!O84+'December Budget'!O84)</f>
        <v>0</v>
      </c>
      <c r="P84" s="477" t="e">
        <f t="shared" si="64"/>
        <v>#DIV/0!</v>
      </c>
      <c r="Q84" s="472">
        <f>('January Budget'!Q84+'February Budget'!Q84+'March Budget'!Q84+'April Budget'!Q84+'May Budget'!Q84+'June Budget'!Q84+'July Budget'!Q84+'August Budget'!Q84+'September Budget'!Q84+'October Budget'!Q84+'November Budget'!Q84+'December Budget'!Q84)</f>
        <v>0</v>
      </c>
      <c r="R84" s="477" t="e">
        <f t="shared" si="65"/>
        <v>#DIV/0!</v>
      </c>
      <c r="S84" s="472">
        <f>('January Budget'!S84+'February Budget'!S84+'March Budget'!S84+'April Budget'!S84+'May Budget'!S84+'June Budget'!S84+'July Budget'!S84+'August Budget'!S84+'September Budget'!S84+'October Budget'!S84+'November Budget'!S84+'December Budget'!S84)</f>
        <v>0</v>
      </c>
      <c r="T84" s="477" t="e">
        <f t="shared" si="66"/>
        <v>#DIV/0!</v>
      </c>
      <c r="U84" s="472">
        <f>('January Budget'!U84+'February Budget'!U84+'March Budget'!U84+'April Budget'!U84+'May Budget'!U84+'June Budget'!U84+'July Budget'!U84+'August Budget'!U84+'September Budget'!U84+'October Budget'!U84+'November Budget'!U84+'December Budget'!U84)</f>
        <v>0</v>
      </c>
      <c r="V84" s="477" t="e">
        <f t="shared" si="67"/>
        <v>#DIV/0!</v>
      </c>
      <c r="W84" s="472">
        <f>('January Budget'!W84+'February Budget'!W84+'March Budget'!W84+'April Budget'!W84+'May Budget'!W84+'June Budget'!W84+'July Budget'!W84+'August Budget'!W84+'September Budget'!W84+'October Budget'!W84+'November Budget'!W84+'December Budget'!W84)</f>
        <v>0</v>
      </c>
      <c r="X84" s="477" t="e">
        <f t="shared" si="68"/>
        <v>#DIV/0!</v>
      </c>
      <c r="Y84" s="472">
        <f>('January Budget'!Y84+'February Budget'!Y84+'March Budget'!Y84+'April Budget'!Y84+'May Budget'!Y84+'June Budget'!Y84+'July Budget'!Y84+'August Budget'!Y84+'September Budget'!Y84+'October Budget'!Y84+'November Budget'!Y84+'December Budget'!Y84)</f>
        <v>0</v>
      </c>
      <c r="Z84" s="477" t="e">
        <f t="shared" si="69"/>
        <v>#DIV/0!</v>
      </c>
      <c r="AA84" s="472">
        <f>('January Budget'!AA84+'February Budget'!AA84+'March Budget'!AA84+'April Budget'!AA84+'May Budget'!AA84+'June Budget'!AA84+'July Budget'!AA84+'August Budget'!AA84+'September Budget'!AA84+'October Budget'!AA84+'November Budget'!AA84+'December Budget'!AA84)</f>
        <v>0</v>
      </c>
      <c r="AB84" s="477" t="e">
        <f t="shared" si="70"/>
        <v>#DIV/0!</v>
      </c>
      <c r="AC84" s="472">
        <f>('January Budget'!AC84+'February Budget'!AC84+'March Budget'!AC84+'April Budget'!AC84+'May Budget'!AC84+'June Budget'!AC84+'July Budget'!AC84+'August Budget'!AC84+'September Budget'!AC84+'October Budget'!AC84+'November Budget'!AC84+'December Budget'!AC84)</f>
        <v>0</v>
      </c>
      <c r="AD84" s="479" t="e">
        <f t="shared" si="71"/>
        <v>#DIV/0!</v>
      </c>
    </row>
    <row r="85" spans="1:30" ht="13.15" x14ac:dyDescent="0.4">
      <c r="A85" s="327" t="s">
        <v>398</v>
      </c>
      <c r="B85" s="394" t="s">
        <v>306</v>
      </c>
      <c r="C85" s="474">
        <f t="shared" si="58"/>
        <v>0</v>
      </c>
      <c r="D85" s="475">
        <f t="shared" si="59"/>
        <v>0</v>
      </c>
      <c r="E85" s="472">
        <f>('January Budget'!E85+'February Budget'!E85+'March Budget'!E85+'April Budget'!E85+'May Budget'!E85+'June Budget'!E85+'July Budget'!E85+'August Budget'!E85+'September Budget'!E85+'October Budget'!E85+'November Budget'!E85+'December Budget'!E85)</f>
        <v>0</v>
      </c>
      <c r="F85" s="477">
        <f t="shared" si="60"/>
        <v>0</v>
      </c>
      <c r="G85" s="472">
        <f>('January Budget'!G85+'February Budget'!G85+'March Budget'!G85+'April Budget'!G85+'May Budget'!G85+'June Budget'!G85+'July Budget'!G85+'August Budget'!G85+'September Budget'!G85+'October Budget'!G85+'November Budget'!G85+'December Budget'!G85)</f>
        <v>0</v>
      </c>
      <c r="H85" s="477" t="e">
        <f t="shared" si="60"/>
        <v>#DIV/0!</v>
      </c>
      <c r="I85" s="472">
        <f>('January Budget'!I85+'February Budget'!I85+'March Budget'!I85+'April Budget'!I85+'May Budget'!I85+'June Budget'!I85+'July Budget'!I85+'August Budget'!I85+'September Budget'!I85+'October Budget'!I85+'November Budget'!I85+'December Budget'!I85)</f>
        <v>0</v>
      </c>
      <c r="J85" s="477" t="e">
        <f t="shared" si="61"/>
        <v>#DIV/0!</v>
      </c>
      <c r="K85" s="472">
        <f>('January Budget'!K85+'February Budget'!K85+'March Budget'!K85+'April Budget'!K85+'May Budget'!K85+'June Budget'!K85+'July Budget'!K85+'August Budget'!K85+'September Budget'!K85+'October Budget'!K85+'November Budget'!K85+'December Budget'!K85)</f>
        <v>0</v>
      </c>
      <c r="L85" s="477" t="e">
        <f t="shared" si="62"/>
        <v>#DIV/0!</v>
      </c>
      <c r="M85" s="472">
        <f>('January Budget'!M85+'February Budget'!M85+'March Budget'!M85+'April Budget'!M85+'May Budget'!M85+'June Budget'!M85+'July Budget'!M85+'August Budget'!M85+'September Budget'!M85+'October Budget'!M85+'November Budget'!M85+'December Budget'!M85)</f>
        <v>0</v>
      </c>
      <c r="N85" s="477" t="e">
        <f t="shared" si="63"/>
        <v>#DIV/0!</v>
      </c>
      <c r="O85" s="472">
        <f>('January Budget'!O85+'February Budget'!O85+'March Budget'!O85+'April Budget'!O85+'May Budget'!O85+'June Budget'!O85+'July Budget'!O85+'August Budget'!O85+'September Budget'!O85+'October Budget'!O85+'November Budget'!O85+'December Budget'!O85)</f>
        <v>0</v>
      </c>
      <c r="P85" s="477" t="e">
        <f t="shared" si="64"/>
        <v>#DIV/0!</v>
      </c>
      <c r="Q85" s="472">
        <f>('January Budget'!Q85+'February Budget'!Q85+'March Budget'!Q85+'April Budget'!Q85+'May Budget'!Q85+'June Budget'!Q85+'July Budget'!Q85+'August Budget'!Q85+'September Budget'!Q85+'October Budget'!Q85+'November Budget'!Q85+'December Budget'!Q85)</f>
        <v>0</v>
      </c>
      <c r="R85" s="477" t="e">
        <f t="shared" si="65"/>
        <v>#DIV/0!</v>
      </c>
      <c r="S85" s="472">
        <f>('January Budget'!S85+'February Budget'!S85+'March Budget'!S85+'April Budget'!S85+'May Budget'!S85+'June Budget'!S85+'July Budget'!S85+'August Budget'!S85+'September Budget'!S85+'October Budget'!S85+'November Budget'!S85+'December Budget'!S85)</f>
        <v>0</v>
      </c>
      <c r="T85" s="477" t="e">
        <f t="shared" si="66"/>
        <v>#DIV/0!</v>
      </c>
      <c r="U85" s="472">
        <f>('January Budget'!U85+'February Budget'!U85+'March Budget'!U85+'April Budget'!U85+'May Budget'!U85+'June Budget'!U85+'July Budget'!U85+'August Budget'!U85+'September Budget'!U85+'October Budget'!U85+'November Budget'!U85+'December Budget'!U85)</f>
        <v>0</v>
      </c>
      <c r="V85" s="477" t="e">
        <f t="shared" si="67"/>
        <v>#DIV/0!</v>
      </c>
      <c r="W85" s="472">
        <f>('January Budget'!W85+'February Budget'!W85+'March Budget'!W85+'April Budget'!W85+'May Budget'!W85+'June Budget'!W85+'July Budget'!W85+'August Budget'!W85+'September Budget'!W85+'October Budget'!W85+'November Budget'!W85+'December Budget'!W85)</f>
        <v>0</v>
      </c>
      <c r="X85" s="477" t="e">
        <f t="shared" si="68"/>
        <v>#DIV/0!</v>
      </c>
      <c r="Y85" s="472">
        <f>('January Budget'!Y85+'February Budget'!Y85+'March Budget'!Y85+'April Budget'!Y85+'May Budget'!Y85+'June Budget'!Y85+'July Budget'!Y85+'August Budget'!Y85+'September Budget'!Y85+'October Budget'!Y85+'November Budget'!Y85+'December Budget'!Y85)</f>
        <v>0</v>
      </c>
      <c r="Z85" s="477" t="e">
        <f t="shared" si="69"/>
        <v>#DIV/0!</v>
      </c>
      <c r="AA85" s="472">
        <f>('January Budget'!AA85+'February Budget'!AA85+'March Budget'!AA85+'April Budget'!AA85+'May Budget'!AA85+'June Budget'!AA85+'July Budget'!AA85+'August Budget'!AA85+'September Budget'!AA85+'October Budget'!AA85+'November Budget'!AA85+'December Budget'!AA85)</f>
        <v>0</v>
      </c>
      <c r="AB85" s="477" t="e">
        <f t="shared" si="70"/>
        <v>#DIV/0!</v>
      </c>
      <c r="AC85" s="472">
        <f>('January Budget'!AC85+'February Budget'!AC85+'March Budget'!AC85+'April Budget'!AC85+'May Budget'!AC85+'June Budget'!AC85+'July Budget'!AC85+'August Budget'!AC85+'September Budget'!AC85+'October Budget'!AC85+'November Budget'!AC85+'December Budget'!AC85)</f>
        <v>0</v>
      </c>
      <c r="AD85" s="479" t="e">
        <f t="shared" si="71"/>
        <v>#DIV/0!</v>
      </c>
    </row>
    <row r="86" spans="1:30" ht="13.15" x14ac:dyDescent="0.4">
      <c r="A86" s="327"/>
      <c r="B86" s="409" t="s">
        <v>308</v>
      </c>
      <c r="C86" s="485">
        <f>SUM(C80:C85)</f>
        <v>0</v>
      </c>
      <c r="D86" s="486">
        <f>+C86/$C$7</f>
        <v>0</v>
      </c>
      <c r="E86" s="256">
        <f>SUM(E80:E85)</f>
        <v>0</v>
      </c>
      <c r="F86" s="487">
        <f t="shared" si="60"/>
        <v>0</v>
      </c>
      <c r="G86" s="256">
        <f>SUM(G80:G85)</f>
        <v>0</v>
      </c>
      <c r="H86" s="487" t="e">
        <f t="shared" si="60"/>
        <v>#DIV/0!</v>
      </c>
      <c r="I86" s="256">
        <f>SUM(I80:I85)</f>
        <v>0</v>
      </c>
      <c r="J86" s="487" t="e">
        <f t="shared" si="61"/>
        <v>#DIV/0!</v>
      </c>
      <c r="K86" s="256">
        <f>SUM(K80:K85)</f>
        <v>0</v>
      </c>
      <c r="L86" s="487" t="e">
        <f t="shared" si="62"/>
        <v>#DIV/0!</v>
      </c>
      <c r="M86" s="256">
        <f>SUM(M80:M85)</f>
        <v>0</v>
      </c>
      <c r="N86" s="487" t="e">
        <f t="shared" si="63"/>
        <v>#DIV/0!</v>
      </c>
      <c r="O86" s="256">
        <f>SUM(O80:O85)</f>
        <v>0</v>
      </c>
      <c r="P86" s="487" t="e">
        <f t="shared" si="64"/>
        <v>#DIV/0!</v>
      </c>
      <c r="Q86" s="256">
        <f>SUM(Q80:Q85)</f>
        <v>0</v>
      </c>
      <c r="R86" s="487" t="e">
        <f t="shared" si="65"/>
        <v>#DIV/0!</v>
      </c>
      <c r="S86" s="256">
        <f>SUM(S80:S85)</f>
        <v>0</v>
      </c>
      <c r="T86" s="487" t="e">
        <f t="shared" si="66"/>
        <v>#DIV/0!</v>
      </c>
      <c r="U86" s="256">
        <f>SUM(U80:U85)</f>
        <v>0</v>
      </c>
      <c r="V86" s="487" t="e">
        <f t="shared" si="67"/>
        <v>#DIV/0!</v>
      </c>
      <c r="W86" s="256">
        <f>SUM(W80:W85)</f>
        <v>0</v>
      </c>
      <c r="X86" s="487" t="e">
        <f t="shared" si="68"/>
        <v>#DIV/0!</v>
      </c>
      <c r="Y86" s="256">
        <f>SUM(Y80:Y85)</f>
        <v>0</v>
      </c>
      <c r="Z86" s="487" t="e">
        <f t="shared" si="69"/>
        <v>#DIV/0!</v>
      </c>
      <c r="AA86" s="256">
        <f>SUM(AA80:AA85)</f>
        <v>0</v>
      </c>
      <c r="AB86" s="487" t="e">
        <f t="shared" si="70"/>
        <v>#DIV/0!</v>
      </c>
      <c r="AC86" s="256">
        <f>SUM(AC80:AC85)</f>
        <v>0</v>
      </c>
      <c r="AD86" s="488" t="e">
        <f t="shared" si="71"/>
        <v>#DIV/0!</v>
      </c>
    </row>
    <row r="87" spans="1:30" ht="13.15" x14ac:dyDescent="0.4">
      <c r="A87" s="327"/>
      <c r="B87" s="4"/>
      <c r="C87" s="474"/>
      <c r="D87" s="155"/>
      <c r="E87" s="249"/>
      <c r="F87" s="477"/>
      <c r="G87" s="249"/>
      <c r="H87" s="477"/>
      <c r="I87" s="249"/>
      <c r="J87" s="477"/>
      <c r="K87" s="249"/>
      <c r="L87" s="477"/>
      <c r="M87" s="249"/>
      <c r="N87" s="477"/>
      <c r="O87" s="249"/>
      <c r="P87" s="477"/>
      <c r="Q87" s="249"/>
      <c r="R87" s="477"/>
      <c r="S87" s="249"/>
      <c r="T87" s="477"/>
      <c r="U87" s="249"/>
      <c r="V87" s="477"/>
      <c r="W87" s="249"/>
      <c r="X87" s="477"/>
      <c r="Y87" s="249"/>
      <c r="Z87" s="477"/>
      <c r="AA87" s="249"/>
      <c r="AB87" s="477"/>
      <c r="AC87" s="249"/>
      <c r="AD87" s="479"/>
    </row>
    <row r="88" spans="1:30" ht="13.15" x14ac:dyDescent="0.4">
      <c r="A88" s="327"/>
      <c r="B88" s="410" t="s">
        <v>309</v>
      </c>
      <c r="C88" s="474"/>
      <c r="D88" s="155"/>
      <c r="E88" s="249"/>
      <c r="F88" s="477"/>
      <c r="G88" s="249"/>
      <c r="H88" s="477"/>
      <c r="I88" s="249"/>
      <c r="J88" s="477"/>
      <c r="K88" s="249"/>
      <c r="L88" s="477"/>
      <c r="M88" s="249"/>
      <c r="N88" s="477"/>
      <c r="O88" s="249"/>
      <c r="P88" s="477"/>
      <c r="Q88" s="249"/>
      <c r="R88" s="477"/>
      <c r="S88" s="249"/>
      <c r="T88" s="477"/>
      <c r="U88" s="249"/>
      <c r="V88" s="477"/>
      <c r="W88" s="249"/>
      <c r="X88" s="477"/>
      <c r="Y88" s="249"/>
      <c r="Z88" s="477"/>
      <c r="AA88" s="249"/>
      <c r="AB88" s="477"/>
      <c r="AC88" s="249"/>
      <c r="AD88" s="479"/>
    </row>
    <row r="89" spans="1:30" ht="13.15" x14ac:dyDescent="0.4">
      <c r="A89" s="327" t="s">
        <v>399</v>
      </c>
      <c r="B89" s="394" t="s">
        <v>310</v>
      </c>
      <c r="C89" s="474">
        <f t="shared" ref="C89:C111" si="72">+E89+G89+I89+K89+M89+O89+Q89+S89+U89+W89+Y89+AA89+AC89</f>
        <v>0</v>
      </c>
      <c r="D89" s="475">
        <f t="shared" ref="D89:D111" si="73">+C89/$C$7</f>
        <v>0</v>
      </c>
      <c r="E89" s="472">
        <f>('January Budget'!E89+'February Budget'!E89+'March Budget'!E89+'April Budget'!E89+'May Budget'!E89+'June Budget'!E89+'July Budget'!E89+'August Budget'!E89+'September Budget'!E89+'October Budget'!E89+'November Budget'!E89+'December Budget'!E89)</f>
        <v>0</v>
      </c>
      <c r="F89" s="477">
        <f t="shared" ref="F89:H104" si="74">+E89/E$7</f>
        <v>0</v>
      </c>
      <c r="G89" s="472">
        <f>('January Budget'!G89+'February Budget'!G89+'March Budget'!G89+'April Budget'!G89+'May Budget'!G89+'June Budget'!G89+'July Budget'!G89+'August Budget'!G89+'September Budget'!G89+'October Budget'!G89+'November Budget'!G89+'December Budget'!G89)</f>
        <v>0</v>
      </c>
      <c r="H89" s="477" t="e">
        <f t="shared" si="74"/>
        <v>#DIV/0!</v>
      </c>
      <c r="I89" s="472">
        <f>('January Budget'!I89+'February Budget'!I89+'March Budget'!I89+'April Budget'!I89+'May Budget'!I89+'June Budget'!I89+'July Budget'!I89+'August Budget'!I89+'September Budget'!I89+'October Budget'!I89+'November Budget'!I89+'December Budget'!I89)</f>
        <v>0</v>
      </c>
      <c r="J89" s="477" t="e">
        <f t="shared" ref="J89:J112" si="75">+I89/I$7</f>
        <v>#DIV/0!</v>
      </c>
      <c r="K89" s="472">
        <f>('January Budget'!K89+'February Budget'!K89+'March Budget'!K89+'April Budget'!K89+'May Budget'!K89+'June Budget'!K89+'July Budget'!K89+'August Budget'!K89+'September Budget'!K89+'October Budget'!K89+'November Budget'!K89+'December Budget'!K89)</f>
        <v>0</v>
      </c>
      <c r="L89" s="477" t="e">
        <f t="shared" ref="L89:L112" si="76">+K89/K$7</f>
        <v>#DIV/0!</v>
      </c>
      <c r="M89" s="472">
        <f>('January Budget'!M89+'February Budget'!M89+'March Budget'!M89+'April Budget'!M89+'May Budget'!M89+'June Budget'!M89+'July Budget'!M89+'August Budget'!M89+'September Budget'!M89+'October Budget'!M89+'November Budget'!M89+'December Budget'!M89)</f>
        <v>0</v>
      </c>
      <c r="N89" s="477" t="e">
        <f t="shared" ref="N89:N112" si="77">+M89/M$7</f>
        <v>#DIV/0!</v>
      </c>
      <c r="O89" s="472">
        <f>('January Budget'!O89+'February Budget'!O89+'March Budget'!O89+'April Budget'!O89+'May Budget'!O89+'June Budget'!O89+'July Budget'!O89+'August Budget'!O89+'September Budget'!O89+'October Budget'!O89+'November Budget'!O89+'December Budget'!O89)</f>
        <v>0</v>
      </c>
      <c r="P89" s="477" t="e">
        <f t="shared" ref="P89:P112" si="78">+O89/O$7</f>
        <v>#DIV/0!</v>
      </c>
      <c r="Q89" s="472">
        <f>('January Budget'!Q89+'February Budget'!Q89+'March Budget'!Q89+'April Budget'!Q89+'May Budget'!Q89+'June Budget'!Q89+'July Budget'!Q89+'August Budget'!Q89+'September Budget'!Q89+'October Budget'!Q89+'November Budget'!Q89+'December Budget'!Q89)</f>
        <v>0</v>
      </c>
      <c r="R89" s="477" t="e">
        <f t="shared" ref="R89:R112" si="79">+Q89/Q$7</f>
        <v>#DIV/0!</v>
      </c>
      <c r="S89" s="472">
        <f>('January Budget'!S89+'February Budget'!S89+'March Budget'!S89+'April Budget'!S89+'May Budget'!S89+'June Budget'!S89+'July Budget'!S89+'August Budget'!S89+'September Budget'!S89+'October Budget'!S89+'November Budget'!S89+'December Budget'!S89)</f>
        <v>0</v>
      </c>
      <c r="T89" s="477" t="e">
        <f t="shared" ref="T89:T112" si="80">+S89/S$7</f>
        <v>#DIV/0!</v>
      </c>
      <c r="U89" s="472">
        <f>('January Budget'!U89+'February Budget'!U89+'March Budget'!U89+'April Budget'!U89+'May Budget'!U89+'June Budget'!U89+'July Budget'!U89+'August Budget'!U89+'September Budget'!U89+'October Budget'!U89+'November Budget'!U89+'December Budget'!U89)</f>
        <v>0</v>
      </c>
      <c r="V89" s="477" t="e">
        <f t="shared" ref="V89:V112" si="81">+U89/U$7</f>
        <v>#DIV/0!</v>
      </c>
      <c r="W89" s="472">
        <f>('January Budget'!W89+'February Budget'!W89+'March Budget'!W89+'April Budget'!W89+'May Budget'!W89+'June Budget'!W89+'July Budget'!W89+'August Budget'!W89+'September Budget'!W89+'October Budget'!W89+'November Budget'!W89+'December Budget'!W89)</f>
        <v>0</v>
      </c>
      <c r="X89" s="477" t="e">
        <f t="shared" ref="X89:X112" si="82">+W89/W$7</f>
        <v>#DIV/0!</v>
      </c>
      <c r="Y89" s="472">
        <f>('January Budget'!Y89+'February Budget'!Y89+'March Budget'!Y89+'April Budget'!Y89+'May Budget'!Y89+'June Budget'!Y89+'July Budget'!Y89+'August Budget'!Y89+'September Budget'!Y89+'October Budget'!Y89+'November Budget'!Y89+'December Budget'!Y89)</f>
        <v>0</v>
      </c>
      <c r="Z89" s="477" t="e">
        <f t="shared" ref="Z89:Z112" si="83">+Y89/Y$7</f>
        <v>#DIV/0!</v>
      </c>
      <c r="AA89" s="472">
        <f>('January Budget'!AA89+'February Budget'!AA89+'March Budget'!AA89+'April Budget'!AA89+'May Budget'!AA89+'June Budget'!AA89+'July Budget'!AA89+'August Budget'!AA89+'September Budget'!AA89+'October Budget'!AA89+'November Budget'!AA89+'December Budget'!AA89)</f>
        <v>0</v>
      </c>
      <c r="AB89" s="477" t="e">
        <f t="shared" ref="AB89:AB112" si="84">+AA89/AA$7</f>
        <v>#DIV/0!</v>
      </c>
      <c r="AC89" s="472">
        <f>('January Budget'!AC89+'February Budget'!AC89+'March Budget'!AC89+'April Budget'!AC89+'May Budget'!AC89+'June Budget'!AC89+'July Budget'!AC89+'August Budget'!AC89+'September Budget'!AC89+'October Budget'!AC89+'November Budget'!AC89+'December Budget'!AC89)</f>
        <v>0</v>
      </c>
      <c r="AD89" s="479" t="e">
        <f t="shared" ref="AD89:AD112" si="85">+AC89/AC$7</f>
        <v>#DIV/0!</v>
      </c>
    </row>
    <row r="90" spans="1:30" ht="13.15" x14ac:dyDescent="0.4">
      <c r="A90" s="327" t="s">
        <v>399</v>
      </c>
      <c r="B90" s="394" t="s">
        <v>311</v>
      </c>
      <c r="C90" s="474">
        <f t="shared" si="72"/>
        <v>0</v>
      </c>
      <c r="D90" s="475">
        <f t="shared" si="73"/>
        <v>0</v>
      </c>
      <c r="E90" s="472">
        <f>('January Budget'!E90+'February Budget'!E90+'March Budget'!E90+'April Budget'!E90+'May Budget'!E90+'June Budget'!E90+'July Budget'!E90+'August Budget'!E90+'September Budget'!E90+'October Budget'!E90+'November Budget'!E90+'December Budget'!E90)</f>
        <v>0</v>
      </c>
      <c r="F90" s="477">
        <f t="shared" si="74"/>
        <v>0</v>
      </c>
      <c r="G90" s="472">
        <f>('January Budget'!G90+'February Budget'!G90+'March Budget'!G90+'April Budget'!G90+'May Budget'!G90+'June Budget'!G90+'July Budget'!G90+'August Budget'!G90+'September Budget'!G90+'October Budget'!G90+'November Budget'!G90+'December Budget'!G90)</f>
        <v>0</v>
      </c>
      <c r="H90" s="477" t="e">
        <f t="shared" si="74"/>
        <v>#DIV/0!</v>
      </c>
      <c r="I90" s="472">
        <f>('January Budget'!I90+'February Budget'!I90+'March Budget'!I90+'April Budget'!I90+'May Budget'!I90+'June Budget'!I90+'July Budget'!I90+'August Budget'!I90+'September Budget'!I90+'October Budget'!I90+'November Budget'!I90+'December Budget'!I90)</f>
        <v>0</v>
      </c>
      <c r="J90" s="477" t="e">
        <f t="shared" si="75"/>
        <v>#DIV/0!</v>
      </c>
      <c r="K90" s="472">
        <f>('January Budget'!K90+'February Budget'!K90+'March Budget'!K90+'April Budget'!K90+'May Budget'!K90+'June Budget'!K90+'July Budget'!K90+'August Budget'!K90+'September Budget'!K90+'October Budget'!K90+'November Budget'!K90+'December Budget'!K90)</f>
        <v>0</v>
      </c>
      <c r="L90" s="477" t="e">
        <f t="shared" si="76"/>
        <v>#DIV/0!</v>
      </c>
      <c r="M90" s="472">
        <f>('January Budget'!M90+'February Budget'!M90+'March Budget'!M90+'April Budget'!M90+'May Budget'!M90+'June Budget'!M90+'July Budget'!M90+'August Budget'!M90+'September Budget'!M90+'October Budget'!M90+'November Budget'!M90+'December Budget'!M90)</f>
        <v>0</v>
      </c>
      <c r="N90" s="477" t="e">
        <f t="shared" si="77"/>
        <v>#DIV/0!</v>
      </c>
      <c r="O90" s="472">
        <f>('January Budget'!O90+'February Budget'!O90+'March Budget'!O90+'April Budget'!O90+'May Budget'!O90+'June Budget'!O90+'July Budget'!O90+'August Budget'!O90+'September Budget'!O90+'October Budget'!O90+'November Budget'!O90+'December Budget'!O90)</f>
        <v>0</v>
      </c>
      <c r="P90" s="477" t="e">
        <f t="shared" si="78"/>
        <v>#DIV/0!</v>
      </c>
      <c r="Q90" s="472">
        <f>('January Budget'!Q90+'February Budget'!Q90+'March Budget'!Q90+'April Budget'!Q90+'May Budget'!Q90+'June Budget'!Q90+'July Budget'!Q90+'August Budget'!Q90+'September Budget'!Q90+'October Budget'!Q90+'November Budget'!Q90+'December Budget'!Q90)</f>
        <v>0</v>
      </c>
      <c r="R90" s="477" t="e">
        <f t="shared" si="79"/>
        <v>#DIV/0!</v>
      </c>
      <c r="S90" s="472">
        <f>('January Budget'!S90+'February Budget'!S90+'March Budget'!S90+'April Budget'!S90+'May Budget'!S90+'June Budget'!S90+'July Budget'!S90+'August Budget'!S90+'September Budget'!S90+'October Budget'!S90+'November Budget'!S90+'December Budget'!S90)</f>
        <v>0</v>
      </c>
      <c r="T90" s="477" t="e">
        <f t="shared" si="80"/>
        <v>#DIV/0!</v>
      </c>
      <c r="U90" s="472">
        <f>('January Budget'!U90+'February Budget'!U90+'March Budget'!U90+'April Budget'!U90+'May Budget'!U90+'June Budget'!U90+'July Budget'!U90+'August Budget'!U90+'September Budget'!U90+'October Budget'!U90+'November Budget'!U90+'December Budget'!U90)</f>
        <v>0</v>
      </c>
      <c r="V90" s="477" t="e">
        <f t="shared" si="81"/>
        <v>#DIV/0!</v>
      </c>
      <c r="W90" s="472">
        <f>('January Budget'!W90+'February Budget'!W90+'March Budget'!W90+'April Budget'!W90+'May Budget'!W90+'June Budget'!W90+'July Budget'!W90+'August Budget'!W90+'September Budget'!W90+'October Budget'!W90+'November Budget'!W90+'December Budget'!W90)</f>
        <v>0</v>
      </c>
      <c r="X90" s="477" t="e">
        <f t="shared" si="82"/>
        <v>#DIV/0!</v>
      </c>
      <c r="Y90" s="472">
        <f>('January Budget'!Y90+'February Budget'!Y90+'March Budget'!Y90+'April Budget'!Y90+'May Budget'!Y90+'June Budget'!Y90+'July Budget'!Y90+'August Budget'!Y90+'September Budget'!Y90+'October Budget'!Y90+'November Budget'!Y90+'December Budget'!Y90)</f>
        <v>0</v>
      </c>
      <c r="Z90" s="477" t="e">
        <f t="shared" si="83"/>
        <v>#DIV/0!</v>
      </c>
      <c r="AA90" s="472">
        <f>('January Budget'!AA90+'February Budget'!AA90+'March Budget'!AA90+'April Budget'!AA90+'May Budget'!AA90+'June Budget'!AA90+'July Budget'!AA90+'August Budget'!AA90+'September Budget'!AA90+'October Budget'!AA90+'November Budget'!AA90+'December Budget'!AA90)</f>
        <v>0</v>
      </c>
      <c r="AB90" s="477" t="e">
        <f t="shared" si="84"/>
        <v>#DIV/0!</v>
      </c>
      <c r="AC90" s="472">
        <f>('January Budget'!AC90+'February Budget'!AC90+'March Budget'!AC90+'April Budget'!AC90+'May Budget'!AC90+'June Budget'!AC90+'July Budget'!AC90+'August Budget'!AC90+'September Budget'!AC90+'October Budget'!AC90+'November Budget'!AC90+'December Budget'!AC90)</f>
        <v>0</v>
      </c>
      <c r="AD90" s="479" t="e">
        <f t="shared" si="85"/>
        <v>#DIV/0!</v>
      </c>
    </row>
    <row r="91" spans="1:30" ht="13.15" x14ac:dyDescent="0.4">
      <c r="A91" s="327" t="s">
        <v>398</v>
      </c>
      <c r="B91" s="394" t="s">
        <v>312</v>
      </c>
      <c r="C91" s="474">
        <f t="shared" si="72"/>
        <v>0</v>
      </c>
      <c r="D91" s="475">
        <f t="shared" si="73"/>
        <v>0</v>
      </c>
      <c r="E91" s="472">
        <f>('January Budget'!E91+'February Budget'!E91+'March Budget'!E91+'April Budget'!E91+'May Budget'!E91+'June Budget'!E91+'July Budget'!E91+'August Budget'!E91+'September Budget'!E91+'October Budget'!E91+'November Budget'!E91+'December Budget'!E91)</f>
        <v>0</v>
      </c>
      <c r="F91" s="477">
        <f t="shared" si="74"/>
        <v>0</v>
      </c>
      <c r="G91" s="472">
        <f>('January Budget'!G91+'February Budget'!G91+'March Budget'!G91+'April Budget'!G91+'May Budget'!G91+'June Budget'!G91+'July Budget'!G91+'August Budget'!G91+'September Budget'!G91+'October Budget'!G91+'November Budget'!G91+'December Budget'!G91)</f>
        <v>0</v>
      </c>
      <c r="H91" s="477" t="e">
        <f t="shared" si="74"/>
        <v>#DIV/0!</v>
      </c>
      <c r="I91" s="472">
        <f>('January Budget'!I91+'February Budget'!I91+'March Budget'!I91+'April Budget'!I91+'May Budget'!I91+'June Budget'!I91+'July Budget'!I91+'August Budget'!I91+'September Budget'!I91+'October Budget'!I91+'November Budget'!I91+'December Budget'!I91)</f>
        <v>0</v>
      </c>
      <c r="J91" s="477" t="e">
        <f t="shared" si="75"/>
        <v>#DIV/0!</v>
      </c>
      <c r="K91" s="472">
        <f>('January Budget'!K91+'February Budget'!K91+'March Budget'!K91+'April Budget'!K91+'May Budget'!K91+'June Budget'!K91+'July Budget'!K91+'August Budget'!K91+'September Budget'!K91+'October Budget'!K91+'November Budget'!K91+'December Budget'!K91)</f>
        <v>0</v>
      </c>
      <c r="L91" s="477" t="e">
        <f t="shared" si="76"/>
        <v>#DIV/0!</v>
      </c>
      <c r="M91" s="472">
        <f>('January Budget'!M91+'February Budget'!M91+'March Budget'!M91+'April Budget'!M91+'May Budget'!M91+'June Budget'!M91+'July Budget'!M91+'August Budget'!M91+'September Budget'!M91+'October Budget'!M91+'November Budget'!M91+'December Budget'!M91)</f>
        <v>0</v>
      </c>
      <c r="N91" s="477" t="e">
        <f t="shared" si="77"/>
        <v>#DIV/0!</v>
      </c>
      <c r="O91" s="472">
        <f>('January Budget'!O91+'February Budget'!O91+'March Budget'!O91+'April Budget'!O91+'May Budget'!O91+'June Budget'!O91+'July Budget'!O91+'August Budget'!O91+'September Budget'!O91+'October Budget'!O91+'November Budget'!O91+'December Budget'!O91)</f>
        <v>0</v>
      </c>
      <c r="P91" s="477" t="e">
        <f t="shared" si="78"/>
        <v>#DIV/0!</v>
      </c>
      <c r="Q91" s="472">
        <f>('January Budget'!Q91+'February Budget'!Q91+'March Budget'!Q91+'April Budget'!Q91+'May Budget'!Q91+'June Budget'!Q91+'July Budget'!Q91+'August Budget'!Q91+'September Budget'!Q91+'October Budget'!Q91+'November Budget'!Q91+'December Budget'!Q91)</f>
        <v>0</v>
      </c>
      <c r="R91" s="477" t="e">
        <f t="shared" si="79"/>
        <v>#DIV/0!</v>
      </c>
      <c r="S91" s="472">
        <f>('January Budget'!S91+'February Budget'!S91+'March Budget'!S91+'April Budget'!S91+'May Budget'!S91+'June Budget'!S91+'July Budget'!S91+'August Budget'!S91+'September Budget'!S91+'October Budget'!S91+'November Budget'!S91+'December Budget'!S91)</f>
        <v>0</v>
      </c>
      <c r="T91" s="477" t="e">
        <f t="shared" si="80"/>
        <v>#DIV/0!</v>
      </c>
      <c r="U91" s="472">
        <f>('January Budget'!U91+'February Budget'!U91+'March Budget'!U91+'April Budget'!U91+'May Budget'!U91+'June Budget'!U91+'July Budget'!U91+'August Budget'!U91+'September Budget'!U91+'October Budget'!U91+'November Budget'!U91+'December Budget'!U91)</f>
        <v>0</v>
      </c>
      <c r="V91" s="477" t="e">
        <f t="shared" si="81"/>
        <v>#DIV/0!</v>
      </c>
      <c r="W91" s="472">
        <f>('January Budget'!W91+'February Budget'!W91+'March Budget'!W91+'April Budget'!W91+'May Budget'!W91+'June Budget'!W91+'July Budget'!W91+'August Budget'!W91+'September Budget'!W91+'October Budget'!W91+'November Budget'!W91+'December Budget'!W91)</f>
        <v>0</v>
      </c>
      <c r="X91" s="477" t="e">
        <f t="shared" si="82"/>
        <v>#DIV/0!</v>
      </c>
      <c r="Y91" s="472">
        <f>('January Budget'!Y91+'February Budget'!Y91+'March Budget'!Y91+'April Budget'!Y91+'May Budget'!Y91+'June Budget'!Y91+'July Budget'!Y91+'August Budget'!Y91+'September Budget'!Y91+'October Budget'!Y91+'November Budget'!Y91+'December Budget'!Y91)</f>
        <v>0</v>
      </c>
      <c r="Z91" s="477" t="e">
        <f t="shared" si="83"/>
        <v>#DIV/0!</v>
      </c>
      <c r="AA91" s="472">
        <f>('January Budget'!AA91+'February Budget'!AA91+'March Budget'!AA91+'April Budget'!AA91+'May Budget'!AA91+'June Budget'!AA91+'July Budget'!AA91+'August Budget'!AA91+'September Budget'!AA91+'October Budget'!AA91+'November Budget'!AA91+'December Budget'!AA91)</f>
        <v>0</v>
      </c>
      <c r="AB91" s="477" t="e">
        <f t="shared" si="84"/>
        <v>#DIV/0!</v>
      </c>
      <c r="AC91" s="472">
        <f>('January Budget'!AC91+'February Budget'!AC91+'March Budget'!AC91+'April Budget'!AC91+'May Budget'!AC91+'June Budget'!AC91+'July Budget'!AC91+'August Budget'!AC91+'September Budget'!AC91+'October Budget'!AC91+'November Budget'!AC91+'December Budget'!AC91)</f>
        <v>0</v>
      </c>
      <c r="AD91" s="479" t="e">
        <f t="shared" si="85"/>
        <v>#DIV/0!</v>
      </c>
    </row>
    <row r="92" spans="1:30" ht="13.15" x14ac:dyDescent="0.4">
      <c r="A92" s="327" t="s">
        <v>399</v>
      </c>
      <c r="B92" s="394" t="s">
        <v>313</v>
      </c>
      <c r="C92" s="474">
        <f t="shared" si="72"/>
        <v>0</v>
      </c>
      <c r="D92" s="475">
        <f t="shared" si="73"/>
        <v>0</v>
      </c>
      <c r="E92" s="472">
        <f>('January Budget'!E92+'February Budget'!E92+'March Budget'!E92+'April Budget'!E92+'May Budget'!E92+'June Budget'!E92+'July Budget'!E92+'August Budget'!E92+'September Budget'!E92+'October Budget'!E92+'November Budget'!E92+'December Budget'!E92)</f>
        <v>0</v>
      </c>
      <c r="F92" s="477">
        <f t="shared" si="74"/>
        <v>0</v>
      </c>
      <c r="G92" s="472">
        <f>('January Budget'!G92+'February Budget'!G92+'March Budget'!G92+'April Budget'!G92+'May Budget'!G92+'June Budget'!G92+'July Budget'!G92+'August Budget'!G92+'September Budget'!G92+'October Budget'!G92+'November Budget'!G92+'December Budget'!G92)</f>
        <v>0</v>
      </c>
      <c r="H92" s="477" t="e">
        <f t="shared" si="74"/>
        <v>#DIV/0!</v>
      </c>
      <c r="I92" s="472">
        <f>('January Budget'!I92+'February Budget'!I92+'March Budget'!I92+'April Budget'!I92+'May Budget'!I92+'June Budget'!I92+'July Budget'!I92+'August Budget'!I92+'September Budget'!I92+'October Budget'!I92+'November Budget'!I92+'December Budget'!I92)</f>
        <v>0</v>
      </c>
      <c r="J92" s="477" t="e">
        <f t="shared" si="75"/>
        <v>#DIV/0!</v>
      </c>
      <c r="K92" s="472">
        <f>('January Budget'!K92+'February Budget'!K92+'March Budget'!K92+'April Budget'!K92+'May Budget'!K92+'June Budget'!K92+'July Budget'!K92+'August Budget'!K92+'September Budget'!K92+'October Budget'!K92+'November Budget'!K92+'December Budget'!K92)</f>
        <v>0</v>
      </c>
      <c r="L92" s="477" t="e">
        <f t="shared" si="76"/>
        <v>#DIV/0!</v>
      </c>
      <c r="M92" s="472">
        <f>('January Budget'!M92+'February Budget'!M92+'March Budget'!M92+'April Budget'!M92+'May Budget'!M92+'June Budget'!M92+'July Budget'!M92+'August Budget'!M92+'September Budget'!M92+'October Budget'!M92+'November Budget'!M92+'December Budget'!M92)</f>
        <v>0</v>
      </c>
      <c r="N92" s="477" t="e">
        <f t="shared" si="77"/>
        <v>#DIV/0!</v>
      </c>
      <c r="O92" s="472">
        <f>('January Budget'!O92+'February Budget'!O92+'March Budget'!O92+'April Budget'!O92+'May Budget'!O92+'June Budget'!O92+'July Budget'!O92+'August Budget'!O92+'September Budget'!O92+'October Budget'!O92+'November Budget'!O92+'December Budget'!O92)</f>
        <v>0</v>
      </c>
      <c r="P92" s="477" t="e">
        <f t="shared" si="78"/>
        <v>#DIV/0!</v>
      </c>
      <c r="Q92" s="472">
        <f>('January Budget'!Q92+'February Budget'!Q92+'March Budget'!Q92+'April Budget'!Q92+'May Budget'!Q92+'June Budget'!Q92+'July Budget'!Q92+'August Budget'!Q92+'September Budget'!Q92+'October Budget'!Q92+'November Budget'!Q92+'December Budget'!Q92)</f>
        <v>0</v>
      </c>
      <c r="R92" s="477" t="e">
        <f t="shared" si="79"/>
        <v>#DIV/0!</v>
      </c>
      <c r="S92" s="472">
        <f>('January Budget'!S92+'February Budget'!S92+'March Budget'!S92+'April Budget'!S92+'May Budget'!S92+'June Budget'!S92+'July Budget'!S92+'August Budget'!S92+'September Budget'!S92+'October Budget'!S92+'November Budget'!S92+'December Budget'!S92)</f>
        <v>0</v>
      </c>
      <c r="T92" s="477" t="e">
        <f t="shared" si="80"/>
        <v>#DIV/0!</v>
      </c>
      <c r="U92" s="472">
        <f>('January Budget'!U92+'February Budget'!U92+'March Budget'!U92+'April Budget'!U92+'May Budget'!U92+'June Budget'!U92+'July Budget'!U92+'August Budget'!U92+'September Budget'!U92+'October Budget'!U92+'November Budget'!U92+'December Budget'!U92)</f>
        <v>0</v>
      </c>
      <c r="V92" s="477" t="e">
        <f t="shared" si="81"/>
        <v>#DIV/0!</v>
      </c>
      <c r="W92" s="472">
        <f>('January Budget'!W92+'February Budget'!W92+'March Budget'!W92+'April Budget'!W92+'May Budget'!W92+'June Budget'!W92+'July Budget'!W92+'August Budget'!W92+'September Budget'!W92+'October Budget'!W92+'November Budget'!W92+'December Budget'!W92)</f>
        <v>0</v>
      </c>
      <c r="X92" s="477" t="e">
        <f t="shared" si="82"/>
        <v>#DIV/0!</v>
      </c>
      <c r="Y92" s="472">
        <f>('January Budget'!Y92+'February Budget'!Y92+'March Budget'!Y92+'April Budget'!Y92+'May Budget'!Y92+'June Budget'!Y92+'July Budget'!Y92+'August Budget'!Y92+'September Budget'!Y92+'October Budget'!Y92+'November Budget'!Y92+'December Budget'!Y92)</f>
        <v>0</v>
      </c>
      <c r="Z92" s="477" t="e">
        <f t="shared" si="83"/>
        <v>#DIV/0!</v>
      </c>
      <c r="AA92" s="472">
        <f>('January Budget'!AA92+'February Budget'!AA92+'March Budget'!AA92+'April Budget'!AA92+'May Budget'!AA92+'June Budget'!AA92+'July Budget'!AA92+'August Budget'!AA92+'September Budget'!AA92+'October Budget'!AA92+'November Budget'!AA92+'December Budget'!AA92)</f>
        <v>0</v>
      </c>
      <c r="AB92" s="477" t="e">
        <f t="shared" si="84"/>
        <v>#DIV/0!</v>
      </c>
      <c r="AC92" s="472">
        <f>('January Budget'!AC92+'February Budget'!AC92+'March Budget'!AC92+'April Budget'!AC92+'May Budget'!AC92+'June Budget'!AC92+'July Budget'!AC92+'August Budget'!AC92+'September Budget'!AC92+'October Budget'!AC92+'November Budget'!AC92+'December Budget'!AC92)</f>
        <v>0</v>
      </c>
      <c r="AD92" s="479" t="e">
        <f t="shared" si="85"/>
        <v>#DIV/0!</v>
      </c>
    </row>
    <row r="93" spans="1:30" ht="13.15" x14ac:dyDescent="0.4">
      <c r="A93" s="327" t="s">
        <v>398</v>
      </c>
      <c r="B93" s="394" t="s">
        <v>314</v>
      </c>
      <c r="C93" s="474">
        <f t="shared" si="72"/>
        <v>0</v>
      </c>
      <c r="D93" s="475">
        <f t="shared" si="73"/>
        <v>0</v>
      </c>
      <c r="E93" s="472">
        <f>('January Budget'!E93+'February Budget'!E93+'March Budget'!E93+'April Budget'!E93+'May Budget'!E93+'June Budget'!E93+'July Budget'!E93+'August Budget'!E93+'September Budget'!E93+'October Budget'!E93+'November Budget'!E93+'December Budget'!E93)</f>
        <v>0</v>
      </c>
      <c r="F93" s="477">
        <f t="shared" si="74"/>
        <v>0</v>
      </c>
      <c r="G93" s="472">
        <f>('January Budget'!G93+'February Budget'!G93+'March Budget'!G93+'April Budget'!G93+'May Budget'!G93+'June Budget'!G93+'July Budget'!G93+'August Budget'!G93+'September Budget'!G93+'October Budget'!G93+'November Budget'!G93+'December Budget'!G93)</f>
        <v>0</v>
      </c>
      <c r="H93" s="477" t="e">
        <f t="shared" si="74"/>
        <v>#DIV/0!</v>
      </c>
      <c r="I93" s="472">
        <f>('January Budget'!I93+'February Budget'!I93+'March Budget'!I93+'April Budget'!I93+'May Budget'!I93+'June Budget'!I93+'July Budget'!I93+'August Budget'!I93+'September Budget'!I93+'October Budget'!I93+'November Budget'!I93+'December Budget'!I93)</f>
        <v>0</v>
      </c>
      <c r="J93" s="477" t="e">
        <f t="shared" si="75"/>
        <v>#DIV/0!</v>
      </c>
      <c r="K93" s="472">
        <f>('January Budget'!K93+'February Budget'!K93+'March Budget'!K93+'April Budget'!K93+'May Budget'!K93+'June Budget'!K93+'July Budget'!K93+'August Budget'!K93+'September Budget'!K93+'October Budget'!K93+'November Budget'!K93+'December Budget'!K93)</f>
        <v>0</v>
      </c>
      <c r="L93" s="477" t="e">
        <f t="shared" si="76"/>
        <v>#DIV/0!</v>
      </c>
      <c r="M93" s="472">
        <f>('January Budget'!M93+'February Budget'!M93+'March Budget'!M93+'April Budget'!M93+'May Budget'!M93+'June Budget'!M93+'July Budget'!M93+'August Budget'!M93+'September Budget'!M93+'October Budget'!M93+'November Budget'!M93+'December Budget'!M93)</f>
        <v>0</v>
      </c>
      <c r="N93" s="477" t="e">
        <f t="shared" si="77"/>
        <v>#DIV/0!</v>
      </c>
      <c r="O93" s="472">
        <f>('January Budget'!O93+'February Budget'!O93+'March Budget'!O93+'April Budget'!O93+'May Budget'!O93+'June Budget'!O93+'July Budget'!O93+'August Budget'!O93+'September Budget'!O93+'October Budget'!O93+'November Budget'!O93+'December Budget'!O93)</f>
        <v>0</v>
      </c>
      <c r="P93" s="477" t="e">
        <f t="shared" si="78"/>
        <v>#DIV/0!</v>
      </c>
      <c r="Q93" s="472">
        <f>('January Budget'!Q93+'February Budget'!Q93+'March Budget'!Q93+'April Budget'!Q93+'May Budget'!Q93+'June Budget'!Q93+'July Budget'!Q93+'August Budget'!Q93+'September Budget'!Q93+'October Budget'!Q93+'November Budget'!Q93+'December Budget'!Q93)</f>
        <v>0</v>
      </c>
      <c r="R93" s="477" t="e">
        <f t="shared" si="79"/>
        <v>#DIV/0!</v>
      </c>
      <c r="S93" s="472">
        <f>('January Budget'!S93+'February Budget'!S93+'March Budget'!S93+'April Budget'!S93+'May Budget'!S93+'June Budget'!S93+'July Budget'!S93+'August Budget'!S93+'September Budget'!S93+'October Budget'!S93+'November Budget'!S93+'December Budget'!S93)</f>
        <v>0</v>
      </c>
      <c r="T93" s="477" t="e">
        <f t="shared" si="80"/>
        <v>#DIV/0!</v>
      </c>
      <c r="U93" s="472">
        <f>('January Budget'!U93+'February Budget'!U93+'March Budget'!U93+'April Budget'!U93+'May Budget'!U93+'June Budget'!U93+'July Budget'!U93+'August Budget'!U93+'September Budget'!U93+'October Budget'!U93+'November Budget'!U93+'December Budget'!U93)</f>
        <v>0</v>
      </c>
      <c r="V93" s="477" t="e">
        <f t="shared" si="81"/>
        <v>#DIV/0!</v>
      </c>
      <c r="W93" s="472">
        <f>('January Budget'!W93+'February Budget'!W93+'March Budget'!W93+'April Budget'!W93+'May Budget'!W93+'June Budget'!W93+'July Budget'!W93+'August Budget'!W93+'September Budget'!W93+'October Budget'!W93+'November Budget'!W93+'December Budget'!W93)</f>
        <v>0</v>
      </c>
      <c r="X93" s="477" t="e">
        <f t="shared" si="82"/>
        <v>#DIV/0!</v>
      </c>
      <c r="Y93" s="472">
        <f>('January Budget'!Y93+'February Budget'!Y93+'March Budget'!Y93+'April Budget'!Y93+'May Budget'!Y93+'June Budget'!Y93+'July Budget'!Y93+'August Budget'!Y93+'September Budget'!Y93+'October Budget'!Y93+'November Budget'!Y93+'December Budget'!Y93)</f>
        <v>0</v>
      </c>
      <c r="Z93" s="477" t="e">
        <f t="shared" si="83"/>
        <v>#DIV/0!</v>
      </c>
      <c r="AA93" s="472">
        <f>('January Budget'!AA93+'February Budget'!AA93+'March Budget'!AA93+'April Budget'!AA93+'May Budget'!AA93+'June Budget'!AA93+'July Budget'!AA93+'August Budget'!AA93+'September Budget'!AA93+'October Budget'!AA93+'November Budget'!AA93+'December Budget'!AA93)</f>
        <v>0</v>
      </c>
      <c r="AB93" s="477" t="e">
        <f t="shared" si="84"/>
        <v>#DIV/0!</v>
      </c>
      <c r="AC93" s="472">
        <f>('January Budget'!AC93+'February Budget'!AC93+'March Budget'!AC93+'April Budget'!AC93+'May Budget'!AC93+'June Budget'!AC93+'July Budget'!AC93+'August Budget'!AC93+'September Budget'!AC93+'October Budget'!AC93+'November Budget'!AC93+'December Budget'!AC93)</f>
        <v>0</v>
      </c>
      <c r="AD93" s="479" t="e">
        <f t="shared" si="85"/>
        <v>#DIV/0!</v>
      </c>
    </row>
    <row r="94" spans="1:30" ht="13.15" x14ac:dyDescent="0.4">
      <c r="A94" s="327" t="s">
        <v>399</v>
      </c>
      <c r="B94" s="394" t="s">
        <v>315</v>
      </c>
      <c r="C94" s="474">
        <f t="shared" si="72"/>
        <v>0</v>
      </c>
      <c r="D94" s="475">
        <f t="shared" si="73"/>
        <v>0</v>
      </c>
      <c r="E94" s="472">
        <f>('January Budget'!E94+'February Budget'!E94+'March Budget'!E94+'April Budget'!E94+'May Budget'!E94+'June Budget'!E94+'July Budget'!E94+'August Budget'!E94+'September Budget'!E94+'October Budget'!E94+'November Budget'!E94+'December Budget'!E94)</f>
        <v>0</v>
      </c>
      <c r="F94" s="477">
        <f t="shared" si="74"/>
        <v>0</v>
      </c>
      <c r="G94" s="472">
        <f>('January Budget'!G94+'February Budget'!G94+'March Budget'!G94+'April Budget'!G94+'May Budget'!G94+'June Budget'!G94+'July Budget'!G94+'August Budget'!G94+'September Budget'!G94+'October Budget'!G94+'November Budget'!G94+'December Budget'!G94)</f>
        <v>0</v>
      </c>
      <c r="H94" s="477" t="e">
        <f t="shared" si="74"/>
        <v>#DIV/0!</v>
      </c>
      <c r="I94" s="472">
        <f>('January Budget'!I94+'February Budget'!I94+'March Budget'!I94+'April Budget'!I94+'May Budget'!I94+'June Budget'!I94+'July Budget'!I94+'August Budget'!I94+'September Budget'!I94+'October Budget'!I94+'November Budget'!I94+'December Budget'!I94)</f>
        <v>0</v>
      </c>
      <c r="J94" s="477" t="e">
        <f t="shared" si="75"/>
        <v>#DIV/0!</v>
      </c>
      <c r="K94" s="472">
        <f>('January Budget'!K94+'February Budget'!K94+'March Budget'!K94+'April Budget'!K94+'May Budget'!K94+'June Budget'!K94+'July Budget'!K94+'August Budget'!K94+'September Budget'!K94+'October Budget'!K94+'November Budget'!K94+'December Budget'!K94)</f>
        <v>0</v>
      </c>
      <c r="L94" s="477" t="e">
        <f t="shared" si="76"/>
        <v>#DIV/0!</v>
      </c>
      <c r="M94" s="472">
        <f>('January Budget'!M94+'February Budget'!M94+'March Budget'!M94+'April Budget'!M94+'May Budget'!M94+'June Budget'!M94+'July Budget'!M94+'August Budget'!M94+'September Budget'!M94+'October Budget'!M94+'November Budget'!M94+'December Budget'!M94)</f>
        <v>0</v>
      </c>
      <c r="N94" s="477" t="e">
        <f t="shared" si="77"/>
        <v>#DIV/0!</v>
      </c>
      <c r="O94" s="472">
        <f>('January Budget'!O94+'February Budget'!O94+'March Budget'!O94+'April Budget'!O94+'May Budget'!O94+'June Budget'!O94+'July Budget'!O94+'August Budget'!O94+'September Budget'!O94+'October Budget'!O94+'November Budget'!O94+'December Budget'!O94)</f>
        <v>0</v>
      </c>
      <c r="P94" s="477" t="e">
        <f t="shared" si="78"/>
        <v>#DIV/0!</v>
      </c>
      <c r="Q94" s="472">
        <f>('January Budget'!Q94+'February Budget'!Q94+'March Budget'!Q94+'April Budget'!Q94+'May Budget'!Q94+'June Budget'!Q94+'July Budget'!Q94+'August Budget'!Q94+'September Budget'!Q94+'October Budget'!Q94+'November Budget'!Q94+'December Budget'!Q94)</f>
        <v>0</v>
      </c>
      <c r="R94" s="477" t="e">
        <f t="shared" si="79"/>
        <v>#DIV/0!</v>
      </c>
      <c r="S94" s="472">
        <f>('January Budget'!S94+'February Budget'!S94+'March Budget'!S94+'April Budget'!S94+'May Budget'!S94+'June Budget'!S94+'July Budget'!S94+'August Budget'!S94+'September Budget'!S94+'October Budget'!S94+'November Budget'!S94+'December Budget'!S94)</f>
        <v>0</v>
      </c>
      <c r="T94" s="477" t="e">
        <f t="shared" si="80"/>
        <v>#DIV/0!</v>
      </c>
      <c r="U94" s="472">
        <f>('January Budget'!U94+'February Budget'!U94+'March Budget'!U94+'April Budget'!U94+'May Budget'!U94+'June Budget'!U94+'July Budget'!U94+'August Budget'!U94+'September Budget'!U94+'October Budget'!U94+'November Budget'!U94+'December Budget'!U94)</f>
        <v>0</v>
      </c>
      <c r="V94" s="477" t="e">
        <f t="shared" si="81"/>
        <v>#DIV/0!</v>
      </c>
      <c r="W94" s="472">
        <f>('January Budget'!W94+'February Budget'!W94+'March Budget'!W94+'April Budget'!W94+'May Budget'!W94+'June Budget'!W94+'July Budget'!W94+'August Budget'!W94+'September Budget'!W94+'October Budget'!W94+'November Budget'!W94+'December Budget'!W94)</f>
        <v>0</v>
      </c>
      <c r="X94" s="477" t="e">
        <f t="shared" si="82"/>
        <v>#DIV/0!</v>
      </c>
      <c r="Y94" s="472">
        <f>('January Budget'!Y94+'February Budget'!Y94+'March Budget'!Y94+'April Budget'!Y94+'May Budget'!Y94+'June Budget'!Y94+'July Budget'!Y94+'August Budget'!Y94+'September Budget'!Y94+'October Budget'!Y94+'November Budget'!Y94+'December Budget'!Y94)</f>
        <v>0</v>
      </c>
      <c r="Z94" s="477" t="e">
        <f t="shared" si="83"/>
        <v>#DIV/0!</v>
      </c>
      <c r="AA94" s="472">
        <f>('January Budget'!AA94+'February Budget'!AA94+'March Budget'!AA94+'April Budget'!AA94+'May Budget'!AA94+'June Budget'!AA94+'July Budget'!AA94+'August Budget'!AA94+'September Budget'!AA94+'October Budget'!AA94+'November Budget'!AA94+'December Budget'!AA94)</f>
        <v>0</v>
      </c>
      <c r="AB94" s="477" t="e">
        <f t="shared" si="84"/>
        <v>#DIV/0!</v>
      </c>
      <c r="AC94" s="472">
        <f>('January Budget'!AC94+'February Budget'!AC94+'March Budget'!AC94+'April Budget'!AC94+'May Budget'!AC94+'June Budget'!AC94+'July Budget'!AC94+'August Budget'!AC94+'September Budget'!AC94+'October Budget'!AC94+'November Budget'!AC94+'December Budget'!AC94)</f>
        <v>0</v>
      </c>
      <c r="AD94" s="479" t="e">
        <f t="shared" si="85"/>
        <v>#DIV/0!</v>
      </c>
    </row>
    <row r="95" spans="1:30" ht="13.15" x14ac:dyDescent="0.4">
      <c r="A95" s="327" t="s">
        <v>399</v>
      </c>
      <c r="B95" s="394" t="s">
        <v>316</v>
      </c>
      <c r="C95" s="474">
        <f t="shared" si="72"/>
        <v>0</v>
      </c>
      <c r="D95" s="475">
        <f t="shared" si="73"/>
        <v>0</v>
      </c>
      <c r="E95" s="472">
        <f>('January Budget'!E95+'February Budget'!E95+'March Budget'!E95+'April Budget'!E95+'May Budget'!E95+'June Budget'!E95+'July Budget'!E95+'August Budget'!E95+'September Budget'!E95+'October Budget'!E95+'November Budget'!E95+'December Budget'!E95)</f>
        <v>0</v>
      </c>
      <c r="F95" s="477">
        <f t="shared" si="74"/>
        <v>0</v>
      </c>
      <c r="G95" s="472">
        <f>('January Budget'!G95+'February Budget'!G95+'March Budget'!G95+'April Budget'!G95+'May Budget'!G95+'June Budget'!G95+'July Budget'!G95+'August Budget'!G95+'September Budget'!G95+'October Budget'!G95+'November Budget'!G95+'December Budget'!G95)</f>
        <v>0</v>
      </c>
      <c r="H95" s="477" t="e">
        <f t="shared" si="74"/>
        <v>#DIV/0!</v>
      </c>
      <c r="I95" s="472">
        <f>('January Budget'!I95+'February Budget'!I95+'March Budget'!I95+'April Budget'!I95+'May Budget'!I95+'June Budget'!I95+'July Budget'!I95+'August Budget'!I95+'September Budget'!I95+'October Budget'!I95+'November Budget'!I95+'December Budget'!I95)</f>
        <v>0</v>
      </c>
      <c r="J95" s="477" t="e">
        <f t="shared" si="75"/>
        <v>#DIV/0!</v>
      </c>
      <c r="K95" s="472">
        <f>('January Budget'!K95+'February Budget'!K95+'March Budget'!K95+'April Budget'!K95+'May Budget'!K95+'June Budget'!K95+'July Budget'!K95+'August Budget'!K95+'September Budget'!K95+'October Budget'!K95+'November Budget'!K95+'December Budget'!K95)</f>
        <v>0</v>
      </c>
      <c r="L95" s="477" t="e">
        <f t="shared" si="76"/>
        <v>#DIV/0!</v>
      </c>
      <c r="M95" s="472">
        <f>('January Budget'!M95+'February Budget'!M95+'March Budget'!M95+'April Budget'!M95+'May Budget'!M95+'June Budget'!M95+'July Budget'!M95+'August Budget'!M95+'September Budget'!M95+'October Budget'!M95+'November Budget'!M95+'December Budget'!M95)</f>
        <v>0</v>
      </c>
      <c r="N95" s="477" t="e">
        <f t="shared" si="77"/>
        <v>#DIV/0!</v>
      </c>
      <c r="O95" s="472">
        <f>('January Budget'!O95+'February Budget'!O95+'March Budget'!O95+'April Budget'!O95+'May Budget'!O95+'June Budget'!O95+'July Budget'!O95+'August Budget'!O95+'September Budget'!O95+'October Budget'!O95+'November Budget'!O95+'December Budget'!O95)</f>
        <v>0</v>
      </c>
      <c r="P95" s="477" t="e">
        <f t="shared" si="78"/>
        <v>#DIV/0!</v>
      </c>
      <c r="Q95" s="472">
        <f>('January Budget'!Q95+'February Budget'!Q95+'March Budget'!Q95+'April Budget'!Q95+'May Budget'!Q95+'June Budget'!Q95+'July Budget'!Q95+'August Budget'!Q95+'September Budget'!Q95+'October Budget'!Q95+'November Budget'!Q95+'December Budget'!Q95)</f>
        <v>0</v>
      </c>
      <c r="R95" s="477" t="e">
        <f t="shared" si="79"/>
        <v>#DIV/0!</v>
      </c>
      <c r="S95" s="472">
        <f>('January Budget'!S95+'February Budget'!S95+'March Budget'!S95+'April Budget'!S95+'May Budget'!S95+'June Budget'!S95+'July Budget'!S95+'August Budget'!S95+'September Budget'!S95+'October Budget'!S95+'November Budget'!S95+'December Budget'!S95)</f>
        <v>0</v>
      </c>
      <c r="T95" s="477" t="e">
        <f t="shared" si="80"/>
        <v>#DIV/0!</v>
      </c>
      <c r="U95" s="472">
        <f>('January Budget'!U95+'February Budget'!U95+'March Budget'!U95+'April Budget'!U95+'May Budget'!U95+'June Budget'!U95+'July Budget'!U95+'August Budget'!U95+'September Budget'!U95+'October Budget'!U95+'November Budget'!U95+'December Budget'!U95)</f>
        <v>0</v>
      </c>
      <c r="V95" s="477" t="e">
        <f t="shared" si="81"/>
        <v>#DIV/0!</v>
      </c>
      <c r="W95" s="472">
        <f>('January Budget'!W95+'February Budget'!W95+'March Budget'!W95+'April Budget'!W95+'May Budget'!W95+'June Budget'!W95+'July Budget'!W95+'August Budget'!W95+'September Budget'!W95+'October Budget'!W95+'November Budget'!W95+'December Budget'!W95)</f>
        <v>0</v>
      </c>
      <c r="X95" s="477" t="e">
        <f t="shared" si="82"/>
        <v>#DIV/0!</v>
      </c>
      <c r="Y95" s="472">
        <f>('January Budget'!Y95+'February Budget'!Y95+'March Budget'!Y95+'April Budget'!Y95+'May Budget'!Y95+'June Budget'!Y95+'July Budget'!Y95+'August Budget'!Y95+'September Budget'!Y95+'October Budget'!Y95+'November Budget'!Y95+'December Budget'!Y95)</f>
        <v>0</v>
      </c>
      <c r="Z95" s="477" t="e">
        <f t="shared" si="83"/>
        <v>#DIV/0!</v>
      </c>
      <c r="AA95" s="472">
        <f>('January Budget'!AA95+'February Budget'!AA95+'March Budget'!AA95+'April Budget'!AA95+'May Budget'!AA95+'June Budget'!AA95+'July Budget'!AA95+'August Budget'!AA95+'September Budget'!AA95+'October Budget'!AA95+'November Budget'!AA95+'December Budget'!AA95)</f>
        <v>0</v>
      </c>
      <c r="AB95" s="477" t="e">
        <f t="shared" si="84"/>
        <v>#DIV/0!</v>
      </c>
      <c r="AC95" s="472">
        <f>('January Budget'!AC95+'February Budget'!AC95+'March Budget'!AC95+'April Budget'!AC95+'May Budget'!AC95+'June Budget'!AC95+'July Budget'!AC95+'August Budget'!AC95+'September Budget'!AC95+'October Budget'!AC95+'November Budget'!AC95+'December Budget'!AC95)</f>
        <v>0</v>
      </c>
      <c r="AD95" s="479" t="e">
        <f t="shared" si="85"/>
        <v>#DIV/0!</v>
      </c>
    </row>
    <row r="96" spans="1:30" ht="13.15" x14ac:dyDescent="0.4">
      <c r="A96" s="327" t="s">
        <v>399</v>
      </c>
      <c r="B96" s="394" t="s">
        <v>317</v>
      </c>
      <c r="C96" s="474">
        <f t="shared" si="72"/>
        <v>0</v>
      </c>
      <c r="D96" s="475">
        <f t="shared" si="73"/>
        <v>0</v>
      </c>
      <c r="E96" s="472">
        <f>('January Budget'!E96+'February Budget'!E96+'March Budget'!E96+'April Budget'!E96+'May Budget'!E96+'June Budget'!E96+'July Budget'!E96+'August Budget'!E96+'September Budget'!E96+'October Budget'!E96+'November Budget'!E96+'December Budget'!E96)</f>
        <v>0</v>
      </c>
      <c r="F96" s="477">
        <f t="shared" si="74"/>
        <v>0</v>
      </c>
      <c r="G96" s="472">
        <f>('January Budget'!G96+'February Budget'!G96+'March Budget'!G96+'April Budget'!G96+'May Budget'!G96+'June Budget'!G96+'July Budget'!G96+'August Budget'!G96+'September Budget'!G96+'October Budget'!G96+'November Budget'!G96+'December Budget'!G96)</f>
        <v>0</v>
      </c>
      <c r="H96" s="477" t="e">
        <f t="shared" si="74"/>
        <v>#DIV/0!</v>
      </c>
      <c r="I96" s="472">
        <f>('January Budget'!I96+'February Budget'!I96+'March Budget'!I96+'April Budget'!I96+'May Budget'!I96+'June Budget'!I96+'July Budget'!I96+'August Budget'!I96+'September Budget'!I96+'October Budget'!I96+'November Budget'!I96+'December Budget'!I96)</f>
        <v>0</v>
      </c>
      <c r="J96" s="477" t="e">
        <f t="shared" si="75"/>
        <v>#DIV/0!</v>
      </c>
      <c r="K96" s="472">
        <f>('January Budget'!K96+'February Budget'!K96+'March Budget'!K96+'April Budget'!K96+'May Budget'!K96+'June Budget'!K96+'July Budget'!K96+'August Budget'!K96+'September Budget'!K96+'October Budget'!K96+'November Budget'!K96+'December Budget'!K96)</f>
        <v>0</v>
      </c>
      <c r="L96" s="477" t="e">
        <f t="shared" si="76"/>
        <v>#DIV/0!</v>
      </c>
      <c r="M96" s="472">
        <f>('January Budget'!M96+'February Budget'!M96+'March Budget'!M96+'April Budget'!M96+'May Budget'!M96+'June Budget'!M96+'July Budget'!M96+'August Budget'!M96+'September Budget'!M96+'October Budget'!M96+'November Budget'!M96+'December Budget'!M96)</f>
        <v>0</v>
      </c>
      <c r="N96" s="477" t="e">
        <f t="shared" si="77"/>
        <v>#DIV/0!</v>
      </c>
      <c r="O96" s="472">
        <f>('January Budget'!O96+'February Budget'!O96+'March Budget'!O96+'April Budget'!O96+'May Budget'!O96+'June Budget'!O96+'July Budget'!O96+'August Budget'!O96+'September Budget'!O96+'October Budget'!O96+'November Budget'!O96+'December Budget'!O96)</f>
        <v>0</v>
      </c>
      <c r="P96" s="477" t="e">
        <f t="shared" si="78"/>
        <v>#DIV/0!</v>
      </c>
      <c r="Q96" s="472">
        <f>('January Budget'!Q96+'February Budget'!Q96+'March Budget'!Q96+'April Budget'!Q96+'May Budget'!Q96+'June Budget'!Q96+'July Budget'!Q96+'August Budget'!Q96+'September Budget'!Q96+'October Budget'!Q96+'November Budget'!Q96+'December Budget'!Q96)</f>
        <v>0</v>
      </c>
      <c r="R96" s="477" t="e">
        <f t="shared" si="79"/>
        <v>#DIV/0!</v>
      </c>
      <c r="S96" s="472">
        <f>('January Budget'!S96+'February Budget'!S96+'March Budget'!S96+'April Budget'!S96+'May Budget'!S96+'June Budget'!S96+'July Budget'!S96+'August Budget'!S96+'September Budget'!S96+'October Budget'!S96+'November Budget'!S96+'December Budget'!S96)</f>
        <v>0</v>
      </c>
      <c r="T96" s="477" t="e">
        <f t="shared" si="80"/>
        <v>#DIV/0!</v>
      </c>
      <c r="U96" s="472">
        <f>('January Budget'!U96+'February Budget'!U96+'March Budget'!U96+'April Budget'!U96+'May Budget'!U96+'June Budget'!U96+'July Budget'!U96+'August Budget'!U96+'September Budget'!U96+'October Budget'!U96+'November Budget'!U96+'December Budget'!U96)</f>
        <v>0</v>
      </c>
      <c r="V96" s="477" t="e">
        <f t="shared" si="81"/>
        <v>#DIV/0!</v>
      </c>
      <c r="W96" s="472">
        <f>('January Budget'!W96+'February Budget'!W96+'March Budget'!W96+'April Budget'!W96+'May Budget'!W96+'June Budget'!W96+'July Budget'!W96+'August Budget'!W96+'September Budget'!W96+'October Budget'!W96+'November Budget'!W96+'December Budget'!W96)</f>
        <v>0</v>
      </c>
      <c r="X96" s="477" t="e">
        <f t="shared" si="82"/>
        <v>#DIV/0!</v>
      </c>
      <c r="Y96" s="472">
        <f>('January Budget'!Y96+'February Budget'!Y96+'March Budget'!Y96+'April Budget'!Y96+'May Budget'!Y96+'June Budget'!Y96+'July Budget'!Y96+'August Budget'!Y96+'September Budget'!Y96+'October Budget'!Y96+'November Budget'!Y96+'December Budget'!Y96)</f>
        <v>0</v>
      </c>
      <c r="Z96" s="477" t="e">
        <f t="shared" si="83"/>
        <v>#DIV/0!</v>
      </c>
      <c r="AA96" s="472">
        <f>('January Budget'!AA96+'February Budget'!AA96+'March Budget'!AA96+'April Budget'!AA96+'May Budget'!AA96+'June Budget'!AA96+'July Budget'!AA96+'August Budget'!AA96+'September Budget'!AA96+'October Budget'!AA96+'November Budget'!AA96+'December Budget'!AA96)</f>
        <v>0</v>
      </c>
      <c r="AB96" s="477" t="e">
        <f t="shared" si="84"/>
        <v>#DIV/0!</v>
      </c>
      <c r="AC96" s="472">
        <f>('January Budget'!AC96+'February Budget'!AC96+'March Budget'!AC96+'April Budget'!AC96+'May Budget'!AC96+'June Budget'!AC96+'July Budget'!AC96+'August Budget'!AC96+'September Budget'!AC96+'October Budget'!AC96+'November Budget'!AC96+'December Budget'!AC96)</f>
        <v>0</v>
      </c>
      <c r="AD96" s="479" t="e">
        <f t="shared" si="85"/>
        <v>#DIV/0!</v>
      </c>
    </row>
    <row r="97" spans="1:30" ht="13.15" x14ac:dyDescent="0.4">
      <c r="A97" s="327" t="s">
        <v>399</v>
      </c>
      <c r="B97" s="394" t="s">
        <v>318</v>
      </c>
      <c r="C97" s="474">
        <f t="shared" si="72"/>
        <v>0</v>
      </c>
      <c r="D97" s="475">
        <f t="shared" si="73"/>
        <v>0</v>
      </c>
      <c r="E97" s="472">
        <f>('January Budget'!E97+'February Budget'!E97+'March Budget'!E97+'April Budget'!E97+'May Budget'!E97+'June Budget'!E97+'July Budget'!E97+'August Budget'!E97+'September Budget'!E97+'October Budget'!E97+'November Budget'!E97+'December Budget'!E97)</f>
        <v>0</v>
      </c>
      <c r="F97" s="477">
        <f t="shared" si="74"/>
        <v>0</v>
      </c>
      <c r="G97" s="472">
        <f>('January Budget'!G97+'February Budget'!G97+'March Budget'!G97+'April Budget'!G97+'May Budget'!G97+'June Budget'!G97+'July Budget'!G97+'August Budget'!G97+'September Budget'!G97+'October Budget'!G97+'November Budget'!G97+'December Budget'!G97)</f>
        <v>0</v>
      </c>
      <c r="H97" s="477" t="e">
        <f t="shared" si="74"/>
        <v>#DIV/0!</v>
      </c>
      <c r="I97" s="472">
        <f>('January Budget'!I97+'February Budget'!I97+'March Budget'!I97+'April Budget'!I97+'May Budget'!I97+'June Budget'!I97+'July Budget'!I97+'August Budget'!I97+'September Budget'!I97+'October Budget'!I97+'November Budget'!I97+'December Budget'!I97)</f>
        <v>0</v>
      </c>
      <c r="J97" s="477" t="e">
        <f t="shared" si="75"/>
        <v>#DIV/0!</v>
      </c>
      <c r="K97" s="472">
        <f>('January Budget'!K97+'February Budget'!K97+'March Budget'!K97+'April Budget'!K97+'May Budget'!K97+'June Budget'!K97+'July Budget'!K97+'August Budget'!K97+'September Budget'!K97+'October Budget'!K97+'November Budget'!K97+'December Budget'!K97)</f>
        <v>0</v>
      </c>
      <c r="L97" s="477" t="e">
        <f t="shared" si="76"/>
        <v>#DIV/0!</v>
      </c>
      <c r="M97" s="472">
        <f>('January Budget'!M97+'February Budget'!M97+'March Budget'!M97+'April Budget'!M97+'May Budget'!M97+'June Budget'!M97+'July Budget'!M97+'August Budget'!M97+'September Budget'!M97+'October Budget'!M97+'November Budget'!M97+'December Budget'!M97)</f>
        <v>0</v>
      </c>
      <c r="N97" s="477" t="e">
        <f t="shared" si="77"/>
        <v>#DIV/0!</v>
      </c>
      <c r="O97" s="472">
        <f>('January Budget'!O97+'February Budget'!O97+'March Budget'!O97+'April Budget'!O97+'May Budget'!O97+'June Budget'!O97+'July Budget'!O97+'August Budget'!O97+'September Budget'!O97+'October Budget'!O97+'November Budget'!O97+'December Budget'!O97)</f>
        <v>0</v>
      </c>
      <c r="P97" s="477" t="e">
        <f t="shared" si="78"/>
        <v>#DIV/0!</v>
      </c>
      <c r="Q97" s="472">
        <f>('January Budget'!Q97+'February Budget'!Q97+'March Budget'!Q97+'April Budget'!Q97+'May Budget'!Q97+'June Budget'!Q97+'July Budget'!Q97+'August Budget'!Q97+'September Budget'!Q97+'October Budget'!Q97+'November Budget'!Q97+'December Budget'!Q97)</f>
        <v>0</v>
      </c>
      <c r="R97" s="477" t="e">
        <f t="shared" si="79"/>
        <v>#DIV/0!</v>
      </c>
      <c r="S97" s="472">
        <f>('January Budget'!S97+'February Budget'!S97+'March Budget'!S97+'April Budget'!S97+'May Budget'!S97+'June Budget'!S97+'July Budget'!S97+'August Budget'!S97+'September Budget'!S97+'October Budget'!S97+'November Budget'!S97+'December Budget'!S97)</f>
        <v>0</v>
      </c>
      <c r="T97" s="477" t="e">
        <f t="shared" si="80"/>
        <v>#DIV/0!</v>
      </c>
      <c r="U97" s="472">
        <f>('January Budget'!U97+'February Budget'!U97+'March Budget'!U97+'April Budget'!U97+'May Budget'!U97+'June Budget'!U97+'July Budget'!U97+'August Budget'!U97+'September Budget'!U97+'October Budget'!U97+'November Budget'!U97+'December Budget'!U97)</f>
        <v>0</v>
      </c>
      <c r="V97" s="477" t="e">
        <f t="shared" si="81"/>
        <v>#DIV/0!</v>
      </c>
      <c r="W97" s="472">
        <f>('January Budget'!W97+'February Budget'!W97+'March Budget'!W97+'April Budget'!W97+'May Budget'!W97+'June Budget'!W97+'July Budget'!W97+'August Budget'!W97+'September Budget'!W97+'October Budget'!W97+'November Budget'!W97+'December Budget'!W97)</f>
        <v>0</v>
      </c>
      <c r="X97" s="477" t="e">
        <f t="shared" si="82"/>
        <v>#DIV/0!</v>
      </c>
      <c r="Y97" s="472">
        <f>('January Budget'!Y97+'February Budget'!Y97+'March Budget'!Y97+'April Budget'!Y97+'May Budget'!Y97+'June Budget'!Y97+'July Budget'!Y97+'August Budget'!Y97+'September Budget'!Y97+'October Budget'!Y97+'November Budget'!Y97+'December Budget'!Y97)</f>
        <v>0</v>
      </c>
      <c r="Z97" s="477" t="e">
        <f t="shared" si="83"/>
        <v>#DIV/0!</v>
      </c>
      <c r="AA97" s="472">
        <f>('January Budget'!AA97+'February Budget'!AA97+'March Budget'!AA97+'April Budget'!AA97+'May Budget'!AA97+'June Budget'!AA97+'July Budget'!AA97+'August Budget'!AA97+'September Budget'!AA97+'October Budget'!AA97+'November Budget'!AA97+'December Budget'!AA97)</f>
        <v>0</v>
      </c>
      <c r="AB97" s="477" t="e">
        <f t="shared" si="84"/>
        <v>#DIV/0!</v>
      </c>
      <c r="AC97" s="472">
        <f>('January Budget'!AC97+'February Budget'!AC97+'March Budget'!AC97+'April Budget'!AC97+'May Budget'!AC97+'June Budget'!AC97+'July Budget'!AC97+'August Budget'!AC97+'September Budget'!AC97+'October Budget'!AC97+'November Budget'!AC97+'December Budget'!AC97)</f>
        <v>0</v>
      </c>
      <c r="AD97" s="479" t="e">
        <f t="shared" si="85"/>
        <v>#DIV/0!</v>
      </c>
    </row>
    <row r="98" spans="1:30" ht="13.15" x14ac:dyDescent="0.4">
      <c r="A98" s="327" t="s">
        <v>398</v>
      </c>
      <c r="B98" s="394" t="s">
        <v>319</v>
      </c>
      <c r="C98" s="474">
        <f t="shared" si="72"/>
        <v>0</v>
      </c>
      <c r="D98" s="475">
        <f t="shared" si="73"/>
        <v>0</v>
      </c>
      <c r="E98" s="472">
        <f>('January Budget'!E98+'February Budget'!E98+'March Budget'!E98+'April Budget'!E98+'May Budget'!E98+'June Budget'!E98+'July Budget'!E98+'August Budget'!E98+'September Budget'!E98+'October Budget'!E98+'November Budget'!E98+'December Budget'!E98)</f>
        <v>0</v>
      </c>
      <c r="F98" s="477">
        <f t="shared" si="74"/>
        <v>0</v>
      </c>
      <c r="G98" s="472">
        <f>('January Budget'!G98+'February Budget'!G98+'March Budget'!G98+'April Budget'!G98+'May Budget'!G98+'June Budget'!G98+'July Budget'!G98+'August Budget'!G98+'September Budget'!G98+'October Budget'!G98+'November Budget'!G98+'December Budget'!G98)</f>
        <v>0</v>
      </c>
      <c r="H98" s="477" t="e">
        <f t="shared" si="74"/>
        <v>#DIV/0!</v>
      </c>
      <c r="I98" s="472">
        <f>('January Budget'!I98+'February Budget'!I98+'March Budget'!I98+'April Budget'!I98+'May Budget'!I98+'June Budget'!I98+'July Budget'!I98+'August Budget'!I98+'September Budget'!I98+'October Budget'!I98+'November Budget'!I98+'December Budget'!I98)</f>
        <v>0</v>
      </c>
      <c r="J98" s="477" t="e">
        <f t="shared" si="75"/>
        <v>#DIV/0!</v>
      </c>
      <c r="K98" s="472">
        <f>('January Budget'!K98+'February Budget'!K98+'March Budget'!K98+'April Budget'!K98+'May Budget'!K98+'June Budget'!K98+'July Budget'!K98+'August Budget'!K98+'September Budget'!K98+'October Budget'!K98+'November Budget'!K98+'December Budget'!K98)</f>
        <v>0</v>
      </c>
      <c r="L98" s="477" t="e">
        <f t="shared" si="76"/>
        <v>#DIV/0!</v>
      </c>
      <c r="M98" s="472">
        <f>('January Budget'!M98+'February Budget'!M98+'March Budget'!M98+'April Budget'!M98+'May Budget'!M98+'June Budget'!M98+'July Budget'!M98+'August Budget'!M98+'September Budget'!M98+'October Budget'!M98+'November Budget'!M98+'December Budget'!M98)</f>
        <v>0</v>
      </c>
      <c r="N98" s="477" t="e">
        <f t="shared" si="77"/>
        <v>#DIV/0!</v>
      </c>
      <c r="O98" s="472">
        <f>('January Budget'!O98+'February Budget'!O98+'March Budget'!O98+'April Budget'!O98+'May Budget'!O98+'June Budget'!O98+'July Budget'!O98+'August Budget'!O98+'September Budget'!O98+'October Budget'!O98+'November Budget'!O98+'December Budget'!O98)</f>
        <v>0</v>
      </c>
      <c r="P98" s="477" t="e">
        <f t="shared" si="78"/>
        <v>#DIV/0!</v>
      </c>
      <c r="Q98" s="472">
        <f>('January Budget'!Q98+'February Budget'!Q98+'March Budget'!Q98+'April Budget'!Q98+'May Budget'!Q98+'June Budget'!Q98+'July Budget'!Q98+'August Budget'!Q98+'September Budget'!Q98+'October Budget'!Q98+'November Budget'!Q98+'December Budget'!Q98)</f>
        <v>0</v>
      </c>
      <c r="R98" s="477" t="e">
        <f t="shared" si="79"/>
        <v>#DIV/0!</v>
      </c>
      <c r="S98" s="472">
        <f>('January Budget'!S98+'February Budget'!S98+'March Budget'!S98+'April Budget'!S98+'May Budget'!S98+'June Budget'!S98+'July Budget'!S98+'August Budget'!S98+'September Budget'!S98+'October Budget'!S98+'November Budget'!S98+'December Budget'!S98)</f>
        <v>0</v>
      </c>
      <c r="T98" s="477" t="e">
        <f t="shared" si="80"/>
        <v>#DIV/0!</v>
      </c>
      <c r="U98" s="472">
        <f>('January Budget'!U98+'February Budget'!U98+'March Budget'!U98+'April Budget'!U98+'May Budget'!U98+'June Budget'!U98+'July Budget'!U98+'August Budget'!U98+'September Budget'!U98+'October Budget'!U98+'November Budget'!U98+'December Budget'!U98)</f>
        <v>0</v>
      </c>
      <c r="V98" s="477" t="e">
        <f t="shared" si="81"/>
        <v>#DIV/0!</v>
      </c>
      <c r="W98" s="472">
        <f>('January Budget'!W98+'February Budget'!W98+'March Budget'!W98+'April Budget'!W98+'May Budget'!W98+'June Budget'!W98+'July Budget'!W98+'August Budget'!W98+'September Budget'!W98+'October Budget'!W98+'November Budget'!W98+'December Budget'!W98)</f>
        <v>0</v>
      </c>
      <c r="X98" s="477" t="e">
        <f t="shared" si="82"/>
        <v>#DIV/0!</v>
      </c>
      <c r="Y98" s="472">
        <f>('January Budget'!Y98+'February Budget'!Y98+'March Budget'!Y98+'April Budget'!Y98+'May Budget'!Y98+'June Budget'!Y98+'July Budget'!Y98+'August Budget'!Y98+'September Budget'!Y98+'October Budget'!Y98+'November Budget'!Y98+'December Budget'!Y98)</f>
        <v>0</v>
      </c>
      <c r="Z98" s="477" t="e">
        <f t="shared" si="83"/>
        <v>#DIV/0!</v>
      </c>
      <c r="AA98" s="472">
        <f>('January Budget'!AA98+'February Budget'!AA98+'March Budget'!AA98+'April Budget'!AA98+'May Budget'!AA98+'June Budget'!AA98+'July Budget'!AA98+'August Budget'!AA98+'September Budget'!AA98+'October Budget'!AA98+'November Budget'!AA98+'December Budget'!AA98)</f>
        <v>0</v>
      </c>
      <c r="AB98" s="477" t="e">
        <f t="shared" si="84"/>
        <v>#DIV/0!</v>
      </c>
      <c r="AC98" s="472">
        <f>('January Budget'!AC98+'February Budget'!AC98+'March Budget'!AC98+'April Budget'!AC98+'May Budget'!AC98+'June Budget'!AC98+'July Budget'!AC98+'August Budget'!AC98+'September Budget'!AC98+'October Budget'!AC98+'November Budget'!AC98+'December Budget'!AC98)</f>
        <v>0</v>
      </c>
      <c r="AD98" s="479" t="e">
        <f t="shared" si="85"/>
        <v>#DIV/0!</v>
      </c>
    </row>
    <row r="99" spans="1:30" ht="13.15" x14ac:dyDescent="0.4">
      <c r="A99" s="327" t="s">
        <v>398</v>
      </c>
      <c r="B99" s="394" t="s">
        <v>320</v>
      </c>
      <c r="C99" s="474">
        <f t="shared" si="72"/>
        <v>0</v>
      </c>
      <c r="D99" s="475">
        <f t="shared" si="73"/>
        <v>0</v>
      </c>
      <c r="E99" s="472">
        <f>('January Budget'!E99+'February Budget'!E99+'March Budget'!E99+'April Budget'!E99+'May Budget'!E99+'June Budget'!E99+'July Budget'!E99+'August Budget'!E99+'September Budget'!E99+'October Budget'!E99+'November Budget'!E99+'December Budget'!E99)</f>
        <v>0</v>
      </c>
      <c r="F99" s="477">
        <f t="shared" si="74"/>
        <v>0</v>
      </c>
      <c r="G99" s="472">
        <f>('January Budget'!G99+'February Budget'!G99+'March Budget'!G99+'April Budget'!G99+'May Budget'!G99+'June Budget'!G99+'July Budget'!G99+'August Budget'!G99+'September Budget'!G99+'October Budget'!G99+'November Budget'!G99+'December Budget'!G99)</f>
        <v>0</v>
      </c>
      <c r="H99" s="477" t="e">
        <f t="shared" si="74"/>
        <v>#DIV/0!</v>
      </c>
      <c r="I99" s="472">
        <f>('January Budget'!I99+'February Budget'!I99+'March Budget'!I99+'April Budget'!I99+'May Budget'!I99+'June Budget'!I99+'July Budget'!I99+'August Budget'!I99+'September Budget'!I99+'October Budget'!I99+'November Budget'!I99+'December Budget'!I99)</f>
        <v>0</v>
      </c>
      <c r="J99" s="477" t="e">
        <f t="shared" si="75"/>
        <v>#DIV/0!</v>
      </c>
      <c r="K99" s="472">
        <f>('January Budget'!K99+'February Budget'!K99+'March Budget'!K99+'April Budget'!K99+'May Budget'!K99+'June Budget'!K99+'July Budget'!K99+'August Budget'!K99+'September Budget'!K99+'October Budget'!K99+'November Budget'!K99+'December Budget'!K99)</f>
        <v>0</v>
      </c>
      <c r="L99" s="477" t="e">
        <f t="shared" si="76"/>
        <v>#DIV/0!</v>
      </c>
      <c r="M99" s="472">
        <f>('January Budget'!M99+'February Budget'!M99+'March Budget'!M99+'April Budget'!M99+'May Budget'!M99+'June Budget'!M99+'July Budget'!M99+'August Budget'!M99+'September Budget'!M99+'October Budget'!M99+'November Budget'!M99+'December Budget'!M99)</f>
        <v>0</v>
      </c>
      <c r="N99" s="477" t="e">
        <f t="shared" si="77"/>
        <v>#DIV/0!</v>
      </c>
      <c r="O99" s="472">
        <f>('January Budget'!O99+'February Budget'!O99+'March Budget'!O99+'April Budget'!O99+'May Budget'!O99+'June Budget'!O99+'July Budget'!O99+'August Budget'!O99+'September Budget'!O99+'October Budget'!O99+'November Budget'!O99+'December Budget'!O99)</f>
        <v>0</v>
      </c>
      <c r="P99" s="477" t="e">
        <f t="shared" si="78"/>
        <v>#DIV/0!</v>
      </c>
      <c r="Q99" s="472">
        <f>('January Budget'!Q99+'February Budget'!Q99+'March Budget'!Q99+'April Budget'!Q99+'May Budget'!Q99+'June Budget'!Q99+'July Budget'!Q99+'August Budget'!Q99+'September Budget'!Q99+'October Budget'!Q99+'November Budget'!Q99+'December Budget'!Q99)</f>
        <v>0</v>
      </c>
      <c r="R99" s="477" t="e">
        <f t="shared" si="79"/>
        <v>#DIV/0!</v>
      </c>
      <c r="S99" s="472">
        <f>('January Budget'!S99+'February Budget'!S99+'March Budget'!S99+'April Budget'!S99+'May Budget'!S99+'June Budget'!S99+'July Budget'!S99+'August Budget'!S99+'September Budget'!S99+'October Budget'!S99+'November Budget'!S99+'December Budget'!S99)</f>
        <v>0</v>
      </c>
      <c r="T99" s="477" t="e">
        <f t="shared" si="80"/>
        <v>#DIV/0!</v>
      </c>
      <c r="U99" s="472">
        <f>('January Budget'!U99+'February Budget'!U99+'March Budget'!U99+'April Budget'!U99+'May Budget'!U99+'June Budget'!U99+'July Budget'!U99+'August Budget'!U99+'September Budget'!U99+'October Budget'!U99+'November Budget'!U99+'December Budget'!U99)</f>
        <v>0</v>
      </c>
      <c r="V99" s="477" t="e">
        <f t="shared" si="81"/>
        <v>#DIV/0!</v>
      </c>
      <c r="W99" s="472">
        <f>('January Budget'!W99+'February Budget'!W99+'March Budget'!W99+'April Budget'!W99+'May Budget'!W99+'June Budget'!W99+'July Budget'!W99+'August Budget'!W99+'September Budget'!W99+'October Budget'!W99+'November Budget'!W99+'December Budget'!W99)</f>
        <v>0</v>
      </c>
      <c r="X99" s="477" t="e">
        <f t="shared" si="82"/>
        <v>#DIV/0!</v>
      </c>
      <c r="Y99" s="472">
        <f>('January Budget'!Y99+'February Budget'!Y99+'March Budget'!Y99+'April Budget'!Y99+'May Budget'!Y99+'June Budget'!Y99+'July Budget'!Y99+'August Budget'!Y99+'September Budget'!Y99+'October Budget'!Y99+'November Budget'!Y99+'December Budget'!Y99)</f>
        <v>0</v>
      </c>
      <c r="Z99" s="477" t="e">
        <f t="shared" si="83"/>
        <v>#DIV/0!</v>
      </c>
      <c r="AA99" s="472">
        <f>('January Budget'!AA99+'February Budget'!AA99+'March Budget'!AA99+'April Budget'!AA99+'May Budget'!AA99+'June Budget'!AA99+'July Budget'!AA99+'August Budget'!AA99+'September Budget'!AA99+'October Budget'!AA99+'November Budget'!AA99+'December Budget'!AA99)</f>
        <v>0</v>
      </c>
      <c r="AB99" s="477" t="e">
        <f t="shared" si="84"/>
        <v>#DIV/0!</v>
      </c>
      <c r="AC99" s="472">
        <f>('January Budget'!AC99+'February Budget'!AC99+'March Budget'!AC99+'April Budget'!AC99+'May Budget'!AC99+'June Budget'!AC99+'July Budget'!AC99+'August Budget'!AC99+'September Budget'!AC99+'October Budget'!AC99+'November Budget'!AC99+'December Budget'!AC99)</f>
        <v>0</v>
      </c>
      <c r="AD99" s="479" t="e">
        <f t="shared" si="85"/>
        <v>#DIV/0!</v>
      </c>
    </row>
    <row r="100" spans="1:30" ht="13.15" x14ac:dyDescent="0.4">
      <c r="A100" s="327" t="s">
        <v>399</v>
      </c>
      <c r="B100" s="394" t="s">
        <v>321</v>
      </c>
      <c r="C100" s="474">
        <f t="shared" si="72"/>
        <v>0</v>
      </c>
      <c r="D100" s="475">
        <f t="shared" si="73"/>
        <v>0</v>
      </c>
      <c r="E100" s="472">
        <f>('January Budget'!E100+'February Budget'!E100+'March Budget'!E100+'April Budget'!E100+'May Budget'!E100+'June Budget'!E100+'July Budget'!E100+'August Budget'!E100+'September Budget'!E100+'October Budget'!E100+'November Budget'!E100+'December Budget'!E100)</f>
        <v>0</v>
      </c>
      <c r="F100" s="477">
        <f t="shared" si="74"/>
        <v>0</v>
      </c>
      <c r="G100" s="472">
        <f>('January Budget'!G100+'February Budget'!G100+'March Budget'!G100+'April Budget'!G100+'May Budget'!G100+'June Budget'!G100+'July Budget'!G100+'August Budget'!G100+'September Budget'!G100+'October Budget'!G100+'November Budget'!G100+'December Budget'!G100)</f>
        <v>0</v>
      </c>
      <c r="H100" s="477" t="e">
        <f t="shared" si="74"/>
        <v>#DIV/0!</v>
      </c>
      <c r="I100" s="472">
        <f>('January Budget'!I100+'February Budget'!I100+'March Budget'!I100+'April Budget'!I100+'May Budget'!I100+'June Budget'!I100+'July Budget'!I100+'August Budget'!I100+'September Budget'!I100+'October Budget'!I100+'November Budget'!I100+'December Budget'!I100)</f>
        <v>0</v>
      </c>
      <c r="J100" s="477" t="e">
        <f t="shared" si="75"/>
        <v>#DIV/0!</v>
      </c>
      <c r="K100" s="472">
        <f>('January Budget'!K100+'February Budget'!K100+'March Budget'!K100+'April Budget'!K100+'May Budget'!K100+'June Budget'!K100+'July Budget'!K100+'August Budget'!K100+'September Budget'!K100+'October Budget'!K100+'November Budget'!K100+'December Budget'!K100)</f>
        <v>0</v>
      </c>
      <c r="L100" s="477" t="e">
        <f t="shared" si="76"/>
        <v>#DIV/0!</v>
      </c>
      <c r="M100" s="472">
        <f>('January Budget'!M100+'February Budget'!M100+'March Budget'!M100+'April Budget'!M100+'May Budget'!M100+'June Budget'!M100+'July Budget'!M100+'August Budget'!M100+'September Budget'!M100+'October Budget'!M100+'November Budget'!M100+'December Budget'!M100)</f>
        <v>0</v>
      </c>
      <c r="N100" s="477" t="e">
        <f t="shared" si="77"/>
        <v>#DIV/0!</v>
      </c>
      <c r="O100" s="472">
        <f>('January Budget'!O100+'February Budget'!O100+'March Budget'!O100+'April Budget'!O100+'May Budget'!O100+'June Budget'!O100+'July Budget'!O100+'August Budget'!O100+'September Budget'!O100+'October Budget'!O100+'November Budget'!O100+'December Budget'!O100)</f>
        <v>0</v>
      </c>
      <c r="P100" s="477" t="e">
        <f t="shared" si="78"/>
        <v>#DIV/0!</v>
      </c>
      <c r="Q100" s="472">
        <f>('January Budget'!Q100+'February Budget'!Q100+'March Budget'!Q100+'April Budget'!Q100+'May Budget'!Q100+'June Budget'!Q100+'July Budget'!Q100+'August Budget'!Q100+'September Budget'!Q100+'October Budget'!Q100+'November Budget'!Q100+'December Budget'!Q100)</f>
        <v>0</v>
      </c>
      <c r="R100" s="477" t="e">
        <f t="shared" si="79"/>
        <v>#DIV/0!</v>
      </c>
      <c r="S100" s="472">
        <f>('January Budget'!S100+'February Budget'!S100+'March Budget'!S100+'April Budget'!S100+'May Budget'!S100+'June Budget'!S100+'July Budget'!S100+'August Budget'!S100+'September Budget'!S100+'October Budget'!S100+'November Budget'!S100+'December Budget'!S100)</f>
        <v>0</v>
      </c>
      <c r="T100" s="477" t="e">
        <f t="shared" si="80"/>
        <v>#DIV/0!</v>
      </c>
      <c r="U100" s="472">
        <f>('January Budget'!U100+'February Budget'!U100+'March Budget'!U100+'April Budget'!U100+'May Budget'!U100+'June Budget'!U100+'July Budget'!U100+'August Budget'!U100+'September Budget'!U100+'October Budget'!U100+'November Budget'!U100+'December Budget'!U100)</f>
        <v>0</v>
      </c>
      <c r="V100" s="477" t="e">
        <f t="shared" si="81"/>
        <v>#DIV/0!</v>
      </c>
      <c r="W100" s="472">
        <f>('January Budget'!W100+'February Budget'!W100+'March Budget'!W100+'April Budget'!W100+'May Budget'!W100+'June Budget'!W100+'July Budget'!W100+'August Budget'!W100+'September Budget'!W100+'October Budget'!W100+'November Budget'!W100+'December Budget'!W100)</f>
        <v>0</v>
      </c>
      <c r="X100" s="477" t="e">
        <f t="shared" si="82"/>
        <v>#DIV/0!</v>
      </c>
      <c r="Y100" s="472">
        <f>('January Budget'!Y100+'February Budget'!Y100+'March Budget'!Y100+'April Budget'!Y100+'May Budget'!Y100+'June Budget'!Y100+'July Budget'!Y100+'August Budget'!Y100+'September Budget'!Y100+'October Budget'!Y100+'November Budget'!Y100+'December Budget'!Y100)</f>
        <v>0</v>
      </c>
      <c r="Z100" s="477" t="e">
        <f t="shared" si="83"/>
        <v>#DIV/0!</v>
      </c>
      <c r="AA100" s="472">
        <f>('January Budget'!AA100+'February Budget'!AA100+'March Budget'!AA100+'April Budget'!AA100+'May Budget'!AA100+'June Budget'!AA100+'July Budget'!AA100+'August Budget'!AA100+'September Budget'!AA100+'October Budget'!AA100+'November Budget'!AA100+'December Budget'!AA100)</f>
        <v>0</v>
      </c>
      <c r="AB100" s="477" t="e">
        <f t="shared" si="84"/>
        <v>#DIV/0!</v>
      </c>
      <c r="AC100" s="472">
        <f>('January Budget'!AC100+'February Budget'!AC100+'March Budget'!AC100+'April Budget'!AC100+'May Budget'!AC100+'June Budget'!AC100+'July Budget'!AC100+'August Budget'!AC100+'September Budget'!AC100+'October Budget'!AC100+'November Budget'!AC100+'December Budget'!AC100)</f>
        <v>0</v>
      </c>
      <c r="AD100" s="479" t="e">
        <f t="shared" si="85"/>
        <v>#DIV/0!</v>
      </c>
    </row>
    <row r="101" spans="1:30" ht="13.15" x14ac:dyDescent="0.4">
      <c r="A101" s="327" t="s">
        <v>399</v>
      </c>
      <c r="B101" s="394" t="s">
        <v>322</v>
      </c>
      <c r="C101" s="474">
        <f t="shared" si="72"/>
        <v>0</v>
      </c>
      <c r="D101" s="475">
        <f t="shared" si="73"/>
        <v>0</v>
      </c>
      <c r="E101" s="472">
        <f>('January Budget'!E101+'February Budget'!E101+'March Budget'!E101+'April Budget'!E101+'May Budget'!E101+'June Budget'!E101+'July Budget'!E101+'August Budget'!E101+'September Budget'!E101+'October Budget'!E101+'November Budget'!E101+'December Budget'!E101)</f>
        <v>0</v>
      </c>
      <c r="F101" s="477">
        <f t="shared" si="74"/>
        <v>0</v>
      </c>
      <c r="G101" s="472">
        <f>('January Budget'!G101+'February Budget'!G101+'March Budget'!G101+'April Budget'!G101+'May Budget'!G101+'June Budget'!G101+'July Budget'!G101+'August Budget'!G101+'September Budget'!G101+'October Budget'!G101+'November Budget'!G101+'December Budget'!G101)</f>
        <v>0</v>
      </c>
      <c r="H101" s="477" t="e">
        <f t="shared" si="74"/>
        <v>#DIV/0!</v>
      </c>
      <c r="I101" s="472">
        <f>('January Budget'!I101+'February Budget'!I101+'March Budget'!I101+'April Budget'!I101+'May Budget'!I101+'June Budget'!I101+'July Budget'!I101+'August Budget'!I101+'September Budget'!I101+'October Budget'!I101+'November Budget'!I101+'December Budget'!I101)</f>
        <v>0</v>
      </c>
      <c r="J101" s="477" t="e">
        <f t="shared" si="75"/>
        <v>#DIV/0!</v>
      </c>
      <c r="K101" s="472">
        <f>('January Budget'!K101+'February Budget'!K101+'March Budget'!K101+'April Budget'!K101+'May Budget'!K101+'June Budget'!K101+'July Budget'!K101+'August Budget'!K101+'September Budget'!K101+'October Budget'!K101+'November Budget'!K101+'December Budget'!K101)</f>
        <v>0</v>
      </c>
      <c r="L101" s="477" t="e">
        <f t="shared" si="76"/>
        <v>#DIV/0!</v>
      </c>
      <c r="M101" s="472">
        <f>('January Budget'!M101+'February Budget'!M101+'March Budget'!M101+'April Budget'!M101+'May Budget'!M101+'June Budget'!M101+'July Budget'!M101+'August Budget'!M101+'September Budget'!M101+'October Budget'!M101+'November Budget'!M101+'December Budget'!M101)</f>
        <v>0</v>
      </c>
      <c r="N101" s="477" t="e">
        <f t="shared" si="77"/>
        <v>#DIV/0!</v>
      </c>
      <c r="O101" s="472">
        <f>('January Budget'!O101+'February Budget'!O101+'March Budget'!O101+'April Budget'!O101+'May Budget'!O101+'June Budget'!O101+'July Budget'!O101+'August Budget'!O101+'September Budget'!O101+'October Budget'!O101+'November Budget'!O101+'December Budget'!O101)</f>
        <v>0</v>
      </c>
      <c r="P101" s="477" t="e">
        <f t="shared" si="78"/>
        <v>#DIV/0!</v>
      </c>
      <c r="Q101" s="472">
        <f>('January Budget'!Q101+'February Budget'!Q101+'March Budget'!Q101+'April Budget'!Q101+'May Budget'!Q101+'June Budget'!Q101+'July Budget'!Q101+'August Budget'!Q101+'September Budget'!Q101+'October Budget'!Q101+'November Budget'!Q101+'December Budget'!Q101)</f>
        <v>0</v>
      </c>
      <c r="R101" s="477" t="e">
        <f t="shared" si="79"/>
        <v>#DIV/0!</v>
      </c>
      <c r="S101" s="472">
        <f>('January Budget'!S101+'February Budget'!S101+'March Budget'!S101+'April Budget'!S101+'May Budget'!S101+'June Budget'!S101+'July Budget'!S101+'August Budget'!S101+'September Budget'!S101+'October Budget'!S101+'November Budget'!S101+'December Budget'!S101)</f>
        <v>0</v>
      </c>
      <c r="T101" s="477" t="e">
        <f t="shared" si="80"/>
        <v>#DIV/0!</v>
      </c>
      <c r="U101" s="472">
        <f>('January Budget'!U101+'February Budget'!U101+'March Budget'!U101+'April Budget'!U101+'May Budget'!U101+'June Budget'!U101+'July Budget'!U101+'August Budget'!U101+'September Budget'!U101+'October Budget'!U101+'November Budget'!U101+'December Budget'!U101)</f>
        <v>0</v>
      </c>
      <c r="V101" s="477" t="e">
        <f t="shared" si="81"/>
        <v>#DIV/0!</v>
      </c>
      <c r="W101" s="472">
        <f>('January Budget'!W101+'February Budget'!W101+'March Budget'!W101+'April Budget'!W101+'May Budget'!W101+'June Budget'!W101+'July Budget'!W101+'August Budget'!W101+'September Budget'!W101+'October Budget'!W101+'November Budget'!W101+'December Budget'!W101)</f>
        <v>0</v>
      </c>
      <c r="X101" s="477" t="e">
        <f t="shared" si="82"/>
        <v>#DIV/0!</v>
      </c>
      <c r="Y101" s="472">
        <f>('January Budget'!Y101+'February Budget'!Y101+'March Budget'!Y101+'April Budget'!Y101+'May Budget'!Y101+'June Budget'!Y101+'July Budget'!Y101+'August Budget'!Y101+'September Budget'!Y101+'October Budget'!Y101+'November Budget'!Y101+'December Budget'!Y101)</f>
        <v>0</v>
      </c>
      <c r="Z101" s="477" t="e">
        <f t="shared" si="83"/>
        <v>#DIV/0!</v>
      </c>
      <c r="AA101" s="472">
        <f>('January Budget'!AA101+'February Budget'!AA101+'March Budget'!AA101+'April Budget'!AA101+'May Budget'!AA101+'June Budget'!AA101+'July Budget'!AA101+'August Budget'!AA101+'September Budget'!AA101+'October Budget'!AA101+'November Budget'!AA101+'December Budget'!AA101)</f>
        <v>0</v>
      </c>
      <c r="AB101" s="477" t="e">
        <f t="shared" si="84"/>
        <v>#DIV/0!</v>
      </c>
      <c r="AC101" s="472">
        <f>('January Budget'!AC101+'February Budget'!AC101+'March Budget'!AC101+'April Budget'!AC101+'May Budget'!AC101+'June Budget'!AC101+'July Budget'!AC101+'August Budget'!AC101+'September Budget'!AC101+'October Budget'!AC101+'November Budget'!AC101+'December Budget'!AC101)</f>
        <v>0</v>
      </c>
      <c r="AD101" s="479" t="e">
        <f t="shared" si="85"/>
        <v>#DIV/0!</v>
      </c>
    </row>
    <row r="102" spans="1:30" ht="13.15" x14ac:dyDescent="0.4">
      <c r="A102" s="327" t="s">
        <v>399</v>
      </c>
      <c r="B102" s="394" t="s">
        <v>323</v>
      </c>
      <c r="C102" s="474">
        <f t="shared" si="72"/>
        <v>0</v>
      </c>
      <c r="D102" s="475">
        <f t="shared" si="73"/>
        <v>0</v>
      </c>
      <c r="E102" s="472">
        <f>('January Budget'!E102+'February Budget'!E102+'March Budget'!E102+'April Budget'!E102+'May Budget'!E102+'June Budget'!E102+'July Budget'!E102+'August Budget'!E102+'September Budget'!E102+'October Budget'!E102+'November Budget'!E102+'December Budget'!E102)</f>
        <v>0</v>
      </c>
      <c r="F102" s="477">
        <f t="shared" si="74"/>
        <v>0</v>
      </c>
      <c r="G102" s="472">
        <f>('January Budget'!G102+'February Budget'!G102+'March Budget'!G102+'April Budget'!G102+'May Budget'!G102+'June Budget'!G102+'July Budget'!G102+'August Budget'!G102+'September Budget'!G102+'October Budget'!G102+'November Budget'!G102+'December Budget'!G102)</f>
        <v>0</v>
      </c>
      <c r="H102" s="477" t="e">
        <f t="shared" si="74"/>
        <v>#DIV/0!</v>
      </c>
      <c r="I102" s="472">
        <f>('January Budget'!I102+'February Budget'!I102+'March Budget'!I102+'April Budget'!I102+'May Budget'!I102+'June Budget'!I102+'July Budget'!I102+'August Budget'!I102+'September Budget'!I102+'October Budget'!I102+'November Budget'!I102+'December Budget'!I102)</f>
        <v>0</v>
      </c>
      <c r="J102" s="477" t="e">
        <f t="shared" si="75"/>
        <v>#DIV/0!</v>
      </c>
      <c r="K102" s="472">
        <f>('January Budget'!K102+'February Budget'!K102+'March Budget'!K102+'April Budget'!K102+'May Budget'!K102+'June Budget'!K102+'July Budget'!K102+'August Budget'!K102+'September Budget'!K102+'October Budget'!K102+'November Budget'!K102+'December Budget'!K102)</f>
        <v>0</v>
      </c>
      <c r="L102" s="477" t="e">
        <f t="shared" si="76"/>
        <v>#DIV/0!</v>
      </c>
      <c r="M102" s="472">
        <f>('January Budget'!M102+'February Budget'!M102+'March Budget'!M102+'April Budget'!M102+'May Budget'!M102+'June Budget'!M102+'July Budget'!M102+'August Budget'!M102+'September Budget'!M102+'October Budget'!M102+'November Budget'!M102+'December Budget'!M102)</f>
        <v>0</v>
      </c>
      <c r="N102" s="477" t="e">
        <f t="shared" si="77"/>
        <v>#DIV/0!</v>
      </c>
      <c r="O102" s="472">
        <f>('January Budget'!O102+'February Budget'!O102+'March Budget'!O102+'April Budget'!O102+'May Budget'!O102+'June Budget'!O102+'July Budget'!O102+'August Budget'!O102+'September Budget'!O102+'October Budget'!O102+'November Budget'!O102+'December Budget'!O102)</f>
        <v>0</v>
      </c>
      <c r="P102" s="477" t="e">
        <f t="shared" si="78"/>
        <v>#DIV/0!</v>
      </c>
      <c r="Q102" s="472">
        <f>('January Budget'!Q102+'February Budget'!Q102+'March Budget'!Q102+'April Budget'!Q102+'May Budget'!Q102+'June Budget'!Q102+'July Budget'!Q102+'August Budget'!Q102+'September Budget'!Q102+'October Budget'!Q102+'November Budget'!Q102+'December Budget'!Q102)</f>
        <v>0</v>
      </c>
      <c r="R102" s="477" t="e">
        <f t="shared" si="79"/>
        <v>#DIV/0!</v>
      </c>
      <c r="S102" s="472">
        <f>('January Budget'!S102+'February Budget'!S102+'March Budget'!S102+'April Budget'!S102+'May Budget'!S102+'June Budget'!S102+'July Budget'!S102+'August Budget'!S102+'September Budget'!S102+'October Budget'!S102+'November Budget'!S102+'December Budget'!S102)</f>
        <v>0</v>
      </c>
      <c r="T102" s="477" t="e">
        <f t="shared" si="80"/>
        <v>#DIV/0!</v>
      </c>
      <c r="U102" s="472">
        <f>('January Budget'!U102+'February Budget'!U102+'March Budget'!U102+'April Budget'!U102+'May Budget'!U102+'June Budget'!U102+'July Budget'!U102+'August Budget'!U102+'September Budget'!U102+'October Budget'!U102+'November Budget'!U102+'December Budget'!U102)</f>
        <v>0</v>
      </c>
      <c r="V102" s="477" t="e">
        <f t="shared" si="81"/>
        <v>#DIV/0!</v>
      </c>
      <c r="W102" s="472">
        <f>('January Budget'!W102+'February Budget'!W102+'March Budget'!W102+'April Budget'!W102+'May Budget'!W102+'June Budget'!W102+'July Budget'!W102+'August Budget'!W102+'September Budget'!W102+'October Budget'!W102+'November Budget'!W102+'December Budget'!W102)</f>
        <v>0</v>
      </c>
      <c r="X102" s="477" t="e">
        <f t="shared" si="82"/>
        <v>#DIV/0!</v>
      </c>
      <c r="Y102" s="472">
        <f>('January Budget'!Y102+'February Budget'!Y102+'March Budget'!Y102+'April Budget'!Y102+'May Budget'!Y102+'June Budget'!Y102+'July Budget'!Y102+'August Budget'!Y102+'September Budget'!Y102+'October Budget'!Y102+'November Budget'!Y102+'December Budget'!Y102)</f>
        <v>0</v>
      </c>
      <c r="Z102" s="477" t="e">
        <f t="shared" si="83"/>
        <v>#DIV/0!</v>
      </c>
      <c r="AA102" s="472">
        <f>('January Budget'!AA102+'February Budget'!AA102+'March Budget'!AA102+'April Budget'!AA102+'May Budget'!AA102+'June Budget'!AA102+'July Budget'!AA102+'August Budget'!AA102+'September Budget'!AA102+'October Budget'!AA102+'November Budget'!AA102+'December Budget'!AA102)</f>
        <v>0</v>
      </c>
      <c r="AB102" s="477" t="e">
        <f t="shared" si="84"/>
        <v>#DIV/0!</v>
      </c>
      <c r="AC102" s="472">
        <f>('January Budget'!AC102+'February Budget'!AC102+'March Budget'!AC102+'April Budget'!AC102+'May Budget'!AC102+'June Budget'!AC102+'July Budget'!AC102+'August Budget'!AC102+'September Budget'!AC102+'October Budget'!AC102+'November Budget'!AC102+'December Budget'!AC102)</f>
        <v>0</v>
      </c>
      <c r="AD102" s="479" t="e">
        <f t="shared" si="85"/>
        <v>#DIV/0!</v>
      </c>
    </row>
    <row r="103" spans="1:30" ht="13.15" x14ac:dyDescent="0.4">
      <c r="A103" s="327" t="s">
        <v>399</v>
      </c>
      <c r="B103" s="394" t="s">
        <v>324</v>
      </c>
      <c r="C103" s="474">
        <f t="shared" si="72"/>
        <v>0</v>
      </c>
      <c r="D103" s="475">
        <f t="shared" si="73"/>
        <v>0</v>
      </c>
      <c r="E103" s="472">
        <f>('January Budget'!E103+'February Budget'!E103+'March Budget'!E103+'April Budget'!E103+'May Budget'!E103+'June Budget'!E103+'July Budget'!E103+'August Budget'!E103+'September Budget'!E103+'October Budget'!E103+'November Budget'!E103+'December Budget'!E103)</f>
        <v>0</v>
      </c>
      <c r="F103" s="477">
        <f t="shared" si="74"/>
        <v>0</v>
      </c>
      <c r="G103" s="472">
        <f>('January Budget'!G103+'February Budget'!G103+'March Budget'!G103+'April Budget'!G103+'May Budget'!G103+'June Budget'!G103+'July Budget'!G103+'August Budget'!G103+'September Budget'!G103+'October Budget'!G103+'November Budget'!G103+'December Budget'!G103)</f>
        <v>0</v>
      </c>
      <c r="H103" s="477" t="e">
        <f t="shared" si="74"/>
        <v>#DIV/0!</v>
      </c>
      <c r="I103" s="472">
        <f>('January Budget'!I103+'February Budget'!I103+'March Budget'!I103+'April Budget'!I103+'May Budget'!I103+'June Budget'!I103+'July Budget'!I103+'August Budget'!I103+'September Budget'!I103+'October Budget'!I103+'November Budget'!I103+'December Budget'!I103)</f>
        <v>0</v>
      </c>
      <c r="J103" s="477" t="e">
        <f t="shared" si="75"/>
        <v>#DIV/0!</v>
      </c>
      <c r="K103" s="472">
        <f>('January Budget'!K103+'February Budget'!K103+'March Budget'!K103+'April Budget'!K103+'May Budget'!K103+'June Budget'!K103+'July Budget'!K103+'August Budget'!K103+'September Budget'!K103+'October Budget'!K103+'November Budget'!K103+'December Budget'!K103)</f>
        <v>0</v>
      </c>
      <c r="L103" s="477" t="e">
        <f t="shared" si="76"/>
        <v>#DIV/0!</v>
      </c>
      <c r="M103" s="472">
        <f>('January Budget'!M103+'February Budget'!M103+'March Budget'!M103+'April Budget'!M103+'May Budget'!M103+'June Budget'!M103+'July Budget'!M103+'August Budget'!M103+'September Budget'!M103+'October Budget'!M103+'November Budget'!M103+'December Budget'!M103)</f>
        <v>0</v>
      </c>
      <c r="N103" s="477" t="e">
        <f t="shared" si="77"/>
        <v>#DIV/0!</v>
      </c>
      <c r="O103" s="472">
        <f>('January Budget'!O103+'February Budget'!O103+'March Budget'!O103+'April Budget'!O103+'May Budget'!O103+'June Budget'!O103+'July Budget'!O103+'August Budget'!O103+'September Budget'!O103+'October Budget'!O103+'November Budget'!O103+'December Budget'!O103)</f>
        <v>0</v>
      </c>
      <c r="P103" s="477" t="e">
        <f t="shared" si="78"/>
        <v>#DIV/0!</v>
      </c>
      <c r="Q103" s="472">
        <f>('January Budget'!Q103+'February Budget'!Q103+'March Budget'!Q103+'April Budget'!Q103+'May Budget'!Q103+'June Budget'!Q103+'July Budget'!Q103+'August Budget'!Q103+'September Budget'!Q103+'October Budget'!Q103+'November Budget'!Q103+'December Budget'!Q103)</f>
        <v>0</v>
      </c>
      <c r="R103" s="477" t="e">
        <f t="shared" si="79"/>
        <v>#DIV/0!</v>
      </c>
      <c r="S103" s="472">
        <f>('January Budget'!S103+'February Budget'!S103+'March Budget'!S103+'April Budget'!S103+'May Budget'!S103+'June Budget'!S103+'July Budget'!S103+'August Budget'!S103+'September Budget'!S103+'October Budget'!S103+'November Budget'!S103+'December Budget'!S103)</f>
        <v>0</v>
      </c>
      <c r="T103" s="477" t="e">
        <f t="shared" si="80"/>
        <v>#DIV/0!</v>
      </c>
      <c r="U103" s="472">
        <f>('January Budget'!U103+'February Budget'!U103+'March Budget'!U103+'April Budget'!U103+'May Budget'!U103+'June Budget'!U103+'July Budget'!U103+'August Budget'!U103+'September Budget'!U103+'October Budget'!U103+'November Budget'!U103+'December Budget'!U103)</f>
        <v>0</v>
      </c>
      <c r="V103" s="477" t="e">
        <f t="shared" si="81"/>
        <v>#DIV/0!</v>
      </c>
      <c r="W103" s="472">
        <f>('January Budget'!W103+'February Budget'!W103+'March Budget'!W103+'April Budget'!W103+'May Budget'!W103+'June Budget'!W103+'July Budget'!W103+'August Budget'!W103+'September Budget'!W103+'October Budget'!W103+'November Budget'!W103+'December Budget'!W103)</f>
        <v>0</v>
      </c>
      <c r="X103" s="477" t="e">
        <f t="shared" si="82"/>
        <v>#DIV/0!</v>
      </c>
      <c r="Y103" s="472">
        <f>('January Budget'!Y103+'February Budget'!Y103+'March Budget'!Y103+'April Budget'!Y103+'May Budget'!Y103+'June Budget'!Y103+'July Budget'!Y103+'August Budget'!Y103+'September Budget'!Y103+'October Budget'!Y103+'November Budget'!Y103+'December Budget'!Y103)</f>
        <v>0</v>
      </c>
      <c r="Z103" s="477" t="e">
        <f t="shared" si="83"/>
        <v>#DIV/0!</v>
      </c>
      <c r="AA103" s="472">
        <f>('January Budget'!AA103+'February Budget'!AA103+'March Budget'!AA103+'April Budget'!AA103+'May Budget'!AA103+'June Budget'!AA103+'July Budget'!AA103+'August Budget'!AA103+'September Budget'!AA103+'October Budget'!AA103+'November Budget'!AA103+'December Budget'!AA103)</f>
        <v>0</v>
      </c>
      <c r="AB103" s="477" t="e">
        <f t="shared" si="84"/>
        <v>#DIV/0!</v>
      </c>
      <c r="AC103" s="472">
        <f>('January Budget'!AC103+'February Budget'!AC103+'March Budget'!AC103+'April Budget'!AC103+'May Budget'!AC103+'June Budget'!AC103+'July Budget'!AC103+'August Budget'!AC103+'September Budget'!AC103+'October Budget'!AC103+'November Budget'!AC103+'December Budget'!AC103)</f>
        <v>0</v>
      </c>
      <c r="AD103" s="479" t="e">
        <f t="shared" si="85"/>
        <v>#DIV/0!</v>
      </c>
    </row>
    <row r="104" spans="1:30" ht="13.15" x14ac:dyDescent="0.4">
      <c r="A104" s="327" t="s">
        <v>398</v>
      </c>
      <c r="B104" s="394" t="s">
        <v>325</v>
      </c>
      <c r="C104" s="474">
        <f t="shared" si="72"/>
        <v>0</v>
      </c>
      <c r="D104" s="475">
        <f t="shared" si="73"/>
        <v>0</v>
      </c>
      <c r="E104" s="472">
        <f>('January Budget'!E104+'February Budget'!E104+'March Budget'!E104+'April Budget'!E104+'May Budget'!E104+'June Budget'!E104+'July Budget'!E104+'August Budget'!E104+'September Budget'!E104+'October Budget'!E104+'November Budget'!E104+'December Budget'!E104)</f>
        <v>0</v>
      </c>
      <c r="F104" s="477">
        <f t="shared" si="74"/>
        <v>0</v>
      </c>
      <c r="G104" s="472">
        <f>('January Budget'!G104+'February Budget'!G104+'March Budget'!G104+'April Budget'!G104+'May Budget'!G104+'June Budget'!G104+'July Budget'!G104+'August Budget'!G104+'September Budget'!G104+'October Budget'!G104+'November Budget'!G104+'December Budget'!G104)</f>
        <v>0</v>
      </c>
      <c r="H104" s="477" t="e">
        <f t="shared" si="74"/>
        <v>#DIV/0!</v>
      </c>
      <c r="I104" s="472">
        <f>('January Budget'!I104+'February Budget'!I104+'March Budget'!I104+'April Budget'!I104+'May Budget'!I104+'June Budget'!I104+'July Budget'!I104+'August Budget'!I104+'September Budget'!I104+'October Budget'!I104+'November Budget'!I104+'December Budget'!I104)</f>
        <v>0</v>
      </c>
      <c r="J104" s="477" t="e">
        <f t="shared" si="75"/>
        <v>#DIV/0!</v>
      </c>
      <c r="K104" s="472">
        <f>('January Budget'!K104+'February Budget'!K104+'March Budget'!K104+'April Budget'!K104+'May Budget'!K104+'June Budget'!K104+'July Budget'!K104+'August Budget'!K104+'September Budget'!K104+'October Budget'!K104+'November Budget'!K104+'December Budget'!K104)</f>
        <v>0</v>
      </c>
      <c r="L104" s="477" t="e">
        <f t="shared" si="76"/>
        <v>#DIV/0!</v>
      </c>
      <c r="M104" s="472">
        <f>('January Budget'!M104+'February Budget'!M104+'March Budget'!M104+'April Budget'!M104+'May Budget'!M104+'June Budget'!M104+'July Budget'!M104+'August Budget'!M104+'September Budget'!M104+'October Budget'!M104+'November Budget'!M104+'December Budget'!M104)</f>
        <v>0</v>
      </c>
      <c r="N104" s="477" t="e">
        <f t="shared" si="77"/>
        <v>#DIV/0!</v>
      </c>
      <c r="O104" s="472">
        <f>('January Budget'!O104+'February Budget'!O104+'March Budget'!O104+'April Budget'!O104+'May Budget'!O104+'June Budget'!O104+'July Budget'!O104+'August Budget'!O104+'September Budget'!O104+'October Budget'!O104+'November Budget'!O104+'December Budget'!O104)</f>
        <v>0</v>
      </c>
      <c r="P104" s="477" t="e">
        <f t="shared" si="78"/>
        <v>#DIV/0!</v>
      </c>
      <c r="Q104" s="472">
        <f>('January Budget'!Q104+'February Budget'!Q104+'March Budget'!Q104+'April Budget'!Q104+'May Budget'!Q104+'June Budget'!Q104+'July Budget'!Q104+'August Budget'!Q104+'September Budget'!Q104+'October Budget'!Q104+'November Budget'!Q104+'December Budget'!Q104)</f>
        <v>0</v>
      </c>
      <c r="R104" s="477" t="e">
        <f t="shared" si="79"/>
        <v>#DIV/0!</v>
      </c>
      <c r="S104" s="472">
        <f>('January Budget'!S104+'February Budget'!S104+'March Budget'!S104+'April Budget'!S104+'May Budget'!S104+'June Budget'!S104+'July Budget'!S104+'August Budget'!S104+'September Budget'!S104+'October Budget'!S104+'November Budget'!S104+'December Budget'!S104)</f>
        <v>0</v>
      </c>
      <c r="T104" s="477" t="e">
        <f t="shared" si="80"/>
        <v>#DIV/0!</v>
      </c>
      <c r="U104" s="472">
        <f>('January Budget'!U104+'February Budget'!U104+'March Budget'!U104+'April Budget'!U104+'May Budget'!U104+'June Budget'!U104+'July Budget'!U104+'August Budget'!U104+'September Budget'!U104+'October Budget'!U104+'November Budget'!U104+'December Budget'!U104)</f>
        <v>0</v>
      </c>
      <c r="V104" s="477" t="e">
        <f t="shared" si="81"/>
        <v>#DIV/0!</v>
      </c>
      <c r="W104" s="472">
        <f>('January Budget'!W104+'February Budget'!W104+'March Budget'!W104+'April Budget'!W104+'May Budget'!W104+'June Budget'!W104+'July Budget'!W104+'August Budget'!W104+'September Budget'!W104+'October Budget'!W104+'November Budget'!W104+'December Budget'!W104)</f>
        <v>0</v>
      </c>
      <c r="X104" s="477" t="e">
        <f t="shared" si="82"/>
        <v>#DIV/0!</v>
      </c>
      <c r="Y104" s="472">
        <f>('January Budget'!Y104+'February Budget'!Y104+'March Budget'!Y104+'April Budget'!Y104+'May Budget'!Y104+'June Budget'!Y104+'July Budget'!Y104+'August Budget'!Y104+'September Budget'!Y104+'October Budget'!Y104+'November Budget'!Y104+'December Budget'!Y104)</f>
        <v>0</v>
      </c>
      <c r="Z104" s="477" t="e">
        <f t="shared" si="83"/>
        <v>#DIV/0!</v>
      </c>
      <c r="AA104" s="472">
        <f>('January Budget'!AA104+'February Budget'!AA104+'March Budget'!AA104+'April Budget'!AA104+'May Budget'!AA104+'June Budget'!AA104+'July Budget'!AA104+'August Budget'!AA104+'September Budget'!AA104+'October Budget'!AA104+'November Budget'!AA104+'December Budget'!AA104)</f>
        <v>0</v>
      </c>
      <c r="AB104" s="477" t="e">
        <f t="shared" si="84"/>
        <v>#DIV/0!</v>
      </c>
      <c r="AC104" s="472">
        <f>('January Budget'!AC104+'February Budget'!AC104+'March Budget'!AC104+'April Budget'!AC104+'May Budget'!AC104+'June Budget'!AC104+'July Budget'!AC104+'August Budget'!AC104+'September Budget'!AC104+'October Budget'!AC104+'November Budget'!AC104+'December Budget'!AC104)</f>
        <v>0</v>
      </c>
      <c r="AD104" s="479" t="e">
        <f t="shared" si="85"/>
        <v>#DIV/0!</v>
      </c>
    </row>
    <row r="105" spans="1:30" ht="13.15" x14ac:dyDescent="0.4">
      <c r="A105" s="327" t="s">
        <v>398</v>
      </c>
      <c r="B105" s="394" t="s">
        <v>326</v>
      </c>
      <c r="C105" s="474">
        <f t="shared" si="72"/>
        <v>0</v>
      </c>
      <c r="D105" s="475">
        <f t="shared" si="73"/>
        <v>0</v>
      </c>
      <c r="E105" s="472">
        <f>('January Budget'!E105+'February Budget'!E105+'March Budget'!E105+'April Budget'!E105+'May Budget'!E105+'June Budget'!E105+'July Budget'!E105+'August Budget'!E105+'September Budget'!E105+'October Budget'!E105+'November Budget'!E105+'December Budget'!E105)</f>
        <v>0</v>
      </c>
      <c r="F105" s="477">
        <f t="shared" ref="F105:H112" si="86">+E105/E$7</f>
        <v>0</v>
      </c>
      <c r="G105" s="472">
        <f>('January Budget'!G105+'February Budget'!G105+'March Budget'!G105+'April Budget'!G105+'May Budget'!G105+'June Budget'!G105+'July Budget'!G105+'August Budget'!G105+'September Budget'!G105+'October Budget'!G105+'November Budget'!G105+'December Budget'!G105)</f>
        <v>0</v>
      </c>
      <c r="H105" s="477" t="e">
        <f t="shared" si="86"/>
        <v>#DIV/0!</v>
      </c>
      <c r="I105" s="472">
        <f>('January Budget'!I105+'February Budget'!I105+'March Budget'!I105+'April Budget'!I105+'May Budget'!I105+'June Budget'!I105+'July Budget'!I105+'August Budget'!I105+'September Budget'!I105+'October Budget'!I105+'November Budget'!I105+'December Budget'!I105)</f>
        <v>0</v>
      </c>
      <c r="J105" s="477" t="e">
        <f t="shared" si="75"/>
        <v>#DIV/0!</v>
      </c>
      <c r="K105" s="472">
        <f>('January Budget'!K105+'February Budget'!K105+'March Budget'!K105+'April Budget'!K105+'May Budget'!K105+'June Budget'!K105+'July Budget'!K105+'August Budget'!K105+'September Budget'!K105+'October Budget'!K105+'November Budget'!K105+'December Budget'!K105)</f>
        <v>0</v>
      </c>
      <c r="L105" s="477" t="e">
        <f t="shared" si="76"/>
        <v>#DIV/0!</v>
      </c>
      <c r="M105" s="472">
        <f>('January Budget'!M105+'February Budget'!M105+'March Budget'!M105+'April Budget'!M105+'May Budget'!M105+'June Budget'!M105+'July Budget'!M105+'August Budget'!M105+'September Budget'!M105+'October Budget'!M105+'November Budget'!M105+'December Budget'!M105)</f>
        <v>0</v>
      </c>
      <c r="N105" s="477" t="e">
        <f t="shared" si="77"/>
        <v>#DIV/0!</v>
      </c>
      <c r="O105" s="472">
        <f>('January Budget'!O105+'February Budget'!O105+'March Budget'!O105+'April Budget'!O105+'May Budget'!O105+'June Budget'!O105+'July Budget'!O105+'August Budget'!O105+'September Budget'!O105+'October Budget'!O105+'November Budget'!O105+'December Budget'!O105)</f>
        <v>0</v>
      </c>
      <c r="P105" s="477" t="e">
        <f t="shared" si="78"/>
        <v>#DIV/0!</v>
      </c>
      <c r="Q105" s="472">
        <f>('January Budget'!Q105+'February Budget'!Q105+'March Budget'!Q105+'April Budget'!Q105+'May Budget'!Q105+'June Budget'!Q105+'July Budget'!Q105+'August Budget'!Q105+'September Budget'!Q105+'October Budget'!Q105+'November Budget'!Q105+'December Budget'!Q105)</f>
        <v>0</v>
      </c>
      <c r="R105" s="477" t="e">
        <f t="shared" si="79"/>
        <v>#DIV/0!</v>
      </c>
      <c r="S105" s="472">
        <f>('January Budget'!S105+'February Budget'!S105+'March Budget'!S105+'April Budget'!S105+'May Budget'!S105+'June Budget'!S105+'July Budget'!S105+'August Budget'!S105+'September Budget'!S105+'October Budget'!S105+'November Budget'!S105+'December Budget'!S105)</f>
        <v>0</v>
      </c>
      <c r="T105" s="477" t="e">
        <f t="shared" si="80"/>
        <v>#DIV/0!</v>
      </c>
      <c r="U105" s="472">
        <f>('January Budget'!U105+'February Budget'!U105+'March Budget'!U105+'April Budget'!U105+'May Budget'!U105+'June Budget'!U105+'July Budget'!U105+'August Budget'!U105+'September Budget'!U105+'October Budget'!U105+'November Budget'!U105+'December Budget'!U105)</f>
        <v>0</v>
      </c>
      <c r="V105" s="477" t="e">
        <f t="shared" si="81"/>
        <v>#DIV/0!</v>
      </c>
      <c r="W105" s="472">
        <f>('January Budget'!W105+'February Budget'!W105+'March Budget'!W105+'April Budget'!W105+'May Budget'!W105+'June Budget'!W105+'July Budget'!W105+'August Budget'!W105+'September Budget'!W105+'October Budget'!W105+'November Budget'!W105+'December Budget'!W105)</f>
        <v>0</v>
      </c>
      <c r="X105" s="477" t="e">
        <f t="shared" si="82"/>
        <v>#DIV/0!</v>
      </c>
      <c r="Y105" s="472">
        <f>('January Budget'!Y105+'February Budget'!Y105+'March Budget'!Y105+'April Budget'!Y105+'May Budget'!Y105+'June Budget'!Y105+'July Budget'!Y105+'August Budget'!Y105+'September Budget'!Y105+'October Budget'!Y105+'November Budget'!Y105+'December Budget'!Y105)</f>
        <v>0</v>
      </c>
      <c r="Z105" s="477" t="e">
        <f t="shared" si="83"/>
        <v>#DIV/0!</v>
      </c>
      <c r="AA105" s="472">
        <f>('January Budget'!AA105+'February Budget'!AA105+'March Budget'!AA105+'April Budget'!AA105+'May Budget'!AA105+'June Budget'!AA105+'July Budget'!AA105+'August Budget'!AA105+'September Budget'!AA105+'October Budget'!AA105+'November Budget'!AA105+'December Budget'!AA105)</f>
        <v>0</v>
      </c>
      <c r="AB105" s="477" t="e">
        <f t="shared" si="84"/>
        <v>#DIV/0!</v>
      </c>
      <c r="AC105" s="472">
        <f>('January Budget'!AC105+'February Budget'!AC105+'March Budget'!AC105+'April Budget'!AC105+'May Budget'!AC105+'June Budget'!AC105+'July Budget'!AC105+'August Budget'!AC105+'September Budget'!AC105+'October Budget'!AC105+'November Budget'!AC105+'December Budget'!AC105)</f>
        <v>0</v>
      </c>
      <c r="AD105" s="479" t="e">
        <f t="shared" si="85"/>
        <v>#DIV/0!</v>
      </c>
    </row>
    <row r="106" spans="1:30" ht="13.15" x14ac:dyDescent="0.4">
      <c r="A106" s="327" t="s">
        <v>399</v>
      </c>
      <c r="B106" s="394" t="s">
        <v>327</v>
      </c>
      <c r="C106" s="474">
        <f t="shared" si="72"/>
        <v>0</v>
      </c>
      <c r="D106" s="475">
        <f t="shared" si="73"/>
        <v>0</v>
      </c>
      <c r="E106" s="472">
        <f>('January Budget'!E106+'February Budget'!E106+'March Budget'!E106+'April Budget'!E106+'May Budget'!E106+'June Budget'!E106+'July Budget'!E106+'August Budget'!E106+'September Budget'!E106+'October Budget'!E106+'November Budget'!E106+'December Budget'!E106)</f>
        <v>0</v>
      </c>
      <c r="F106" s="477">
        <f t="shared" si="86"/>
        <v>0</v>
      </c>
      <c r="G106" s="472">
        <f>('January Budget'!G106+'February Budget'!G106+'March Budget'!G106+'April Budget'!G106+'May Budget'!G106+'June Budget'!G106+'July Budget'!G106+'August Budget'!G106+'September Budget'!G106+'October Budget'!G106+'November Budget'!G106+'December Budget'!G106)</f>
        <v>0</v>
      </c>
      <c r="H106" s="477" t="e">
        <f t="shared" si="86"/>
        <v>#DIV/0!</v>
      </c>
      <c r="I106" s="472">
        <f>('January Budget'!I106+'February Budget'!I106+'March Budget'!I106+'April Budget'!I106+'May Budget'!I106+'June Budget'!I106+'July Budget'!I106+'August Budget'!I106+'September Budget'!I106+'October Budget'!I106+'November Budget'!I106+'December Budget'!I106)</f>
        <v>0</v>
      </c>
      <c r="J106" s="477" t="e">
        <f t="shared" si="75"/>
        <v>#DIV/0!</v>
      </c>
      <c r="K106" s="472">
        <f>('January Budget'!K106+'February Budget'!K106+'March Budget'!K106+'April Budget'!K106+'May Budget'!K106+'June Budget'!K106+'July Budget'!K106+'August Budget'!K106+'September Budget'!K106+'October Budget'!K106+'November Budget'!K106+'December Budget'!K106)</f>
        <v>0</v>
      </c>
      <c r="L106" s="477" t="e">
        <f t="shared" si="76"/>
        <v>#DIV/0!</v>
      </c>
      <c r="M106" s="472">
        <f>('January Budget'!M106+'February Budget'!M106+'March Budget'!M106+'April Budget'!M106+'May Budget'!M106+'June Budget'!M106+'July Budget'!M106+'August Budget'!M106+'September Budget'!M106+'October Budget'!M106+'November Budget'!M106+'December Budget'!M106)</f>
        <v>0</v>
      </c>
      <c r="N106" s="477" t="e">
        <f t="shared" si="77"/>
        <v>#DIV/0!</v>
      </c>
      <c r="O106" s="472">
        <f>('January Budget'!O106+'February Budget'!O106+'March Budget'!O106+'April Budget'!O106+'May Budget'!O106+'June Budget'!O106+'July Budget'!O106+'August Budget'!O106+'September Budget'!O106+'October Budget'!O106+'November Budget'!O106+'December Budget'!O106)</f>
        <v>0</v>
      </c>
      <c r="P106" s="477" t="e">
        <f t="shared" si="78"/>
        <v>#DIV/0!</v>
      </c>
      <c r="Q106" s="472">
        <f>('January Budget'!Q106+'February Budget'!Q106+'March Budget'!Q106+'April Budget'!Q106+'May Budget'!Q106+'June Budget'!Q106+'July Budget'!Q106+'August Budget'!Q106+'September Budget'!Q106+'October Budget'!Q106+'November Budget'!Q106+'December Budget'!Q106)</f>
        <v>0</v>
      </c>
      <c r="R106" s="477" t="e">
        <f t="shared" si="79"/>
        <v>#DIV/0!</v>
      </c>
      <c r="S106" s="472">
        <f>('January Budget'!S106+'February Budget'!S106+'March Budget'!S106+'April Budget'!S106+'May Budget'!S106+'June Budget'!S106+'July Budget'!S106+'August Budget'!S106+'September Budget'!S106+'October Budget'!S106+'November Budget'!S106+'December Budget'!S106)</f>
        <v>0</v>
      </c>
      <c r="T106" s="477" t="e">
        <f t="shared" si="80"/>
        <v>#DIV/0!</v>
      </c>
      <c r="U106" s="472">
        <f>('January Budget'!U106+'February Budget'!U106+'March Budget'!U106+'April Budget'!U106+'May Budget'!U106+'June Budget'!U106+'July Budget'!U106+'August Budget'!U106+'September Budget'!U106+'October Budget'!U106+'November Budget'!U106+'December Budget'!U106)</f>
        <v>0</v>
      </c>
      <c r="V106" s="477" t="e">
        <f t="shared" si="81"/>
        <v>#DIV/0!</v>
      </c>
      <c r="W106" s="472">
        <f>('January Budget'!W106+'February Budget'!W106+'March Budget'!W106+'April Budget'!W106+'May Budget'!W106+'June Budget'!W106+'July Budget'!W106+'August Budget'!W106+'September Budget'!W106+'October Budget'!W106+'November Budget'!W106+'December Budget'!W106)</f>
        <v>0</v>
      </c>
      <c r="X106" s="477" t="e">
        <f t="shared" si="82"/>
        <v>#DIV/0!</v>
      </c>
      <c r="Y106" s="472">
        <f>('January Budget'!Y106+'February Budget'!Y106+'March Budget'!Y106+'April Budget'!Y106+'May Budget'!Y106+'June Budget'!Y106+'July Budget'!Y106+'August Budget'!Y106+'September Budget'!Y106+'October Budget'!Y106+'November Budget'!Y106+'December Budget'!Y106)</f>
        <v>0</v>
      </c>
      <c r="Z106" s="477" t="e">
        <f t="shared" si="83"/>
        <v>#DIV/0!</v>
      </c>
      <c r="AA106" s="472">
        <f>('January Budget'!AA106+'February Budget'!AA106+'March Budget'!AA106+'April Budget'!AA106+'May Budget'!AA106+'June Budget'!AA106+'July Budget'!AA106+'August Budget'!AA106+'September Budget'!AA106+'October Budget'!AA106+'November Budget'!AA106+'December Budget'!AA106)</f>
        <v>0</v>
      </c>
      <c r="AB106" s="477" t="e">
        <f t="shared" si="84"/>
        <v>#DIV/0!</v>
      </c>
      <c r="AC106" s="472">
        <f>('January Budget'!AC106+'February Budget'!AC106+'March Budget'!AC106+'April Budget'!AC106+'May Budget'!AC106+'June Budget'!AC106+'July Budget'!AC106+'August Budget'!AC106+'September Budget'!AC106+'October Budget'!AC106+'November Budget'!AC106+'December Budget'!AC106)</f>
        <v>0</v>
      </c>
      <c r="AD106" s="479" t="e">
        <f t="shared" si="85"/>
        <v>#DIV/0!</v>
      </c>
    </row>
    <row r="107" spans="1:30" ht="13.15" x14ac:dyDescent="0.4">
      <c r="A107" s="327" t="s">
        <v>399</v>
      </c>
      <c r="B107" s="394" t="s">
        <v>328</v>
      </c>
      <c r="C107" s="474">
        <f t="shared" si="72"/>
        <v>0</v>
      </c>
      <c r="D107" s="475">
        <f t="shared" si="73"/>
        <v>0</v>
      </c>
      <c r="E107" s="472">
        <f>('January Budget'!E107+'February Budget'!E107+'March Budget'!E107+'April Budget'!E107+'May Budget'!E107+'June Budget'!E107+'July Budget'!E107+'August Budget'!E107+'September Budget'!E107+'October Budget'!E107+'November Budget'!E107+'December Budget'!E107)</f>
        <v>0</v>
      </c>
      <c r="F107" s="477">
        <f t="shared" si="86"/>
        <v>0</v>
      </c>
      <c r="G107" s="472">
        <f>('January Budget'!G107+'February Budget'!G107+'March Budget'!G107+'April Budget'!G107+'May Budget'!G107+'June Budget'!G107+'July Budget'!G107+'August Budget'!G107+'September Budget'!G107+'October Budget'!G107+'November Budget'!G107+'December Budget'!G107)</f>
        <v>0</v>
      </c>
      <c r="H107" s="477" t="e">
        <f t="shared" si="86"/>
        <v>#DIV/0!</v>
      </c>
      <c r="I107" s="472">
        <f>('January Budget'!I107+'February Budget'!I107+'March Budget'!I107+'April Budget'!I107+'May Budget'!I107+'June Budget'!I107+'July Budget'!I107+'August Budget'!I107+'September Budget'!I107+'October Budget'!I107+'November Budget'!I107+'December Budget'!I107)</f>
        <v>0</v>
      </c>
      <c r="J107" s="477" t="e">
        <f t="shared" si="75"/>
        <v>#DIV/0!</v>
      </c>
      <c r="K107" s="472">
        <f>('January Budget'!K107+'February Budget'!K107+'March Budget'!K107+'April Budget'!K107+'May Budget'!K107+'June Budget'!K107+'July Budget'!K107+'August Budget'!K107+'September Budget'!K107+'October Budget'!K107+'November Budget'!K107+'December Budget'!K107)</f>
        <v>0</v>
      </c>
      <c r="L107" s="477" t="e">
        <f t="shared" si="76"/>
        <v>#DIV/0!</v>
      </c>
      <c r="M107" s="472">
        <f>('January Budget'!M107+'February Budget'!M107+'March Budget'!M107+'April Budget'!M107+'May Budget'!M107+'June Budget'!M107+'July Budget'!M107+'August Budget'!M107+'September Budget'!M107+'October Budget'!M107+'November Budget'!M107+'December Budget'!M107)</f>
        <v>0</v>
      </c>
      <c r="N107" s="477" t="e">
        <f t="shared" si="77"/>
        <v>#DIV/0!</v>
      </c>
      <c r="O107" s="472">
        <f>('January Budget'!O107+'February Budget'!O107+'March Budget'!O107+'April Budget'!O107+'May Budget'!O107+'June Budget'!O107+'July Budget'!O107+'August Budget'!O107+'September Budget'!O107+'October Budget'!O107+'November Budget'!O107+'December Budget'!O107)</f>
        <v>0</v>
      </c>
      <c r="P107" s="477" t="e">
        <f t="shared" si="78"/>
        <v>#DIV/0!</v>
      </c>
      <c r="Q107" s="472">
        <f>('January Budget'!Q107+'February Budget'!Q107+'March Budget'!Q107+'April Budget'!Q107+'May Budget'!Q107+'June Budget'!Q107+'July Budget'!Q107+'August Budget'!Q107+'September Budget'!Q107+'October Budget'!Q107+'November Budget'!Q107+'December Budget'!Q107)</f>
        <v>0</v>
      </c>
      <c r="R107" s="477" t="e">
        <f t="shared" si="79"/>
        <v>#DIV/0!</v>
      </c>
      <c r="S107" s="472">
        <f>('January Budget'!S107+'February Budget'!S107+'March Budget'!S107+'April Budget'!S107+'May Budget'!S107+'June Budget'!S107+'July Budget'!S107+'August Budget'!S107+'September Budget'!S107+'October Budget'!S107+'November Budget'!S107+'December Budget'!S107)</f>
        <v>0</v>
      </c>
      <c r="T107" s="477" t="e">
        <f t="shared" si="80"/>
        <v>#DIV/0!</v>
      </c>
      <c r="U107" s="472">
        <f>('January Budget'!U107+'February Budget'!U107+'March Budget'!U107+'April Budget'!U107+'May Budget'!U107+'June Budget'!U107+'July Budget'!U107+'August Budget'!U107+'September Budget'!U107+'October Budget'!U107+'November Budget'!U107+'December Budget'!U107)</f>
        <v>0</v>
      </c>
      <c r="V107" s="477" t="e">
        <f t="shared" si="81"/>
        <v>#DIV/0!</v>
      </c>
      <c r="W107" s="472">
        <f>('January Budget'!W107+'February Budget'!W107+'March Budget'!W107+'April Budget'!W107+'May Budget'!W107+'June Budget'!W107+'July Budget'!W107+'August Budget'!W107+'September Budget'!W107+'October Budget'!W107+'November Budget'!W107+'December Budget'!W107)</f>
        <v>0</v>
      </c>
      <c r="X107" s="477" t="e">
        <f t="shared" si="82"/>
        <v>#DIV/0!</v>
      </c>
      <c r="Y107" s="472">
        <f>('January Budget'!Y107+'February Budget'!Y107+'March Budget'!Y107+'April Budget'!Y107+'May Budget'!Y107+'June Budget'!Y107+'July Budget'!Y107+'August Budget'!Y107+'September Budget'!Y107+'October Budget'!Y107+'November Budget'!Y107+'December Budget'!Y107)</f>
        <v>0</v>
      </c>
      <c r="Z107" s="477" t="e">
        <f t="shared" si="83"/>
        <v>#DIV/0!</v>
      </c>
      <c r="AA107" s="472">
        <f>('January Budget'!AA107+'February Budget'!AA107+'March Budget'!AA107+'April Budget'!AA107+'May Budget'!AA107+'June Budget'!AA107+'July Budget'!AA107+'August Budget'!AA107+'September Budget'!AA107+'October Budget'!AA107+'November Budget'!AA107+'December Budget'!AA107)</f>
        <v>0</v>
      </c>
      <c r="AB107" s="477" t="e">
        <f t="shared" si="84"/>
        <v>#DIV/0!</v>
      </c>
      <c r="AC107" s="472">
        <f>('January Budget'!AC107+'February Budget'!AC107+'March Budget'!AC107+'April Budget'!AC107+'May Budget'!AC107+'June Budget'!AC107+'July Budget'!AC107+'August Budget'!AC107+'September Budget'!AC107+'October Budget'!AC107+'November Budget'!AC107+'December Budget'!AC107)</f>
        <v>0</v>
      </c>
      <c r="AD107" s="479" t="e">
        <f t="shared" si="85"/>
        <v>#DIV/0!</v>
      </c>
    </row>
    <row r="108" spans="1:30" ht="13.15" x14ac:dyDescent="0.4">
      <c r="A108" s="327" t="s">
        <v>399</v>
      </c>
      <c r="B108" s="394" t="s">
        <v>329</v>
      </c>
      <c r="C108" s="474">
        <f t="shared" si="72"/>
        <v>0</v>
      </c>
      <c r="D108" s="475">
        <f t="shared" si="73"/>
        <v>0</v>
      </c>
      <c r="E108" s="472">
        <f>('January Budget'!E108+'February Budget'!E108+'March Budget'!E108+'April Budget'!E108+'May Budget'!E108+'June Budget'!E108+'July Budget'!E108+'August Budget'!E108+'September Budget'!E108+'October Budget'!E108+'November Budget'!E108+'December Budget'!E108)</f>
        <v>0</v>
      </c>
      <c r="F108" s="477">
        <f t="shared" si="86"/>
        <v>0</v>
      </c>
      <c r="G108" s="472">
        <f>('January Budget'!G108+'February Budget'!G108+'March Budget'!G108+'April Budget'!G108+'May Budget'!G108+'June Budget'!G108+'July Budget'!G108+'August Budget'!G108+'September Budget'!G108+'October Budget'!G108+'November Budget'!G108+'December Budget'!G108)</f>
        <v>0</v>
      </c>
      <c r="H108" s="477" t="e">
        <f t="shared" si="86"/>
        <v>#DIV/0!</v>
      </c>
      <c r="I108" s="472">
        <f>('January Budget'!I108+'February Budget'!I108+'March Budget'!I108+'April Budget'!I108+'May Budget'!I108+'June Budget'!I108+'July Budget'!I108+'August Budget'!I108+'September Budget'!I108+'October Budget'!I108+'November Budget'!I108+'December Budget'!I108)</f>
        <v>0</v>
      </c>
      <c r="J108" s="477" t="e">
        <f t="shared" si="75"/>
        <v>#DIV/0!</v>
      </c>
      <c r="K108" s="472">
        <f>('January Budget'!K108+'February Budget'!K108+'March Budget'!K108+'April Budget'!K108+'May Budget'!K108+'June Budget'!K108+'July Budget'!K108+'August Budget'!K108+'September Budget'!K108+'October Budget'!K108+'November Budget'!K108+'December Budget'!K108)</f>
        <v>0</v>
      </c>
      <c r="L108" s="477" t="e">
        <f t="shared" si="76"/>
        <v>#DIV/0!</v>
      </c>
      <c r="M108" s="472">
        <f>('January Budget'!M108+'February Budget'!M108+'March Budget'!M108+'April Budget'!M108+'May Budget'!M108+'June Budget'!M108+'July Budget'!M108+'August Budget'!M108+'September Budget'!M108+'October Budget'!M108+'November Budget'!M108+'December Budget'!M108)</f>
        <v>0</v>
      </c>
      <c r="N108" s="477" t="e">
        <f t="shared" si="77"/>
        <v>#DIV/0!</v>
      </c>
      <c r="O108" s="472">
        <f>('January Budget'!O108+'February Budget'!O108+'March Budget'!O108+'April Budget'!O108+'May Budget'!O108+'June Budget'!O108+'July Budget'!O108+'August Budget'!O108+'September Budget'!O108+'October Budget'!O108+'November Budget'!O108+'December Budget'!O108)</f>
        <v>0</v>
      </c>
      <c r="P108" s="477" t="e">
        <f t="shared" si="78"/>
        <v>#DIV/0!</v>
      </c>
      <c r="Q108" s="472">
        <f>('January Budget'!Q108+'February Budget'!Q108+'March Budget'!Q108+'April Budget'!Q108+'May Budget'!Q108+'June Budget'!Q108+'July Budget'!Q108+'August Budget'!Q108+'September Budget'!Q108+'October Budget'!Q108+'November Budget'!Q108+'December Budget'!Q108)</f>
        <v>0</v>
      </c>
      <c r="R108" s="477" t="e">
        <f t="shared" si="79"/>
        <v>#DIV/0!</v>
      </c>
      <c r="S108" s="472">
        <f>('January Budget'!S108+'February Budget'!S108+'March Budget'!S108+'April Budget'!S108+'May Budget'!S108+'June Budget'!S108+'July Budget'!S108+'August Budget'!S108+'September Budget'!S108+'October Budget'!S108+'November Budget'!S108+'December Budget'!S108)</f>
        <v>0</v>
      </c>
      <c r="T108" s="477" t="e">
        <f t="shared" si="80"/>
        <v>#DIV/0!</v>
      </c>
      <c r="U108" s="472">
        <f>('January Budget'!U108+'February Budget'!U108+'March Budget'!U108+'April Budget'!U108+'May Budget'!U108+'June Budget'!U108+'July Budget'!U108+'August Budget'!U108+'September Budget'!U108+'October Budget'!U108+'November Budget'!U108+'December Budget'!U108)</f>
        <v>0</v>
      </c>
      <c r="V108" s="477" t="e">
        <f t="shared" si="81"/>
        <v>#DIV/0!</v>
      </c>
      <c r="W108" s="472">
        <f>('January Budget'!W108+'February Budget'!W108+'March Budget'!W108+'April Budget'!W108+'May Budget'!W108+'June Budget'!W108+'July Budget'!W108+'August Budget'!W108+'September Budget'!W108+'October Budget'!W108+'November Budget'!W108+'December Budget'!W108)</f>
        <v>0</v>
      </c>
      <c r="X108" s="477" t="e">
        <f t="shared" si="82"/>
        <v>#DIV/0!</v>
      </c>
      <c r="Y108" s="472">
        <f>('January Budget'!Y108+'February Budget'!Y108+'March Budget'!Y108+'April Budget'!Y108+'May Budget'!Y108+'June Budget'!Y108+'July Budget'!Y108+'August Budget'!Y108+'September Budget'!Y108+'October Budget'!Y108+'November Budget'!Y108+'December Budget'!Y108)</f>
        <v>0</v>
      </c>
      <c r="Z108" s="477" t="e">
        <f t="shared" si="83"/>
        <v>#DIV/0!</v>
      </c>
      <c r="AA108" s="472">
        <f>('January Budget'!AA108+'February Budget'!AA108+'March Budget'!AA108+'April Budget'!AA108+'May Budget'!AA108+'June Budget'!AA108+'July Budget'!AA108+'August Budget'!AA108+'September Budget'!AA108+'October Budget'!AA108+'November Budget'!AA108+'December Budget'!AA108)</f>
        <v>0</v>
      </c>
      <c r="AB108" s="477" t="e">
        <f t="shared" si="84"/>
        <v>#DIV/0!</v>
      </c>
      <c r="AC108" s="472">
        <f>('January Budget'!AC108+'February Budget'!AC108+'March Budget'!AC108+'April Budget'!AC108+'May Budget'!AC108+'June Budget'!AC108+'July Budget'!AC108+'August Budget'!AC108+'September Budget'!AC108+'October Budget'!AC108+'November Budget'!AC108+'December Budget'!AC108)</f>
        <v>0</v>
      </c>
      <c r="AD108" s="479" t="e">
        <f t="shared" si="85"/>
        <v>#DIV/0!</v>
      </c>
    </row>
    <row r="109" spans="1:30" ht="13.15" x14ac:dyDescent="0.4">
      <c r="A109" s="327" t="s">
        <v>399</v>
      </c>
      <c r="B109" s="394" t="s">
        <v>330</v>
      </c>
      <c r="C109" s="474">
        <f t="shared" si="72"/>
        <v>0</v>
      </c>
      <c r="D109" s="475">
        <f t="shared" si="73"/>
        <v>0</v>
      </c>
      <c r="E109" s="472">
        <f>('January Budget'!E109+'February Budget'!E109+'March Budget'!E109+'April Budget'!E109+'May Budget'!E109+'June Budget'!E109+'July Budget'!E109+'August Budget'!E109+'September Budget'!E109+'October Budget'!E109+'November Budget'!E109+'December Budget'!E109)</f>
        <v>0</v>
      </c>
      <c r="F109" s="477">
        <f t="shared" si="86"/>
        <v>0</v>
      </c>
      <c r="G109" s="472">
        <f>('January Budget'!G109+'February Budget'!G109+'March Budget'!G109+'April Budget'!G109+'May Budget'!G109+'June Budget'!G109+'July Budget'!G109+'August Budget'!G109+'September Budget'!G109+'October Budget'!G109+'November Budget'!G109+'December Budget'!G109)</f>
        <v>0</v>
      </c>
      <c r="H109" s="477" t="e">
        <f t="shared" si="86"/>
        <v>#DIV/0!</v>
      </c>
      <c r="I109" s="472">
        <f>('January Budget'!I109+'February Budget'!I109+'March Budget'!I109+'April Budget'!I109+'May Budget'!I109+'June Budget'!I109+'July Budget'!I109+'August Budget'!I109+'September Budget'!I109+'October Budget'!I109+'November Budget'!I109+'December Budget'!I109)</f>
        <v>0</v>
      </c>
      <c r="J109" s="477" t="e">
        <f t="shared" si="75"/>
        <v>#DIV/0!</v>
      </c>
      <c r="K109" s="472">
        <f>('January Budget'!K109+'February Budget'!K109+'March Budget'!K109+'April Budget'!K109+'May Budget'!K109+'June Budget'!K109+'July Budget'!K109+'August Budget'!K109+'September Budget'!K109+'October Budget'!K109+'November Budget'!K109+'December Budget'!K109)</f>
        <v>0</v>
      </c>
      <c r="L109" s="477" t="e">
        <f t="shared" si="76"/>
        <v>#DIV/0!</v>
      </c>
      <c r="M109" s="472">
        <f>('January Budget'!M109+'February Budget'!M109+'March Budget'!M109+'April Budget'!M109+'May Budget'!M109+'June Budget'!M109+'July Budget'!M109+'August Budget'!M109+'September Budget'!M109+'October Budget'!M109+'November Budget'!M109+'December Budget'!M109)</f>
        <v>0</v>
      </c>
      <c r="N109" s="477" t="e">
        <f t="shared" si="77"/>
        <v>#DIV/0!</v>
      </c>
      <c r="O109" s="472">
        <f>('January Budget'!O109+'February Budget'!O109+'March Budget'!O109+'April Budget'!O109+'May Budget'!O109+'June Budget'!O109+'July Budget'!O109+'August Budget'!O109+'September Budget'!O109+'October Budget'!O109+'November Budget'!O109+'December Budget'!O109)</f>
        <v>0</v>
      </c>
      <c r="P109" s="477" t="e">
        <f t="shared" si="78"/>
        <v>#DIV/0!</v>
      </c>
      <c r="Q109" s="472">
        <f>('January Budget'!Q109+'February Budget'!Q109+'March Budget'!Q109+'April Budget'!Q109+'May Budget'!Q109+'June Budget'!Q109+'July Budget'!Q109+'August Budget'!Q109+'September Budget'!Q109+'October Budget'!Q109+'November Budget'!Q109+'December Budget'!Q109)</f>
        <v>0</v>
      </c>
      <c r="R109" s="477" t="e">
        <f t="shared" si="79"/>
        <v>#DIV/0!</v>
      </c>
      <c r="S109" s="472">
        <f>('January Budget'!S109+'February Budget'!S109+'March Budget'!S109+'April Budget'!S109+'May Budget'!S109+'June Budget'!S109+'July Budget'!S109+'August Budget'!S109+'September Budget'!S109+'October Budget'!S109+'November Budget'!S109+'December Budget'!S109)</f>
        <v>0</v>
      </c>
      <c r="T109" s="477" t="e">
        <f t="shared" si="80"/>
        <v>#DIV/0!</v>
      </c>
      <c r="U109" s="472">
        <f>('January Budget'!U109+'February Budget'!U109+'March Budget'!U109+'April Budget'!U109+'May Budget'!U109+'June Budget'!U109+'July Budget'!U109+'August Budget'!U109+'September Budget'!U109+'October Budget'!U109+'November Budget'!U109+'December Budget'!U109)</f>
        <v>0</v>
      </c>
      <c r="V109" s="477" t="e">
        <f t="shared" si="81"/>
        <v>#DIV/0!</v>
      </c>
      <c r="W109" s="472">
        <f>('January Budget'!W109+'February Budget'!W109+'March Budget'!W109+'April Budget'!W109+'May Budget'!W109+'June Budget'!W109+'July Budget'!W109+'August Budget'!W109+'September Budget'!W109+'October Budget'!W109+'November Budget'!W109+'December Budget'!W109)</f>
        <v>0</v>
      </c>
      <c r="X109" s="477" t="e">
        <f t="shared" si="82"/>
        <v>#DIV/0!</v>
      </c>
      <c r="Y109" s="472">
        <f>('January Budget'!Y109+'February Budget'!Y109+'March Budget'!Y109+'April Budget'!Y109+'May Budget'!Y109+'June Budget'!Y109+'July Budget'!Y109+'August Budget'!Y109+'September Budget'!Y109+'October Budget'!Y109+'November Budget'!Y109+'December Budget'!Y109)</f>
        <v>0</v>
      </c>
      <c r="Z109" s="477" t="e">
        <f t="shared" si="83"/>
        <v>#DIV/0!</v>
      </c>
      <c r="AA109" s="472">
        <f>('January Budget'!AA109+'February Budget'!AA109+'March Budget'!AA109+'April Budget'!AA109+'May Budget'!AA109+'June Budget'!AA109+'July Budget'!AA109+'August Budget'!AA109+'September Budget'!AA109+'October Budget'!AA109+'November Budget'!AA109+'December Budget'!AA109)</f>
        <v>0</v>
      </c>
      <c r="AB109" s="477" t="e">
        <f t="shared" si="84"/>
        <v>#DIV/0!</v>
      </c>
      <c r="AC109" s="472">
        <f>('January Budget'!AC109+'February Budget'!AC109+'March Budget'!AC109+'April Budget'!AC109+'May Budget'!AC109+'June Budget'!AC109+'July Budget'!AC109+'August Budget'!AC109+'September Budget'!AC109+'October Budget'!AC109+'November Budget'!AC109+'December Budget'!AC109)</f>
        <v>0</v>
      </c>
      <c r="AD109" s="479" t="e">
        <f t="shared" si="85"/>
        <v>#DIV/0!</v>
      </c>
    </row>
    <row r="110" spans="1:30" ht="13.15" x14ac:dyDescent="0.4">
      <c r="A110" s="327" t="s">
        <v>399</v>
      </c>
      <c r="B110" s="394" t="s">
        <v>331</v>
      </c>
      <c r="C110" s="474">
        <f t="shared" si="72"/>
        <v>0</v>
      </c>
      <c r="D110" s="475">
        <f t="shared" si="73"/>
        <v>0</v>
      </c>
      <c r="E110" s="472">
        <f>('January Budget'!E110+'February Budget'!E110+'March Budget'!E110+'April Budget'!E110+'May Budget'!E110+'June Budget'!E110+'July Budget'!E110+'August Budget'!E110+'September Budget'!E110+'October Budget'!E110+'November Budget'!E110+'December Budget'!E110)</f>
        <v>0</v>
      </c>
      <c r="F110" s="477">
        <f t="shared" si="86"/>
        <v>0</v>
      </c>
      <c r="G110" s="472">
        <f>('January Budget'!G110+'February Budget'!G110+'March Budget'!G110+'April Budget'!G110+'May Budget'!G110+'June Budget'!G110+'July Budget'!G110+'August Budget'!G110+'September Budget'!G110+'October Budget'!G110+'November Budget'!G110+'December Budget'!G110)</f>
        <v>0</v>
      </c>
      <c r="H110" s="477" t="e">
        <f t="shared" si="86"/>
        <v>#DIV/0!</v>
      </c>
      <c r="I110" s="472">
        <f>('January Budget'!I110+'February Budget'!I110+'March Budget'!I110+'April Budget'!I110+'May Budget'!I110+'June Budget'!I110+'July Budget'!I110+'August Budget'!I110+'September Budget'!I110+'October Budget'!I110+'November Budget'!I110+'December Budget'!I110)</f>
        <v>0</v>
      </c>
      <c r="J110" s="477" t="e">
        <f t="shared" si="75"/>
        <v>#DIV/0!</v>
      </c>
      <c r="K110" s="472">
        <f>('January Budget'!K110+'February Budget'!K110+'March Budget'!K110+'April Budget'!K110+'May Budget'!K110+'June Budget'!K110+'July Budget'!K110+'August Budget'!K110+'September Budget'!K110+'October Budget'!K110+'November Budget'!K110+'December Budget'!K110)</f>
        <v>0</v>
      </c>
      <c r="L110" s="477" t="e">
        <f t="shared" si="76"/>
        <v>#DIV/0!</v>
      </c>
      <c r="M110" s="472">
        <f>('January Budget'!M110+'February Budget'!M110+'March Budget'!M110+'April Budget'!M110+'May Budget'!M110+'June Budget'!M110+'July Budget'!M110+'August Budget'!M110+'September Budget'!M110+'October Budget'!M110+'November Budget'!M110+'December Budget'!M110)</f>
        <v>0</v>
      </c>
      <c r="N110" s="477" t="e">
        <f t="shared" si="77"/>
        <v>#DIV/0!</v>
      </c>
      <c r="O110" s="472">
        <f>('January Budget'!O110+'February Budget'!O110+'March Budget'!O110+'April Budget'!O110+'May Budget'!O110+'June Budget'!O110+'July Budget'!O110+'August Budget'!O110+'September Budget'!O110+'October Budget'!O110+'November Budget'!O110+'December Budget'!O110)</f>
        <v>0</v>
      </c>
      <c r="P110" s="477" t="e">
        <f t="shared" si="78"/>
        <v>#DIV/0!</v>
      </c>
      <c r="Q110" s="472">
        <f>('January Budget'!Q110+'February Budget'!Q110+'March Budget'!Q110+'April Budget'!Q110+'May Budget'!Q110+'June Budget'!Q110+'July Budget'!Q110+'August Budget'!Q110+'September Budget'!Q110+'October Budget'!Q110+'November Budget'!Q110+'December Budget'!Q110)</f>
        <v>0</v>
      </c>
      <c r="R110" s="477" t="e">
        <f t="shared" si="79"/>
        <v>#DIV/0!</v>
      </c>
      <c r="S110" s="472">
        <f>('January Budget'!S110+'February Budget'!S110+'March Budget'!S110+'April Budget'!S110+'May Budget'!S110+'June Budget'!S110+'July Budget'!S110+'August Budget'!S110+'September Budget'!S110+'October Budget'!S110+'November Budget'!S110+'December Budget'!S110)</f>
        <v>0</v>
      </c>
      <c r="T110" s="477" t="e">
        <f t="shared" si="80"/>
        <v>#DIV/0!</v>
      </c>
      <c r="U110" s="472">
        <f>('January Budget'!U110+'February Budget'!U110+'March Budget'!U110+'April Budget'!U110+'May Budget'!U110+'June Budget'!U110+'July Budget'!U110+'August Budget'!U110+'September Budget'!U110+'October Budget'!U110+'November Budget'!U110+'December Budget'!U110)</f>
        <v>0</v>
      </c>
      <c r="V110" s="477" t="e">
        <f t="shared" si="81"/>
        <v>#DIV/0!</v>
      </c>
      <c r="W110" s="472">
        <f>('January Budget'!W110+'February Budget'!W110+'March Budget'!W110+'April Budget'!W110+'May Budget'!W110+'June Budget'!W110+'July Budget'!W110+'August Budget'!W110+'September Budget'!W110+'October Budget'!W110+'November Budget'!W110+'December Budget'!W110)</f>
        <v>0</v>
      </c>
      <c r="X110" s="477" t="e">
        <f t="shared" si="82"/>
        <v>#DIV/0!</v>
      </c>
      <c r="Y110" s="472">
        <f>('January Budget'!Y110+'February Budget'!Y110+'March Budget'!Y110+'April Budget'!Y110+'May Budget'!Y110+'June Budget'!Y110+'July Budget'!Y110+'August Budget'!Y110+'September Budget'!Y110+'October Budget'!Y110+'November Budget'!Y110+'December Budget'!Y110)</f>
        <v>0</v>
      </c>
      <c r="Z110" s="477" t="e">
        <f t="shared" si="83"/>
        <v>#DIV/0!</v>
      </c>
      <c r="AA110" s="472">
        <f>('January Budget'!AA110+'February Budget'!AA110+'March Budget'!AA110+'April Budget'!AA110+'May Budget'!AA110+'June Budget'!AA110+'July Budget'!AA110+'August Budget'!AA110+'September Budget'!AA110+'October Budget'!AA110+'November Budget'!AA110+'December Budget'!AA110)</f>
        <v>0</v>
      </c>
      <c r="AB110" s="477" t="e">
        <f t="shared" si="84"/>
        <v>#DIV/0!</v>
      </c>
      <c r="AC110" s="472">
        <f>('January Budget'!AC110+'February Budget'!AC110+'March Budget'!AC110+'April Budget'!AC110+'May Budget'!AC110+'June Budget'!AC110+'July Budget'!AC110+'August Budget'!AC110+'September Budget'!AC110+'October Budget'!AC110+'November Budget'!AC110+'December Budget'!AC110)</f>
        <v>0</v>
      </c>
      <c r="AD110" s="479" t="e">
        <f t="shared" si="85"/>
        <v>#DIV/0!</v>
      </c>
    </row>
    <row r="111" spans="1:30" ht="13.15" x14ac:dyDescent="0.4">
      <c r="A111" s="327" t="s">
        <v>399</v>
      </c>
      <c r="B111" s="394" t="s">
        <v>332</v>
      </c>
      <c r="C111" s="474">
        <f t="shared" si="72"/>
        <v>0</v>
      </c>
      <c r="D111" s="475">
        <f t="shared" si="73"/>
        <v>0</v>
      </c>
      <c r="E111" s="472">
        <f>('January Budget'!E111+'February Budget'!E111+'March Budget'!E111+'April Budget'!E111+'May Budget'!E111+'June Budget'!E111+'July Budget'!E111+'August Budget'!E111+'September Budget'!E111+'October Budget'!E111+'November Budget'!E111+'December Budget'!E111)</f>
        <v>0</v>
      </c>
      <c r="F111" s="477">
        <f t="shared" si="86"/>
        <v>0</v>
      </c>
      <c r="G111" s="472">
        <f>('January Budget'!G111+'February Budget'!G111+'March Budget'!G111+'April Budget'!G111+'May Budget'!G111+'June Budget'!G111+'July Budget'!G111+'August Budget'!G111+'September Budget'!G111+'October Budget'!G111+'November Budget'!G111+'December Budget'!G111)</f>
        <v>0</v>
      </c>
      <c r="H111" s="477" t="e">
        <f t="shared" si="86"/>
        <v>#DIV/0!</v>
      </c>
      <c r="I111" s="472">
        <f>('January Budget'!I111+'February Budget'!I111+'March Budget'!I111+'April Budget'!I111+'May Budget'!I111+'June Budget'!I111+'July Budget'!I111+'August Budget'!I111+'September Budget'!I111+'October Budget'!I111+'November Budget'!I111+'December Budget'!I111)</f>
        <v>0</v>
      </c>
      <c r="J111" s="477" t="e">
        <f t="shared" si="75"/>
        <v>#DIV/0!</v>
      </c>
      <c r="K111" s="472">
        <f>('January Budget'!K111+'February Budget'!K111+'March Budget'!K111+'April Budget'!K111+'May Budget'!K111+'June Budget'!K111+'July Budget'!K111+'August Budget'!K111+'September Budget'!K111+'October Budget'!K111+'November Budget'!K111+'December Budget'!K111)</f>
        <v>0</v>
      </c>
      <c r="L111" s="477" t="e">
        <f t="shared" si="76"/>
        <v>#DIV/0!</v>
      </c>
      <c r="M111" s="472">
        <f>('January Budget'!M111+'February Budget'!M111+'March Budget'!M111+'April Budget'!M111+'May Budget'!M111+'June Budget'!M111+'July Budget'!M111+'August Budget'!M111+'September Budget'!M111+'October Budget'!M111+'November Budget'!M111+'December Budget'!M111)</f>
        <v>0</v>
      </c>
      <c r="N111" s="477" t="e">
        <f t="shared" si="77"/>
        <v>#DIV/0!</v>
      </c>
      <c r="O111" s="472">
        <f>('January Budget'!O111+'February Budget'!O111+'March Budget'!O111+'April Budget'!O111+'May Budget'!O111+'June Budget'!O111+'July Budget'!O111+'August Budget'!O111+'September Budget'!O111+'October Budget'!O111+'November Budget'!O111+'December Budget'!O111)</f>
        <v>0</v>
      </c>
      <c r="P111" s="477" t="e">
        <f t="shared" si="78"/>
        <v>#DIV/0!</v>
      </c>
      <c r="Q111" s="472">
        <f>('January Budget'!Q111+'February Budget'!Q111+'March Budget'!Q111+'April Budget'!Q111+'May Budget'!Q111+'June Budget'!Q111+'July Budget'!Q111+'August Budget'!Q111+'September Budget'!Q111+'October Budget'!Q111+'November Budget'!Q111+'December Budget'!Q111)</f>
        <v>0</v>
      </c>
      <c r="R111" s="477" t="e">
        <f t="shared" si="79"/>
        <v>#DIV/0!</v>
      </c>
      <c r="S111" s="472">
        <f>('January Budget'!S111+'February Budget'!S111+'March Budget'!S111+'April Budget'!S111+'May Budget'!S111+'June Budget'!S111+'July Budget'!S111+'August Budget'!S111+'September Budget'!S111+'October Budget'!S111+'November Budget'!S111+'December Budget'!S111)</f>
        <v>0</v>
      </c>
      <c r="T111" s="477" t="e">
        <f t="shared" si="80"/>
        <v>#DIV/0!</v>
      </c>
      <c r="U111" s="472">
        <f>('January Budget'!U111+'February Budget'!U111+'March Budget'!U111+'April Budget'!U111+'May Budget'!U111+'June Budget'!U111+'July Budget'!U111+'August Budget'!U111+'September Budget'!U111+'October Budget'!U111+'November Budget'!U111+'December Budget'!U111)</f>
        <v>0</v>
      </c>
      <c r="V111" s="477" t="e">
        <f t="shared" si="81"/>
        <v>#DIV/0!</v>
      </c>
      <c r="W111" s="472">
        <f>('January Budget'!W111+'February Budget'!W111+'March Budget'!W111+'April Budget'!W111+'May Budget'!W111+'June Budget'!W111+'July Budget'!W111+'August Budget'!W111+'September Budget'!W111+'October Budget'!W111+'November Budget'!W111+'December Budget'!W111)</f>
        <v>0</v>
      </c>
      <c r="X111" s="477" t="e">
        <f t="shared" si="82"/>
        <v>#DIV/0!</v>
      </c>
      <c r="Y111" s="472">
        <f>('January Budget'!Y111+'February Budget'!Y111+'March Budget'!Y111+'April Budget'!Y111+'May Budget'!Y111+'June Budget'!Y111+'July Budget'!Y111+'August Budget'!Y111+'September Budget'!Y111+'October Budget'!Y111+'November Budget'!Y111+'December Budget'!Y111)</f>
        <v>0</v>
      </c>
      <c r="Z111" s="477" t="e">
        <f t="shared" si="83"/>
        <v>#DIV/0!</v>
      </c>
      <c r="AA111" s="472">
        <f>('January Budget'!AA111+'February Budget'!AA111+'March Budget'!AA111+'April Budget'!AA111+'May Budget'!AA111+'June Budget'!AA111+'July Budget'!AA111+'August Budget'!AA111+'September Budget'!AA111+'October Budget'!AA111+'November Budget'!AA111+'December Budget'!AA111)</f>
        <v>0</v>
      </c>
      <c r="AB111" s="477" t="e">
        <f t="shared" si="84"/>
        <v>#DIV/0!</v>
      </c>
      <c r="AC111" s="472">
        <f>('January Budget'!AC111+'February Budget'!AC111+'March Budget'!AC111+'April Budget'!AC111+'May Budget'!AC111+'June Budget'!AC111+'July Budget'!AC111+'August Budget'!AC111+'September Budget'!AC111+'October Budget'!AC111+'November Budget'!AC111+'December Budget'!AC111)</f>
        <v>0</v>
      </c>
      <c r="AD111" s="479" t="e">
        <f t="shared" si="85"/>
        <v>#DIV/0!</v>
      </c>
    </row>
    <row r="112" spans="1:30" ht="13.15" x14ac:dyDescent="0.4">
      <c r="A112" s="327"/>
      <c r="B112" s="409" t="s">
        <v>333</v>
      </c>
      <c r="C112" s="265">
        <f>SUM(C89:C111)</f>
        <v>0</v>
      </c>
      <c r="D112" s="110">
        <f>+C112/$C$7</f>
        <v>0</v>
      </c>
      <c r="E112" s="256">
        <f>SUM(E89:E111)</f>
        <v>0</v>
      </c>
      <c r="F112" s="194">
        <f t="shared" si="86"/>
        <v>0</v>
      </c>
      <c r="G112" s="256">
        <f>SUM(G89:G111)</f>
        <v>0</v>
      </c>
      <c r="H112" s="194" t="e">
        <f t="shared" si="86"/>
        <v>#DIV/0!</v>
      </c>
      <c r="I112" s="256">
        <f>SUM(I89:I111)</f>
        <v>0</v>
      </c>
      <c r="J112" s="194" t="e">
        <f t="shared" si="75"/>
        <v>#DIV/0!</v>
      </c>
      <c r="K112" s="256">
        <f>SUM(K89:K111)</f>
        <v>0</v>
      </c>
      <c r="L112" s="194" t="e">
        <f t="shared" si="76"/>
        <v>#DIV/0!</v>
      </c>
      <c r="M112" s="256">
        <f>SUM(M89:M111)</f>
        <v>0</v>
      </c>
      <c r="N112" s="194" t="e">
        <f t="shared" si="77"/>
        <v>#DIV/0!</v>
      </c>
      <c r="O112" s="256">
        <f>SUM(O89:O111)</f>
        <v>0</v>
      </c>
      <c r="P112" s="194" t="e">
        <f t="shared" si="78"/>
        <v>#DIV/0!</v>
      </c>
      <c r="Q112" s="256">
        <f>SUM(Q89:Q111)</f>
        <v>0</v>
      </c>
      <c r="R112" s="194" t="e">
        <f t="shared" si="79"/>
        <v>#DIV/0!</v>
      </c>
      <c r="S112" s="256">
        <f>SUM(S89:S111)</f>
        <v>0</v>
      </c>
      <c r="T112" s="194" t="e">
        <f t="shared" si="80"/>
        <v>#DIV/0!</v>
      </c>
      <c r="U112" s="256">
        <f>SUM(U89:U111)</f>
        <v>0</v>
      </c>
      <c r="V112" s="194" t="e">
        <f t="shared" si="81"/>
        <v>#DIV/0!</v>
      </c>
      <c r="W112" s="256">
        <f>SUM(W89:W111)</f>
        <v>0</v>
      </c>
      <c r="X112" s="194" t="e">
        <f t="shared" si="82"/>
        <v>#DIV/0!</v>
      </c>
      <c r="Y112" s="256">
        <f>SUM(Y89:Y111)</f>
        <v>0</v>
      </c>
      <c r="Z112" s="194" t="e">
        <f t="shared" si="83"/>
        <v>#DIV/0!</v>
      </c>
      <c r="AA112" s="256">
        <f>SUM(AA89:AA111)</f>
        <v>0</v>
      </c>
      <c r="AB112" s="194" t="e">
        <f t="shared" si="84"/>
        <v>#DIV/0!</v>
      </c>
      <c r="AC112" s="256">
        <f>SUM(AC89:AC111)</f>
        <v>0</v>
      </c>
      <c r="AD112" s="230" t="e">
        <f t="shared" si="85"/>
        <v>#DIV/0!</v>
      </c>
    </row>
    <row r="113" spans="2:30" x14ac:dyDescent="0.35">
      <c r="B113" s="4"/>
      <c r="C113" s="243"/>
      <c r="D113" s="1"/>
      <c r="E113" s="248"/>
      <c r="F113" s="108"/>
      <c r="G113" s="248"/>
      <c r="H113" s="108"/>
      <c r="I113" s="248"/>
      <c r="J113" s="108"/>
      <c r="K113" s="248"/>
      <c r="L113" s="108"/>
      <c r="M113" s="248"/>
      <c r="N113" s="108"/>
      <c r="O113" s="248"/>
      <c r="P113" s="108"/>
      <c r="Q113" s="248"/>
      <c r="R113" s="108"/>
      <c r="S113" s="248"/>
      <c r="T113" s="108"/>
      <c r="U113" s="248"/>
      <c r="V113" s="108"/>
      <c r="W113" s="248"/>
      <c r="X113" s="108"/>
      <c r="Y113" s="248"/>
      <c r="Z113" s="108"/>
      <c r="AA113" s="248"/>
      <c r="AB113" s="108"/>
      <c r="AC113" s="248"/>
      <c r="AD113" s="319"/>
    </row>
    <row r="114" spans="2:30" ht="15" x14ac:dyDescent="0.4">
      <c r="B114" s="431" t="s">
        <v>334</v>
      </c>
      <c r="C114" s="243">
        <f>SUM(C38+C60+C77+C86+C112)</f>
        <v>0</v>
      </c>
      <c r="D114" s="101">
        <f>+C114/$C$7</f>
        <v>0</v>
      </c>
      <c r="E114" s="243">
        <f>SUM(E38+E60+E77+E86+E112)</f>
        <v>0</v>
      </c>
      <c r="F114" s="108">
        <f>+E114/E$7</f>
        <v>0</v>
      </c>
      <c r="G114" s="243">
        <f>SUM(G38+G60+G77+G86+G112)</f>
        <v>0</v>
      </c>
      <c r="H114" s="108" t="e">
        <f>+G114/G$7</f>
        <v>#DIV/0!</v>
      </c>
      <c r="I114" s="243">
        <f>SUM(I38+I60+I77+I86+I112)</f>
        <v>0</v>
      </c>
      <c r="J114" s="108" t="e">
        <f>+I114/I$7</f>
        <v>#DIV/0!</v>
      </c>
      <c r="K114" s="243">
        <f>SUM(K38+K60+K77+K86+K112)</f>
        <v>0</v>
      </c>
      <c r="L114" s="108" t="e">
        <f>+K114/K$7</f>
        <v>#DIV/0!</v>
      </c>
      <c r="M114" s="243">
        <f>SUM(M38+M60+M77+M86+M112)</f>
        <v>0</v>
      </c>
      <c r="N114" s="108" t="e">
        <f>+M114/M$7</f>
        <v>#DIV/0!</v>
      </c>
      <c r="O114" s="243">
        <f>SUM(O38+O60+O77+O86+O112)</f>
        <v>0</v>
      </c>
      <c r="P114" s="108" t="e">
        <f>+O114/O$7</f>
        <v>#DIV/0!</v>
      </c>
      <c r="Q114" s="243">
        <f>SUM(Q38+Q60+Q77+Q86+Q112)</f>
        <v>0</v>
      </c>
      <c r="R114" s="108" t="e">
        <f>+Q114/Q$7</f>
        <v>#DIV/0!</v>
      </c>
      <c r="S114" s="243">
        <f>SUM(S38+S60+S77+S86+S112)</f>
        <v>0</v>
      </c>
      <c r="T114" s="108" t="e">
        <f>+S114/S$7</f>
        <v>#DIV/0!</v>
      </c>
      <c r="U114" s="243">
        <f>SUM(U38+U60+U77+U86+U112)</f>
        <v>0</v>
      </c>
      <c r="V114" s="108" t="e">
        <f>+U114/U$7</f>
        <v>#DIV/0!</v>
      </c>
      <c r="W114" s="243">
        <f>SUM(W38+W60+W77+W86+W112)</f>
        <v>0</v>
      </c>
      <c r="X114" s="108" t="e">
        <f>+W114/W$7</f>
        <v>#DIV/0!</v>
      </c>
      <c r="Y114" s="243">
        <f>SUM(Y38+Y60+Y77+Y86+Y112)</f>
        <v>0</v>
      </c>
      <c r="Z114" s="108" t="e">
        <f>+Y114/Y$7</f>
        <v>#DIV/0!</v>
      </c>
      <c r="AA114" s="243">
        <f>SUM(AA38+AA60+AA77+AA86+AA112)</f>
        <v>0</v>
      </c>
      <c r="AB114" s="108" t="e">
        <f>+AA114/AA$7</f>
        <v>#DIV/0!</v>
      </c>
      <c r="AC114" s="243">
        <f>SUM(AC38+AC60+AC77+AC86+AC112)</f>
        <v>0</v>
      </c>
      <c r="AD114" s="319" t="e">
        <f>+AC114/AC$7</f>
        <v>#DIV/0!</v>
      </c>
    </row>
    <row r="115" spans="2:30" ht="13.15" thickBot="1" x14ac:dyDescent="0.4">
      <c r="B115" s="6"/>
      <c r="C115" s="257"/>
      <c r="D115" s="2"/>
      <c r="E115" s="257"/>
      <c r="F115" s="177"/>
      <c r="G115" s="260"/>
      <c r="H115" s="177"/>
      <c r="I115" s="202"/>
      <c r="J115" s="177"/>
      <c r="K115" s="200"/>
      <c r="L115" s="177"/>
      <c r="M115" s="200"/>
      <c r="N115" s="177"/>
      <c r="O115" s="200"/>
      <c r="P115" s="177"/>
      <c r="Q115" s="200"/>
      <c r="R115" s="190"/>
      <c r="S115" s="153"/>
      <c r="T115" s="195"/>
      <c r="U115" s="2"/>
      <c r="V115" s="190"/>
      <c r="W115" s="2"/>
      <c r="X115" s="190"/>
      <c r="Y115" s="2"/>
      <c r="Z115" s="190"/>
      <c r="AA115" s="2"/>
      <c r="AB115" s="190"/>
      <c r="AC115" s="2"/>
      <c r="AD115" s="321"/>
    </row>
    <row r="116" spans="2:30" x14ac:dyDescent="0.35">
      <c r="B116" s="4"/>
      <c r="C116" s="247"/>
      <c r="D116" s="1"/>
      <c r="E116" s="247"/>
      <c r="F116" s="113"/>
      <c r="G116" s="261"/>
      <c r="H116" s="113"/>
      <c r="I116" s="203"/>
      <c r="J116" s="113"/>
      <c r="K116" s="96"/>
      <c r="L116" s="113"/>
      <c r="M116" s="96"/>
      <c r="N116" s="113"/>
      <c r="O116" s="96"/>
      <c r="P116" s="113"/>
      <c r="Q116" s="96"/>
      <c r="R116" s="172"/>
      <c r="S116" s="154"/>
      <c r="T116" s="196"/>
      <c r="U116" s="193"/>
      <c r="V116" s="172"/>
      <c r="W116" s="193"/>
      <c r="X116" s="172"/>
      <c r="Y116" s="193"/>
      <c r="Z116" s="172"/>
      <c r="AA116" s="193"/>
      <c r="AB116" s="172"/>
      <c r="AC116" s="193"/>
      <c r="AD116" s="319"/>
    </row>
    <row r="117" spans="2:30" ht="15" x14ac:dyDescent="0.4">
      <c r="B117" s="28" t="s">
        <v>335</v>
      </c>
      <c r="C117" s="243">
        <f>+C24-C114</f>
        <v>3500000</v>
      </c>
      <c r="D117" s="101">
        <f>+C117/$C$7</f>
        <v>1</v>
      </c>
      <c r="E117" s="243">
        <f>+E24-E114</f>
        <v>3500000</v>
      </c>
      <c r="F117" s="108">
        <f>+E117/E$7</f>
        <v>1</v>
      </c>
      <c r="G117" s="259">
        <f>+G24-G114</f>
        <v>0</v>
      </c>
      <c r="H117" s="108" t="e">
        <f>+G117/$G$7</f>
        <v>#DIV/0!</v>
      </c>
      <c r="I117" s="184">
        <f>+I24-I114</f>
        <v>0</v>
      </c>
      <c r="J117" s="108" t="e">
        <f>+I117/$I$7</f>
        <v>#DIV/0!</v>
      </c>
      <c r="K117" s="94">
        <f>+K24-K114</f>
        <v>0</v>
      </c>
      <c r="L117" s="108" t="e">
        <f>+K117/$K$7</f>
        <v>#DIV/0!</v>
      </c>
      <c r="M117" s="94">
        <f>+M24-M114</f>
        <v>0</v>
      </c>
      <c r="N117" s="108" t="e">
        <f>+M117/$M$7</f>
        <v>#DIV/0!</v>
      </c>
      <c r="O117" s="94">
        <f>+O24-O114</f>
        <v>0</v>
      </c>
      <c r="P117" s="108" t="e">
        <f>+O117/$O$7</f>
        <v>#DIV/0!</v>
      </c>
      <c r="Q117" s="94">
        <f>+Q24-Q114</f>
        <v>0</v>
      </c>
      <c r="R117" s="172" t="e">
        <f>+Q117/$Q$7</f>
        <v>#DIV/0!</v>
      </c>
      <c r="S117" s="192">
        <f>+S24-S114</f>
        <v>0</v>
      </c>
      <c r="T117" s="172" t="e">
        <f>+S117/$S$7</f>
        <v>#DIV/0!</v>
      </c>
      <c r="U117" s="192">
        <f>+U24-U114</f>
        <v>0</v>
      </c>
      <c r="V117" s="172" t="e">
        <f>+U117/$U$7</f>
        <v>#DIV/0!</v>
      </c>
      <c r="W117" s="192">
        <f>+W24-W114</f>
        <v>0</v>
      </c>
      <c r="X117" s="172" t="e">
        <f>+W117/$W$7</f>
        <v>#DIV/0!</v>
      </c>
      <c r="Y117" s="192">
        <f>+Y24-Y114</f>
        <v>0</v>
      </c>
      <c r="Z117" s="172" t="e">
        <f>+Y117/$Y$7</f>
        <v>#DIV/0!</v>
      </c>
      <c r="AA117" s="192">
        <f>+AA24-AA114</f>
        <v>0</v>
      </c>
      <c r="AB117" s="172" t="e">
        <f>+AA117/$AA$7</f>
        <v>#DIV/0!</v>
      </c>
      <c r="AC117" s="192">
        <f>+AC24-AC114</f>
        <v>0</v>
      </c>
      <c r="AD117" s="319" t="e">
        <f>+AC117/$AC$7</f>
        <v>#DIV/0!</v>
      </c>
    </row>
    <row r="118" spans="2:30" ht="13.15" thickBot="1" x14ac:dyDescent="0.4">
      <c r="B118" s="6"/>
      <c r="C118" s="257"/>
      <c r="D118" s="2"/>
      <c r="E118" s="93"/>
      <c r="F118" s="113"/>
      <c r="G118" s="87"/>
      <c r="H118" s="113"/>
      <c r="I118" s="185"/>
      <c r="J118" s="113"/>
      <c r="K118" s="87"/>
      <c r="L118" s="113"/>
      <c r="M118" s="87"/>
      <c r="N118" s="113"/>
      <c r="O118" s="87"/>
      <c r="P118" s="113"/>
      <c r="Q118" s="87"/>
      <c r="R118" s="174"/>
      <c r="S118" s="155"/>
      <c r="T118" s="197"/>
      <c r="U118" s="192"/>
      <c r="V118" s="174"/>
      <c r="W118" s="192"/>
      <c r="X118" s="174"/>
      <c r="Y118" s="192"/>
      <c r="Z118" s="174"/>
      <c r="AA118" s="192"/>
      <c r="AB118" s="174"/>
      <c r="AC118" s="192"/>
      <c r="AD118" s="401"/>
    </row>
    <row r="119" spans="2:30" ht="13.15" thickTop="1" x14ac:dyDescent="0.35">
      <c r="B119" s="4"/>
      <c r="C119" s="247"/>
      <c r="D119" s="1"/>
      <c r="E119" s="126"/>
      <c r="F119" s="168"/>
      <c r="G119" s="57"/>
      <c r="H119" s="168"/>
      <c r="I119" s="187"/>
      <c r="J119" s="168"/>
      <c r="K119" s="57"/>
      <c r="L119" s="168"/>
      <c r="M119" s="57"/>
      <c r="N119" s="168"/>
      <c r="O119" s="57"/>
      <c r="P119" s="168"/>
      <c r="Q119" s="57"/>
      <c r="R119" s="168"/>
      <c r="S119" s="57"/>
      <c r="T119" s="168"/>
      <c r="U119" s="57"/>
      <c r="V119" s="168"/>
      <c r="W119" s="57"/>
      <c r="X119" s="168"/>
      <c r="Y119" s="57"/>
      <c r="Z119" s="168"/>
      <c r="AA119" s="57"/>
      <c r="AB119" s="168"/>
      <c r="AC119" s="57"/>
      <c r="AD119" s="413"/>
    </row>
    <row r="120" spans="2:30" ht="15" x14ac:dyDescent="0.4">
      <c r="B120" s="28" t="s">
        <v>341</v>
      </c>
      <c r="C120" s="243"/>
      <c r="D120" s="1"/>
      <c r="E120" s="79"/>
      <c r="F120" s="113"/>
      <c r="G120" s="1"/>
      <c r="H120" s="113"/>
      <c r="I120" s="312"/>
      <c r="J120" s="113"/>
      <c r="K120" s="1"/>
      <c r="L120" s="113"/>
      <c r="M120" s="1"/>
      <c r="N120" s="113"/>
      <c r="O120" s="1"/>
      <c r="P120" s="113"/>
      <c r="Q120" s="1"/>
      <c r="R120" s="113"/>
      <c r="S120" s="1"/>
      <c r="T120" s="113"/>
      <c r="U120" s="1"/>
      <c r="V120" s="113"/>
      <c r="W120" s="1"/>
      <c r="X120" s="113"/>
      <c r="Y120" s="1"/>
      <c r="Z120" s="113"/>
      <c r="AA120" s="1"/>
      <c r="AB120" s="113"/>
      <c r="AC120" s="1"/>
      <c r="AD120" s="322"/>
    </row>
    <row r="121" spans="2:30" x14ac:dyDescent="0.35">
      <c r="B121" s="394" t="s">
        <v>336</v>
      </c>
      <c r="C121" s="472">
        <f>('January Budget'!C121+'February Budget'!C121+'March Budget'!C121+'April Budget'!C121+'May Budget'!C121+'June Budget'!C121+'July Budget'!C121+'August Budget'!C121+'September Budget'!C121+'October Budget'!C121+'November Budget'!C121+'December Budget'!C121)</f>
        <v>0</v>
      </c>
      <c r="D121" s="108">
        <f t="shared" ref="D121:D126" si="87">+C121/$C$7</f>
        <v>0</v>
      </c>
      <c r="E121" s="79"/>
      <c r="F121" s="113"/>
      <c r="G121" s="1"/>
      <c r="H121" s="113"/>
      <c r="I121" s="312"/>
      <c r="J121" s="113"/>
      <c r="K121" s="1"/>
      <c r="L121" s="113"/>
      <c r="M121" s="1"/>
      <c r="N121" s="113"/>
      <c r="O121" s="1"/>
      <c r="P121" s="113"/>
      <c r="Q121" s="1"/>
      <c r="R121" s="113"/>
      <c r="S121" s="1"/>
      <c r="T121" s="113"/>
      <c r="U121" s="1"/>
      <c r="V121" s="113"/>
      <c r="W121" s="1"/>
      <c r="X121" s="113"/>
      <c r="Y121" s="1"/>
      <c r="Z121" s="113"/>
      <c r="AA121" s="1"/>
      <c r="AB121" s="113"/>
      <c r="AC121" s="1"/>
      <c r="AD121" s="322"/>
    </row>
    <row r="122" spans="2:30" x14ac:dyDescent="0.35">
      <c r="B122" s="394" t="s">
        <v>337</v>
      </c>
      <c r="C122" s="472">
        <f>('January Budget'!C122+'February Budget'!C122+'March Budget'!C122+'April Budget'!C122+'May Budget'!C122+'June Budget'!C122+'July Budget'!C122+'August Budget'!C122+'September Budget'!C122+'October Budget'!C122+'November Budget'!C122+'December Budget'!C122)</f>
        <v>0</v>
      </c>
      <c r="D122" s="108">
        <f t="shared" si="87"/>
        <v>0</v>
      </c>
      <c r="E122" s="79"/>
      <c r="F122" s="113"/>
      <c r="G122" s="1"/>
      <c r="H122" s="113"/>
      <c r="I122" s="312"/>
      <c r="J122" s="113"/>
      <c r="K122" s="1"/>
      <c r="L122" s="113"/>
      <c r="M122" s="1"/>
      <c r="N122" s="113"/>
      <c r="O122" s="1"/>
      <c r="P122" s="113"/>
      <c r="Q122" s="1"/>
      <c r="R122" s="113"/>
      <c r="S122" s="1"/>
      <c r="T122" s="113"/>
      <c r="U122" s="1"/>
      <c r="V122" s="113"/>
      <c r="W122" s="1"/>
      <c r="X122" s="113"/>
      <c r="Y122" s="1"/>
      <c r="Z122" s="113"/>
      <c r="AA122" s="1"/>
      <c r="AB122" s="113"/>
      <c r="AC122" s="1"/>
      <c r="AD122" s="322"/>
    </row>
    <row r="123" spans="2:30" x14ac:dyDescent="0.35">
      <c r="B123" s="394" t="s">
        <v>338</v>
      </c>
      <c r="C123" s="472">
        <f>('January Budget'!C123+'February Budget'!C123+'March Budget'!C123+'April Budget'!C123+'May Budget'!C123+'June Budget'!C123+'July Budget'!C123+'August Budget'!C123+'September Budget'!C123+'October Budget'!C123+'November Budget'!C123+'December Budget'!C123)</f>
        <v>0</v>
      </c>
      <c r="D123" s="108">
        <f t="shared" si="87"/>
        <v>0</v>
      </c>
      <c r="E123" s="79"/>
      <c r="F123" s="113"/>
      <c r="G123" s="1"/>
      <c r="H123" s="113"/>
      <c r="I123" s="312"/>
      <c r="J123" s="113"/>
      <c r="K123" s="1"/>
      <c r="L123" s="113"/>
      <c r="M123" s="1"/>
      <c r="N123" s="113"/>
      <c r="O123" s="1"/>
      <c r="P123" s="113"/>
      <c r="Q123" s="1"/>
      <c r="R123" s="113"/>
      <c r="S123" s="1"/>
      <c r="T123" s="113"/>
      <c r="U123" s="1"/>
      <c r="V123" s="113"/>
      <c r="W123" s="1"/>
      <c r="X123" s="113"/>
      <c r="Y123" s="1"/>
      <c r="Z123" s="113"/>
      <c r="AA123" s="1"/>
      <c r="AB123" s="113"/>
      <c r="AC123" s="1"/>
      <c r="AD123" s="322"/>
    </row>
    <row r="124" spans="2:30" x14ac:dyDescent="0.35">
      <c r="B124" s="394" t="s">
        <v>339</v>
      </c>
      <c r="C124" s="472">
        <f>('January Budget'!C124+'February Budget'!C124+'March Budget'!C124+'April Budget'!C124+'May Budget'!C124+'June Budget'!C124+'July Budget'!C124+'August Budget'!C124+'September Budget'!C124+'October Budget'!C124+'November Budget'!C124+'December Budget'!C124)</f>
        <v>0</v>
      </c>
      <c r="D124" s="108">
        <f t="shared" si="87"/>
        <v>0</v>
      </c>
      <c r="E124" s="79"/>
      <c r="F124" s="113"/>
      <c r="G124" s="1"/>
      <c r="H124" s="113"/>
      <c r="I124" s="312"/>
      <c r="J124" s="113"/>
      <c r="K124" s="1"/>
      <c r="L124" s="113"/>
      <c r="M124" s="1"/>
      <c r="N124" s="113"/>
      <c r="O124" s="1"/>
      <c r="P124" s="113"/>
      <c r="Q124" s="1"/>
      <c r="R124" s="113"/>
      <c r="S124" s="1"/>
      <c r="T124" s="113"/>
      <c r="U124" s="1"/>
      <c r="V124" s="113"/>
      <c r="W124" s="1"/>
      <c r="X124" s="113"/>
      <c r="Y124" s="1"/>
      <c r="Z124" s="113"/>
      <c r="AA124" s="1"/>
      <c r="AB124" s="113"/>
      <c r="AC124" s="1"/>
      <c r="AD124" s="322"/>
    </row>
    <row r="125" spans="2:30" ht="13.15" thickBot="1" x14ac:dyDescent="0.4">
      <c r="B125" s="394" t="s">
        <v>340</v>
      </c>
      <c r="C125" s="472">
        <f>('January Budget'!C125+'February Budget'!C125+'March Budget'!C125+'April Budget'!C125+'May Budget'!C125+'June Budget'!C125+'July Budget'!C125+'August Budget'!C125+'September Budget'!C125+'October Budget'!C125+'November Budget'!C125+'December Budget'!C125)</f>
        <v>0</v>
      </c>
      <c r="D125" s="108">
        <f t="shared" si="87"/>
        <v>0</v>
      </c>
      <c r="E125" s="79"/>
      <c r="F125" s="113"/>
      <c r="G125" s="1"/>
      <c r="H125" s="113"/>
      <c r="I125" s="312"/>
      <c r="J125" s="113"/>
      <c r="K125" s="1"/>
      <c r="L125" s="113"/>
      <c r="M125" s="1"/>
      <c r="N125" s="113"/>
      <c r="O125" s="1"/>
      <c r="P125" s="113"/>
      <c r="Q125" s="1"/>
      <c r="R125" s="113"/>
      <c r="S125" s="1"/>
      <c r="T125" s="113"/>
      <c r="U125" s="1"/>
      <c r="V125" s="113"/>
      <c r="W125" s="1"/>
      <c r="X125" s="113"/>
      <c r="Y125" s="1"/>
      <c r="Z125" s="113"/>
      <c r="AA125" s="1"/>
      <c r="AB125" s="113"/>
      <c r="AC125" s="1"/>
      <c r="AD125" s="322"/>
    </row>
    <row r="126" spans="2:30" ht="13.5" thickBot="1" x14ac:dyDescent="0.45">
      <c r="B126" s="414" t="s">
        <v>347</v>
      </c>
      <c r="C126" s="266">
        <f>SUM(C121:C125)</f>
        <v>0</v>
      </c>
      <c r="D126" s="204">
        <f t="shared" si="87"/>
        <v>0</v>
      </c>
      <c r="E126" s="79"/>
      <c r="F126" s="113"/>
      <c r="G126" s="1"/>
      <c r="H126" s="113"/>
      <c r="I126" s="312"/>
      <c r="J126" s="113"/>
      <c r="K126" s="1"/>
      <c r="L126" s="113"/>
      <c r="M126" s="1"/>
      <c r="N126" s="113"/>
      <c r="O126" s="1"/>
      <c r="P126" s="113"/>
      <c r="Q126" s="1"/>
      <c r="R126" s="113"/>
      <c r="S126" s="1"/>
      <c r="T126" s="113"/>
      <c r="U126" s="1"/>
      <c r="V126" s="113"/>
      <c r="W126" s="1"/>
      <c r="X126" s="113"/>
      <c r="Y126" s="1"/>
      <c r="Z126" s="113"/>
      <c r="AA126" s="1"/>
      <c r="AB126" s="113"/>
      <c r="AC126" s="1"/>
      <c r="AD126" s="322"/>
    </row>
    <row r="127" spans="2:30" x14ac:dyDescent="0.35">
      <c r="B127" s="4"/>
      <c r="C127" s="247"/>
      <c r="D127" s="113"/>
      <c r="E127" s="79"/>
      <c r="F127" s="113"/>
      <c r="G127" s="1"/>
      <c r="H127" s="113"/>
      <c r="I127" s="312"/>
      <c r="J127" s="113"/>
      <c r="K127" s="1"/>
      <c r="L127" s="113"/>
      <c r="M127" s="1"/>
      <c r="N127" s="113"/>
      <c r="O127" s="1"/>
      <c r="P127" s="113"/>
      <c r="Q127" s="1"/>
      <c r="R127" s="113"/>
      <c r="S127" s="1"/>
      <c r="T127" s="113"/>
      <c r="U127" s="1"/>
      <c r="V127" s="113"/>
      <c r="W127" s="1"/>
      <c r="X127" s="113"/>
      <c r="Y127" s="1"/>
      <c r="Z127" s="113"/>
      <c r="AA127" s="1"/>
      <c r="AB127" s="113"/>
      <c r="AC127" s="1"/>
      <c r="AD127" s="322"/>
    </row>
    <row r="128" spans="2:30" ht="15" x14ac:dyDescent="0.4">
      <c r="B128" s="412" t="s">
        <v>342</v>
      </c>
      <c r="C128" s="243"/>
      <c r="D128" s="1"/>
      <c r="E128" s="79"/>
      <c r="F128" s="113"/>
      <c r="G128" s="1"/>
      <c r="H128" s="113"/>
      <c r="I128" s="312"/>
      <c r="J128" s="113"/>
      <c r="K128" s="1"/>
      <c r="L128" s="113"/>
      <c r="M128" s="1"/>
      <c r="N128" s="113"/>
      <c r="O128" s="1"/>
      <c r="P128" s="113"/>
      <c r="Q128" s="1"/>
      <c r="R128" s="113"/>
      <c r="S128" s="1"/>
      <c r="T128" s="113"/>
      <c r="U128" s="1"/>
      <c r="V128" s="113"/>
      <c r="W128" s="1"/>
      <c r="X128" s="113"/>
      <c r="Y128" s="1"/>
      <c r="Z128" s="113"/>
      <c r="AA128" s="1"/>
      <c r="AB128" s="113"/>
      <c r="AC128" s="1"/>
      <c r="AD128" s="322"/>
    </row>
    <row r="129" spans="2:30" ht="13.15" x14ac:dyDescent="0.4">
      <c r="B129" s="394" t="s">
        <v>343</v>
      </c>
      <c r="C129" s="489">
        <f>('January Budget'!C129+'February Budget'!C129+'March Budget'!C129+'April Budget'!C129+'May Budget'!C129+'June Budget'!C129+'July Budget'!C129+'August Budget'!C129+'September Budget'!C129+'October Budget'!C129+'November Budget'!C129+'December Budget'!C129)</f>
        <v>0</v>
      </c>
      <c r="D129" s="108">
        <f>+C129/$C$7</f>
        <v>0</v>
      </c>
      <c r="E129" s="79"/>
      <c r="F129" s="113"/>
      <c r="G129" s="1"/>
      <c r="H129" s="113"/>
      <c r="I129" s="312"/>
      <c r="J129" s="113"/>
      <c r="K129" s="1"/>
      <c r="L129" s="113"/>
      <c r="M129" s="1"/>
      <c r="N129" s="113"/>
      <c r="O129" s="1"/>
      <c r="P129" s="113"/>
      <c r="Q129" s="1"/>
      <c r="R129" s="113"/>
      <c r="S129" s="1"/>
      <c r="T129" s="113"/>
      <c r="U129" s="1"/>
      <c r="V129" s="113"/>
      <c r="W129" s="1"/>
      <c r="X129" s="113"/>
      <c r="Y129" s="1"/>
      <c r="Z129" s="113"/>
      <c r="AA129" s="1"/>
      <c r="AB129" s="113"/>
      <c r="AC129" s="1"/>
      <c r="AD129" s="322"/>
    </row>
    <row r="130" spans="2:30" ht="13.5" thickBot="1" x14ac:dyDescent="0.45">
      <c r="B130" s="394" t="s">
        <v>344</v>
      </c>
      <c r="C130" s="489">
        <f>('January Budget'!C130+'February Budget'!C130+'March Budget'!C130+'April Budget'!C130+'May Budget'!C130+'June Budget'!C130+'July Budget'!C130+'August Budget'!C130+'September Budget'!C130+'October Budget'!C130+'November Budget'!C130+'December Budget'!C130)</f>
        <v>0</v>
      </c>
      <c r="D130" s="108">
        <f>+C130/$C$7</f>
        <v>0</v>
      </c>
      <c r="E130" s="79"/>
      <c r="F130" s="113"/>
      <c r="G130" s="1"/>
      <c r="H130" s="113"/>
      <c r="I130" s="312"/>
      <c r="J130" s="113"/>
      <c r="K130" s="1"/>
      <c r="L130" s="113"/>
      <c r="M130" s="1"/>
      <c r="N130" s="113"/>
      <c r="O130" s="1"/>
      <c r="P130" s="113"/>
      <c r="Q130" s="1"/>
      <c r="R130" s="113"/>
      <c r="S130" s="1"/>
      <c r="T130" s="113"/>
      <c r="U130" s="1"/>
      <c r="V130" s="113"/>
      <c r="W130" s="1"/>
      <c r="X130" s="113"/>
      <c r="Y130" s="1"/>
      <c r="Z130" s="113"/>
      <c r="AA130" s="1"/>
      <c r="AB130" s="113"/>
      <c r="AC130" s="1"/>
      <c r="AD130" s="322"/>
    </row>
    <row r="131" spans="2:30" ht="13.5" thickBot="1" x14ac:dyDescent="0.45">
      <c r="B131" s="414" t="s">
        <v>346</v>
      </c>
      <c r="C131" s="490">
        <v>0</v>
      </c>
      <c r="D131" s="204">
        <f>+C131/$C$7</f>
        <v>0</v>
      </c>
      <c r="E131" s="79"/>
      <c r="F131" s="113"/>
      <c r="G131" s="1"/>
      <c r="H131" s="113"/>
      <c r="I131" s="312"/>
      <c r="J131" s="113"/>
      <c r="K131" s="1"/>
      <c r="L131" s="113"/>
      <c r="M131" s="1"/>
      <c r="N131" s="113"/>
      <c r="O131" s="1"/>
      <c r="P131" s="113"/>
      <c r="Q131" s="1"/>
      <c r="R131" s="113"/>
      <c r="S131" s="1"/>
      <c r="T131" s="113"/>
      <c r="U131" s="1"/>
      <c r="V131" s="113"/>
      <c r="W131" s="1"/>
      <c r="X131" s="113"/>
      <c r="Y131" s="1"/>
      <c r="Z131" s="113"/>
      <c r="AA131" s="1"/>
      <c r="AB131" s="113"/>
      <c r="AC131" s="1"/>
      <c r="AD131" s="322"/>
    </row>
    <row r="132" spans="2:30" x14ac:dyDescent="0.35">
      <c r="B132" s="4"/>
      <c r="C132" s="247"/>
      <c r="D132" s="1"/>
      <c r="E132" s="79"/>
      <c r="F132" s="113"/>
      <c r="G132" s="1"/>
      <c r="H132" s="113"/>
      <c r="I132" s="312"/>
      <c r="J132" s="113"/>
      <c r="K132" s="1"/>
      <c r="L132" s="113"/>
      <c r="M132" s="1"/>
      <c r="N132" s="113"/>
      <c r="O132" s="1"/>
      <c r="P132" s="113"/>
      <c r="Q132" s="1"/>
      <c r="R132" s="113"/>
      <c r="S132" s="1"/>
      <c r="T132" s="113"/>
      <c r="U132" s="1"/>
      <c r="V132" s="113"/>
      <c r="W132" s="1"/>
      <c r="X132" s="113"/>
      <c r="Y132" s="1"/>
      <c r="Z132" s="113"/>
      <c r="AA132" s="1"/>
      <c r="AB132" s="113"/>
      <c r="AC132" s="1"/>
      <c r="AD132" s="322"/>
    </row>
    <row r="133" spans="2:30" ht="15" x14ac:dyDescent="0.4">
      <c r="B133" s="412" t="s">
        <v>348</v>
      </c>
      <c r="C133" s="243">
        <f>+C117+C126-C131</f>
        <v>3500000</v>
      </c>
      <c r="D133" s="108">
        <f>+C133/$C$7</f>
        <v>1</v>
      </c>
      <c r="E133" s="79"/>
      <c r="F133" s="113"/>
      <c r="G133" s="1"/>
      <c r="H133" s="113"/>
      <c r="I133" s="312"/>
      <c r="J133" s="113"/>
      <c r="K133" s="1"/>
      <c r="L133" s="113"/>
      <c r="M133" s="1"/>
      <c r="N133" s="113"/>
      <c r="O133" s="1"/>
      <c r="P133" s="113"/>
      <c r="Q133" s="1"/>
      <c r="R133" s="113"/>
      <c r="S133" s="1"/>
      <c r="T133" s="113"/>
      <c r="U133" s="1"/>
      <c r="V133" s="113"/>
      <c r="W133" s="1"/>
      <c r="X133" s="113"/>
      <c r="Y133" s="1"/>
      <c r="Z133" s="113"/>
      <c r="AA133" s="1"/>
      <c r="AB133" s="113"/>
      <c r="AC133" s="1"/>
      <c r="AD133" s="322"/>
    </row>
    <row r="134" spans="2:30" ht="13.15" thickBot="1" x14ac:dyDescent="0.4">
      <c r="B134" s="6"/>
      <c r="C134" s="415"/>
      <c r="D134" s="2"/>
      <c r="E134" s="416"/>
      <c r="F134" s="324"/>
      <c r="G134" s="2"/>
      <c r="H134" s="324"/>
      <c r="I134" s="417"/>
      <c r="J134" s="324"/>
      <c r="K134" s="2"/>
      <c r="L134" s="324"/>
      <c r="M134" s="2"/>
      <c r="N134" s="324"/>
      <c r="O134" s="2"/>
      <c r="P134" s="324"/>
      <c r="Q134" s="2"/>
      <c r="R134" s="324"/>
      <c r="S134" s="2"/>
      <c r="T134" s="324"/>
      <c r="U134" s="2"/>
      <c r="V134" s="324"/>
      <c r="W134" s="2"/>
      <c r="X134" s="324"/>
      <c r="Y134" s="2"/>
      <c r="Z134" s="324"/>
      <c r="AA134" s="2"/>
      <c r="AB134" s="324"/>
      <c r="AC134" s="2"/>
      <c r="AD134" s="418"/>
    </row>
    <row r="135" spans="2:30" x14ac:dyDescent="0.35">
      <c r="C135" s="178"/>
      <c r="F135" s="163"/>
      <c r="H135" s="163"/>
      <c r="I135" s="178"/>
      <c r="J135" s="163"/>
      <c r="L135" s="163"/>
      <c r="N135" s="163"/>
      <c r="P135" s="163"/>
      <c r="R135" s="163"/>
      <c r="T135" s="163"/>
      <c r="V135" s="163"/>
      <c r="X135" s="163"/>
      <c r="Z135" s="163"/>
      <c r="AB135" s="163"/>
      <c r="AD135" s="163"/>
    </row>
  </sheetData>
  <mergeCells count="14">
    <mergeCell ref="M5:N5"/>
    <mergeCell ref="C5:D5"/>
    <mergeCell ref="E5:F5"/>
    <mergeCell ref="G5:H5"/>
    <mergeCell ref="I5:J5"/>
    <mergeCell ref="K5:L5"/>
    <mergeCell ref="O5:P5"/>
    <mergeCell ref="Q5:R5"/>
    <mergeCell ref="AA5:AB5"/>
    <mergeCell ref="AC5:AD5"/>
    <mergeCell ref="S5:T5"/>
    <mergeCell ref="U5:V5"/>
    <mergeCell ref="W5:X5"/>
    <mergeCell ref="Y5:Z5"/>
  </mergeCells>
  <phoneticPr fontId="0" type="noConversion"/>
  <pageMargins left="0.75" right="0.75" top="1" bottom="1" header="0.5" footer="0.5"/>
  <pageSetup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V29"/>
  <sheetViews>
    <sheetView zoomScale="103" workbookViewId="0">
      <selection activeCell="J1" sqref="J1:J1048576"/>
    </sheetView>
  </sheetViews>
  <sheetFormatPr defaultRowHeight="12.75" x14ac:dyDescent="0.35"/>
  <cols>
    <col min="1" max="1" width="11.1328125" customWidth="1"/>
    <col min="2" max="2" width="16.1328125" customWidth="1"/>
    <col min="3" max="3" width="17.86328125" customWidth="1"/>
    <col min="4" max="4" width="13.73046875" customWidth="1"/>
    <col min="5" max="5" width="11.1328125" customWidth="1"/>
    <col min="6" max="6" width="1.73046875" customWidth="1"/>
    <col min="7" max="7" width="11.86328125" bestFit="1" customWidth="1"/>
    <col min="8" max="8" width="9" bestFit="1" customWidth="1"/>
    <col min="9" max="9" width="16.59765625" customWidth="1"/>
    <col min="10" max="10" width="14.19921875" customWidth="1"/>
    <col min="11" max="11" width="12.59765625" customWidth="1"/>
    <col min="12" max="12" width="2" customWidth="1"/>
    <col min="13" max="13" width="13.73046875" customWidth="1"/>
    <col min="14" max="14" width="14.265625" customWidth="1"/>
    <col min="15" max="15" width="12.73046875" customWidth="1"/>
    <col min="16" max="16" width="1.59765625" customWidth="1"/>
    <col min="17" max="17" width="12.3984375" customWidth="1"/>
    <col min="18" max="18" width="15.59765625" customWidth="1"/>
    <col min="19" max="19" width="14.1328125" customWidth="1"/>
    <col min="21" max="21" width="36.265625" bestFit="1" customWidth="1"/>
  </cols>
  <sheetData>
    <row r="1" spans="1:22" ht="17.649999999999999" x14ac:dyDescent="0.5">
      <c r="A1" s="492" t="s">
        <v>423</v>
      </c>
      <c r="B1" s="493"/>
      <c r="C1" s="493"/>
      <c r="D1" s="493"/>
      <c r="E1" s="492" t="s">
        <v>424</v>
      </c>
      <c r="F1" s="492"/>
      <c r="G1" s="494">
        <f>'[1]Aug 2008 Budget'!B4</f>
        <v>0</v>
      </c>
      <c r="H1" s="493"/>
      <c r="I1" s="493"/>
      <c r="J1" s="493"/>
      <c r="K1" s="493"/>
      <c r="L1" s="493"/>
      <c r="M1" s="493"/>
      <c r="N1" s="493"/>
      <c r="O1" s="493"/>
      <c r="P1" s="493"/>
      <c r="Q1" s="493"/>
      <c r="U1" s="579"/>
    </row>
    <row r="2" spans="1:22" ht="13.15" thickBot="1" x14ac:dyDescent="0.4">
      <c r="A2" s="492" t="s">
        <v>425</v>
      </c>
      <c r="B2" s="493"/>
      <c r="C2" s="493"/>
      <c r="D2" s="493"/>
      <c r="E2" s="493"/>
      <c r="F2" s="493"/>
      <c r="G2" s="493"/>
      <c r="H2" s="493"/>
      <c r="I2" s="493"/>
      <c r="J2" s="493"/>
      <c r="K2" s="493"/>
      <c r="L2" s="493"/>
      <c r="M2" s="493"/>
      <c r="N2" s="493"/>
      <c r="O2" s="493"/>
      <c r="P2" s="493"/>
      <c r="Q2" s="493"/>
    </row>
    <row r="3" spans="1:22" ht="13.15" x14ac:dyDescent="0.4">
      <c r="A3" s="493"/>
      <c r="B3" s="495" t="s">
        <v>429</v>
      </c>
      <c r="C3" s="496" t="s">
        <v>427</v>
      </c>
      <c r="D3" s="496" t="s">
        <v>430</v>
      </c>
      <c r="E3" s="496" t="s">
        <v>428</v>
      </c>
      <c r="F3" s="497"/>
      <c r="G3" s="496" t="s">
        <v>429</v>
      </c>
      <c r="H3" s="496" t="s">
        <v>429</v>
      </c>
      <c r="I3" s="496" t="s">
        <v>427</v>
      </c>
      <c r="J3" s="496" t="s">
        <v>430</v>
      </c>
      <c r="K3" s="498" t="s">
        <v>431</v>
      </c>
      <c r="L3" s="497"/>
      <c r="M3" s="496" t="s">
        <v>429</v>
      </c>
      <c r="N3" s="499" t="s">
        <v>432</v>
      </c>
      <c r="O3" s="500" t="s">
        <v>432</v>
      </c>
      <c r="P3" s="497"/>
      <c r="Q3" s="499" t="s">
        <v>429</v>
      </c>
      <c r="R3" s="499" t="s">
        <v>432</v>
      </c>
      <c r="S3" s="500" t="s">
        <v>432</v>
      </c>
      <c r="U3" s="577"/>
      <c r="V3" s="577"/>
    </row>
    <row r="4" spans="1:22" ht="13.5" thickBot="1" x14ac:dyDescent="0.45">
      <c r="A4" s="493"/>
      <c r="B4" s="501" t="s">
        <v>490</v>
      </c>
      <c r="C4" s="502" t="s">
        <v>434</v>
      </c>
      <c r="D4" s="502" t="s">
        <v>491</v>
      </c>
      <c r="E4" s="502" t="s">
        <v>435</v>
      </c>
      <c r="F4" s="503"/>
      <c r="G4" s="502" t="s">
        <v>436</v>
      </c>
      <c r="H4" s="502" t="s">
        <v>437</v>
      </c>
      <c r="I4" s="502" t="s">
        <v>438</v>
      </c>
      <c r="J4" s="502" t="s">
        <v>439</v>
      </c>
      <c r="K4" s="504" t="s">
        <v>440</v>
      </c>
      <c r="L4" s="503"/>
      <c r="M4" s="502" t="s">
        <v>460</v>
      </c>
      <c r="N4" s="505" t="s">
        <v>441</v>
      </c>
      <c r="O4" s="506" t="s">
        <v>442</v>
      </c>
      <c r="P4" s="503"/>
      <c r="Q4" s="505" t="s">
        <v>443</v>
      </c>
      <c r="R4" s="505" t="s">
        <v>443</v>
      </c>
      <c r="S4" s="506" t="s">
        <v>444</v>
      </c>
      <c r="U4" s="578"/>
      <c r="V4" s="577"/>
    </row>
    <row r="5" spans="1:22" ht="13.15" x14ac:dyDescent="0.4">
      <c r="A5" s="493" t="s">
        <v>445</v>
      </c>
      <c r="B5" s="545">
        <v>0</v>
      </c>
      <c r="C5" s="540">
        <f>'January Budget'!C$7</f>
        <v>175000</v>
      </c>
      <c r="D5" s="582" t="e">
        <f t="shared" ref="D5:D20" si="0">+(C5/B5)</f>
        <v>#DIV/0!</v>
      </c>
      <c r="E5" s="507" t="e">
        <f t="shared" ref="E5:E20" si="1">C5/B5</f>
        <v>#DIV/0!</v>
      </c>
      <c r="F5" s="508"/>
      <c r="G5" s="545">
        <v>0</v>
      </c>
      <c r="H5" s="509" t="e">
        <f t="shared" ref="H5:H20" si="2">G5/B5</f>
        <v>#DIV/0!</v>
      </c>
      <c r="I5" s="540">
        <f>'January Budget'!C117</f>
        <v>175000</v>
      </c>
      <c r="J5" s="509">
        <f t="shared" ref="J5:J20" si="3">I5/C5</f>
        <v>1</v>
      </c>
      <c r="K5" s="507" t="e">
        <f t="shared" ref="K5:K20" si="4">I5/G5</f>
        <v>#DIV/0!</v>
      </c>
      <c r="L5" s="508"/>
      <c r="M5" s="545">
        <v>0</v>
      </c>
      <c r="N5" s="540">
        <f>'January Budget'!C24</f>
        <v>175000</v>
      </c>
      <c r="O5" s="510">
        <f>'January Budget'!D24</f>
        <v>1</v>
      </c>
      <c r="P5" s="508"/>
      <c r="Q5" s="1248">
        <v>0</v>
      </c>
      <c r="R5" s="540">
        <f>'January Budget'!C114</f>
        <v>0</v>
      </c>
      <c r="S5" s="507" t="e">
        <f>'[1]Jan 2008 Budget'!B29</f>
        <v>#DIV/0!</v>
      </c>
      <c r="U5" s="577"/>
      <c r="V5" s="577"/>
    </row>
    <row r="6" spans="1:22" ht="13.15" x14ac:dyDescent="0.4">
      <c r="A6" s="493" t="s">
        <v>446</v>
      </c>
      <c r="B6" s="546">
        <v>0</v>
      </c>
      <c r="C6" s="540">
        <f>'February Budget'!C$7</f>
        <v>175000</v>
      </c>
      <c r="D6" s="582" t="e">
        <f t="shared" si="0"/>
        <v>#DIV/0!</v>
      </c>
      <c r="E6" s="511" t="e">
        <f t="shared" si="1"/>
        <v>#DIV/0!</v>
      </c>
      <c r="F6" s="512"/>
      <c r="G6" s="546">
        <v>0</v>
      </c>
      <c r="H6" s="513" t="e">
        <f t="shared" si="2"/>
        <v>#DIV/0!</v>
      </c>
      <c r="I6" s="540">
        <f>'February Budget'!C117</f>
        <v>175000</v>
      </c>
      <c r="J6" s="513">
        <f t="shared" si="3"/>
        <v>1</v>
      </c>
      <c r="K6" s="511" t="e">
        <f t="shared" si="4"/>
        <v>#DIV/0!</v>
      </c>
      <c r="L6" s="512"/>
      <c r="M6" s="546">
        <v>0</v>
      </c>
      <c r="N6" s="540">
        <f>'February Budget'!C24</f>
        <v>175000</v>
      </c>
      <c r="O6" s="510">
        <f>'February Budget'!D24</f>
        <v>1</v>
      </c>
      <c r="P6" s="512"/>
      <c r="Q6" s="1249">
        <v>0</v>
      </c>
      <c r="R6" s="540">
        <f>'February Budget'!C114</f>
        <v>0</v>
      </c>
      <c r="S6" s="511" t="e">
        <f>'[1]Feb 2008 Budget'!B29</f>
        <v>#DIV/0!</v>
      </c>
      <c r="U6" s="577"/>
      <c r="V6" s="577"/>
    </row>
    <row r="7" spans="1:22" ht="13.15" x14ac:dyDescent="0.4">
      <c r="A7" s="493" t="s">
        <v>419</v>
      </c>
      <c r="B7" s="546">
        <v>0</v>
      </c>
      <c r="C7" s="540">
        <f>'March Budget'!C$7</f>
        <v>210000</v>
      </c>
      <c r="D7" s="582" t="e">
        <f t="shared" si="0"/>
        <v>#DIV/0!</v>
      </c>
      <c r="E7" s="511" t="e">
        <f t="shared" si="1"/>
        <v>#DIV/0!</v>
      </c>
      <c r="F7" s="512"/>
      <c r="G7" s="546">
        <v>0</v>
      </c>
      <c r="H7" s="513" t="e">
        <f t="shared" si="2"/>
        <v>#DIV/0!</v>
      </c>
      <c r="I7" s="540">
        <f>'March Budget'!C117</f>
        <v>210000</v>
      </c>
      <c r="J7" s="513">
        <f t="shared" si="3"/>
        <v>1</v>
      </c>
      <c r="K7" s="511" t="e">
        <f t="shared" si="4"/>
        <v>#DIV/0!</v>
      </c>
      <c r="L7" s="512"/>
      <c r="M7" s="546">
        <v>0</v>
      </c>
      <c r="N7" s="540">
        <f>'March Budget'!C24</f>
        <v>210000</v>
      </c>
      <c r="O7" s="510">
        <f>'March Budget'!D24</f>
        <v>1</v>
      </c>
      <c r="P7" s="512"/>
      <c r="Q7" s="1249">
        <v>0</v>
      </c>
      <c r="R7" s="540">
        <f>'March Budget'!C114</f>
        <v>0</v>
      </c>
      <c r="S7" s="511" t="e">
        <f>'[1]Mar 2008 Budget'!B29</f>
        <v>#DIV/0!</v>
      </c>
      <c r="U7" s="577"/>
      <c r="V7" s="577"/>
    </row>
    <row r="8" spans="1:22" ht="13.15" x14ac:dyDescent="0.4">
      <c r="A8" s="492" t="s">
        <v>447</v>
      </c>
      <c r="B8" s="543">
        <f>SUM(B5:B7)</f>
        <v>0</v>
      </c>
      <c r="C8" s="543">
        <f>SUM(C5:C7)</f>
        <v>560000</v>
      </c>
      <c r="D8" s="582" t="e">
        <f t="shared" si="0"/>
        <v>#DIV/0!</v>
      </c>
      <c r="E8" s="514" t="e">
        <f t="shared" si="1"/>
        <v>#DIV/0!</v>
      </c>
      <c r="F8" s="515"/>
      <c r="G8" s="543">
        <f>SUM(G5:G7)</f>
        <v>0</v>
      </c>
      <c r="H8" s="516" t="e">
        <f t="shared" si="2"/>
        <v>#DIV/0!</v>
      </c>
      <c r="I8" s="543">
        <f>SUM(I5:I7)</f>
        <v>560000</v>
      </c>
      <c r="J8" s="516">
        <f t="shared" si="3"/>
        <v>1</v>
      </c>
      <c r="K8" s="514" t="e">
        <f t="shared" si="4"/>
        <v>#DIV/0!</v>
      </c>
      <c r="L8" s="515"/>
      <c r="M8" s="543">
        <f>SUM(M5:M7)</f>
        <v>0</v>
      </c>
      <c r="N8" s="539">
        <f>SUM(N5:N7)</f>
        <v>560000</v>
      </c>
      <c r="O8" s="514">
        <f>N8/C8</f>
        <v>1</v>
      </c>
      <c r="P8" s="515"/>
      <c r="Q8" s="543">
        <f>SUM(Q5:Q7)</f>
        <v>0</v>
      </c>
      <c r="R8" s="539">
        <f>SUM(R5:R7)</f>
        <v>0</v>
      </c>
      <c r="S8" s="514">
        <f>R8/C8</f>
        <v>0</v>
      </c>
      <c r="U8" s="577"/>
      <c r="V8" s="577"/>
    </row>
    <row r="9" spans="1:22" ht="13.15" x14ac:dyDescent="0.4">
      <c r="A9" s="493" t="s">
        <v>420</v>
      </c>
      <c r="B9" s="546">
        <v>0</v>
      </c>
      <c r="C9" s="540">
        <f>'April Budget'!C$7</f>
        <v>280000</v>
      </c>
      <c r="D9" s="582" t="e">
        <f t="shared" si="0"/>
        <v>#DIV/0!</v>
      </c>
      <c r="E9" s="511" t="e">
        <f t="shared" si="1"/>
        <v>#DIV/0!</v>
      </c>
      <c r="F9" s="512"/>
      <c r="G9" s="546">
        <v>0</v>
      </c>
      <c r="H9" s="513" t="e">
        <f t="shared" si="2"/>
        <v>#DIV/0!</v>
      </c>
      <c r="I9" s="540">
        <f>'April Budget'!C117</f>
        <v>280000</v>
      </c>
      <c r="J9" s="513">
        <f t="shared" si="3"/>
        <v>1</v>
      </c>
      <c r="K9" s="511" t="e">
        <f t="shared" si="4"/>
        <v>#DIV/0!</v>
      </c>
      <c r="L9" s="512"/>
      <c r="M9" s="546">
        <v>0</v>
      </c>
      <c r="N9" s="540">
        <f>'April Budget'!C24</f>
        <v>280000</v>
      </c>
      <c r="O9" s="510">
        <f>'April Budget'!D24</f>
        <v>1</v>
      </c>
      <c r="P9" s="512"/>
      <c r="Q9" s="1249">
        <v>0</v>
      </c>
      <c r="R9" s="540">
        <f>'April Budget'!C114</f>
        <v>0</v>
      </c>
      <c r="S9" s="511" t="e">
        <f>'[1]April 2008 Budget'!B29</f>
        <v>#DIV/0!</v>
      </c>
      <c r="U9" s="577"/>
      <c r="V9" s="577"/>
    </row>
    <row r="10" spans="1:22" ht="13.15" x14ac:dyDescent="0.4">
      <c r="A10" s="493" t="s">
        <v>198</v>
      </c>
      <c r="B10" s="546">
        <v>0</v>
      </c>
      <c r="C10" s="540">
        <f>'May Budget'!C$7</f>
        <v>350000</v>
      </c>
      <c r="D10" s="582" t="e">
        <f t="shared" si="0"/>
        <v>#DIV/0!</v>
      </c>
      <c r="E10" s="511" t="e">
        <f t="shared" si="1"/>
        <v>#DIV/0!</v>
      </c>
      <c r="F10" s="512"/>
      <c r="G10" s="546">
        <v>0</v>
      </c>
      <c r="H10" s="513" t="e">
        <f t="shared" si="2"/>
        <v>#DIV/0!</v>
      </c>
      <c r="I10" s="540">
        <f>'May Budget'!C117</f>
        <v>350000</v>
      </c>
      <c r="J10" s="513">
        <f t="shared" si="3"/>
        <v>1</v>
      </c>
      <c r="K10" s="511" t="e">
        <f t="shared" si="4"/>
        <v>#DIV/0!</v>
      </c>
      <c r="L10" s="512"/>
      <c r="M10" s="546">
        <v>0</v>
      </c>
      <c r="N10" s="540">
        <f>'May Budget'!C24</f>
        <v>350000</v>
      </c>
      <c r="O10" s="510">
        <f>'May Budget'!D24</f>
        <v>1</v>
      </c>
      <c r="P10" s="512"/>
      <c r="Q10" s="1249">
        <v>0</v>
      </c>
      <c r="R10" s="540">
        <f>'May Budget'!C114</f>
        <v>0</v>
      </c>
      <c r="S10" s="511" t="e">
        <f>'[1]May 2008 Budget'!B29</f>
        <v>#DIV/0!</v>
      </c>
      <c r="U10" s="577"/>
      <c r="V10" s="577"/>
    </row>
    <row r="11" spans="1:22" ht="13.15" x14ac:dyDescent="0.4">
      <c r="A11" s="493" t="s">
        <v>421</v>
      </c>
      <c r="B11" s="546">
        <v>0</v>
      </c>
      <c r="C11" s="540">
        <f>'June Budget'!C$7</f>
        <v>385000</v>
      </c>
      <c r="D11" s="582" t="e">
        <f t="shared" si="0"/>
        <v>#DIV/0!</v>
      </c>
      <c r="E11" s="511" t="e">
        <f t="shared" si="1"/>
        <v>#DIV/0!</v>
      </c>
      <c r="F11" s="512"/>
      <c r="G11" s="546">
        <v>0</v>
      </c>
      <c r="H11" s="513" t="e">
        <f t="shared" si="2"/>
        <v>#DIV/0!</v>
      </c>
      <c r="I11" s="540">
        <f>'June Budget'!C117</f>
        <v>385000</v>
      </c>
      <c r="J11" s="513">
        <f t="shared" si="3"/>
        <v>1</v>
      </c>
      <c r="K11" s="511" t="e">
        <f t="shared" si="4"/>
        <v>#DIV/0!</v>
      </c>
      <c r="L11" s="512"/>
      <c r="M11" s="546">
        <v>0</v>
      </c>
      <c r="N11" s="540">
        <f>'June Budget'!C24</f>
        <v>385000</v>
      </c>
      <c r="O11" s="510">
        <f>'June Budget'!D24</f>
        <v>1</v>
      </c>
      <c r="P11" s="512"/>
      <c r="Q11" s="1249">
        <v>0</v>
      </c>
      <c r="R11" s="540">
        <f>'June Budget'!C114</f>
        <v>0</v>
      </c>
      <c r="S11" s="511" t="e">
        <f>'[1]June 2008 Budget'!B29</f>
        <v>#DIV/0!</v>
      </c>
      <c r="U11" s="577"/>
      <c r="V11" s="577"/>
    </row>
    <row r="12" spans="1:22" ht="13.15" x14ac:dyDescent="0.4">
      <c r="A12" s="492" t="s">
        <v>448</v>
      </c>
      <c r="B12" s="543">
        <f>SUM(B9:B11)</f>
        <v>0</v>
      </c>
      <c r="C12" s="543">
        <f>SUM(C9:C11)</f>
        <v>1015000</v>
      </c>
      <c r="D12" s="582" t="e">
        <f t="shared" si="0"/>
        <v>#DIV/0!</v>
      </c>
      <c r="E12" s="514" t="e">
        <f t="shared" si="1"/>
        <v>#DIV/0!</v>
      </c>
      <c r="F12" s="515"/>
      <c r="G12" s="543">
        <f>SUM(G9:G11)</f>
        <v>0</v>
      </c>
      <c r="H12" s="516" t="e">
        <f t="shared" si="2"/>
        <v>#DIV/0!</v>
      </c>
      <c r="I12" s="543">
        <f>SUM(I9:I11)</f>
        <v>1015000</v>
      </c>
      <c r="J12" s="516">
        <f t="shared" si="3"/>
        <v>1</v>
      </c>
      <c r="K12" s="514" t="e">
        <f t="shared" si="4"/>
        <v>#DIV/0!</v>
      </c>
      <c r="L12" s="515"/>
      <c r="M12" s="543">
        <f>SUM(M9:M11)</f>
        <v>0</v>
      </c>
      <c r="N12" s="539">
        <f>SUM(N9:N11)</f>
        <v>1015000</v>
      </c>
      <c r="O12" s="514">
        <f>N12/C12</f>
        <v>1</v>
      </c>
      <c r="P12" s="515"/>
      <c r="Q12" s="543">
        <f>SUM(Q9:Q11)</f>
        <v>0</v>
      </c>
      <c r="R12" s="539">
        <f>SUM(R9:R11)</f>
        <v>0</v>
      </c>
      <c r="S12" s="514">
        <f>R12/C12</f>
        <v>0</v>
      </c>
      <c r="U12" s="577"/>
      <c r="V12" s="577"/>
    </row>
    <row r="13" spans="1:22" ht="13.15" x14ac:dyDescent="0.4">
      <c r="A13" s="493" t="s">
        <v>422</v>
      </c>
      <c r="B13" s="546">
        <v>0</v>
      </c>
      <c r="C13" s="540">
        <f>'July Budget'!C$7</f>
        <v>455000</v>
      </c>
      <c r="D13" s="582" t="e">
        <f t="shared" si="0"/>
        <v>#DIV/0!</v>
      </c>
      <c r="E13" s="511" t="e">
        <f t="shared" si="1"/>
        <v>#DIV/0!</v>
      </c>
      <c r="F13" s="512"/>
      <c r="G13" s="546">
        <v>0</v>
      </c>
      <c r="H13" s="513" t="e">
        <f t="shared" si="2"/>
        <v>#DIV/0!</v>
      </c>
      <c r="I13" s="540">
        <f>'July Budget'!C117</f>
        <v>455000</v>
      </c>
      <c r="J13" s="513">
        <f t="shared" si="3"/>
        <v>1</v>
      </c>
      <c r="K13" s="511" t="e">
        <f t="shared" si="4"/>
        <v>#DIV/0!</v>
      </c>
      <c r="L13" s="512"/>
      <c r="M13" s="546">
        <v>0</v>
      </c>
      <c r="N13" s="540">
        <f>'July Budget'!C24</f>
        <v>455000</v>
      </c>
      <c r="O13" s="510">
        <f>'July Budget'!D24</f>
        <v>1</v>
      </c>
      <c r="P13" s="512"/>
      <c r="Q13" s="1249">
        <v>0</v>
      </c>
      <c r="R13" s="540">
        <f>'July Budget'!C114</f>
        <v>0</v>
      </c>
      <c r="S13" s="511" t="e">
        <f>'[1]July 2008 Budget'!B29</f>
        <v>#DIV/0!</v>
      </c>
      <c r="U13" s="577"/>
      <c r="V13" s="577"/>
    </row>
    <row r="14" spans="1:22" ht="13.15" x14ac:dyDescent="0.4">
      <c r="A14" s="493" t="s">
        <v>449</v>
      </c>
      <c r="B14" s="546">
        <v>0</v>
      </c>
      <c r="C14" s="540">
        <f>'August Budget'!C$7</f>
        <v>385000</v>
      </c>
      <c r="D14" s="582" t="e">
        <f t="shared" si="0"/>
        <v>#DIV/0!</v>
      </c>
      <c r="E14" s="511" t="e">
        <f t="shared" si="1"/>
        <v>#DIV/0!</v>
      </c>
      <c r="F14" s="512"/>
      <c r="G14" s="546">
        <v>0</v>
      </c>
      <c r="H14" s="513" t="e">
        <f t="shared" si="2"/>
        <v>#DIV/0!</v>
      </c>
      <c r="I14" s="540">
        <f>'August Budget'!C117</f>
        <v>385000</v>
      </c>
      <c r="J14" s="513">
        <f t="shared" si="3"/>
        <v>1</v>
      </c>
      <c r="K14" s="511" t="e">
        <f t="shared" si="4"/>
        <v>#DIV/0!</v>
      </c>
      <c r="L14" s="512"/>
      <c r="M14" s="546">
        <v>0</v>
      </c>
      <c r="N14" s="540">
        <f>'August Budget'!C24</f>
        <v>385000</v>
      </c>
      <c r="O14" s="510">
        <f>'August Budget'!D24</f>
        <v>1</v>
      </c>
      <c r="P14" s="512"/>
      <c r="Q14" s="1249">
        <v>0</v>
      </c>
      <c r="R14" s="540">
        <f>'August Budget'!C114</f>
        <v>0</v>
      </c>
      <c r="S14" s="511" t="e">
        <f>'[1]Aug 2008 Budget'!B29</f>
        <v>#DIV/0!</v>
      </c>
      <c r="U14" s="577"/>
      <c r="V14" s="577"/>
    </row>
    <row r="15" spans="1:22" ht="13.15" x14ac:dyDescent="0.4">
      <c r="A15" s="493" t="s">
        <v>450</v>
      </c>
      <c r="B15" s="546">
        <v>0</v>
      </c>
      <c r="C15" s="540">
        <f>'September Budget'!C$7</f>
        <v>350000</v>
      </c>
      <c r="D15" s="582" t="e">
        <f t="shared" si="0"/>
        <v>#DIV/0!</v>
      </c>
      <c r="E15" s="511" t="e">
        <f t="shared" si="1"/>
        <v>#DIV/0!</v>
      </c>
      <c r="F15" s="512"/>
      <c r="G15" s="546">
        <v>0</v>
      </c>
      <c r="H15" s="513" t="e">
        <f t="shared" si="2"/>
        <v>#DIV/0!</v>
      </c>
      <c r="I15" s="540">
        <f>'September Budget'!C117</f>
        <v>350000</v>
      </c>
      <c r="J15" s="513">
        <f t="shared" si="3"/>
        <v>1</v>
      </c>
      <c r="K15" s="511" t="e">
        <f t="shared" si="4"/>
        <v>#DIV/0!</v>
      </c>
      <c r="L15" s="512"/>
      <c r="M15" s="546">
        <v>0</v>
      </c>
      <c r="N15" s="540">
        <f>'September Budget'!C24</f>
        <v>350000</v>
      </c>
      <c r="O15" s="510">
        <f>'September Budget'!D24</f>
        <v>1</v>
      </c>
      <c r="P15" s="512"/>
      <c r="Q15" s="1249">
        <v>0</v>
      </c>
      <c r="R15" s="540">
        <f>'September Budget'!C114</f>
        <v>0</v>
      </c>
      <c r="S15" s="511" t="e">
        <f>'[1]Sept 2008 Budget'!B29</f>
        <v>#DIV/0!</v>
      </c>
      <c r="U15" s="577"/>
      <c r="V15" s="577"/>
    </row>
    <row r="16" spans="1:22" ht="13.15" x14ac:dyDescent="0.4">
      <c r="A16" s="492" t="s">
        <v>451</v>
      </c>
      <c r="B16" s="543">
        <f>SUM(B13:B15)</f>
        <v>0</v>
      </c>
      <c r="C16" s="543">
        <f>SUM(C13:C15)</f>
        <v>1190000</v>
      </c>
      <c r="D16" s="582" t="e">
        <f t="shared" si="0"/>
        <v>#DIV/0!</v>
      </c>
      <c r="E16" s="514" t="e">
        <f t="shared" si="1"/>
        <v>#DIV/0!</v>
      </c>
      <c r="F16" s="515"/>
      <c r="G16" s="543">
        <f>SUM(G13:G15)</f>
        <v>0</v>
      </c>
      <c r="H16" s="516" t="e">
        <f t="shared" si="2"/>
        <v>#DIV/0!</v>
      </c>
      <c r="I16" s="543">
        <f>SUM(I13:I15)</f>
        <v>1190000</v>
      </c>
      <c r="J16" s="516">
        <f t="shared" si="3"/>
        <v>1</v>
      </c>
      <c r="K16" s="514" t="e">
        <f t="shared" si="4"/>
        <v>#DIV/0!</v>
      </c>
      <c r="L16" s="515"/>
      <c r="M16" s="543">
        <f>SUM(M13:M15)</f>
        <v>0</v>
      </c>
      <c r="N16" s="539">
        <f>SUM(N13:N15)</f>
        <v>1190000</v>
      </c>
      <c r="O16" s="514">
        <f>N16/C16</f>
        <v>1</v>
      </c>
      <c r="P16" s="515"/>
      <c r="Q16" s="543">
        <f>SUM(Q13:Q15)</f>
        <v>0</v>
      </c>
      <c r="R16" s="539">
        <f>SUM(R13:R15)</f>
        <v>0</v>
      </c>
      <c r="S16" s="514">
        <f>R16/C16</f>
        <v>0</v>
      </c>
      <c r="U16" s="577"/>
      <c r="V16" s="577"/>
    </row>
    <row r="17" spans="1:22" ht="13.15" x14ac:dyDescent="0.4">
      <c r="A17" s="493" t="s">
        <v>452</v>
      </c>
      <c r="B17" s="546">
        <v>0</v>
      </c>
      <c r="C17" s="540">
        <f>'October Budget'!C$7</f>
        <v>315000</v>
      </c>
      <c r="D17" s="582" t="e">
        <f t="shared" si="0"/>
        <v>#DIV/0!</v>
      </c>
      <c r="E17" s="511" t="e">
        <f t="shared" si="1"/>
        <v>#DIV/0!</v>
      </c>
      <c r="F17" s="512"/>
      <c r="G17" s="546">
        <v>0</v>
      </c>
      <c r="H17" s="513" t="e">
        <f t="shared" si="2"/>
        <v>#DIV/0!</v>
      </c>
      <c r="I17" s="540">
        <f>'October Budget'!C117</f>
        <v>315000</v>
      </c>
      <c r="J17" s="513">
        <f t="shared" si="3"/>
        <v>1</v>
      </c>
      <c r="K17" s="511" t="e">
        <f t="shared" si="4"/>
        <v>#DIV/0!</v>
      </c>
      <c r="L17" s="512"/>
      <c r="M17" s="546">
        <v>0</v>
      </c>
      <c r="N17" s="540">
        <f>'October Budget'!C24</f>
        <v>315000</v>
      </c>
      <c r="O17" s="510">
        <f>'October Budget'!D24</f>
        <v>1</v>
      </c>
      <c r="P17" s="512"/>
      <c r="Q17" s="1249">
        <v>0</v>
      </c>
      <c r="R17" s="540">
        <f>'October Budget'!C114</f>
        <v>0</v>
      </c>
      <c r="S17" s="511" t="e">
        <f>'[1]Oct 2008 Budget'!B29</f>
        <v>#DIV/0!</v>
      </c>
      <c r="U17" s="577"/>
      <c r="V17" s="577"/>
    </row>
    <row r="18" spans="1:22" ht="13.15" x14ac:dyDescent="0.4">
      <c r="A18" s="493" t="s">
        <v>453</v>
      </c>
      <c r="B18" s="546">
        <v>0</v>
      </c>
      <c r="C18" s="540">
        <f>'November Budget'!C$7</f>
        <v>210000</v>
      </c>
      <c r="D18" s="582" t="e">
        <f t="shared" si="0"/>
        <v>#DIV/0!</v>
      </c>
      <c r="E18" s="511" t="e">
        <f t="shared" si="1"/>
        <v>#DIV/0!</v>
      </c>
      <c r="F18" s="512"/>
      <c r="G18" s="546">
        <v>0</v>
      </c>
      <c r="H18" s="513" t="e">
        <f t="shared" si="2"/>
        <v>#DIV/0!</v>
      </c>
      <c r="I18" s="540">
        <f>'November Budget'!C117</f>
        <v>210000</v>
      </c>
      <c r="J18" s="513">
        <f t="shared" si="3"/>
        <v>1</v>
      </c>
      <c r="K18" s="511" t="e">
        <f t="shared" si="4"/>
        <v>#DIV/0!</v>
      </c>
      <c r="L18" s="512"/>
      <c r="M18" s="546">
        <v>0</v>
      </c>
      <c r="N18" s="540">
        <f>'November Budget'!C24</f>
        <v>210000</v>
      </c>
      <c r="O18" s="510">
        <f>'November Budget'!D24</f>
        <v>1</v>
      </c>
      <c r="P18" s="512"/>
      <c r="Q18" s="1249">
        <v>0</v>
      </c>
      <c r="R18" s="540">
        <f>'November Budget'!C114</f>
        <v>0</v>
      </c>
      <c r="S18" s="511" t="e">
        <f>'[1]Nov 2008 Budget'!B29</f>
        <v>#DIV/0!</v>
      </c>
      <c r="U18" s="577"/>
      <c r="V18" s="577"/>
    </row>
    <row r="19" spans="1:22" ht="13.15" x14ac:dyDescent="0.4">
      <c r="A19" s="493" t="s">
        <v>454</v>
      </c>
      <c r="B19" s="546">
        <v>0</v>
      </c>
      <c r="C19" s="540">
        <f>'December Budget'!C$7</f>
        <v>210000</v>
      </c>
      <c r="D19" s="582" t="e">
        <f t="shared" si="0"/>
        <v>#DIV/0!</v>
      </c>
      <c r="E19" s="511" t="e">
        <f t="shared" si="1"/>
        <v>#DIV/0!</v>
      </c>
      <c r="F19" s="512"/>
      <c r="G19" s="546">
        <v>0</v>
      </c>
      <c r="H19" s="513" t="e">
        <f t="shared" si="2"/>
        <v>#DIV/0!</v>
      </c>
      <c r="I19" s="540">
        <f>'December Budget'!C117</f>
        <v>210000</v>
      </c>
      <c r="J19" s="513">
        <f t="shared" si="3"/>
        <v>1</v>
      </c>
      <c r="K19" s="511" t="e">
        <f t="shared" si="4"/>
        <v>#DIV/0!</v>
      </c>
      <c r="L19" s="512"/>
      <c r="M19" s="546">
        <v>0</v>
      </c>
      <c r="N19" s="540">
        <f>'December Budget'!C24</f>
        <v>210000</v>
      </c>
      <c r="O19" s="510">
        <f>'December Budget'!D24</f>
        <v>1</v>
      </c>
      <c r="P19" s="512"/>
      <c r="Q19" s="1249">
        <v>0</v>
      </c>
      <c r="R19" s="540">
        <f>'December Budget'!C114</f>
        <v>0</v>
      </c>
      <c r="S19" s="511" t="e">
        <f>'[1]Dec 2008 Budget'!B29</f>
        <v>#DIV/0!</v>
      </c>
      <c r="U19" s="577"/>
      <c r="V19" s="577"/>
    </row>
    <row r="20" spans="1:22" ht="13.15" x14ac:dyDescent="0.4">
      <c r="A20" s="492" t="s">
        <v>455</v>
      </c>
      <c r="B20" s="543">
        <f>SUM(B17:B19)</f>
        <v>0</v>
      </c>
      <c r="C20" s="543">
        <f>SUM(C17:C19)</f>
        <v>735000</v>
      </c>
      <c r="D20" s="582" t="e">
        <f t="shared" si="0"/>
        <v>#DIV/0!</v>
      </c>
      <c r="E20" s="514" t="e">
        <f t="shared" si="1"/>
        <v>#DIV/0!</v>
      </c>
      <c r="F20" s="515"/>
      <c r="G20" s="543">
        <f>SUM(G17:G19)</f>
        <v>0</v>
      </c>
      <c r="H20" s="516" t="e">
        <f t="shared" si="2"/>
        <v>#DIV/0!</v>
      </c>
      <c r="I20" s="543">
        <f>SUM(I17:I19)</f>
        <v>735000</v>
      </c>
      <c r="J20" s="516">
        <f t="shared" si="3"/>
        <v>1</v>
      </c>
      <c r="K20" s="514" t="e">
        <f t="shared" si="4"/>
        <v>#DIV/0!</v>
      </c>
      <c r="L20" s="515"/>
      <c r="M20" s="543">
        <f>SUM(M17:M19)</f>
        <v>0</v>
      </c>
      <c r="N20" s="539">
        <f>SUM(N17:N19)</f>
        <v>735000</v>
      </c>
      <c r="O20" s="514">
        <f>N20/C20</f>
        <v>1</v>
      </c>
      <c r="P20" s="515"/>
      <c r="Q20" s="543">
        <f>SUM(Q17:Q19)</f>
        <v>0</v>
      </c>
      <c r="R20" s="539">
        <f>SUM(R17:R19)</f>
        <v>0</v>
      </c>
      <c r="S20" s="514">
        <f>R20/C20</f>
        <v>0</v>
      </c>
      <c r="U20" s="577"/>
      <c r="V20" s="577"/>
    </row>
    <row r="21" spans="1:22" ht="13.15" x14ac:dyDescent="0.4">
      <c r="B21" s="435"/>
      <c r="C21" s="437"/>
      <c r="D21" s="437"/>
      <c r="E21" s="517"/>
      <c r="F21" s="518"/>
      <c r="G21" s="519"/>
      <c r="H21" s="520"/>
      <c r="I21" s="437"/>
      <c r="J21" s="520"/>
      <c r="K21" s="517"/>
      <c r="L21" s="518"/>
      <c r="M21" s="519"/>
      <c r="N21" s="541"/>
      <c r="O21" s="511"/>
      <c r="P21" s="518"/>
      <c r="Q21" s="519"/>
      <c r="R21" s="541"/>
      <c r="S21" s="511"/>
      <c r="U21" s="577"/>
      <c r="V21" s="577"/>
    </row>
    <row r="22" spans="1:22" ht="13.5" thickBot="1" x14ac:dyDescent="0.45">
      <c r="A22" s="521" t="s">
        <v>206</v>
      </c>
      <c r="B22" s="542">
        <f>SUM(B20,B16,B12,B8)</f>
        <v>0</v>
      </c>
      <c r="C22" s="544">
        <f>SUM(C8,C12,C16,C20)</f>
        <v>3500000</v>
      </c>
      <c r="D22" s="583" t="e">
        <f>+(C22/B22)</f>
        <v>#DIV/0!</v>
      </c>
      <c r="E22" s="522" t="e">
        <f>C22/B22</f>
        <v>#DIV/0!</v>
      </c>
      <c r="F22" s="515"/>
      <c r="G22" s="523">
        <f>SUM(G8,G12,G16,G20)</f>
        <v>0</v>
      </c>
      <c r="H22" s="524" t="e">
        <f>G22/B22</f>
        <v>#DIV/0!</v>
      </c>
      <c r="I22" s="544">
        <f>SUM(I8,I12,I16,I20)</f>
        <v>3500000</v>
      </c>
      <c r="J22" s="524">
        <f>I22/C22</f>
        <v>1</v>
      </c>
      <c r="K22" s="522" t="e">
        <f>I22/G22</f>
        <v>#DIV/0!</v>
      </c>
      <c r="L22" s="515"/>
      <c r="M22" s="523">
        <f>SUM(M8,M12,M16,M20)</f>
        <v>0</v>
      </c>
      <c r="N22" s="542">
        <f>SUM(N8,N12,N16,N20)</f>
        <v>3500000</v>
      </c>
      <c r="O22" s="522">
        <f>N22/C22</f>
        <v>1</v>
      </c>
      <c r="P22" s="515"/>
      <c r="Q22" s="523">
        <f>SUM(Q8,Q12,Q16,Q20)</f>
        <v>0</v>
      </c>
      <c r="R22" s="542">
        <f>SUM(R8,R12,R16,R20)</f>
        <v>0</v>
      </c>
      <c r="S22" s="522">
        <f>R22/C22</f>
        <v>0</v>
      </c>
      <c r="U22" s="577"/>
      <c r="V22" s="577"/>
    </row>
    <row r="23" spans="1:22" ht="13.5" thickBot="1" x14ac:dyDescent="0.45">
      <c r="A23" s="493"/>
      <c r="B23" s="493"/>
      <c r="C23" s="493"/>
      <c r="D23" s="493"/>
      <c r="E23" s="493"/>
      <c r="F23" s="493"/>
      <c r="G23" s="493"/>
      <c r="H23" s="493"/>
      <c r="I23" s="493"/>
      <c r="J23" s="493"/>
      <c r="K23" s="493"/>
      <c r="L23" s="493"/>
      <c r="M23" s="493"/>
      <c r="N23" s="493"/>
      <c r="O23" s="493"/>
      <c r="P23" s="493"/>
      <c r="U23" s="577"/>
      <c r="V23" s="577"/>
    </row>
    <row r="24" spans="1:22" ht="13.5" thickBot="1" x14ac:dyDescent="0.45">
      <c r="A24" s="1444" t="s">
        <v>456</v>
      </c>
      <c r="B24" s="1445"/>
      <c r="C24" s="525">
        <f>G1</f>
        <v>0</v>
      </c>
      <c r="D24" s="580"/>
      <c r="N24" s="526"/>
      <c r="O24" s="208"/>
      <c r="U24" s="577"/>
      <c r="V24" s="577"/>
    </row>
    <row r="25" spans="1:22" ht="13.15" thickBot="1" x14ac:dyDescent="0.4"/>
    <row r="26" spans="1:22" x14ac:dyDescent="0.35">
      <c r="B26" s="495" t="s">
        <v>426</v>
      </c>
      <c r="C26" s="496" t="s">
        <v>427</v>
      </c>
      <c r="D26" s="496" t="s">
        <v>430</v>
      </c>
      <c r="E26" s="496" t="s">
        <v>428</v>
      </c>
      <c r="F26" s="497"/>
      <c r="G26" s="496" t="s">
        <v>429</v>
      </c>
      <c r="H26" s="496" t="s">
        <v>429</v>
      </c>
      <c r="I26" s="496" t="s">
        <v>427</v>
      </c>
      <c r="J26" s="496" t="s">
        <v>430</v>
      </c>
      <c r="K26" s="498" t="s">
        <v>431</v>
      </c>
      <c r="L26" s="497"/>
      <c r="M26" s="496" t="s">
        <v>429</v>
      </c>
      <c r="N26" s="499" t="s">
        <v>432</v>
      </c>
      <c r="O26" s="500" t="s">
        <v>432</v>
      </c>
      <c r="P26" s="497"/>
      <c r="Q26" s="499" t="s">
        <v>432</v>
      </c>
      <c r="R26" s="499" t="s">
        <v>432</v>
      </c>
      <c r="S26" s="500" t="s">
        <v>432</v>
      </c>
    </row>
    <row r="27" spans="1:22" ht="13.15" thickBot="1" x14ac:dyDescent="0.4">
      <c r="B27" s="527" t="s">
        <v>433</v>
      </c>
      <c r="C27" s="528" t="s">
        <v>434</v>
      </c>
      <c r="D27" s="502" t="s">
        <v>491</v>
      </c>
      <c r="E27" s="528" t="s">
        <v>435</v>
      </c>
      <c r="F27" s="529"/>
      <c r="G27" s="528" t="s">
        <v>155</v>
      </c>
      <c r="H27" s="528" t="s">
        <v>182</v>
      </c>
      <c r="I27" s="528" t="s">
        <v>457</v>
      </c>
      <c r="J27" s="528" t="s">
        <v>458</v>
      </c>
      <c r="K27" s="530" t="s">
        <v>459</v>
      </c>
      <c r="L27" s="529"/>
      <c r="M27" s="528" t="s">
        <v>460</v>
      </c>
      <c r="N27" s="531" t="s">
        <v>441</v>
      </c>
      <c r="O27" s="532" t="s">
        <v>442</v>
      </c>
      <c r="P27" s="529"/>
      <c r="Q27" s="531" t="s">
        <v>443</v>
      </c>
      <c r="R27" s="531" t="s">
        <v>443</v>
      </c>
      <c r="S27" s="532" t="s">
        <v>444</v>
      </c>
    </row>
    <row r="28" spans="1:22" ht="13.15" thickBot="1" x14ac:dyDescent="0.4">
      <c r="B28" s="8"/>
      <c r="C28" s="9"/>
      <c r="D28" s="9"/>
      <c r="E28" s="9"/>
      <c r="F28" s="9"/>
      <c r="G28" s="9"/>
      <c r="H28" s="9"/>
      <c r="I28" s="9"/>
      <c r="J28" s="9"/>
      <c r="K28" s="9"/>
      <c r="L28" s="9"/>
      <c r="M28" s="9"/>
      <c r="N28" s="9"/>
      <c r="O28" s="9"/>
      <c r="P28" s="9"/>
      <c r="Q28" s="9"/>
      <c r="R28" s="9"/>
      <c r="S28" s="10"/>
    </row>
    <row r="29" spans="1:22" ht="13.15" thickBot="1" x14ac:dyDescent="0.4">
      <c r="B29" s="533">
        <f>SUM(B5,B6,B7,B9,B10,B11,B13,B14,B15,B17,B18,B19)</f>
        <v>0</v>
      </c>
      <c r="C29" s="533">
        <f>SUM(C5,C6,C7,C9,C10,C11,C13,C14,C15,C17,C18,C19)</f>
        <v>3500000</v>
      </c>
      <c r="D29" s="581"/>
      <c r="E29" s="534" t="e">
        <f>C29/B29</f>
        <v>#DIV/0!</v>
      </c>
      <c r="F29" s="535"/>
      <c r="G29" s="536">
        <f>SUM(G5,G6,G7,G9,G10,G11,G13,G14,G15,G17,G18,G19)</f>
        <v>0</v>
      </c>
      <c r="H29" s="534" t="e">
        <f>G29/B29</f>
        <v>#DIV/0!</v>
      </c>
      <c r="I29" s="533">
        <f>SUM(I5,I6,I7,I9,I10,I11,I13,I14,I15,I17,I18,I19)</f>
        <v>3500000</v>
      </c>
      <c r="J29" s="534">
        <f>I29/C29</f>
        <v>1</v>
      </c>
      <c r="K29" s="534" t="e">
        <f>I29/G29</f>
        <v>#DIV/0!</v>
      </c>
      <c r="L29" s="535"/>
      <c r="M29" s="536">
        <f>SUM(M5,M6,M7,M9,M10,M11,M13,M14,M15,M17,M18,M19)</f>
        <v>0</v>
      </c>
      <c r="N29" s="533">
        <f>SUM(N5,N6,N7,N9,N10,N11,N13,N14,N15,N17,N18,N19)</f>
        <v>3500000</v>
      </c>
      <c r="O29" s="534">
        <f>N29/C29</f>
        <v>1</v>
      </c>
      <c r="P29" s="537"/>
      <c r="Q29" s="533">
        <f>SUM(Q5,Q6,Q7,Q9,Q10,Q11,Q13,Q14,Q15,Q17,Q18,Q19)</f>
        <v>0</v>
      </c>
      <c r="R29" s="533">
        <f>SUM(R5,R6,R7,R9,R10,R11,R13,R14,R15,R17,R18,R19)</f>
        <v>0</v>
      </c>
      <c r="S29" s="538">
        <f>R29/C29</f>
        <v>0</v>
      </c>
    </row>
  </sheetData>
  <mergeCells count="1">
    <mergeCell ref="A24:B24"/>
  </mergeCells>
  <phoneticPr fontId="0" type="noConversion"/>
  <pageMargins left="0.75" right="0.75" top="1" bottom="1" header="0.5" footer="0.5"/>
  <pageSetup paperSize="131" orientation="portrait" horizontalDpi="300" verticalDpi="300"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1:CC240"/>
  <sheetViews>
    <sheetView topLeftCell="G1" zoomScale="66" zoomScaleNormal="118" workbookViewId="0">
      <selection activeCell="J28" sqref="J28"/>
    </sheetView>
  </sheetViews>
  <sheetFormatPr defaultRowHeight="12.75" x14ac:dyDescent="0.35"/>
  <cols>
    <col min="1" max="1" width="1.86328125" customWidth="1"/>
    <col min="4" max="4" width="17.73046875" customWidth="1"/>
    <col min="5" max="5" width="23.265625" customWidth="1"/>
    <col min="6" max="6" width="21" bestFit="1" customWidth="1"/>
    <col min="7" max="7" width="1.86328125" customWidth="1"/>
    <col min="8" max="8" width="2" customWidth="1"/>
    <col min="9" max="9" width="31.9296875" customWidth="1"/>
    <col min="10" max="10" width="15.86328125" customWidth="1"/>
    <col min="11" max="11" width="20.73046875" customWidth="1"/>
    <col min="12" max="12" width="17.265625" customWidth="1"/>
    <col min="13" max="13" width="22" bestFit="1" customWidth="1"/>
    <col min="14" max="14" width="16.1328125" bestFit="1" customWidth="1"/>
    <col min="15" max="15" width="20.73046875" customWidth="1"/>
    <col min="16" max="16" width="17.86328125" customWidth="1"/>
    <col min="17" max="17" width="18.3984375" customWidth="1"/>
    <col min="18" max="18" width="20" customWidth="1"/>
    <col min="19" max="19" width="22" bestFit="1" customWidth="1"/>
    <col min="20" max="20" width="15.73046875" bestFit="1" customWidth="1"/>
    <col min="21" max="21" width="19.86328125" customWidth="1"/>
    <col min="22" max="22" width="19.06640625" customWidth="1"/>
    <col min="23" max="23" width="18.73046875" customWidth="1"/>
    <col min="24" max="24" width="17.73046875" customWidth="1"/>
    <col min="25" max="25" width="11.265625" customWidth="1"/>
    <col min="27" max="27" width="31.1328125" customWidth="1"/>
    <col min="28" max="28" width="15.3984375" customWidth="1"/>
    <col min="30" max="30" width="30.86328125" customWidth="1"/>
    <col min="31" max="31" width="13.33203125" bestFit="1" customWidth="1"/>
    <col min="32" max="32" width="11.9296875" bestFit="1" customWidth="1"/>
    <col min="33" max="33" width="15.265625" customWidth="1"/>
    <col min="34" max="34" width="11.9296875" bestFit="1" customWidth="1"/>
    <col min="35" max="35" width="14.265625" customWidth="1"/>
    <col min="36" max="42" width="12.06640625" bestFit="1" customWidth="1"/>
    <col min="43" max="43" width="14.73046875" customWidth="1"/>
    <col min="44" max="47" width="12.06640625" bestFit="1" customWidth="1"/>
    <col min="48" max="49" width="12.796875" bestFit="1" customWidth="1"/>
    <col min="50" max="50" width="12.86328125" bestFit="1" customWidth="1"/>
    <col min="51" max="53" width="12.796875" bestFit="1" customWidth="1"/>
    <col min="54" max="54" width="12.86328125" bestFit="1" customWidth="1"/>
    <col min="55" max="57" width="12.796875" bestFit="1" customWidth="1"/>
    <col min="58" max="58" width="12.86328125" bestFit="1" customWidth="1"/>
    <col min="59" max="61" width="12.796875" bestFit="1" customWidth="1"/>
    <col min="62" max="62" width="12.86328125" bestFit="1" customWidth="1"/>
    <col min="63" max="66" width="12.796875" bestFit="1" customWidth="1"/>
    <col min="67" max="67" width="12.86328125" bestFit="1" customWidth="1"/>
    <col min="68" max="71" width="12.796875" bestFit="1" customWidth="1"/>
    <col min="72" max="72" width="12.86328125" bestFit="1" customWidth="1"/>
    <col min="73" max="75" width="12.796875" bestFit="1" customWidth="1"/>
    <col min="76" max="76" width="12.86328125" bestFit="1" customWidth="1"/>
    <col min="77" max="79" width="12.796875" bestFit="1" customWidth="1"/>
    <col min="80" max="80" width="12.86328125" bestFit="1" customWidth="1"/>
    <col min="81" max="81" width="12.796875" bestFit="1" customWidth="1"/>
  </cols>
  <sheetData>
    <row r="1" spans="2:81" ht="13.5" thickBot="1" x14ac:dyDescent="0.45">
      <c r="B1" s="614"/>
      <c r="C1" s="615"/>
      <c r="D1" s="615"/>
      <c r="E1" s="615"/>
      <c r="F1" s="615"/>
    </row>
    <row r="2" spans="2:81" ht="15.4" thickBot="1" x14ac:dyDescent="0.45">
      <c r="B2" s="616" t="s">
        <v>445</v>
      </c>
      <c r="C2" s="617"/>
      <c r="D2" s="617"/>
      <c r="E2" s="617"/>
      <c r="F2" s="617"/>
      <c r="I2" s="1188" t="s">
        <v>960</v>
      </c>
      <c r="J2" s="619" t="s">
        <v>194</v>
      </c>
      <c r="K2" s="619" t="s">
        <v>195</v>
      </c>
      <c r="L2" s="619" t="s">
        <v>196</v>
      </c>
      <c r="M2" s="619" t="s">
        <v>420</v>
      </c>
      <c r="N2" s="619" t="s">
        <v>198</v>
      </c>
      <c r="O2" s="619" t="s">
        <v>421</v>
      </c>
      <c r="P2" s="619" t="s">
        <v>422</v>
      </c>
      <c r="Q2" s="619" t="s">
        <v>201</v>
      </c>
      <c r="R2" s="619" t="s">
        <v>511</v>
      </c>
      <c r="S2" s="619" t="s">
        <v>203</v>
      </c>
      <c r="T2" s="620" t="s">
        <v>204</v>
      </c>
      <c r="U2" s="621" t="s">
        <v>205</v>
      </c>
      <c r="V2" s="622" t="s">
        <v>208</v>
      </c>
      <c r="X2" s="616" t="s">
        <v>445</v>
      </c>
      <c r="Y2" s="617"/>
      <c r="Z2" s="617"/>
      <c r="AA2" s="617"/>
      <c r="AB2" s="617"/>
      <c r="AD2" s="1078"/>
      <c r="AE2" s="1079"/>
      <c r="AF2" s="1080"/>
      <c r="AG2" s="1080"/>
      <c r="AH2" s="1081"/>
      <c r="AI2" s="1079"/>
      <c r="AJ2" s="1080"/>
      <c r="AK2" s="1080"/>
      <c r="AL2" s="1081"/>
      <c r="AM2" s="1079"/>
      <c r="AN2" s="1080"/>
      <c r="AO2" s="1080"/>
      <c r="AP2" s="1080"/>
      <c r="AQ2" s="1081"/>
      <c r="AR2" s="1079"/>
      <c r="AS2" s="1080"/>
      <c r="AT2" s="1080"/>
      <c r="AU2" s="1081"/>
      <c r="AV2" s="1079"/>
      <c r="AW2" s="1080"/>
      <c r="AX2" s="1080"/>
      <c r="AY2" s="1081"/>
      <c r="AZ2" s="1079"/>
      <c r="BA2" s="1080"/>
      <c r="BB2" s="1080"/>
      <c r="BC2" s="1081"/>
      <c r="BD2" s="1079"/>
      <c r="BE2" s="1080"/>
      <c r="BF2" s="1080"/>
      <c r="BG2" s="1081"/>
      <c r="BH2" s="1079"/>
      <c r="BI2" s="1080"/>
      <c r="BJ2" s="1080"/>
      <c r="BK2" s="1080"/>
      <c r="BL2" s="1081"/>
      <c r="BM2" s="1079"/>
      <c r="BN2" s="1080"/>
      <c r="BO2" s="1080"/>
      <c r="BP2" s="1080"/>
      <c r="BQ2" s="1081"/>
      <c r="BR2" s="1079"/>
      <c r="BS2" s="1080"/>
      <c r="BT2" s="1080"/>
      <c r="BU2" s="1081"/>
      <c r="BV2" s="1079"/>
      <c r="BW2" s="1080"/>
      <c r="BX2" s="1080"/>
      <c r="BY2" s="1081"/>
      <c r="BZ2" s="1079"/>
      <c r="CA2" s="1080"/>
      <c r="CB2" s="1080"/>
      <c r="CC2" s="1081"/>
    </row>
    <row r="3" spans="2:81" ht="25.5" thickBot="1" x14ac:dyDescent="0.75">
      <c r="B3" s="623" t="s">
        <v>461</v>
      </c>
      <c r="C3" s="624"/>
      <c r="D3" s="624"/>
      <c r="E3" s="624"/>
      <c r="F3" s="624"/>
      <c r="I3" s="404" t="s">
        <v>0</v>
      </c>
      <c r="J3" s="625">
        <f>+F5</f>
        <v>175000</v>
      </c>
      <c r="K3" s="625">
        <f>+F25</f>
        <v>175000</v>
      </c>
      <c r="L3" s="625">
        <f>+F46</f>
        <v>210000</v>
      </c>
      <c r="M3" s="626">
        <f>+F66</f>
        <v>280000</v>
      </c>
      <c r="N3" s="626">
        <f>+F85</f>
        <v>350000</v>
      </c>
      <c r="O3" s="626">
        <f>+F106</f>
        <v>385000</v>
      </c>
      <c r="P3" s="627">
        <f>+F126</f>
        <v>455000</v>
      </c>
      <c r="Q3" s="627">
        <f>+F145</f>
        <v>385000</v>
      </c>
      <c r="R3" s="627">
        <f>+F166</f>
        <v>350000</v>
      </c>
      <c r="S3" s="627">
        <f>+F186</f>
        <v>315000</v>
      </c>
      <c r="T3" s="627">
        <f>+F205</f>
        <v>210000</v>
      </c>
      <c r="U3" s="628">
        <f>+F226</f>
        <v>210000</v>
      </c>
      <c r="V3" s="629">
        <f>SUM(J3:U3)</f>
        <v>3500000</v>
      </c>
      <c r="X3" s="623" t="s">
        <v>461</v>
      </c>
      <c r="Y3" s="624"/>
      <c r="Z3" s="624"/>
      <c r="AA3" s="624"/>
      <c r="AB3" s="624"/>
      <c r="AD3" s="1082" t="s">
        <v>741</v>
      </c>
      <c r="AE3" s="1083"/>
      <c r="AF3" s="968"/>
      <c r="AG3" s="968"/>
      <c r="AH3" s="1084"/>
      <c r="AI3" s="1085"/>
      <c r="AJ3" s="968"/>
      <c r="AK3" s="968"/>
      <c r="AL3" s="1084"/>
      <c r="AM3" s="1083"/>
      <c r="AN3" s="968"/>
      <c r="AO3" s="968"/>
      <c r="AP3" s="968"/>
      <c r="AQ3" s="1084"/>
      <c r="AR3" s="1085"/>
      <c r="AS3" s="968"/>
      <c r="AT3" s="968"/>
      <c r="AU3" s="1084"/>
      <c r="AV3" s="1085"/>
      <c r="AW3" s="968"/>
      <c r="AX3" s="968"/>
      <c r="AY3" s="1084"/>
      <c r="AZ3" s="1085"/>
      <c r="BA3" s="968"/>
      <c r="BB3" s="968"/>
      <c r="BC3" s="1084"/>
      <c r="BD3" s="1083"/>
      <c r="BE3" s="968"/>
      <c r="BF3" s="968"/>
      <c r="BG3" s="1084"/>
      <c r="BH3" s="1085"/>
      <c r="BI3" s="968"/>
      <c r="BJ3" s="968"/>
      <c r="BK3" s="968"/>
      <c r="BL3" s="1084"/>
      <c r="BM3" s="1083"/>
      <c r="BN3" s="968"/>
      <c r="BO3" s="968"/>
      <c r="BP3" s="968"/>
      <c r="BQ3" s="1084"/>
      <c r="BR3" s="1085"/>
      <c r="BS3" s="968"/>
      <c r="BT3" s="968"/>
      <c r="BU3" s="1084"/>
      <c r="BV3" s="1085"/>
      <c r="BW3" s="968"/>
      <c r="BX3" s="968"/>
      <c r="BY3" s="1084"/>
      <c r="BZ3" s="1085"/>
      <c r="CA3" s="968"/>
      <c r="CB3" s="968"/>
      <c r="CC3" s="1084"/>
    </row>
    <row r="4" spans="2:81" ht="15.4" thickBot="1" x14ac:dyDescent="0.45">
      <c r="B4" s="630" t="s">
        <v>512</v>
      </c>
      <c r="C4" s="631"/>
      <c r="D4" s="631"/>
      <c r="E4" s="631"/>
      <c r="F4" s="631"/>
      <c r="I4" s="404" t="s">
        <v>513</v>
      </c>
      <c r="J4" s="628">
        <f>+F7</f>
        <v>10000</v>
      </c>
      <c r="K4" s="628">
        <f>+F26</f>
        <v>8000</v>
      </c>
      <c r="L4" s="628">
        <f>+F47</f>
        <v>8000</v>
      </c>
      <c r="M4" s="627">
        <f>+F67</f>
        <v>4000</v>
      </c>
      <c r="N4" s="627">
        <f>+F86</f>
        <v>6900</v>
      </c>
      <c r="O4" s="627">
        <f>+F107</f>
        <v>8000</v>
      </c>
      <c r="P4" s="627">
        <f>+F127</f>
        <v>8000</v>
      </c>
      <c r="Q4" s="627">
        <f>+F146</f>
        <v>8500</v>
      </c>
      <c r="R4" s="627">
        <f>+F167</f>
        <v>8000</v>
      </c>
      <c r="S4" s="627">
        <f>+F187</f>
        <v>8000</v>
      </c>
      <c r="T4" s="627">
        <f>+F206</f>
        <v>8000</v>
      </c>
      <c r="U4" s="628">
        <f>+F227</f>
        <v>8000</v>
      </c>
      <c r="V4" s="632">
        <f>+(V3/V6)</f>
        <v>6982.9814566285631</v>
      </c>
      <c r="X4" s="630" t="s">
        <v>962</v>
      </c>
      <c r="Y4" s="631"/>
      <c r="Z4" s="631"/>
      <c r="AA4" s="631"/>
      <c r="AB4" s="631"/>
      <c r="AD4" s="1082"/>
      <c r="AE4" s="1083"/>
      <c r="AF4" s="968"/>
      <c r="AG4" s="968"/>
      <c r="AH4" s="1084"/>
      <c r="AI4" s="1083"/>
      <c r="AJ4" s="968"/>
      <c r="AK4" s="968"/>
      <c r="AL4" s="1084"/>
      <c r="AM4" s="1083"/>
      <c r="AN4" s="968"/>
      <c r="AO4" s="968"/>
      <c r="AP4" s="968"/>
      <c r="AQ4" s="1084"/>
      <c r="AR4" s="1083"/>
      <c r="AS4" s="968"/>
      <c r="AT4" s="968"/>
      <c r="AU4" s="1084"/>
      <c r="AV4" s="1083"/>
      <c r="AW4" s="968"/>
      <c r="AX4" s="968"/>
      <c r="AY4" s="1084"/>
      <c r="AZ4" s="1083"/>
      <c r="BA4" s="968"/>
      <c r="BB4" s="968"/>
      <c r="BC4" s="1084"/>
      <c r="BD4" s="1083"/>
      <c r="BE4" s="968"/>
      <c r="BF4" s="968"/>
      <c r="BG4" s="1084"/>
      <c r="BH4" s="1083"/>
      <c r="BI4" s="968"/>
      <c r="BJ4" s="968"/>
      <c r="BK4" s="968"/>
      <c r="BL4" s="1084"/>
      <c r="BM4" s="1083"/>
      <c r="BN4" s="968"/>
      <c r="BO4" s="968"/>
      <c r="BP4" s="968"/>
      <c r="BQ4" s="1084"/>
      <c r="BR4" s="1083"/>
      <c r="BS4" s="968"/>
      <c r="BT4" s="968"/>
      <c r="BU4" s="1084"/>
      <c r="BV4" s="1083"/>
      <c r="BW4" s="968"/>
      <c r="BX4" s="968"/>
      <c r="BY4" s="1084"/>
      <c r="BZ4" s="1083"/>
      <c r="CA4" s="968"/>
      <c r="CB4" s="968"/>
      <c r="CC4" s="1084"/>
    </row>
    <row r="5" spans="2:81" ht="15.4" thickBot="1" x14ac:dyDescent="0.45">
      <c r="B5" s="633"/>
      <c r="C5" s="634" t="s">
        <v>462</v>
      </c>
      <c r="D5" s="5" t="s">
        <v>463</v>
      </c>
      <c r="E5" s="635"/>
      <c r="F5" s="636">
        <f>'January Budget'!AZ8</f>
        <v>175000</v>
      </c>
      <c r="I5" s="404" t="s">
        <v>514</v>
      </c>
      <c r="J5" s="637">
        <f>+F11</f>
        <v>0</v>
      </c>
      <c r="K5" s="637">
        <f>+F30</f>
        <v>0.35</v>
      </c>
      <c r="L5" s="637">
        <f>+F51</f>
        <v>0.35</v>
      </c>
      <c r="M5" s="638">
        <f>+F71</f>
        <v>0.4</v>
      </c>
      <c r="N5" s="638">
        <f>+F90</f>
        <v>0.5</v>
      </c>
      <c r="O5" s="638">
        <f>+F111</f>
        <v>0.6</v>
      </c>
      <c r="P5" s="638">
        <f>+F131</f>
        <v>0.45</v>
      </c>
      <c r="Q5" s="638">
        <f>+F150</f>
        <v>0.4</v>
      </c>
      <c r="R5" s="638">
        <f>+F171</f>
        <v>0.45</v>
      </c>
      <c r="S5" s="638">
        <f>+F191</f>
        <v>0.4</v>
      </c>
      <c r="T5" s="638">
        <f>+F210</f>
        <v>0.35</v>
      </c>
      <c r="U5" s="637">
        <f>+F231</f>
        <v>0.35</v>
      </c>
      <c r="V5" s="639">
        <f>+(U6/U7)</f>
        <v>0.35000000000000003</v>
      </c>
      <c r="X5" s="633"/>
      <c r="Y5" s="634" t="s">
        <v>462</v>
      </c>
      <c r="Z5" s="5" t="s">
        <v>463</v>
      </c>
      <c r="AA5" s="635"/>
      <c r="AB5" s="636">
        <f>'January Budget'!BG29</f>
        <v>0</v>
      </c>
      <c r="AD5" s="1086"/>
      <c r="AE5" s="1087" t="s">
        <v>722</v>
      </c>
      <c r="AF5" s="1088" t="s">
        <v>723</v>
      </c>
      <c r="AG5" s="1088" t="s">
        <v>724</v>
      </c>
      <c r="AH5" s="1089" t="s">
        <v>725</v>
      </c>
      <c r="AI5" s="1087" t="s">
        <v>722</v>
      </c>
      <c r="AJ5" s="1088" t="s">
        <v>723</v>
      </c>
      <c r="AK5" s="1088" t="s">
        <v>726</v>
      </c>
      <c r="AL5" s="1089" t="s">
        <v>725</v>
      </c>
      <c r="AM5" s="1087" t="s">
        <v>722</v>
      </c>
      <c r="AN5" s="1088" t="s">
        <v>723</v>
      </c>
      <c r="AO5" s="1088" t="s">
        <v>726</v>
      </c>
      <c r="AP5" s="1088" t="s">
        <v>725</v>
      </c>
      <c r="AQ5" s="1089" t="s">
        <v>727</v>
      </c>
      <c r="AR5" s="1087" t="s">
        <v>722</v>
      </c>
      <c r="AS5" s="1088" t="s">
        <v>723</v>
      </c>
      <c r="AT5" s="1088" t="s">
        <v>726</v>
      </c>
      <c r="AU5" s="1089" t="s">
        <v>725</v>
      </c>
      <c r="AV5" s="1087" t="s">
        <v>722</v>
      </c>
      <c r="AW5" s="1088" t="s">
        <v>723</v>
      </c>
      <c r="AX5" s="1088" t="s">
        <v>726</v>
      </c>
      <c r="AY5" s="1089" t="s">
        <v>725</v>
      </c>
      <c r="AZ5" s="1087" t="s">
        <v>722</v>
      </c>
      <c r="BA5" s="1088" t="s">
        <v>723</v>
      </c>
      <c r="BB5" s="1088" t="s">
        <v>726</v>
      </c>
      <c r="BC5" s="1089" t="s">
        <v>725</v>
      </c>
      <c r="BD5" s="1087" t="s">
        <v>722</v>
      </c>
      <c r="BE5" s="1088" t="s">
        <v>723</v>
      </c>
      <c r="BF5" s="1088" t="s">
        <v>724</v>
      </c>
      <c r="BG5" s="1089" t="s">
        <v>725</v>
      </c>
      <c r="BH5" s="1087" t="s">
        <v>722</v>
      </c>
      <c r="BI5" s="1088" t="s">
        <v>723</v>
      </c>
      <c r="BJ5" s="1088" t="s">
        <v>726</v>
      </c>
      <c r="BK5" s="1089" t="s">
        <v>725</v>
      </c>
      <c r="BL5" s="1089" t="s">
        <v>727</v>
      </c>
      <c r="BM5" s="1087" t="s">
        <v>722</v>
      </c>
      <c r="BN5" s="1088" t="s">
        <v>723</v>
      </c>
      <c r="BO5" s="1088" t="s">
        <v>726</v>
      </c>
      <c r="BP5" s="1088" t="s">
        <v>725</v>
      </c>
      <c r="BQ5" s="1089" t="s">
        <v>727</v>
      </c>
      <c r="BR5" s="1087" t="s">
        <v>722</v>
      </c>
      <c r="BS5" s="1088" t="s">
        <v>723</v>
      </c>
      <c r="BT5" s="1088" t="s">
        <v>726</v>
      </c>
      <c r="BU5" s="1089" t="s">
        <v>725</v>
      </c>
      <c r="BV5" s="1087" t="s">
        <v>722</v>
      </c>
      <c r="BW5" s="1088" t="s">
        <v>723</v>
      </c>
      <c r="BX5" s="1088" t="s">
        <v>726</v>
      </c>
      <c r="BY5" s="1089" t="s">
        <v>725</v>
      </c>
      <c r="BZ5" s="1087" t="s">
        <v>722</v>
      </c>
      <c r="CA5" s="1088" t="s">
        <v>723</v>
      </c>
      <c r="CB5" s="1088" t="s">
        <v>726</v>
      </c>
      <c r="CC5" s="1089" t="s">
        <v>725</v>
      </c>
    </row>
    <row r="6" spans="2:81" ht="13.5" thickBot="1" x14ac:dyDescent="0.45">
      <c r="B6" s="633"/>
      <c r="C6" s="634"/>
      <c r="D6" s="5"/>
      <c r="E6" s="635"/>
      <c r="F6" s="640"/>
      <c r="I6" s="404" t="s">
        <v>515</v>
      </c>
      <c r="J6" s="641">
        <f>+F10</f>
        <v>18.421052631578949</v>
      </c>
      <c r="K6" s="641">
        <f>+F29</f>
        <v>23.026315789473685</v>
      </c>
      <c r="L6" s="641">
        <f>+F50</f>
        <v>29.166666666666664</v>
      </c>
      <c r="M6" s="642">
        <f>+F70</f>
        <v>73.684210526315795</v>
      </c>
      <c r="N6" s="642">
        <f>+F89</f>
        <v>53.394355453852029</v>
      </c>
      <c r="O6" s="642">
        <f>+F110</f>
        <v>50.65789473684211</v>
      </c>
      <c r="P6" s="642">
        <f>+F130</f>
        <v>59.868421052631582</v>
      </c>
      <c r="Q6" s="642">
        <f>+F149</f>
        <v>47.678018575851397</v>
      </c>
      <c r="R6" s="642">
        <f>+F170</f>
        <v>48.611111111111107</v>
      </c>
      <c r="S6" s="642">
        <f>+F190</f>
        <v>41.44736842105263</v>
      </c>
      <c r="T6" s="642">
        <f>+F209</f>
        <v>27.631578947368421</v>
      </c>
      <c r="U6" s="641">
        <f>+F230</f>
        <v>27.631578947368421</v>
      </c>
      <c r="V6" s="643">
        <f>SUM(J6:U6)</f>
        <v>501.21857286011277</v>
      </c>
      <c r="X6" s="633"/>
      <c r="Y6" s="634"/>
      <c r="Z6" s="5"/>
      <c r="AA6" s="635"/>
      <c r="AB6" s="640"/>
      <c r="AD6" s="1090" t="s">
        <v>937</v>
      </c>
      <c r="AE6" s="1091">
        <v>18562.5</v>
      </c>
      <c r="AF6" s="1091">
        <v>18562.5</v>
      </c>
      <c r="AG6" s="1091">
        <v>18562.5</v>
      </c>
      <c r="AH6" s="1092">
        <v>18562.5</v>
      </c>
      <c r="AI6" s="1091">
        <v>31556</v>
      </c>
      <c r="AJ6" s="1092">
        <v>31556</v>
      </c>
      <c r="AK6" s="1093">
        <v>31556</v>
      </c>
      <c r="AL6" s="1092">
        <v>31556</v>
      </c>
      <c r="AM6" s="1091">
        <v>19305</v>
      </c>
      <c r="AN6" s="1092">
        <v>19305</v>
      </c>
      <c r="AO6" s="1093">
        <v>19305</v>
      </c>
      <c r="AP6" s="1092">
        <v>19305</v>
      </c>
      <c r="AQ6" s="1092">
        <v>19305</v>
      </c>
      <c r="AR6" s="1091">
        <v>38981</v>
      </c>
      <c r="AS6" s="1092">
        <v>38981</v>
      </c>
      <c r="AT6" s="1093">
        <v>38981</v>
      </c>
      <c r="AU6" s="1092">
        <v>38981</v>
      </c>
      <c r="AV6" s="1091">
        <v>42693</v>
      </c>
      <c r="AW6" s="1092">
        <v>42693</v>
      </c>
      <c r="AX6" s="1093">
        <v>42693</v>
      </c>
      <c r="AY6" s="1092">
        <v>42693</v>
      </c>
      <c r="AZ6" s="1091">
        <v>42693</v>
      </c>
      <c r="BA6" s="1092">
        <v>42693</v>
      </c>
      <c r="BB6" s="1093">
        <v>42693</v>
      </c>
      <c r="BC6" s="1092">
        <v>42693</v>
      </c>
      <c r="BD6" s="1091">
        <v>44550</v>
      </c>
      <c r="BE6" s="1091">
        <v>44550</v>
      </c>
      <c r="BF6" s="1091">
        <v>44550</v>
      </c>
      <c r="BG6" s="1092">
        <v>44550</v>
      </c>
      <c r="BH6" s="1091">
        <v>33532</v>
      </c>
      <c r="BI6" s="1092">
        <v>33532</v>
      </c>
      <c r="BJ6" s="1093">
        <v>33532</v>
      </c>
      <c r="BK6" s="1093">
        <v>33532</v>
      </c>
      <c r="BL6" s="1092">
        <v>14370</v>
      </c>
      <c r="BM6" s="1091">
        <v>0</v>
      </c>
      <c r="BN6" s="1092">
        <v>0</v>
      </c>
      <c r="BO6" s="1093">
        <v>0</v>
      </c>
      <c r="BP6" s="1092">
        <v>0</v>
      </c>
      <c r="BQ6" s="1092">
        <v>0</v>
      </c>
      <c r="BR6" s="1091">
        <v>0</v>
      </c>
      <c r="BS6" s="1092">
        <v>0</v>
      </c>
      <c r="BT6" s="1093">
        <v>0</v>
      </c>
      <c r="BU6" s="1092">
        <v>0</v>
      </c>
      <c r="BV6" s="1091">
        <v>0</v>
      </c>
      <c r="BW6" s="1092">
        <v>0</v>
      </c>
      <c r="BX6" s="1093">
        <v>0</v>
      </c>
      <c r="BY6" s="1092">
        <v>0</v>
      </c>
      <c r="BZ6" s="1091">
        <v>0</v>
      </c>
      <c r="CA6" s="1092">
        <v>0</v>
      </c>
      <c r="CB6" s="1093">
        <v>0</v>
      </c>
      <c r="CC6" s="1092">
        <v>0</v>
      </c>
    </row>
    <row r="7" spans="2:81" ht="13.5" thickBot="1" x14ac:dyDescent="0.45">
      <c r="B7" s="552"/>
      <c r="C7" s="634" t="s">
        <v>464</v>
      </c>
      <c r="D7" s="5" t="s">
        <v>465</v>
      </c>
      <c r="E7" s="635"/>
      <c r="F7" s="636">
        <f>'January Budget'!AZ9</f>
        <v>10000</v>
      </c>
      <c r="I7" s="404" t="s">
        <v>516</v>
      </c>
      <c r="J7" s="641" t="e">
        <f>+F12</f>
        <v>#DIV/0!</v>
      </c>
      <c r="K7" s="641">
        <f>+F31</f>
        <v>65.789473684210535</v>
      </c>
      <c r="L7" s="641">
        <f>+F52</f>
        <v>83.333333333333329</v>
      </c>
      <c r="M7" s="642">
        <f>+F72</f>
        <v>184.21052631578948</v>
      </c>
      <c r="N7" s="642">
        <f>+F91</f>
        <v>106.78871090770406</v>
      </c>
      <c r="O7" s="642">
        <f>+F112</f>
        <v>84.429824561403521</v>
      </c>
      <c r="P7" s="642">
        <f>+F132</f>
        <v>133.04093567251462</v>
      </c>
      <c r="Q7" s="642">
        <f>+F151</f>
        <v>119.19504643962848</v>
      </c>
      <c r="R7" s="642">
        <f>+F172</f>
        <v>108.02469135802468</v>
      </c>
      <c r="S7" s="642">
        <f>+F192</f>
        <v>103.61842105263158</v>
      </c>
      <c r="T7" s="642">
        <f>+F211</f>
        <v>78.94736842105263</v>
      </c>
      <c r="U7" s="641">
        <f>+F232</f>
        <v>78.94736842105263</v>
      </c>
      <c r="V7" s="643" t="e">
        <f>SUM(J7:U7)</f>
        <v>#DIV/0!</v>
      </c>
      <c r="X7" s="552"/>
      <c r="Y7" s="634" t="s">
        <v>464</v>
      </c>
      <c r="Z7" s="5" t="s">
        <v>465</v>
      </c>
      <c r="AA7" s="635"/>
      <c r="AB7" s="636">
        <f>'January Budget'!BG30</f>
        <v>850</v>
      </c>
      <c r="AD7" s="1090" t="s">
        <v>730</v>
      </c>
      <c r="AE7" s="1094" t="e">
        <f>+J7</f>
        <v>#DIV/0!</v>
      </c>
      <c r="AF7" s="1095" t="e">
        <f>+AE9</f>
        <v>#DIV/0!</v>
      </c>
      <c r="AG7" s="1096" t="e">
        <f>+AF9</f>
        <v>#DIV/0!</v>
      </c>
      <c r="AH7" s="1095" t="e">
        <f>+AG9</f>
        <v>#DIV/0!</v>
      </c>
      <c r="AI7" s="1097">
        <f>+K7</f>
        <v>65.789473684210535</v>
      </c>
      <c r="AJ7" s="1095">
        <f>+AI9</f>
        <v>54.519473684210531</v>
      </c>
      <c r="AK7" s="1096">
        <f>+AJ9</f>
        <v>43.249473684210528</v>
      </c>
      <c r="AL7" s="1095">
        <f>+AK9</f>
        <v>31.979473684210525</v>
      </c>
      <c r="AM7" s="1097">
        <f>+L7</f>
        <v>83.333333333333329</v>
      </c>
      <c r="AN7" s="1095">
        <f>+AM9</f>
        <v>76.438690476190473</v>
      </c>
      <c r="AO7" s="1096">
        <f>+AN9</f>
        <v>69.544047619047618</v>
      </c>
      <c r="AP7" s="1095" t="e">
        <f>+AO9</f>
        <v>#DIV/0!</v>
      </c>
      <c r="AQ7" s="1095" t="e">
        <f>+AP9</f>
        <v>#DIV/0!</v>
      </c>
      <c r="AR7" s="1097">
        <f>+M7</f>
        <v>184.21052631578948</v>
      </c>
      <c r="AS7" s="1095">
        <f>+AR9</f>
        <v>170.28874060150378</v>
      </c>
      <c r="AT7" s="1096">
        <f>+AS9</f>
        <v>156.36695488721807</v>
      </c>
      <c r="AU7" s="1095">
        <f>+AT9</f>
        <v>142.44516917293237</v>
      </c>
      <c r="AV7" s="1097">
        <f>+N7</f>
        <v>106.78871090770406</v>
      </c>
      <c r="AW7" s="1095">
        <f>+AV9</f>
        <v>91.541210907704055</v>
      </c>
      <c r="AX7" s="1096">
        <f>+AW9</f>
        <v>76.293710907704053</v>
      </c>
      <c r="AY7" s="1095">
        <f>+AX9</f>
        <v>61.046210907704051</v>
      </c>
      <c r="AZ7" s="1097">
        <f>+O7</f>
        <v>84.429824561403521</v>
      </c>
      <c r="BA7" s="1095">
        <f>+AZ9</f>
        <v>69.182324561403519</v>
      </c>
      <c r="BB7" s="1096">
        <f>+BA9</f>
        <v>53.934824561403516</v>
      </c>
      <c r="BC7" s="1095">
        <f>+BB9</f>
        <v>38.687324561403514</v>
      </c>
      <c r="BD7" s="1094">
        <f>+P7</f>
        <v>133.04093567251462</v>
      </c>
      <c r="BE7" s="1095">
        <f>+BD9</f>
        <v>117.13022138680033</v>
      </c>
      <c r="BF7" s="1096">
        <f>+BE9</f>
        <v>101.21950710108604</v>
      </c>
      <c r="BG7" s="1095" t="e">
        <f>+BF9</f>
        <v>#DIV/0!</v>
      </c>
      <c r="BH7" s="1097">
        <f>+Q7</f>
        <v>119.19504643962848</v>
      </c>
      <c r="BI7" s="1095">
        <f>+BH9</f>
        <v>107.21933215391419</v>
      </c>
      <c r="BJ7" s="1096">
        <f>+BI9</f>
        <v>95.243617868199905</v>
      </c>
      <c r="BK7" s="1096">
        <f>+BJ9</f>
        <v>83.267903582485616</v>
      </c>
      <c r="BL7" s="1095">
        <f>+BK9</f>
        <v>71.292189296771326</v>
      </c>
      <c r="BM7" s="1097">
        <f>+R7</f>
        <v>108.02469135802468</v>
      </c>
      <c r="BN7" s="1095">
        <f>+BM9</f>
        <v>108.02469135802468</v>
      </c>
      <c r="BO7" s="1096" t="e">
        <f>+BN9</f>
        <v>#DIV/0!</v>
      </c>
      <c r="BP7" s="1095" t="e">
        <f>+BO9</f>
        <v>#DIV/0!</v>
      </c>
      <c r="BQ7" s="1095" t="e">
        <f>+BP9</f>
        <v>#DIV/0!</v>
      </c>
      <c r="BR7" s="1097">
        <f>+S7</f>
        <v>103.61842105263158</v>
      </c>
      <c r="BS7" s="1095">
        <f>+BR9</f>
        <v>103.61842105263158</v>
      </c>
      <c r="BT7" s="1096">
        <f>+BS9</f>
        <v>103.61842105263158</v>
      </c>
      <c r="BU7" s="1095">
        <f>+BT9</f>
        <v>103.61842105263158</v>
      </c>
      <c r="BV7" s="1097">
        <f>+T7</f>
        <v>78.94736842105263</v>
      </c>
      <c r="BW7" s="1095">
        <f>+BV9</f>
        <v>78.94736842105263</v>
      </c>
      <c r="BX7" s="1096">
        <f>+BW9</f>
        <v>78.94736842105263</v>
      </c>
      <c r="BY7" s="1095">
        <f>+BX9</f>
        <v>78.94736842105263</v>
      </c>
      <c r="BZ7" s="1097">
        <f>+U7</f>
        <v>78.94736842105263</v>
      </c>
      <c r="CA7" s="1095">
        <f>+BZ9</f>
        <v>78.94736842105263</v>
      </c>
      <c r="CB7" s="1096">
        <f>+CA9</f>
        <v>78.94736842105263</v>
      </c>
      <c r="CC7" s="1095">
        <f>+CB9</f>
        <v>78.94736842105263</v>
      </c>
    </row>
    <row r="8" spans="2:81" ht="13.5" thickBot="1" x14ac:dyDescent="0.45">
      <c r="B8" s="552"/>
      <c r="C8" s="634" t="s">
        <v>466</v>
      </c>
      <c r="D8" s="5" t="s">
        <v>467</v>
      </c>
      <c r="E8" s="635"/>
      <c r="F8" s="832">
        <f>+(F5/F7)</f>
        <v>17.5</v>
      </c>
      <c r="I8" s="404" t="s">
        <v>517</v>
      </c>
      <c r="J8" s="641" t="e">
        <f>+F18</f>
        <v>#DIV/0!</v>
      </c>
      <c r="K8" s="641">
        <f>+F37</f>
        <v>65.789473684210535</v>
      </c>
      <c r="L8" s="641">
        <f>+F58</f>
        <v>83.333333333333329</v>
      </c>
      <c r="M8" s="642">
        <f>+F78</f>
        <v>184.21052631578948</v>
      </c>
      <c r="N8" s="642">
        <f>+F97</f>
        <v>106.78871090770406</v>
      </c>
      <c r="O8" s="642">
        <f>+F118</f>
        <v>84.429824561403521</v>
      </c>
      <c r="P8" s="642">
        <f>+F138</f>
        <v>133.04093567251462</v>
      </c>
      <c r="Q8" s="642">
        <f>+F157</f>
        <v>119.19504643962848</v>
      </c>
      <c r="R8" s="642">
        <f>+F178</f>
        <v>108.02469135802468</v>
      </c>
      <c r="S8" s="642">
        <f>+F198</f>
        <v>103.61842105263158</v>
      </c>
      <c r="T8" s="642">
        <f>+F217</f>
        <v>78.94736842105263</v>
      </c>
      <c r="U8" s="641">
        <f>+F238</f>
        <v>78.94736842105263</v>
      </c>
      <c r="V8" s="643" t="e">
        <f>SUM(J8:U8)</f>
        <v>#DIV/0!</v>
      </c>
      <c r="X8" s="552"/>
      <c r="Y8" s="634" t="s">
        <v>466</v>
      </c>
      <c r="Z8" s="5" t="s">
        <v>467</v>
      </c>
      <c r="AA8" s="635"/>
      <c r="AB8" s="832">
        <f>+(AB5/AB7)</f>
        <v>0</v>
      </c>
      <c r="AD8" s="1090" t="s">
        <v>728</v>
      </c>
      <c r="AE8" s="1098" t="e">
        <f>+((AE$6/F$7)/J$5)</f>
        <v>#DIV/0!</v>
      </c>
      <c r="AF8" s="1099" t="e">
        <f>+((AF6/F7)/$J5)</f>
        <v>#DIV/0!</v>
      </c>
      <c r="AG8" s="1100" t="e">
        <f>+((AG6/$F7)/$J5)</f>
        <v>#DIV/0!</v>
      </c>
      <c r="AH8" s="1099" t="e">
        <f>+((AH6/$F7)/$J5)</f>
        <v>#DIV/0!</v>
      </c>
      <c r="AI8" s="1098">
        <f t="shared" ref="AI8:AN8" si="0">+((AI6/$F$26)/$K$5)</f>
        <v>11.270000000000001</v>
      </c>
      <c r="AJ8" s="1098">
        <f t="shared" si="0"/>
        <v>11.270000000000001</v>
      </c>
      <c r="AK8" s="1098">
        <f t="shared" si="0"/>
        <v>11.270000000000001</v>
      </c>
      <c r="AL8" s="1099">
        <f t="shared" si="0"/>
        <v>11.270000000000001</v>
      </c>
      <c r="AM8" s="1098">
        <f t="shared" si="0"/>
        <v>6.8946428571428573</v>
      </c>
      <c r="AN8" s="1098">
        <f t="shared" si="0"/>
        <v>6.8946428571428573</v>
      </c>
      <c r="AO8" s="1100" t="e">
        <f>+((AO6/$F7)/$J5)</f>
        <v>#DIV/0!</v>
      </c>
      <c r="AP8" s="1099" t="e">
        <f>+((AP6/$F7)/$J5)</f>
        <v>#DIV/0!</v>
      </c>
      <c r="AQ8" s="1099" t="e">
        <f>+((AQ6/$F7)/$J5)</f>
        <v>#DIV/0!</v>
      </c>
      <c r="AR8" s="1098">
        <f t="shared" ref="AR8:BD8" si="1">+((AR6/$F$26)/$K$5)</f>
        <v>13.921785714285715</v>
      </c>
      <c r="AS8" s="1098">
        <f t="shared" si="1"/>
        <v>13.921785714285715</v>
      </c>
      <c r="AT8" s="1098">
        <f t="shared" si="1"/>
        <v>13.921785714285715</v>
      </c>
      <c r="AU8" s="1099">
        <f t="shared" si="1"/>
        <v>13.921785714285715</v>
      </c>
      <c r="AV8" s="1098">
        <f t="shared" si="1"/>
        <v>15.2475</v>
      </c>
      <c r="AW8" s="1098">
        <f t="shared" si="1"/>
        <v>15.2475</v>
      </c>
      <c r="AX8" s="1098">
        <f t="shared" si="1"/>
        <v>15.2475</v>
      </c>
      <c r="AY8" s="1099">
        <f t="shared" si="1"/>
        <v>15.2475</v>
      </c>
      <c r="AZ8" s="1098">
        <f t="shared" si="1"/>
        <v>15.2475</v>
      </c>
      <c r="BA8" s="1098">
        <f t="shared" si="1"/>
        <v>15.2475</v>
      </c>
      <c r="BB8" s="1098">
        <f t="shared" si="1"/>
        <v>15.2475</v>
      </c>
      <c r="BC8" s="1099">
        <f t="shared" si="1"/>
        <v>15.2475</v>
      </c>
      <c r="BD8" s="1098">
        <f t="shared" si="1"/>
        <v>15.910714285714286</v>
      </c>
      <c r="BE8" s="1098">
        <f>+((BE6/$F$26)/$K$5)</f>
        <v>15.910714285714286</v>
      </c>
      <c r="BF8" s="1100" t="e">
        <f>+((BF6/$F7)/$J5)</f>
        <v>#DIV/0!</v>
      </c>
      <c r="BG8" s="1099" t="e">
        <f>+((BG6/$F7)/$J5)</f>
        <v>#DIV/0!</v>
      </c>
      <c r="BH8" s="1098">
        <f t="shared" ref="BH8:BM8" si="2">+((BH6/$F$26)/$K$5)</f>
        <v>11.975714285714286</v>
      </c>
      <c r="BI8" s="1098">
        <f t="shared" si="2"/>
        <v>11.975714285714286</v>
      </c>
      <c r="BJ8" s="1098">
        <f t="shared" si="2"/>
        <v>11.975714285714286</v>
      </c>
      <c r="BK8" s="1098">
        <f t="shared" si="2"/>
        <v>11.975714285714286</v>
      </c>
      <c r="BL8" s="1099">
        <f t="shared" si="2"/>
        <v>5.1321428571428571</v>
      </c>
      <c r="BM8" s="1098">
        <f t="shared" si="2"/>
        <v>0</v>
      </c>
      <c r="BN8" s="1099" t="e">
        <f>+((BN6/AO7)/$J5)</f>
        <v>#DIV/0!</v>
      </c>
      <c r="BO8" s="1100" t="e">
        <f>+((BO6/$F7)/$J5)</f>
        <v>#DIV/0!</v>
      </c>
      <c r="BP8" s="1099" t="e">
        <f>+((BP6/$F7)/$J5)</f>
        <v>#DIV/0!</v>
      </c>
      <c r="BQ8" s="1099" t="e">
        <f>+((BQ6/$F7)/$J5)</f>
        <v>#DIV/0!</v>
      </c>
      <c r="BR8" s="1098">
        <f t="shared" ref="BR8:CC8" si="3">+((BR6/$F$26)/$K$5)</f>
        <v>0</v>
      </c>
      <c r="BS8" s="1098">
        <f t="shared" si="3"/>
        <v>0</v>
      </c>
      <c r="BT8" s="1098">
        <f t="shared" si="3"/>
        <v>0</v>
      </c>
      <c r="BU8" s="1099">
        <f t="shared" si="3"/>
        <v>0</v>
      </c>
      <c r="BV8" s="1098">
        <f t="shared" si="3"/>
        <v>0</v>
      </c>
      <c r="BW8" s="1098">
        <f t="shared" si="3"/>
        <v>0</v>
      </c>
      <c r="BX8" s="1098">
        <f t="shared" si="3"/>
        <v>0</v>
      </c>
      <c r="BY8" s="1099">
        <f t="shared" si="3"/>
        <v>0</v>
      </c>
      <c r="BZ8" s="1098">
        <f t="shared" si="3"/>
        <v>0</v>
      </c>
      <c r="CA8" s="1098">
        <f t="shared" si="3"/>
        <v>0</v>
      </c>
      <c r="CB8" s="1098">
        <f t="shared" si="3"/>
        <v>0</v>
      </c>
      <c r="CC8" s="1099">
        <f t="shared" si="3"/>
        <v>0</v>
      </c>
    </row>
    <row r="9" spans="2:81" ht="13.5" thickBot="1" x14ac:dyDescent="0.45">
      <c r="B9" s="552"/>
      <c r="C9" s="634" t="s">
        <v>468</v>
      </c>
      <c r="D9" s="5" t="s">
        <v>469</v>
      </c>
      <c r="E9" s="635"/>
      <c r="F9" s="646">
        <f>'January Budget'!AZ11</f>
        <v>0.05</v>
      </c>
      <c r="I9" s="404" t="s">
        <v>518</v>
      </c>
      <c r="J9" s="647" t="e">
        <f>+F20</f>
        <v>#DIV/0!</v>
      </c>
      <c r="K9" s="647">
        <f>+F39</f>
        <v>19736.84210526316</v>
      </c>
      <c r="L9" s="647">
        <f>+F60</f>
        <v>25000</v>
      </c>
      <c r="M9" s="648">
        <f>+F80</f>
        <v>55263.157894736847</v>
      </c>
      <c r="N9" s="648">
        <f>+F99</f>
        <v>32036.613272311217</v>
      </c>
      <c r="O9" s="648">
        <f>+F120</f>
        <v>25328.947368421057</v>
      </c>
      <c r="P9" s="648">
        <f>+F140</f>
        <v>39912.280701754389</v>
      </c>
      <c r="Q9" s="648">
        <f>+F159</f>
        <v>35758.513931888549</v>
      </c>
      <c r="R9" s="648">
        <f>+F180</f>
        <v>32407.407407407405</v>
      </c>
      <c r="S9" s="648">
        <f>+F200</f>
        <v>31085.526315789473</v>
      </c>
      <c r="T9" s="648">
        <f>+F219</f>
        <v>23684.21052631579</v>
      </c>
      <c r="U9" s="647">
        <f>+F240</f>
        <v>23684.21052631579</v>
      </c>
      <c r="V9" s="632" t="e">
        <f>SUM(J9:U9)</f>
        <v>#DIV/0!</v>
      </c>
      <c r="X9" s="552"/>
      <c r="Y9" s="634" t="s">
        <v>468</v>
      </c>
      <c r="Z9" s="5" t="s">
        <v>469</v>
      </c>
      <c r="AA9" s="635"/>
      <c r="AB9" s="646">
        <f>'January Budget'!BG32</f>
        <v>0.01</v>
      </c>
      <c r="AD9" s="1101" t="s">
        <v>729</v>
      </c>
      <c r="AE9" s="1102" t="e">
        <f t="shared" ref="AE9:CC9" si="4">+(AE7-AE8)</f>
        <v>#DIV/0!</v>
      </c>
      <c r="AF9" s="1103" t="e">
        <f t="shared" si="4"/>
        <v>#DIV/0!</v>
      </c>
      <c r="AG9" s="1104" t="e">
        <f t="shared" si="4"/>
        <v>#DIV/0!</v>
      </c>
      <c r="AH9" s="1103" t="e">
        <f t="shared" si="4"/>
        <v>#DIV/0!</v>
      </c>
      <c r="AI9" s="1102">
        <f t="shared" si="4"/>
        <v>54.519473684210531</v>
      </c>
      <c r="AJ9" s="1103">
        <f t="shared" si="4"/>
        <v>43.249473684210528</v>
      </c>
      <c r="AK9" s="1104">
        <f t="shared" si="4"/>
        <v>31.979473684210525</v>
      </c>
      <c r="AL9" s="1103">
        <f t="shared" si="4"/>
        <v>20.709473684210522</v>
      </c>
      <c r="AM9" s="1102">
        <f t="shared" si="4"/>
        <v>76.438690476190473</v>
      </c>
      <c r="AN9" s="1103">
        <f>+(AN7-AN8)</f>
        <v>69.544047619047618</v>
      </c>
      <c r="AO9" s="1104" t="e">
        <f t="shared" si="4"/>
        <v>#DIV/0!</v>
      </c>
      <c r="AP9" s="1103" t="e">
        <f t="shared" si="4"/>
        <v>#DIV/0!</v>
      </c>
      <c r="AQ9" s="1103" t="e">
        <f t="shared" si="4"/>
        <v>#DIV/0!</v>
      </c>
      <c r="AR9" s="1102">
        <f t="shared" si="4"/>
        <v>170.28874060150378</v>
      </c>
      <c r="AS9" s="1103">
        <f t="shared" si="4"/>
        <v>156.36695488721807</v>
      </c>
      <c r="AT9" s="1104">
        <f t="shared" si="4"/>
        <v>142.44516917293237</v>
      </c>
      <c r="AU9" s="1103">
        <f t="shared" si="4"/>
        <v>128.52338345864666</v>
      </c>
      <c r="AV9" s="1102">
        <f t="shared" si="4"/>
        <v>91.541210907704055</v>
      </c>
      <c r="AW9" s="1103">
        <f t="shared" si="4"/>
        <v>76.293710907704053</v>
      </c>
      <c r="AX9" s="1104">
        <f t="shared" si="4"/>
        <v>61.046210907704051</v>
      </c>
      <c r="AY9" s="1103">
        <f t="shared" si="4"/>
        <v>45.798710907704049</v>
      </c>
      <c r="AZ9" s="1102">
        <f t="shared" si="4"/>
        <v>69.182324561403519</v>
      </c>
      <c r="BA9" s="1103">
        <f t="shared" si="4"/>
        <v>53.934824561403516</v>
      </c>
      <c r="BB9" s="1104">
        <f t="shared" si="4"/>
        <v>38.687324561403514</v>
      </c>
      <c r="BC9" s="1103">
        <f t="shared" si="4"/>
        <v>23.439824561403512</v>
      </c>
      <c r="BD9" s="1102">
        <f t="shared" si="4"/>
        <v>117.13022138680033</v>
      </c>
      <c r="BE9" s="1103">
        <f t="shared" si="4"/>
        <v>101.21950710108604</v>
      </c>
      <c r="BF9" s="1104" t="e">
        <f t="shared" si="4"/>
        <v>#DIV/0!</v>
      </c>
      <c r="BG9" s="1103" t="e">
        <f t="shared" si="4"/>
        <v>#DIV/0!</v>
      </c>
      <c r="BH9" s="1102">
        <f t="shared" si="4"/>
        <v>107.21933215391419</v>
      </c>
      <c r="BI9" s="1103">
        <f t="shared" si="4"/>
        <v>95.243617868199905</v>
      </c>
      <c r="BJ9" s="1104">
        <f t="shared" si="4"/>
        <v>83.267903582485616</v>
      </c>
      <c r="BK9" s="1104">
        <f t="shared" si="4"/>
        <v>71.292189296771326</v>
      </c>
      <c r="BL9" s="1103">
        <f t="shared" si="4"/>
        <v>66.160046439628474</v>
      </c>
      <c r="BM9" s="1102">
        <f t="shared" si="4"/>
        <v>108.02469135802468</v>
      </c>
      <c r="BN9" s="1103" t="e">
        <f t="shared" si="4"/>
        <v>#DIV/0!</v>
      </c>
      <c r="BO9" s="1104" t="e">
        <f t="shared" si="4"/>
        <v>#DIV/0!</v>
      </c>
      <c r="BP9" s="1103" t="e">
        <f t="shared" si="4"/>
        <v>#DIV/0!</v>
      </c>
      <c r="BQ9" s="1103" t="e">
        <f t="shared" si="4"/>
        <v>#DIV/0!</v>
      </c>
      <c r="BR9" s="1102">
        <f t="shared" si="4"/>
        <v>103.61842105263158</v>
      </c>
      <c r="BS9" s="1103">
        <f t="shared" si="4"/>
        <v>103.61842105263158</v>
      </c>
      <c r="BT9" s="1104">
        <f t="shared" si="4"/>
        <v>103.61842105263158</v>
      </c>
      <c r="BU9" s="1103">
        <f t="shared" si="4"/>
        <v>103.61842105263158</v>
      </c>
      <c r="BV9" s="1102">
        <f t="shared" si="4"/>
        <v>78.94736842105263</v>
      </c>
      <c r="BW9" s="1103">
        <f t="shared" si="4"/>
        <v>78.94736842105263</v>
      </c>
      <c r="BX9" s="1104">
        <f t="shared" si="4"/>
        <v>78.94736842105263</v>
      </c>
      <c r="BY9" s="1103">
        <f t="shared" si="4"/>
        <v>78.94736842105263</v>
      </c>
      <c r="BZ9" s="1102">
        <f t="shared" si="4"/>
        <v>78.94736842105263</v>
      </c>
      <c r="CA9" s="1103">
        <f t="shared" si="4"/>
        <v>78.94736842105263</v>
      </c>
      <c r="CB9" s="1104">
        <f t="shared" si="4"/>
        <v>78.94736842105263</v>
      </c>
      <c r="CC9" s="1103">
        <f t="shared" si="4"/>
        <v>78.94736842105263</v>
      </c>
    </row>
    <row r="10" spans="2:81" ht="15.4" thickBot="1" x14ac:dyDescent="0.45">
      <c r="B10" s="554"/>
      <c r="C10" s="649" t="s">
        <v>470</v>
      </c>
      <c r="D10" s="650" t="s">
        <v>471</v>
      </c>
      <c r="E10" s="651"/>
      <c r="F10" s="557">
        <f>+((F5/F7)/(1-F9))</f>
        <v>18.421052631578949</v>
      </c>
      <c r="I10" s="404" t="s">
        <v>519</v>
      </c>
      <c r="J10" s="653" t="e">
        <f t="shared" ref="J10:V10" si="5">+(J9/J3)</f>
        <v>#DIV/0!</v>
      </c>
      <c r="K10" s="653">
        <f t="shared" si="5"/>
        <v>0.11278195488721805</v>
      </c>
      <c r="L10" s="653">
        <f t="shared" si="5"/>
        <v>0.11904761904761904</v>
      </c>
      <c r="M10" s="654">
        <f t="shared" si="5"/>
        <v>0.19736842105263161</v>
      </c>
      <c r="N10" s="654">
        <f t="shared" si="5"/>
        <v>9.1533180778032047E-2</v>
      </c>
      <c r="O10" s="654">
        <f t="shared" si="5"/>
        <v>6.5789473684210537E-2</v>
      </c>
      <c r="P10" s="654">
        <f t="shared" si="5"/>
        <v>8.7719298245614044E-2</v>
      </c>
      <c r="Q10" s="654">
        <f t="shared" si="5"/>
        <v>9.2879256965944276E-2</v>
      </c>
      <c r="R10" s="654">
        <f t="shared" si="5"/>
        <v>9.2592592592592587E-2</v>
      </c>
      <c r="S10" s="654">
        <f t="shared" si="5"/>
        <v>9.8684210526315791E-2</v>
      </c>
      <c r="T10" s="654">
        <f t="shared" si="5"/>
        <v>0.11278195488721805</v>
      </c>
      <c r="U10" s="653">
        <f t="shared" si="5"/>
        <v>0.11278195488721805</v>
      </c>
      <c r="V10" s="639" t="e">
        <f t="shared" si="5"/>
        <v>#DIV/0!</v>
      </c>
      <c r="X10" s="554"/>
      <c r="Y10" s="649" t="s">
        <v>470</v>
      </c>
      <c r="Z10" s="650" t="s">
        <v>471</v>
      </c>
      <c r="AA10" s="651"/>
      <c r="AB10" s="557">
        <f>+((AB5/AB7)/(1-AB9))</f>
        <v>0</v>
      </c>
      <c r="AD10" s="1090" t="s">
        <v>731</v>
      </c>
      <c r="AE10" s="1105">
        <v>8</v>
      </c>
      <c r="AF10" s="1105">
        <v>7</v>
      </c>
      <c r="AG10" s="1105">
        <v>7</v>
      </c>
      <c r="AH10" s="1106">
        <v>8</v>
      </c>
      <c r="AI10" s="1105">
        <v>6</v>
      </c>
      <c r="AJ10" s="1105">
        <v>6</v>
      </c>
      <c r="AK10" s="1105">
        <v>6</v>
      </c>
      <c r="AL10" s="1106">
        <v>6</v>
      </c>
      <c r="AM10" s="1105">
        <v>5</v>
      </c>
      <c r="AN10" s="1105">
        <v>5</v>
      </c>
      <c r="AO10" s="1105">
        <v>5</v>
      </c>
      <c r="AP10" s="1106">
        <v>5</v>
      </c>
      <c r="AQ10" s="1106">
        <v>5</v>
      </c>
      <c r="AR10" s="1105">
        <v>6</v>
      </c>
      <c r="AS10" s="1105">
        <v>6</v>
      </c>
      <c r="AT10" s="1105">
        <v>6</v>
      </c>
      <c r="AU10" s="1106">
        <v>6</v>
      </c>
      <c r="AV10" s="1105">
        <v>7</v>
      </c>
      <c r="AW10" s="1105">
        <v>7</v>
      </c>
      <c r="AX10" s="1105">
        <v>7</v>
      </c>
      <c r="AY10" s="1106">
        <v>7</v>
      </c>
      <c r="AZ10" s="1105">
        <v>14</v>
      </c>
      <c r="BA10" s="1105">
        <v>13</v>
      </c>
      <c r="BB10" s="1105">
        <v>13</v>
      </c>
      <c r="BC10" s="1106">
        <v>13</v>
      </c>
      <c r="BD10" s="1105">
        <v>12</v>
      </c>
      <c r="BE10" s="1105">
        <v>11</v>
      </c>
      <c r="BF10" s="1105">
        <v>11</v>
      </c>
      <c r="BG10" s="1106">
        <v>11</v>
      </c>
      <c r="BH10" s="1105">
        <v>16</v>
      </c>
      <c r="BI10" s="1105">
        <v>13</v>
      </c>
      <c r="BJ10" s="1105">
        <v>8</v>
      </c>
      <c r="BK10" s="1105">
        <v>0</v>
      </c>
      <c r="BL10" s="1106">
        <v>0</v>
      </c>
      <c r="BM10" s="1105">
        <v>0</v>
      </c>
      <c r="BN10" s="1105">
        <v>0</v>
      </c>
      <c r="BO10" s="1105">
        <v>0</v>
      </c>
      <c r="BP10" s="1106">
        <v>0</v>
      </c>
      <c r="BQ10" s="1106">
        <v>0</v>
      </c>
      <c r="BR10" s="1105">
        <v>0</v>
      </c>
      <c r="BS10" s="1105">
        <v>0</v>
      </c>
      <c r="BT10" s="1105">
        <v>0</v>
      </c>
      <c r="BU10" s="1106">
        <v>0</v>
      </c>
      <c r="BV10" s="1105">
        <v>0</v>
      </c>
      <c r="BW10" s="1105">
        <v>0</v>
      </c>
      <c r="BX10" s="1105">
        <v>0</v>
      </c>
      <c r="BY10" s="1106">
        <v>0</v>
      </c>
      <c r="BZ10" s="1105">
        <v>0</v>
      </c>
      <c r="CA10" s="1105">
        <v>0</v>
      </c>
      <c r="CB10" s="1105">
        <v>0</v>
      </c>
      <c r="CC10" s="1106">
        <v>0</v>
      </c>
    </row>
    <row r="11" spans="2:81" ht="13.5" thickBot="1" x14ac:dyDescent="0.45">
      <c r="B11" s="552"/>
      <c r="C11" s="634" t="s">
        <v>472</v>
      </c>
      <c r="D11" s="5" t="s">
        <v>473</v>
      </c>
      <c r="E11" s="635"/>
      <c r="F11" s="646">
        <f>'January Budget'!AZ13</f>
        <v>0</v>
      </c>
      <c r="I11" s="404" t="s">
        <v>684</v>
      </c>
      <c r="J11" s="655">
        <f>+F16</f>
        <v>0</v>
      </c>
      <c r="K11" s="655">
        <f>+F35</f>
        <v>0</v>
      </c>
      <c r="L11" s="655">
        <f>+F56</f>
        <v>0</v>
      </c>
      <c r="M11" s="601">
        <f>+F76</f>
        <v>0</v>
      </c>
      <c r="N11" s="601">
        <f>+F95</f>
        <v>0</v>
      </c>
      <c r="O11" s="601">
        <f>+F116</f>
        <v>0</v>
      </c>
      <c r="P11" s="601">
        <f>+F136</f>
        <v>0</v>
      </c>
      <c r="Q11" s="601">
        <f>+F155</f>
        <v>0</v>
      </c>
      <c r="R11" s="601">
        <f>+F176</f>
        <v>0</v>
      </c>
      <c r="S11" s="601">
        <f>+F196</f>
        <v>0</v>
      </c>
      <c r="T11" s="601">
        <f>+F215</f>
        <v>0</v>
      </c>
      <c r="U11" s="655">
        <f>+F236</f>
        <v>0</v>
      </c>
      <c r="V11" s="645">
        <f>SUM(J11:U11)</f>
        <v>0</v>
      </c>
      <c r="X11" s="552"/>
      <c r="Y11" s="634" t="s">
        <v>472</v>
      </c>
      <c r="Z11" s="5" t="s">
        <v>473</v>
      </c>
      <c r="AA11" s="635"/>
      <c r="AB11" s="646">
        <f>'January Budget'!BG34</f>
        <v>0.95</v>
      </c>
      <c r="AD11" s="1090" t="s">
        <v>733</v>
      </c>
      <c r="AE11" s="1107">
        <v>5</v>
      </c>
      <c r="AF11" s="1107">
        <v>4</v>
      </c>
      <c r="AG11" s="1107">
        <v>4</v>
      </c>
      <c r="AH11" s="1108">
        <v>5</v>
      </c>
      <c r="AI11" s="1107">
        <v>4</v>
      </c>
      <c r="AJ11" s="1107">
        <v>4</v>
      </c>
      <c r="AK11" s="1107">
        <v>4</v>
      </c>
      <c r="AL11" s="1108">
        <v>4</v>
      </c>
      <c r="AM11" s="1107">
        <v>3</v>
      </c>
      <c r="AN11" s="1107">
        <v>3</v>
      </c>
      <c r="AO11" s="1107">
        <v>3</v>
      </c>
      <c r="AP11" s="1108">
        <v>3</v>
      </c>
      <c r="AQ11" s="1108">
        <v>3</v>
      </c>
      <c r="AR11" s="1107">
        <v>3</v>
      </c>
      <c r="AS11" s="1107">
        <v>2</v>
      </c>
      <c r="AT11" s="1107">
        <v>2</v>
      </c>
      <c r="AU11" s="1108">
        <v>2</v>
      </c>
      <c r="AV11" s="1107">
        <v>4</v>
      </c>
      <c r="AW11" s="1107">
        <v>3</v>
      </c>
      <c r="AX11" s="1107">
        <v>4</v>
      </c>
      <c r="AY11" s="1108">
        <v>3</v>
      </c>
      <c r="AZ11" s="1107">
        <v>7</v>
      </c>
      <c r="BA11" s="1107">
        <v>6</v>
      </c>
      <c r="BB11" s="1107">
        <v>6</v>
      </c>
      <c r="BC11" s="1108">
        <v>6</v>
      </c>
      <c r="BD11" s="1107">
        <v>6</v>
      </c>
      <c r="BE11" s="1107">
        <v>5</v>
      </c>
      <c r="BF11" s="1107">
        <v>5</v>
      </c>
      <c r="BG11" s="1108">
        <v>5</v>
      </c>
      <c r="BH11" s="1107">
        <v>6</v>
      </c>
      <c r="BI11" s="1107">
        <v>4</v>
      </c>
      <c r="BJ11" s="1107">
        <v>4</v>
      </c>
      <c r="BK11" s="1107">
        <v>0</v>
      </c>
      <c r="BL11" s="1108">
        <v>0</v>
      </c>
      <c r="BM11" s="1107">
        <v>0</v>
      </c>
      <c r="BN11" s="1107">
        <v>0</v>
      </c>
      <c r="BO11" s="1107">
        <v>0</v>
      </c>
      <c r="BP11" s="1108">
        <v>0</v>
      </c>
      <c r="BQ11" s="1108">
        <v>0</v>
      </c>
      <c r="BR11" s="1107">
        <v>0</v>
      </c>
      <c r="BS11" s="1107">
        <v>0</v>
      </c>
      <c r="BT11" s="1107">
        <v>0</v>
      </c>
      <c r="BU11" s="1108">
        <v>0</v>
      </c>
      <c r="BV11" s="1107">
        <v>0</v>
      </c>
      <c r="BW11" s="1107">
        <v>0</v>
      </c>
      <c r="BX11" s="1107">
        <v>0</v>
      </c>
      <c r="BY11" s="1108">
        <v>0</v>
      </c>
      <c r="BZ11" s="1107">
        <v>0</v>
      </c>
      <c r="CA11" s="1107">
        <v>0</v>
      </c>
      <c r="CB11" s="1107">
        <v>0</v>
      </c>
      <c r="CC11" s="1108">
        <v>0</v>
      </c>
    </row>
    <row r="12" spans="2:81" ht="13.5" thickBot="1" x14ac:dyDescent="0.45">
      <c r="B12" s="552"/>
      <c r="C12" s="634" t="s">
        <v>474</v>
      </c>
      <c r="D12" s="5" t="s">
        <v>475</v>
      </c>
      <c r="E12" s="635"/>
      <c r="F12" s="644" t="e">
        <f>SUM(F10/F11)</f>
        <v>#DIV/0!</v>
      </c>
      <c r="I12" s="915" t="s">
        <v>966</v>
      </c>
      <c r="J12" s="655">
        <f>+F17</f>
        <v>0</v>
      </c>
      <c r="K12" s="655">
        <f>+F36</f>
        <v>0</v>
      </c>
      <c r="L12" s="655">
        <f>+F57</f>
        <v>0</v>
      </c>
      <c r="M12" s="601">
        <f>+F77</f>
        <v>0</v>
      </c>
      <c r="N12" s="601">
        <f>+F96</f>
        <v>0</v>
      </c>
      <c r="O12" s="601">
        <f>+F117</f>
        <v>0</v>
      </c>
      <c r="P12" s="601">
        <f>+F137</f>
        <v>0</v>
      </c>
      <c r="Q12" s="601">
        <f>+F156</f>
        <v>0</v>
      </c>
      <c r="R12" s="601">
        <f>+F177</f>
        <v>0</v>
      </c>
      <c r="S12" s="601">
        <f>+F197</f>
        <v>0</v>
      </c>
      <c r="T12" s="601">
        <f>+F216</f>
        <v>0</v>
      </c>
      <c r="U12" s="655">
        <f>+F237</f>
        <v>0</v>
      </c>
      <c r="V12" s="645">
        <f>SUM(J12:U12)</f>
        <v>0</v>
      </c>
      <c r="X12" s="552"/>
      <c r="Y12" s="634" t="s">
        <v>474</v>
      </c>
      <c r="Z12" s="5" t="s">
        <v>475</v>
      </c>
      <c r="AA12" s="635"/>
      <c r="AB12" s="644">
        <f>SUM(AB10/AB11)</f>
        <v>0</v>
      </c>
      <c r="AD12" s="1090" t="s">
        <v>734</v>
      </c>
      <c r="AE12" s="1107">
        <v>3</v>
      </c>
      <c r="AF12" s="1107">
        <v>3</v>
      </c>
      <c r="AG12" s="1107">
        <v>3</v>
      </c>
      <c r="AH12" s="1108">
        <v>3</v>
      </c>
      <c r="AI12" s="1107">
        <v>2</v>
      </c>
      <c r="AJ12" s="1107">
        <v>2</v>
      </c>
      <c r="AK12" s="1107">
        <v>2</v>
      </c>
      <c r="AL12" s="1108">
        <v>2</v>
      </c>
      <c r="AM12" s="1107">
        <v>2</v>
      </c>
      <c r="AN12" s="1107">
        <v>2</v>
      </c>
      <c r="AO12" s="1107">
        <v>2</v>
      </c>
      <c r="AP12" s="1108">
        <v>2</v>
      </c>
      <c r="AQ12" s="1108">
        <v>2</v>
      </c>
      <c r="AR12" s="1107">
        <v>4</v>
      </c>
      <c r="AS12" s="1107">
        <v>3</v>
      </c>
      <c r="AT12" s="1107">
        <v>4</v>
      </c>
      <c r="AU12" s="1108">
        <v>4</v>
      </c>
      <c r="AV12" s="1107">
        <v>3</v>
      </c>
      <c r="AW12" s="1107">
        <v>4</v>
      </c>
      <c r="AX12" s="1107">
        <v>3</v>
      </c>
      <c r="AY12" s="1108">
        <v>4</v>
      </c>
      <c r="AZ12" s="1107">
        <v>7</v>
      </c>
      <c r="BA12" s="1107">
        <v>7</v>
      </c>
      <c r="BB12" s="1107">
        <v>7</v>
      </c>
      <c r="BC12" s="1108">
        <v>7</v>
      </c>
      <c r="BD12" s="1107">
        <v>6</v>
      </c>
      <c r="BE12" s="1107">
        <v>6</v>
      </c>
      <c r="BF12" s="1107">
        <v>6</v>
      </c>
      <c r="BG12" s="1108">
        <v>6</v>
      </c>
      <c r="BH12" s="1107">
        <v>10</v>
      </c>
      <c r="BI12" s="1107">
        <v>9</v>
      </c>
      <c r="BJ12" s="1107">
        <v>4</v>
      </c>
      <c r="BK12" s="1107">
        <v>0</v>
      </c>
      <c r="BL12" s="1108">
        <v>0</v>
      </c>
      <c r="BM12" s="1107">
        <v>0</v>
      </c>
      <c r="BN12" s="1107">
        <v>0</v>
      </c>
      <c r="BO12" s="1107">
        <v>0</v>
      </c>
      <c r="BP12" s="1108">
        <v>0</v>
      </c>
      <c r="BQ12" s="1108">
        <v>0</v>
      </c>
      <c r="BR12" s="1107">
        <v>0</v>
      </c>
      <c r="BS12" s="1107">
        <v>0</v>
      </c>
      <c r="BT12" s="1107">
        <v>0</v>
      </c>
      <c r="BU12" s="1108">
        <v>0</v>
      </c>
      <c r="BV12" s="1107">
        <v>0</v>
      </c>
      <c r="BW12" s="1107">
        <v>0</v>
      </c>
      <c r="BX12" s="1107">
        <v>0</v>
      </c>
      <c r="BY12" s="1108">
        <v>0</v>
      </c>
      <c r="BZ12" s="1107">
        <v>0</v>
      </c>
      <c r="CA12" s="1107">
        <v>0</v>
      </c>
      <c r="CB12" s="1107">
        <v>0</v>
      </c>
      <c r="CC12" s="1108">
        <v>0</v>
      </c>
    </row>
    <row r="13" spans="2:81" ht="13.5" thickBot="1" x14ac:dyDescent="0.45">
      <c r="B13" s="552"/>
      <c r="C13" s="634" t="s">
        <v>476</v>
      </c>
      <c r="D13" s="5" t="s">
        <v>477</v>
      </c>
      <c r="E13" s="635"/>
      <c r="F13" s="848">
        <f>'January Budget'!AZ15</f>
        <v>24</v>
      </c>
      <c r="I13" s="404" t="s">
        <v>520</v>
      </c>
      <c r="J13" s="850">
        <f t="shared" ref="J13:V13" si="6">+(J11+J12)</f>
        <v>0</v>
      </c>
      <c r="K13" s="850">
        <f t="shared" si="6"/>
        <v>0</v>
      </c>
      <c r="L13" s="850">
        <f t="shared" si="6"/>
        <v>0</v>
      </c>
      <c r="M13" s="603">
        <f t="shared" si="6"/>
        <v>0</v>
      </c>
      <c r="N13" s="603">
        <f t="shared" si="6"/>
        <v>0</v>
      </c>
      <c r="O13" s="603">
        <f t="shared" si="6"/>
        <v>0</v>
      </c>
      <c r="P13" s="603">
        <f t="shared" si="6"/>
        <v>0</v>
      </c>
      <c r="Q13" s="603">
        <f t="shared" si="6"/>
        <v>0</v>
      </c>
      <c r="R13" s="603">
        <f t="shared" si="6"/>
        <v>0</v>
      </c>
      <c r="S13" s="603">
        <f t="shared" si="6"/>
        <v>0</v>
      </c>
      <c r="T13" s="603">
        <f t="shared" si="6"/>
        <v>0</v>
      </c>
      <c r="U13" s="850">
        <f t="shared" si="6"/>
        <v>0</v>
      </c>
      <c r="V13" s="851">
        <f t="shared" si="6"/>
        <v>0</v>
      </c>
      <c r="X13" s="552"/>
      <c r="Y13" s="634" t="s">
        <v>476</v>
      </c>
      <c r="Z13" s="5" t="s">
        <v>477</v>
      </c>
      <c r="AA13" s="635"/>
      <c r="AB13" s="846">
        <f>'January Budget'!BG36</f>
        <v>21</v>
      </c>
      <c r="AD13" s="1109" t="s">
        <v>738</v>
      </c>
      <c r="AE13" s="1110">
        <f>+(AE12/AE10)</f>
        <v>0.375</v>
      </c>
      <c r="AF13" s="1111">
        <f t="shared" ref="AF13:CC13" si="7">+(AF12/AF10)</f>
        <v>0.42857142857142855</v>
      </c>
      <c r="AG13" s="1111">
        <f t="shared" si="7"/>
        <v>0.42857142857142855</v>
      </c>
      <c r="AH13" s="1112">
        <f t="shared" si="7"/>
        <v>0.375</v>
      </c>
      <c r="AI13" s="1110">
        <f t="shared" si="7"/>
        <v>0.33333333333333331</v>
      </c>
      <c r="AJ13" s="1111">
        <f t="shared" si="7"/>
        <v>0.33333333333333331</v>
      </c>
      <c r="AK13" s="1111">
        <f t="shared" si="7"/>
        <v>0.33333333333333331</v>
      </c>
      <c r="AL13" s="1112">
        <f t="shared" si="7"/>
        <v>0.33333333333333331</v>
      </c>
      <c r="AM13" s="1110">
        <f t="shared" si="7"/>
        <v>0.4</v>
      </c>
      <c r="AN13" s="1111">
        <f t="shared" si="7"/>
        <v>0.4</v>
      </c>
      <c r="AO13" s="1111">
        <f t="shared" si="7"/>
        <v>0.4</v>
      </c>
      <c r="AP13" s="1112">
        <f t="shared" si="7"/>
        <v>0.4</v>
      </c>
      <c r="AQ13" s="1112">
        <f t="shared" si="7"/>
        <v>0.4</v>
      </c>
      <c r="AR13" s="1110">
        <f t="shared" si="7"/>
        <v>0.66666666666666663</v>
      </c>
      <c r="AS13" s="1111">
        <f t="shared" si="7"/>
        <v>0.5</v>
      </c>
      <c r="AT13" s="1111">
        <f t="shared" si="7"/>
        <v>0.66666666666666663</v>
      </c>
      <c r="AU13" s="1112">
        <f t="shared" si="7"/>
        <v>0.66666666666666663</v>
      </c>
      <c r="AV13" s="1110">
        <f t="shared" si="7"/>
        <v>0.42857142857142855</v>
      </c>
      <c r="AW13" s="1111">
        <f t="shared" si="7"/>
        <v>0.5714285714285714</v>
      </c>
      <c r="AX13" s="1111">
        <f t="shared" si="7"/>
        <v>0.42857142857142855</v>
      </c>
      <c r="AY13" s="1112">
        <f t="shared" si="7"/>
        <v>0.5714285714285714</v>
      </c>
      <c r="AZ13" s="1110">
        <f t="shared" si="7"/>
        <v>0.5</v>
      </c>
      <c r="BA13" s="1111">
        <f t="shared" si="7"/>
        <v>0.53846153846153844</v>
      </c>
      <c r="BB13" s="1111">
        <f t="shared" si="7"/>
        <v>0.53846153846153844</v>
      </c>
      <c r="BC13" s="1112">
        <f t="shared" si="7"/>
        <v>0.53846153846153844</v>
      </c>
      <c r="BD13" s="1110">
        <f t="shared" si="7"/>
        <v>0.5</v>
      </c>
      <c r="BE13" s="1111">
        <f t="shared" si="7"/>
        <v>0.54545454545454541</v>
      </c>
      <c r="BF13" s="1111">
        <f t="shared" si="7"/>
        <v>0.54545454545454541</v>
      </c>
      <c r="BG13" s="1112">
        <f t="shared" si="7"/>
        <v>0.54545454545454541</v>
      </c>
      <c r="BH13" s="1110">
        <f t="shared" si="7"/>
        <v>0.625</v>
      </c>
      <c r="BI13" s="1111">
        <f t="shared" si="7"/>
        <v>0.69230769230769229</v>
      </c>
      <c r="BJ13" s="1111">
        <f t="shared" si="7"/>
        <v>0.5</v>
      </c>
      <c r="BK13" s="1111" t="e">
        <f t="shared" si="7"/>
        <v>#DIV/0!</v>
      </c>
      <c r="BL13" s="1112" t="e">
        <f t="shared" si="7"/>
        <v>#DIV/0!</v>
      </c>
      <c r="BM13" s="1110" t="e">
        <f t="shared" si="7"/>
        <v>#DIV/0!</v>
      </c>
      <c r="BN13" s="1111" t="e">
        <f t="shared" si="7"/>
        <v>#DIV/0!</v>
      </c>
      <c r="BO13" s="1111" t="e">
        <f t="shared" si="7"/>
        <v>#DIV/0!</v>
      </c>
      <c r="BP13" s="1112" t="e">
        <f t="shared" si="7"/>
        <v>#DIV/0!</v>
      </c>
      <c r="BQ13" s="1112" t="e">
        <f t="shared" si="7"/>
        <v>#DIV/0!</v>
      </c>
      <c r="BR13" s="1110" t="e">
        <f t="shared" si="7"/>
        <v>#DIV/0!</v>
      </c>
      <c r="BS13" s="1111" t="e">
        <f t="shared" si="7"/>
        <v>#DIV/0!</v>
      </c>
      <c r="BT13" s="1111" t="e">
        <f t="shared" si="7"/>
        <v>#DIV/0!</v>
      </c>
      <c r="BU13" s="1112" t="e">
        <f t="shared" si="7"/>
        <v>#DIV/0!</v>
      </c>
      <c r="BV13" s="1110" t="e">
        <f t="shared" si="7"/>
        <v>#DIV/0!</v>
      </c>
      <c r="BW13" s="1111" t="e">
        <f t="shared" si="7"/>
        <v>#DIV/0!</v>
      </c>
      <c r="BX13" s="1111" t="e">
        <f t="shared" si="7"/>
        <v>#DIV/0!</v>
      </c>
      <c r="BY13" s="1112" t="e">
        <f t="shared" si="7"/>
        <v>#DIV/0!</v>
      </c>
      <c r="BZ13" s="1110" t="e">
        <f t="shared" si="7"/>
        <v>#DIV/0!</v>
      </c>
      <c r="CA13" s="1111" t="e">
        <f t="shared" si="7"/>
        <v>#DIV/0!</v>
      </c>
      <c r="CB13" s="1111" t="e">
        <f t="shared" si="7"/>
        <v>#DIV/0!</v>
      </c>
      <c r="CC13" s="1112" t="e">
        <f t="shared" si="7"/>
        <v>#DIV/0!</v>
      </c>
    </row>
    <row r="14" spans="2:81" ht="13.5" thickBot="1" x14ac:dyDescent="0.45">
      <c r="B14" s="552"/>
      <c r="C14" s="634" t="s">
        <v>478</v>
      </c>
      <c r="D14" s="5" t="s">
        <v>479</v>
      </c>
      <c r="E14" s="635"/>
      <c r="F14" s="656" t="e">
        <f>(F12/F13)</f>
        <v>#DIV/0!</v>
      </c>
      <c r="I14" s="404" t="s">
        <v>521</v>
      </c>
      <c r="J14" s="653" t="e">
        <f t="shared" ref="J14:V14" si="8">+(J13/J7)</f>
        <v>#DIV/0!</v>
      </c>
      <c r="K14" s="653">
        <f t="shared" si="8"/>
        <v>0</v>
      </c>
      <c r="L14" s="653">
        <f t="shared" si="8"/>
        <v>0</v>
      </c>
      <c r="M14" s="654">
        <f t="shared" si="8"/>
        <v>0</v>
      </c>
      <c r="N14" s="654">
        <f t="shared" si="8"/>
        <v>0</v>
      </c>
      <c r="O14" s="654">
        <f t="shared" si="8"/>
        <v>0</v>
      </c>
      <c r="P14" s="654">
        <f t="shared" si="8"/>
        <v>0</v>
      </c>
      <c r="Q14" s="654">
        <f t="shared" si="8"/>
        <v>0</v>
      </c>
      <c r="R14" s="654">
        <f t="shared" si="8"/>
        <v>0</v>
      </c>
      <c r="S14" s="654">
        <f t="shared" si="8"/>
        <v>0</v>
      </c>
      <c r="T14" s="654">
        <f t="shared" si="8"/>
        <v>0</v>
      </c>
      <c r="U14" s="653">
        <f t="shared" si="8"/>
        <v>0</v>
      </c>
      <c r="V14" s="657" t="e">
        <f t="shared" si="8"/>
        <v>#DIV/0!</v>
      </c>
      <c r="X14" s="552"/>
      <c r="Y14" s="634" t="s">
        <v>478</v>
      </c>
      <c r="Z14" s="5" t="s">
        <v>479</v>
      </c>
      <c r="AA14" s="635"/>
      <c r="AB14" s="656">
        <f>(AB12/AB13)</f>
        <v>0</v>
      </c>
      <c r="AD14" s="1101" t="s">
        <v>739</v>
      </c>
      <c r="AE14" s="1102" t="e">
        <f>+(AE10-AE8)</f>
        <v>#DIV/0!</v>
      </c>
      <c r="AF14" s="1103" t="e">
        <f t="shared" ref="AF14:CC14" si="9">+(AF10-AF8)</f>
        <v>#DIV/0!</v>
      </c>
      <c r="AG14" s="1103" t="e">
        <f t="shared" si="9"/>
        <v>#DIV/0!</v>
      </c>
      <c r="AH14" s="1113" t="e">
        <f t="shared" si="9"/>
        <v>#DIV/0!</v>
      </c>
      <c r="AI14" s="1102">
        <f t="shared" si="9"/>
        <v>-5.2700000000000014</v>
      </c>
      <c r="AJ14" s="1103">
        <f t="shared" si="9"/>
        <v>-5.2700000000000014</v>
      </c>
      <c r="AK14" s="1103">
        <f t="shared" si="9"/>
        <v>-5.2700000000000014</v>
      </c>
      <c r="AL14" s="1113">
        <f t="shared" si="9"/>
        <v>-5.2700000000000014</v>
      </c>
      <c r="AM14" s="1102">
        <f t="shared" si="9"/>
        <v>-1.8946428571428573</v>
      </c>
      <c r="AN14" s="1103">
        <f t="shared" si="9"/>
        <v>-1.8946428571428573</v>
      </c>
      <c r="AO14" s="1103" t="e">
        <f t="shared" si="9"/>
        <v>#DIV/0!</v>
      </c>
      <c r="AP14" s="1113" t="e">
        <f t="shared" si="9"/>
        <v>#DIV/0!</v>
      </c>
      <c r="AQ14" s="1113" t="e">
        <f t="shared" si="9"/>
        <v>#DIV/0!</v>
      </c>
      <c r="AR14" s="1102">
        <f t="shared" si="9"/>
        <v>-7.9217857142857149</v>
      </c>
      <c r="AS14" s="1103">
        <f t="shared" si="9"/>
        <v>-7.9217857142857149</v>
      </c>
      <c r="AT14" s="1103">
        <f t="shared" si="9"/>
        <v>-7.9217857142857149</v>
      </c>
      <c r="AU14" s="1113">
        <f t="shared" si="9"/>
        <v>-7.9217857142857149</v>
      </c>
      <c r="AV14" s="1102">
        <f t="shared" si="9"/>
        <v>-8.2475000000000005</v>
      </c>
      <c r="AW14" s="1103">
        <f t="shared" si="9"/>
        <v>-8.2475000000000005</v>
      </c>
      <c r="AX14" s="1103">
        <f t="shared" si="9"/>
        <v>-8.2475000000000005</v>
      </c>
      <c r="AY14" s="1113">
        <f t="shared" si="9"/>
        <v>-8.2475000000000005</v>
      </c>
      <c r="AZ14" s="1102">
        <f t="shared" si="9"/>
        <v>-1.2475000000000005</v>
      </c>
      <c r="BA14" s="1103">
        <f t="shared" si="9"/>
        <v>-2.2475000000000005</v>
      </c>
      <c r="BB14" s="1103">
        <f t="shared" si="9"/>
        <v>-2.2475000000000005</v>
      </c>
      <c r="BC14" s="1113">
        <f t="shared" si="9"/>
        <v>-2.2475000000000005</v>
      </c>
      <c r="BD14" s="1102">
        <f t="shared" si="9"/>
        <v>-3.9107142857142865</v>
      </c>
      <c r="BE14" s="1103">
        <f t="shared" si="9"/>
        <v>-4.9107142857142865</v>
      </c>
      <c r="BF14" s="1103" t="e">
        <f t="shared" si="9"/>
        <v>#DIV/0!</v>
      </c>
      <c r="BG14" s="1113" t="e">
        <f t="shared" si="9"/>
        <v>#DIV/0!</v>
      </c>
      <c r="BH14" s="1102">
        <f t="shared" si="9"/>
        <v>4.024285714285714</v>
      </c>
      <c r="BI14" s="1103">
        <f t="shared" si="9"/>
        <v>1.024285714285714</v>
      </c>
      <c r="BJ14" s="1103">
        <f t="shared" si="9"/>
        <v>-3.975714285714286</v>
      </c>
      <c r="BK14" s="1103">
        <f t="shared" si="9"/>
        <v>-11.975714285714286</v>
      </c>
      <c r="BL14" s="1113">
        <f t="shared" si="9"/>
        <v>-5.1321428571428571</v>
      </c>
      <c r="BM14" s="1102">
        <f t="shared" si="9"/>
        <v>0</v>
      </c>
      <c r="BN14" s="1103" t="e">
        <f t="shared" si="9"/>
        <v>#DIV/0!</v>
      </c>
      <c r="BO14" s="1103" t="e">
        <f t="shared" si="9"/>
        <v>#DIV/0!</v>
      </c>
      <c r="BP14" s="1113" t="e">
        <f t="shared" si="9"/>
        <v>#DIV/0!</v>
      </c>
      <c r="BQ14" s="1113" t="e">
        <f t="shared" si="9"/>
        <v>#DIV/0!</v>
      </c>
      <c r="BR14" s="1102">
        <f t="shared" si="9"/>
        <v>0</v>
      </c>
      <c r="BS14" s="1103">
        <f t="shared" si="9"/>
        <v>0</v>
      </c>
      <c r="BT14" s="1103">
        <f t="shared" si="9"/>
        <v>0</v>
      </c>
      <c r="BU14" s="1113">
        <f t="shared" si="9"/>
        <v>0</v>
      </c>
      <c r="BV14" s="1102">
        <f t="shared" si="9"/>
        <v>0</v>
      </c>
      <c r="BW14" s="1103">
        <f t="shared" si="9"/>
        <v>0</v>
      </c>
      <c r="BX14" s="1103">
        <f t="shared" si="9"/>
        <v>0</v>
      </c>
      <c r="BY14" s="1113">
        <f t="shared" si="9"/>
        <v>0</v>
      </c>
      <c r="BZ14" s="1102">
        <f t="shared" si="9"/>
        <v>0</v>
      </c>
      <c r="CA14" s="1103">
        <f t="shared" si="9"/>
        <v>0</v>
      </c>
      <c r="CB14" s="1103">
        <f t="shared" si="9"/>
        <v>0</v>
      </c>
      <c r="CC14" s="1113">
        <f t="shared" si="9"/>
        <v>0</v>
      </c>
    </row>
    <row r="15" spans="2:81" ht="13.5" thickBot="1" x14ac:dyDescent="0.45">
      <c r="B15" s="658"/>
      <c r="C15" s="649" t="s">
        <v>481</v>
      </c>
      <c r="D15" s="650" t="s">
        <v>482</v>
      </c>
      <c r="E15" s="651"/>
      <c r="F15" s="659">
        <f>+(F5/F13)</f>
        <v>7291.666666666667</v>
      </c>
      <c r="I15" s="852" t="s">
        <v>522</v>
      </c>
      <c r="J15" s="853">
        <v>0.5</v>
      </c>
      <c r="K15" s="853">
        <v>0.5</v>
      </c>
      <c r="L15" s="853">
        <v>0.5</v>
      </c>
      <c r="M15" s="854">
        <v>0.5</v>
      </c>
      <c r="N15" s="854">
        <v>0.5</v>
      </c>
      <c r="O15" s="854">
        <v>0.5</v>
      </c>
      <c r="P15" s="854">
        <v>0.5</v>
      </c>
      <c r="Q15" s="854">
        <v>0.5</v>
      </c>
      <c r="R15" s="854">
        <v>0.5</v>
      </c>
      <c r="S15" s="854">
        <v>0.5</v>
      </c>
      <c r="T15" s="854">
        <v>0.5</v>
      </c>
      <c r="U15" s="853">
        <v>0.5</v>
      </c>
      <c r="V15" s="855">
        <v>0.5</v>
      </c>
      <c r="X15" s="658"/>
      <c r="Y15" s="649" t="s">
        <v>481</v>
      </c>
      <c r="Z15" s="650" t="s">
        <v>482</v>
      </c>
      <c r="AA15" s="651"/>
      <c r="AB15" s="659">
        <f>+(AB5/AB13)</f>
        <v>0</v>
      </c>
      <c r="AD15" s="1109" t="s">
        <v>732</v>
      </c>
      <c r="AE15" s="1114">
        <v>19900</v>
      </c>
      <c r="AF15" s="1092">
        <v>19900</v>
      </c>
      <c r="AG15" s="1115">
        <v>19900</v>
      </c>
      <c r="AH15" s="1092">
        <v>19900</v>
      </c>
      <c r="AI15" s="1114">
        <v>22140</v>
      </c>
      <c r="AJ15" s="1092">
        <v>22140</v>
      </c>
      <c r="AK15" s="1115">
        <v>22140</v>
      </c>
      <c r="AL15" s="1092">
        <v>22140</v>
      </c>
      <c r="AM15" s="1114">
        <v>15661</v>
      </c>
      <c r="AN15" s="1092">
        <v>15661</v>
      </c>
      <c r="AO15" s="1115">
        <v>15661</v>
      </c>
      <c r="AP15" s="1092">
        <v>15661</v>
      </c>
      <c r="AQ15" s="1092">
        <v>15661</v>
      </c>
      <c r="AR15" s="1114">
        <v>26926</v>
      </c>
      <c r="AS15" s="1092">
        <v>26926</v>
      </c>
      <c r="AT15" s="1115">
        <v>26926</v>
      </c>
      <c r="AU15" s="1092">
        <v>26926</v>
      </c>
      <c r="AV15" s="1114">
        <v>18669</v>
      </c>
      <c r="AW15" s="1092">
        <v>18669</v>
      </c>
      <c r="AX15" s="1115">
        <v>18669</v>
      </c>
      <c r="AY15" s="1092">
        <v>18669</v>
      </c>
      <c r="AZ15" s="1114">
        <v>36827</v>
      </c>
      <c r="BA15" s="1092">
        <v>36827</v>
      </c>
      <c r="BB15" s="1115">
        <v>36827</v>
      </c>
      <c r="BC15" s="1092">
        <v>36827</v>
      </c>
      <c r="BD15" s="1114">
        <v>42226</v>
      </c>
      <c r="BE15" s="1092">
        <v>42226</v>
      </c>
      <c r="BF15" s="1115">
        <v>42226</v>
      </c>
      <c r="BG15" s="1092">
        <v>42226</v>
      </c>
      <c r="BH15" s="1114">
        <v>71100</v>
      </c>
      <c r="BI15" s="1092">
        <v>55946</v>
      </c>
      <c r="BJ15" s="1115">
        <v>44002</v>
      </c>
      <c r="BK15" s="1115">
        <v>0</v>
      </c>
      <c r="BL15" s="1092">
        <v>0</v>
      </c>
      <c r="BM15" s="1114">
        <v>0</v>
      </c>
      <c r="BN15" s="1092">
        <v>0</v>
      </c>
      <c r="BO15" s="1115">
        <v>0</v>
      </c>
      <c r="BP15" s="1092">
        <v>0</v>
      </c>
      <c r="BQ15" s="1092">
        <v>0</v>
      </c>
      <c r="BR15" s="1114">
        <v>0</v>
      </c>
      <c r="BS15" s="1092">
        <v>0</v>
      </c>
      <c r="BT15" s="1115">
        <v>0</v>
      </c>
      <c r="BU15" s="1092">
        <v>0</v>
      </c>
      <c r="BV15" s="1114">
        <v>0</v>
      </c>
      <c r="BW15" s="1092">
        <v>0</v>
      </c>
      <c r="BX15" s="1115">
        <v>0</v>
      </c>
      <c r="BY15" s="1092">
        <v>0</v>
      </c>
      <c r="BZ15" s="1114">
        <v>0</v>
      </c>
      <c r="CA15" s="1092">
        <v>0</v>
      </c>
      <c r="CB15" s="1115">
        <v>0</v>
      </c>
      <c r="CC15" s="1092">
        <v>0</v>
      </c>
    </row>
    <row r="16" spans="2:81" ht="13.5" thickBot="1" x14ac:dyDescent="0.45">
      <c r="B16" s="660"/>
      <c r="C16" s="661" t="s">
        <v>523</v>
      </c>
      <c r="D16" s="662" t="s">
        <v>488</v>
      </c>
      <c r="E16" s="9"/>
      <c r="F16" s="847">
        <f>'January Budget'!AZ19</f>
        <v>0</v>
      </c>
      <c r="X16" s="660"/>
      <c r="Y16" s="661" t="s">
        <v>523</v>
      </c>
      <c r="Z16" s="662" t="s">
        <v>488</v>
      </c>
      <c r="AA16" s="9"/>
      <c r="AB16" s="847">
        <f>'January Budget'!BG40</f>
        <v>0</v>
      </c>
      <c r="AD16" s="1090" t="s">
        <v>742</v>
      </c>
      <c r="AE16" s="1116">
        <f t="shared" ref="AE16:CC16" si="10">+(AE15/AE17)</f>
        <v>6633.333333333333</v>
      </c>
      <c r="AF16" s="1117">
        <f t="shared" si="10"/>
        <v>9950</v>
      </c>
      <c r="AG16" s="1118">
        <f t="shared" si="10"/>
        <v>6633.333333333333</v>
      </c>
      <c r="AH16" s="1117">
        <f t="shared" si="10"/>
        <v>9950</v>
      </c>
      <c r="AI16" s="1116">
        <f t="shared" si="10"/>
        <v>11070</v>
      </c>
      <c r="AJ16" s="1117">
        <f t="shared" si="10"/>
        <v>7380</v>
      </c>
      <c r="AK16" s="1118">
        <f t="shared" si="10"/>
        <v>7380</v>
      </c>
      <c r="AL16" s="1117">
        <f t="shared" si="10"/>
        <v>7380</v>
      </c>
      <c r="AM16" s="1116">
        <f>+(AM15/AM17)</f>
        <v>7830.5</v>
      </c>
      <c r="AN16" s="1117">
        <f t="shared" si="10"/>
        <v>7830.5</v>
      </c>
      <c r="AO16" s="1118">
        <f t="shared" si="10"/>
        <v>7830.5</v>
      </c>
      <c r="AP16" s="1117">
        <f t="shared" si="10"/>
        <v>7830.5</v>
      </c>
      <c r="AQ16" s="1117">
        <f t="shared" si="10"/>
        <v>15661</v>
      </c>
      <c r="AR16" s="1116">
        <f t="shared" si="10"/>
        <v>8975.3333333333339</v>
      </c>
      <c r="AS16" s="1117">
        <f t="shared" si="10"/>
        <v>13463</v>
      </c>
      <c r="AT16" s="1118">
        <f t="shared" si="10"/>
        <v>8975.3333333333339</v>
      </c>
      <c r="AU16" s="1117">
        <f t="shared" si="10"/>
        <v>8975.3333333333339</v>
      </c>
      <c r="AV16" s="1116">
        <f t="shared" si="10"/>
        <v>6223</v>
      </c>
      <c r="AW16" s="1117">
        <f t="shared" si="10"/>
        <v>9334.5</v>
      </c>
      <c r="AX16" s="1118">
        <f t="shared" si="10"/>
        <v>9334.5</v>
      </c>
      <c r="AY16" s="1117">
        <f t="shared" si="10"/>
        <v>6223</v>
      </c>
      <c r="AZ16" s="1116">
        <f t="shared" si="10"/>
        <v>6137.833333333333</v>
      </c>
      <c r="BA16" s="1117">
        <f t="shared" si="10"/>
        <v>6137.833333333333</v>
      </c>
      <c r="BB16" s="1118">
        <f t="shared" si="10"/>
        <v>6137.833333333333</v>
      </c>
      <c r="BC16" s="1117">
        <f t="shared" si="10"/>
        <v>6137.833333333333</v>
      </c>
      <c r="BD16" s="1116">
        <f t="shared" si="10"/>
        <v>7037.666666666667</v>
      </c>
      <c r="BE16" s="1117">
        <f t="shared" si="10"/>
        <v>7037.666666666667</v>
      </c>
      <c r="BF16" s="1118">
        <f t="shared" si="10"/>
        <v>7037.666666666667</v>
      </c>
      <c r="BG16" s="1117">
        <f t="shared" si="10"/>
        <v>6032.2857142857147</v>
      </c>
      <c r="BH16" s="1116">
        <f t="shared" si="10"/>
        <v>7900</v>
      </c>
      <c r="BI16" s="1117">
        <f t="shared" si="10"/>
        <v>6993.25</v>
      </c>
      <c r="BJ16" s="1118">
        <f t="shared" si="10"/>
        <v>6286</v>
      </c>
      <c r="BK16" s="1118" t="e">
        <f t="shared" si="10"/>
        <v>#DIV/0!</v>
      </c>
      <c r="BL16" s="1117" t="e">
        <f t="shared" si="10"/>
        <v>#DIV/0!</v>
      </c>
      <c r="BM16" s="1116" t="e">
        <f t="shared" si="10"/>
        <v>#DIV/0!</v>
      </c>
      <c r="BN16" s="1117" t="e">
        <f t="shared" si="10"/>
        <v>#DIV/0!</v>
      </c>
      <c r="BO16" s="1118" t="e">
        <f t="shared" si="10"/>
        <v>#DIV/0!</v>
      </c>
      <c r="BP16" s="1117" t="e">
        <f t="shared" si="10"/>
        <v>#DIV/0!</v>
      </c>
      <c r="BQ16" s="1117" t="e">
        <f t="shared" si="10"/>
        <v>#DIV/0!</v>
      </c>
      <c r="BR16" s="1116" t="e">
        <f t="shared" si="10"/>
        <v>#DIV/0!</v>
      </c>
      <c r="BS16" s="1117" t="e">
        <f t="shared" si="10"/>
        <v>#DIV/0!</v>
      </c>
      <c r="BT16" s="1118">
        <f t="shared" si="10"/>
        <v>0</v>
      </c>
      <c r="BU16" s="1117">
        <f t="shared" si="10"/>
        <v>0</v>
      </c>
      <c r="BV16" s="1116">
        <f t="shared" si="10"/>
        <v>0</v>
      </c>
      <c r="BW16" s="1117">
        <f t="shared" si="10"/>
        <v>0</v>
      </c>
      <c r="BX16" s="1118">
        <f t="shared" si="10"/>
        <v>0</v>
      </c>
      <c r="BY16" s="1117">
        <f t="shared" si="10"/>
        <v>0</v>
      </c>
      <c r="BZ16" s="1116">
        <f t="shared" si="10"/>
        <v>0</v>
      </c>
      <c r="CA16" s="1117">
        <f t="shared" si="10"/>
        <v>0</v>
      </c>
      <c r="CB16" s="1118">
        <f t="shared" si="10"/>
        <v>0</v>
      </c>
      <c r="CC16" s="1117">
        <f t="shared" si="10"/>
        <v>0</v>
      </c>
    </row>
    <row r="17" spans="2:81" ht="13.5" thickBot="1" x14ac:dyDescent="0.45">
      <c r="B17" s="633"/>
      <c r="C17" s="634" t="s">
        <v>524</v>
      </c>
      <c r="D17" s="294" t="s">
        <v>489</v>
      </c>
      <c r="E17" s="1"/>
      <c r="F17" s="848">
        <f>'January Budget'!AZ20</f>
        <v>0</v>
      </c>
      <c r="X17" s="633"/>
      <c r="Y17" s="634" t="s">
        <v>524</v>
      </c>
      <c r="Z17" s="294" t="s">
        <v>489</v>
      </c>
      <c r="AA17" s="1"/>
      <c r="AB17" s="847">
        <f>'January Budget'!BG41</f>
        <v>0</v>
      </c>
      <c r="AD17" s="1180" t="s">
        <v>743</v>
      </c>
      <c r="AE17" s="1107">
        <v>3</v>
      </c>
      <c r="AF17" s="1108">
        <v>2</v>
      </c>
      <c r="AG17" s="1119">
        <v>3</v>
      </c>
      <c r="AH17" s="1108">
        <v>2</v>
      </c>
      <c r="AI17" s="1107">
        <v>2</v>
      </c>
      <c r="AJ17" s="1108">
        <v>3</v>
      </c>
      <c r="AK17" s="1119">
        <v>3</v>
      </c>
      <c r="AL17" s="1108">
        <v>3</v>
      </c>
      <c r="AM17" s="1107">
        <v>2</v>
      </c>
      <c r="AN17" s="1108">
        <v>2</v>
      </c>
      <c r="AO17" s="1119">
        <v>2</v>
      </c>
      <c r="AP17" s="1108">
        <v>2</v>
      </c>
      <c r="AQ17" s="1108">
        <v>1</v>
      </c>
      <c r="AR17" s="1107">
        <v>3</v>
      </c>
      <c r="AS17" s="1108">
        <v>2</v>
      </c>
      <c r="AT17" s="1119">
        <v>3</v>
      </c>
      <c r="AU17" s="1108">
        <v>3</v>
      </c>
      <c r="AV17" s="1107">
        <v>3</v>
      </c>
      <c r="AW17" s="1108">
        <v>2</v>
      </c>
      <c r="AX17" s="1119">
        <v>2</v>
      </c>
      <c r="AY17" s="1108">
        <v>3</v>
      </c>
      <c r="AZ17" s="1107">
        <v>6</v>
      </c>
      <c r="BA17" s="1108">
        <v>6</v>
      </c>
      <c r="BB17" s="1119">
        <v>6</v>
      </c>
      <c r="BC17" s="1108">
        <v>6</v>
      </c>
      <c r="BD17" s="1107">
        <v>6</v>
      </c>
      <c r="BE17" s="1108">
        <v>6</v>
      </c>
      <c r="BF17" s="1119">
        <v>6</v>
      </c>
      <c r="BG17" s="1108">
        <v>7</v>
      </c>
      <c r="BH17" s="1107">
        <v>9</v>
      </c>
      <c r="BI17" s="1108">
        <v>8</v>
      </c>
      <c r="BJ17" s="1119">
        <v>7</v>
      </c>
      <c r="BK17" s="1119"/>
      <c r="BL17" s="1108"/>
      <c r="BM17" s="1107"/>
      <c r="BN17" s="1108"/>
      <c r="BO17" s="1119"/>
      <c r="BP17" s="1108"/>
      <c r="BQ17" s="1108"/>
      <c r="BR17" s="1107"/>
      <c r="BS17" s="1108"/>
      <c r="BT17" s="1119">
        <v>4</v>
      </c>
      <c r="BU17" s="1108">
        <v>4</v>
      </c>
      <c r="BV17" s="1107">
        <v>4</v>
      </c>
      <c r="BW17" s="1108">
        <v>5</v>
      </c>
      <c r="BX17" s="1119">
        <v>4</v>
      </c>
      <c r="BY17" s="1108">
        <v>4</v>
      </c>
      <c r="BZ17" s="1107">
        <v>4</v>
      </c>
      <c r="CA17" s="1108">
        <v>5</v>
      </c>
      <c r="CB17" s="1119">
        <v>4</v>
      </c>
      <c r="CC17" s="1108">
        <v>4</v>
      </c>
    </row>
    <row r="18" spans="2:81" ht="15.4" thickBot="1" x14ac:dyDescent="0.45">
      <c r="B18" s="633"/>
      <c r="C18" s="634" t="s">
        <v>525</v>
      </c>
      <c r="D18" s="294" t="s">
        <v>483</v>
      </c>
      <c r="E18" s="1"/>
      <c r="F18" s="663" t="e">
        <f>SUM(F12-(F16+F17))</f>
        <v>#DIV/0!</v>
      </c>
      <c r="X18" s="633"/>
      <c r="Y18" s="634" t="s">
        <v>525</v>
      </c>
      <c r="Z18" s="294" t="s">
        <v>483</v>
      </c>
      <c r="AA18" s="1"/>
      <c r="AB18" s="663">
        <f>SUM(AB12-(AB16+AB17))</f>
        <v>0</v>
      </c>
      <c r="AD18" s="1090" t="s">
        <v>744</v>
      </c>
      <c r="AE18" s="1120">
        <f>+(AE17/AE10)</f>
        <v>0.375</v>
      </c>
      <c r="AF18" s="1121">
        <f>+(AF17/AF10)</f>
        <v>0.2857142857142857</v>
      </c>
      <c r="AG18" s="1122">
        <f>+(AG17/AG10)</f>
        <v>0.42857142857142855</v>
      </c>
      <c r="AH18" s="1121">
        <f>+(AH17/AH10)</f>
        <v>0.25</v>
      </c>
      <c r="AI18" s="1120">
        <f t="shared" ref="AI18:AQ18" si="11">+(AI17/AI10)</f>
        <v>0.33333333333333331</v>
      </c>
      <c r="AJ18" s="1121">
        <f t="shared" si="11"/>
        <v>0.5</v>
      </c>
      <c r="AK18" s="1122">
        <f t="shared" si="11"/>
        <v>0.5</v>
      </c>
      <c r="AL18" s="1121">
        <f t="shared" si="11"/>
        <v>0.5</v>
      </c>
      <c r="AM18" s="1120">
        <f>+(AM17/AM10)</f>
        <v>0.4</v>
      </c>
      <c r="AN18" s="1121">
        <f t="shared" si="11"/>
        <v>0.4</v>
      </c>
      <c r="AO18" s="1122">
        <f t="shared" si="11"/>
        <v>0.4</v>
      </c>
      <c r="AP18" s="1121">
        <f t="shared" si="11"/>
        <v>0.4</v>
      </c>
      <c r="AQ18" s="1121">
        <f t="shared" si="11"/>
        <v>0.2</v>
      </c>
      <c r="AR18" s="1120">
        <f>+(AR17/AR10)</f>
        <v>0.5</v>
      </c>
      <c r="AS18" s="1121">
        <f t="shared" ref="AS18:CC18" si="12">+(AS17/AS10)</f>
        <v>0.33333333333333331</v>
      </c>
      <c r="AT18" s="1122">
        <f t="shared" si="12"/>
        <v>0.5</v>
      </c>
      <c r="AU18" s="1121">
        <f t="shared" si="12"/>
        <v>0.5</v>
      </c>
      <c r="AV18" s="1120">
        <f t="shared" si="12"/>
        <v>0.42857142857142855</v>
      </c>
      <c r="AW18" s="1121">
        <f t="shared" si="12"/>
        <v>0.2857142857142857</v>
      </c>
      <c r="AX18" s="1122">
        <f t="shared" si="12"/>
        <v>0.2857142857142857</v>
      </c>
      <c r="AY18" s="1121">
        <f t="shared" si="12"/>
        <v>0.42857142857142855</v>
      </c>
      <c r="AZ18" s="1120">
        <f t="shared" si="12"/>
        <v>0.42857142857142855</v>
      </c>
      <c r="BA18" s="1121">
        <f t="shared" si="12"/>
        <v>0.46153846153846156</v>
      </c>
      <c r="BB18" s="1122">
        <f t="shared" si="12"/>
        <v>0.46153846153846156</v>
      </c>
      <c r="BC18" s="1121">
        <f t="shared" si="12"/>
        <v>0.46153846153846156</v>
      </c>
      <c r="BD18" s="1120">
        <f t="shared" si="12"/>
        <v>0.5</v>
      </c>
      <c r="BE18" s="1121">
        <f t="shared" si="12"/>
        <v>0.54545454545454541</v>
      </c>
      <c r="BF18" s="1122">
        <f t="shared" si="12"/>
        <v>0.54545454545454541</v>
      </c>
      <c r="BG18" s="1121">
        <f t="shared" si="12"/>
        <v>0.63636363636363635</v>
      </c>
      <c r="BH18" s="1120">
        <f t="shared" si="12"/>
        <v>0.5625</v>
      </c>
      <c r="BI18" s="1121">
        <f t="shared" si="12"/>
        <v>0.61538461538461542</v>
      </c>
      <c r="BJ18" s="1122">
        <f t="shared" si="12"/>
        <v>0.875</v>
      </c>
      <c r="BK18" s="1122" t="e">
        <f t="shared" si="12"/>
        <v>#DIV/0!</v>
      </c>
      <c r="BL18" s="1121" t="e">
        <f t="shared" si="12"/>
        <v>#DIV/0!</v>
      </c>
      <c r="BM18" s="1120" t="e">
        <f t="shared" si="12"/>
        <v>#DIV/0!</v>
      </c>
      <c r="BN18" s="1121" t="e">
        <f t="shared" si="12"/>
        <v>#DIV/0!</v>
      </c>
      <c r="BO18" s="1122" t="e">
        <f t="shared" si="12"/>
        <v>#DIV/0!</v>
      </c>
      <c r="BP18" s="1121" t="e">
        <f t="shared" si="12"/>
        <v>#DIV/0!</v>
      </c>
      <c r="BQ18" s="1121" t="e">
        <f t="shared" si="12"/>
        <v>#DIV/0!</v>
      </c>
      <c r="BR18" s="1120" t="e">
        <f t="shared" si="12"/>
        <v>#DIV/0!</v>
      </c>
      <c r="BS18" s="1121" t="e">
        <f t="shared" si="12"/>
        <v>#DIV/0!</v>
      </c>
      <c r="BT18" s="1122" t="e">
        <f t="shared" si="12"/>
        <v>#DIV/0!</v>
      </c>
      <c r="BU18" s="1121" t="e">
        <f t="shared" si="12"/>
        <v>#DIV/0!</v>
      </c>
      <c r="BV18" s="1120" t="e">
        <f t="shared" si="12"/>
        <v>#DIV/0!</v>
      </c>
      <c r="BW18" s="1121" t="e">
        <f t="shared" si="12"/>
        <v>#DIV/0!</v>
      </c>
      <c r="BX18" s="1122" t="e">
        <f t="shared" si="12"/>
        <v>#DIV/0!</v>
      </c>
      <c r="BY18" s="1121" t="e">
        <f t="shared" si="12"/>
        <v>#DIV/0!</v>
      </c>
      <c r="BZ18" s="1120" t="e">
        <f t="shared" si="12"/>
        <v>#DIV/0!</v>
      </c>
      <c r="CA18" s="1121" t="e">
        <f t="shared" si="12"/>
        <v>#DIV/0!</v>
      </c>
      <c r="CB18" s="1122" t="e">
        <f t="shared" si="12"/>
        <v>#DIV/0!</v>
      </c>
      <c r="CC18" s="1121" t="e">
        <f t="shared" si="12"/>
        <v>#DIV/0!</v>
      </c>
    </row>
    <row r="19" spans="2:81" ht="13.5" thickBot="1" x14ac:dyDescent="0.45">
      <c r="B19" s="633"/>
      <c r="C19" s="634" t="s">
        <v>526</v>
      </c>
      <c r="D19" s="294" t="s">
        <v>484</v>
      </c>
      <c r="E19" s="1"/>
      <c r="F19" s="849">
        <f>'January Budget'!AZ22</f>
        <v>300</v>
      </c>
      <c r="X19" s="633"/>
      <c r="Y19" s="634" t="s">
        <v>526</v>
      </c>
      <c r="Z19" s="294" t="s">
        <v>484</v>
      </c>
      <c r="AA19" s="1"/>
      <c r="AB19" s="849">
        <v>150</v>
      </c>
      <c r="AD19" s="1101" t="s">
        <v>735</v>
      </c>
      <c r="AE19" s="1123">
        <v>0</v>
      </c>
      <c r="AF19" s="1124">
        <v>0</v>
      </c>
      <c r="AG19" s="1125">
        <v>0</v>
      </c>
      <c r="AH19" s="1124">
        <v>0</v>
      </c>
      <c r="AI19" s="1123">
        <v>0</v>
      </c>
      <c r="AJ19" s="1124">
        <v>0</v>
      </c>
      <c r="AK19" s="1125">
        <v>0</v>
      </c>
      <c r="AL19" s="1124">
        <v>0</v>
      </c>
      <c r="AM19" s="1123">
        <v>0</v>
      </c>
      <c r="AN19" s="1124">
        <v>0</v>
      </c>
      <c r="AO19" s="1125">
        <v>0</v>
      </c>
      <c r="AP19" s="1124">
        <v>0</v>
      </c>
      <c r="AQ19" s="1124">
        <v>0</v>
      </c>
      <c r="AR19" s="1123">
        <v>0</v>
      </c>
      <c r="AS19" s="1124">
        <v>0</v>
      </c>
      <c r="AT19" s="1125">
        <v>0</v>
      </c>
      <c r="AU19" s="1124">
        <v>0</v>
      </c>
      <c r="AV19" s="1123">
        <v>0</v>
      </c>
      <c r="AW19" s="1124">
        <v>0</v>
      </c>
      <c r="AX19" s="1125">
        <v>0</v>
      </c>
      <c r="AY19" s="1124">
        <v>0</v>
      </c>
      <c r="AZ19" s="1123">
        <v>0</v>
      </c>
      <c r="BA19" s="1124">
        <v>0</v>
      </c>
      <c r="BB19" s="1125">
        <v>0</v>
      </c>
      <c r="BC19" s="1124">
        <v>0</v>
      </c>
      <c r="BD19" s="1123">
        <v>0</v>
      </c>
      <c r="BE19" s="1124">
        <v>0</v>
      </c>
      <c r="BF19" s="1125">
        <v>0</v>
      </c>
      <c r="BG19" s="1124">
        <v>0</v>
      </c>
      <c r="BH19" s="1123">
        <v>0</v>
      </c>
      <c r="BI19" s="1124">
        <v>0</v>
      </c>
      <c r="BJ19" s="1125">
        <v>0</v>
      </c>
      <c r="BK19" s="1125">
        <v>0</v>
      </c>
      <c r="BL19" s="1124">
        <v>0</v>
      </c>
      <c r="BM19" s="1123">
        <v>0</v>
      </c>
      <c r="BN19" s="1124">
        <v>0</v>
      </c>
      <c r="BO19" s="1125">
        <v>0</v>
      </c>
      <c r="BP19" s="1124">
        <v>0</v>
      </c>
      <c r="BQ19" s="1124">
        <v>0</v>
      </c>
      <c r="BR19" s="1123">
        <v>0</v>
      </c>
      <c r="BS19" s="1124">
        <v>0</v>
      </c>
      <c r="BT19" s="1125">
        <v>0</v>
      </c>
      <c r="BU19" s="1124">
        <v>0</v>
      </c>
      <c r="BV19" s="1123">
        <v>0</v>
      </c>
      <c r="BW19" s="1124">
        <v>0</v>
      </c>
      <c r="BX19" s="1125">
        <v>0</v>
      </c>
      <c r="BY19" s="1124">
        <v>0</v>
      </c>
      <c r="BZ19" s="1123">
        <v>0</v>
      </c>
      <c r="CA19" s="1124">
        <v>0</v>
      </c>
      <c r="CB19" s="1125">
        <v>0</v>
      </c>
      <c r="CC19" s="1124">
        <v>0</v>
      </c>
    </row>
    <row r="20" spans="2:81" ht="15.4" thickBot="1" x14ac:dyDescent="0.45">
      <c r="B20" s="658"/>
      <c r="C20" s="649" t="s">
        <v>527</v>
      </c>
      <c r="D20" s="650" t="s">
        <v>485</v>
      </c>
      <c r="E20" s="2"/>
      <c r="F20" s="665" t="e">
        <f>+(F18*F19)</f>
        <v>#DIV/0!</v>
      </c>
      <c r="X20" s="658"/>
      <c r="Y20" s="649" t="s">
        <v>527</v>
      </c>
      <c r="Z20" s="650" t="s">
        <v>485</v>
      </c>
      <c r="AA20" s="2"/>
      <c r="AB20" s="665">
        <f>+(AB18*AB19)</f>
        <v>0</v>
      </c>
      <c r="AD20" s="1126" t="s">
        <v>736</v>
      </c>
      <c r="AE20" s="1127">
        <f>$AE15</f>
        <v>19900</v>
      </c>
      <c r="AF20" s="1128">
        <f>SUM($AE$15:AF15)</f>
        <v>39800</v>
      </c>
      <c r="AG20" s="1128">
        <f>SUM($AE$15:AG15)</f>
        <v>59700</v>
      </c>
      <c r="AH20" s="1129">
        <f>SUM($AE$15:AH15)</f>
        <v>79600</v>
      </c>
      <c r="AI20" s="1127">
        <f>SUM($AE$15:AI15)</f>
        <v>101740</v>
      </c>
      <c r="AJ20" s="1128">
        <f>SUM($AE$15:AJ15)</f>
        <v>123880</v>
      </c>
      <c r="AK20" s="1128">
        <f>SUM($AE$15:AK15)</f>
        <v>146020</v>
      </c>
      <c r="AL20" s="1129">
        <f>SUM($AE$15:AL15)</f>
        <v>168160</v>
      </c>
      <c r="AM20" s="1127">
        <f>SUM($AE$15:AM15)</f>
        <v>183821</v>
      </c>
      <c r="AN20" s="1128">
        <f>SUM($AE$15:AN15)</f>
        <v>199482</v>
      </c>
      <c r="AO20" s="1128">
        <f>SUM($AE$15:AO15)</f>
        <v>215143</v>
      </c>
      <c r="AP20" s="1128">
        <f>SUM($AE$15:AP15)</f>
        <v>230804</v>
      </c>
      <c r="AQ20" s="1129">
        <f>SUM($AE$15:AQ15)</f>
        <v>246465</v>
      </c>
      <c r="AR20" s="1127">
        <f>SUM($AE$15:AR15)</f>
        <v>273391</v>
      </c>
      <c r="AS20" s="1128">
        <f>SUM($AE$15:AS15)</f>
        <v>300317</v>
      </c>
      <c r="AT20" s="1128">
        <f>SUM($AE$15:AT15)</f>
        <v>327243</v>
      </c>
      <c r="AU20" s="1129">
        <f>SUM($AE$15:AU15)</f>
        <v>354169</v>
      </c>
      <c r="AV20" s="1130">
        <f>SUM($AE$15:AV15)</f>
        <v>372838</v>
      </c>
      <c r="AW20" s="1128">
        <f>SUM($AE$15:AW15)</f>
        <v>391507</v>
      </c>
      <c r="AX20" s="1128">
        <f>SUM($AE$15:AX15)</f>
        <v>410176</v>
      </c>
      <c r="AY20" s="1128">
        <f>SUM($AE$15:AY15)</f>
        <v>428845</v>
      </c>
      <c r="AZ20" s="1127">
        <f>SUM($AE$15:AZ15)</f>
        <v>465672</v>
      </c>
      <c r="BA20" s="1128">
        <f>SUM($AE$15:BA15)</f>
        <v>502499</v>
      </c>
      <c r="BB20" s="1128">
        <f>SUM($AE$15:BB15)</f>
        <v>539326</v>
      </c>
      <c r="BC20" s="1129">
        <f>SUM($AE$15:BC15)</f>
        <v>576153</v>
      </c>
      <c r="BD20" s="1127">
        <f>SUM($AE$15:BD15)</f>
        <v>618379</v>
      </c>
      <c r="BE20" s="1128">
        <f>SUM($AE$15:BE15)</f>
        <v>660605</v>
      </c>
      <c r="BF20" s="1128">
        <f>SUM($AE$15:BF15)</f>
        <v>702831</v>
      </c>
      <c r="BG20" s="1129">
        <f>SUM($AE$15:BG15)</f>
        <v>745057</v>
      </c>
      <c r="BH20" s="1127">
        <f>SUM($AE$15:BH15)</f>
        <v>816157</v>
      </c>
      <c r="BI20" s="1128">
        <f>SUM($AE$15:BI15)</f>
        <v>872103</v>
      </c>
      <c r="BJ20" s="1128">
        <f>SUM($AE$15:BJ15)</f>
        <v>916105</v>
      </c>
      <c r="BK20" s="1128">
        <f>SUM($AE$15:BK15)</f>
        <v>916105</v>
      </c>
      <c r="BL20" s="1129">
        <f>SUM($AE$15:BL15)</f>
        <v>916105</v>
      </c>
      <c r="BM20" s="1127">
        <f>SUM($AE$15:BM15)</f>
        <v>916105</v>
      </c>
      <c r="BN20" s="1128">
        <f>SUM($AE$15:BN15)</f>
        <v>916105</v>
      </c>
      <c r="BO20" s="1128">
        <f>SUM($AE$15:BO15)</f>
        <v>916105</v>
      </c>
      <c r="BP20" s="1128">
        <f>SUM($AE$15:BP15)</f>
        <v>916105</v>
      </c>
      <c r="BQ20" s="1129">
        <f>SUM($AE$15:BQ15)</f>
        <v>916105</v>
      </c>
      <c r="BR20" s="1127">
        <f>SUM($AE$15:BR15)</f>
        <v>916105</v>
      </c>
      <c r="BS20" s="1128">
        <f>SUM($AE$15:BS15)</f>
        <v>916105</v>
      </c>
      <c r="BT20" s="1128">
        <f>SUM($AE$15:BT15)</f>
        <v>916105</v>
      </c>
      <c r="BU20" s="1129">
        <f>SUM($AE$15:BU15)</f>
        <v>916105</v>
      </c>
      <c r="BV20" s="1127">
        <f>SUM($AE$15:BV15)</f>
        <v>916105</v>
      </c>
      <c r="BW20" s="1128">
        <f>SUM($AE$15:BW15)</f>
        <v>916105</v>
      </c>
      <c r="BX20" s="1128">
        <f>SUM($AE$15:BX15)</f>
        <v>916105</v>
      </c>
      <c r="BY20" s="1129">
        <f>SUM($AE$15:BY15)</f>
        <v>916105</v>
      </c>
      <c r="BZ20" s="1127">
        <f>SUM($AE$15:BZ15)</f>
        <v>916105</v>
      </c>
      <c r="CA20" s="1128">
        <f>SUM($AE$15:CA15)</f>
        <v>916105</v>
      </c>
      <c r="CB20" s="1128">
        <f>SUM($AE$15:CB15)</f>
        <v>916105</v>
      </c>
      <c r="CC20" s="1129">
        <f>SUM($AE$15:CC15)</f>
        <v>916105</v>
      </c>
    </row>
    <row r="21" spans="2:81" ht="13.5" thickBot="1" x14ac:dyDescent="0.45">
      <c r="B21" s="614"/>
      <c r="C21" s="615"/>
      <c r="X21" s="614"/>
      <c r="Y21" s="615"/>
      <c r="AD21" s="956" t="s">
        <v>737</v>
      </c>
      <c r="AE21" s="1131">
        <f>+(AE20-AE6)</f>
        <v>1337.5</v>
      </c>
      <c r="AF21" s="1132">
        <f>AF20-SUM($AE$6:AF6)</f>
        <v>2675</v>
      </c>
      <c r="AG21" s="1132">
        <f>AG20-SUM($AE$6:AG6)</f>
        <v>4012.5</v>
      </c>
      <c r="AH21" s="1133">
        <f>AH20-SUM($AE$6:AH6)</f>
        <v>5350</v>
      </c>
      <c r="AI21" s="1131">
        <f>AI20-SUM($AE$6:AI6)</f>
        <v>-4066</v>
      </c>
      <c r="AJ21" s="1132">
        <f>AJ20-SUM($AE$6:AJ6)</f>
        <v>-13482</v>
      </c>
      <c r="AK21" s="1132">
        <f>AK20-SUM($AE$6:AK6)</f>
        <v>-22898</v>
      </c>
      <c r="AL21" s="1133">
        <f>AL20-SUM($AE$6:AL6)</f>
        <v>-32314</v>
      </c>
      <c r="AM21" s="1131">
        <f>AM20-SUM($AE$6:AM6)</f>
        <v>-35958</v>
      </c>
      <c r="AN21" s="1132">
        <f>AN20-SUM($AE$6:AN6)</f>
        <v>-39602</v>
      </c>
      <c r="AO21" s="1132">
        <f>AO20-SUM($AE$6:AO6)</f>
        <v>-43246</v>
      </c>
      <c r="AP21" s="1132">
        <f>AP20-SUM($AE$6:AP6)</f>
        <v>-46890</v>
      </c>
      <c r="AQ21" s="1133">
        <f>AQ20-SUM($AE$6:AQ6)</f>
        <v>-50534</v>
      </c>
      <c r="AR21" s="1131">
        <f>AR20-SUM($AE$6:AR6)</f>
        <v>-62589</v>
      </c>
      <c r="AS21" s="1132">
        <f>AS20-SUM($AE$6:AS6)</f>
        <v>-74644</v>
      </c>
      <c r="AT21" s="1132">
        <f>AT20-SUM($AE$6:AT6)</f>
        <v>-86699</v>
      </c>
      <c r="AU21" s="1133">
        <f>AU20-SUM($AE$6:AU6)</f>
        <v>-98754</v>
      </c>
      <c r="AV21" s="1134">
        <f>AV20-SUM($AE$6:AV6)</f>
        <v>-122778</v>
      </c>
      <c r="AW21" s="1132">
        <f>AW20-SUM($AE$6:AW6)</f>
        <v>-146802</v>
      </c>
      <c r="AX21" s="1132">
        <f>AX20-SUM($AE$6:AX6)</f>
        <v>-170826</v>
      </c>
      <c r="AY21" s="1132">
        <f>AY20-SUM($AE$6:AY6)</f>
        <v>-194850</v>
      </c>
      <c r="AZ21" s="1131">
        <f>AZ20-SUM($AE$6:AZ6)</f>
        <v>-200716</v>
      </c>
      <c r="BA21" s="1132">
        <f>BA20-SUM($AE$6:BA6)</f>
        <v>-206582</v>
      </c>
      <c r="BB21" s="1132">
        <f>BB20-SUM($AE$6:BB6)</f>
        <v>-212448</v>
      </c>
      <c r="BC21" s="1133">
        <f>BC20-SUM($AE$6:BC6)</f>
        <v>-218314</v>
      </c>
      <c r="BD21" s="1131">
        <f>BD20-SUM($AE$6:BD6)</f>
        <v>-220638</v>
      </c>
      <c r="BE21" s="1132">
        <f>BE20-SUM($AE$6:BE6)</f>
        <v>-222962</v>
      </c>
      <c r="BF21" s="1132">
        <f>BF20-SUM($AE$6:BF6)</f>
        <v>-225286</v>
      </c>
      <c r="BG21" s="1133">
        <f>BG20-SUM($AE$6:BG6)</f>
        <v>-227610</v>
      </c>
      <c r="BH21" s="1131">
        <f>BH20-SUM($AE$6:BH6)</f>
        <v>-190042</v>
      </c>
      <c r="BI21" s="1132">
        <f>BI20-SUM($AE$6:BI6)</f>
        <v>-167628</v>
      </c>
      <c r="BJ21" s="1132">
        <f>BJ20-SUM($AE$6:BJ6)</f>
        <v>-157158</v>
      </c>
      <c r="BK21" s="1132">
        <f>BK20-SUM($AE$6:BK6)</f>
        <v>-190690</v>
      </c>
      <c r="BL21" s="1133">
        <f>BL20-SUM($AE$6:BL6)</f>
        <v>-205060</v>
      </c>
      <c r="BM21" s="1131">
        <f>BM20-SUM($AE$6:BM6)</f>
        <v>-205060</v>
      </c>
      <c r="BN21" s="1132">
        <f>BN20-SUM($AE$6:BN6)</f>
        <v>-205060</v>
      </c>
      <c r="BO21" s="1132">
        <f>BO20-SUM($AE$6:BO6)</f>
        <v>-205060</v>
      </c>
      <c r="BP21" s="1132">
        <f>BP20-SUM($AE$6:BP6)</f>
        <v>-205060</v>
      </c>
      <c r="BQ21" s="1133">
        <f>BQ20-SUM($AE$6:BQ6)</f>
        <v>-205060</v>
      </c>
      <c r="BR21" s="1131">
        <f>BR20-SUM($AE$6:BR6)</f>
        <v>-205060</v>
      </c>
      <c r="BS21" s="1132">
        <f>BS20-SUM($AE$6:BS6)</f>
        <v>-205060</v>
      </c>
      <c r="BT21" s="1132">
        <f>BT20-SUM($AE$6:BT6)</f>
        <v>-205060</v>
      </c>
      <c r="BU21" s="1133">
        <f>BU20-SUM($AE$6:BU6)</f>
        <v>-205060</v>
      </c>
      <c r="BV21" s="1131">
        <f>BV20-SUM($AE$6:BV6)</f>
        <v>-205060</v>
      </c>
      <c r="BW21" s="1132">
        <f>BW20-SUM($AE$6:BW6)</f>
        <v>-205060</v>
      </c>
      <c r="BX21" s="1132">
        <f>BX20-SUM($AE$6:BX6)</f>
        <v>-205060</v>
      </c>
      <c r="BY21" s="1133">
        <f>BY20-SUM($AE$6:BY6)</f>
        <v>-205060</v>
      </c>
      <c r="BZ21" s="1131">
        <f>BZ20-SUM($AE$6:BZ6)</f>
        <v>-205060</v>
      </c>
      <c r="CA21" s="1132">
        <f>CA20-SUM($AE$6:CA6)</f>
        <v>-205060</v>
      </c>
      <c r="CB21" s="1132">
        <f>CB20-SUM($AE$6:CB6)</f>
        <v>-205060</v>
      </c>
      <c r="CC21" s="1133">
        <f>CC20-SUM($AE$6:CC6)</f>
        <v>-205060</v>
      </c>
    </row>
    <row r="22" spans="2:81" ht="13.5" thickBot="1" x14ac:dyDescent="0.45">
      <c r="B22" s="616" t="s">
        <v>446</v>
      </c>
      <c r="C22" s="617"/>
      <c r="D22" s="617"/>
      <c r="E22" s="617"/>
      <c r="F22" s="617"/>
      <c r="I22" s="1188" t="s">
        <v>961</v>
      </c>
      <c r="J22" s="619" t="s">
        <v>194</v>
      </c>
      <c r="K22" s="619" t="s">
        <v>195</v>
      </c>
      <c r="L22" s="619" t="s">
        <v>196</v>
      </c>
      <c r="M22" s="619" t="s">
        <v>420</v>
      </c>
      <c r="N22" s="619" t="s">
        <v>198</v>
      </c>
      <c r="O22" s="619" t="s">
        <v>421</v>
      </c>
      <c r="P22" s="619" t="s">
        <v>422</v>
      </c>
      <c r="Q22" s="619" t="s">
        <v>201</v>
      </c>
      <c r="R22" s="619" t="s">
        <v>511</v>
      </c>
      <c r="S22" s="619" t="s">
        <v>203</v>
      </c>
      <c r="T22" s="620" t="s">
        <v>204</v>
      </c>
      <c r="U22" s="621" t="s">
        <v>205</v>
      </c>
      <c r="V22" s="622" t="s">
        <v>208</v>
      </c>
      <c r="X22" s="616" t="s">
        <v>446</v>
      </c>
      <c r="Y22" s="617"/>
      <c r="Z22" s="617"/>
      <c r="AA22" s="617"/>
      <c r="AB22" s="617"/>
      <c r="AD22" s="956" t="s">
        <v>745</v>
      </c>
      <c r="AE22" s="1135">
        <f>SUM(AE17:AH17)/SUM(AE10:AH10)</f>
        <v>0.33333333333333331</v>
      </c>
      <c r="AF22" s="1136"/>
      <c r="AG22" s="1136"/>
      <c r="AH22" s="1137"/>
      <c r="AI22" s="1135">
        <f>SUM(AE17:AL17)/SUM(AE10:AL10)</f>
        <v>0.3888888888888889</v>
      </c>
      <c r="AJ22" s="1136"/>
      <c r="AK22" s="1136"/>
      <c r="AL22" s="1137"/>
      <c r="AM22" s="1135">
        <f>SUM($AE$17:AQ17)/SUM($AE$10:AQ10)</f>
        <v>0.379746835443038</v>
      </c>
      <c r="AN22" s="968"/>
      <c r="AO22" s="968"/>
      <c r="AP22" s="968"/>
      <c r="AQ22" s="1084"/>
      <c r="AR22" s="1135">
        <f>SUM($AE$17:AV17)/SUM($AE$10:AV10)</f>
        <v>0.4</v>
      </c>
      <c r="AS22" s="968"/>
      <c r="AT22" s="968"/>
      <c r="AU22" s="1084"/>
      <c r="AV22" s="1135">
        <f>SUM($AE$17:AZ17)/SUM($AE$10:AZ10)</f>
        <v>0.39310344827586208</v>
      </c>
      <c r="AW22" s="968"/>
      <c r="AX22" s="968"/>
      <c r="AY22" s="968"/>
      <c r="AZ22" s="1135">
        <f>SUM($AE$17:BD17)/SUM($AE$10:BD10)</f>
        <v>0.41326530612244899</v>
      </c>
      <c r="BA22" s="968"/>
      <c r="BB22" s="968"/>
      <c r="BC22" s="1084"/>
      <c r="BD22" s="1135">
        <f>SUM($AE$17:BH17)/SUM($AE$10:BH10)</f>
        <v>0.44489795918367347</v>
      </c>
      <c r="BE22" s="968"/>
      <c r="BF22" s="968"/>
      <c r="BG22" s="1084"/>
      <c r="BH22" s="1135">
        <f>SUM($AE$17:BM17)/SUM($AE$10:BM10)</f>
        <v>0.46616541353383456</v>
      </c>
      <c r="BI22" s="968"/>
      <c r="BJ22" s="968"/>
      <c r="BK22" s="968"/>
      <c r="BL22" s="1084"/>
      <c r="BM22" s="1135">
        <f>SUM($AE$17:BQ17)/SUM($AE$10:BQ10)</f>
        <v>0.46616541353383456</v>
      </c>
      <c r="BN22" s="968"/>
      <c r="BO22" s="968"/>
      <c r="BP22" s="968"/>
      <c r="BQ22" s="1084"/>
      <c r="BR22" s="1135">
        <f>SUM($AE$17:BV17)/SUM($AE$10:BV10)</f>
        <v>0.51127819548872178</v>
      </c>
      <c r="BS22" s="968"/>
      <c r="BT22" s="968"/>
      <c r="BU22" s="1084"/>
      <c r="BV22" s="1135">
        <f>SUM($AE$17:BZ17)/SUM($AE$10:BZ10)</f>
        <v>0.57518796992481203</v>
      </c>
      <c r="BW22" s="968"/>
      <c r="BX22" s="968"/>
      <c r="BY22" s="1084"/>
      <c r="BZ22" s="1135">
        <f>SUM($AE$17:CD17)/SUM($AE$10:CD10)</f>
        <v>0.62406015037593987</v>
      </c>
      <c r="CA22" s="968"/>
      <c r="CB22" s="968"/>
      <c r="CC22" s="1084"/>
    </row>
    <row r="23" spans="2:81" ht="13.5" thickBot="1" x14ac:dyDescent="0.45">
      <c r="B23" s="623" t="s">
        <v>461</v>
      </c>
      <c r="C23" s="624"/>
      <c r="D23" s="624"/>
      <c r="E23" s="624"/>
      <c r="F23" s="624"/>
      <c r="I23" s="404" t="s">
        <v>0</v>
      </c>
      <c r="J23" s="625">
        <f>+AB5</f>
        <v>0</v>
      </c>
      <c r="K23" s="625">
        <f>+$AB25</f>
        <v>0</v>
      </c>
      <c r="L23" s="625">
        <f>+$AB46</f>
        <v>0</v>
      </c>
      <c r="M23" s="625">
        <f>+$AB66</f>
        <v>0</v>
      </c>
      <c r="N23" s="625">
        <f>+$AB85</f>
        <v>0</v>
      </c>
      <c r="O23" s="625">
        <f>+$AB106</f>
        <v>0</v>
      </c>
      <c r="P23" s="625">
        <f>+$AB126</f>
        <v>0</v>
      </c>
      <c r="Q23" s="625">
        <f>+$AB145</f>
        <v>0</v>
      </c>
      <c r="R23" s="625">
        <f t="shared" ref="R23:U23" si="13">+$AB25</f>
        <v>0</v>
      </c>
      <c r="S23" s="625">
        <f t="shared" si="13"/>
        <v>0</v>
      </c>
      <c r="T23" s="625">
        <f t="shared" si="13"/>
        <v>0</v>
      </c>
      <c r="U23" s="625">
        <f t="shared" si="13"/>
        <v>0</v>
      </c>
      <c r="V23" s="629">
        <f>SUM(J23:U23)</f>
        <v>0</v>
      </c>
      <c r="X23" s="623" t="s">
        <v>461</v>
      </c>
      <c r="Y23" s="624"/>
      <c r="Z23" s="624"/>
      <c r="AA23" s="624"/>
      <c r="AB23" s="624"/>
      <c r="AD23" s="956" t="s">
        <v>740</v>
      </c>
      <c r="AE23" s="1138">
        <f>AE26/AE27</f>
        <v>7960</v>
      </c>
      <c r="AF23" s="1136"/>
      <c r="AG23" s="1136"/>
      <c r="AH23" s="1137"/>
      <c r="AI23" s="1138">
        <f>AI26/AI27</f>
        <v>8050.909090909091</v>
      </c>
      <c r="AJ23" s="1136"/>
      <c r="AK23" s="1136"/>
      <c r="AL23" s="1137"/>
      <c r="AM23" s="1138">
        <f>AM26/AM27</f>
        <v>8700.5555555555547</v>
      </c>
      <c r="AN23" s="968"/>
      <c r="AO23" s="968"/>
      <c r="AP23" s="968"/>
      <c r="AQ23" s="1084"/>
      <c r="AR23" s="1138">
        <f>AR26/AR27</f>
        <v>9791.2727272727279</v>
      </c>
      <c r="AS23" s="968"/>
      <c r="AT23" s="968"/>
      <c r="AU23" s="1084"/>
      <c r="AV23" s="1138">
        <f>AV26/AV27</f>
        <v>7467.6</v>
      </c>
      <c r="AW23" s="968"/>
      <c r="AX23" s="968"/>
      <c r="AY23" s="968"/>
      <c r="AZ23" s="1138">
        <f>AZ26/AZ27</f>
        <v>6137.833333333333</v>
      </c>
      <c r="BA23" s="968"/>
      <c r="BB23" s="968"/>
      <c r="BC23" s="1084"/>
      <c r="BD23" s="1138">
        <f>BD26/BD27</f>
        <v>6756.16</v>
      </c>
      <c r="BE23" s="968"/>
      <c r="BF23" s="968"/>
      <c r="BG23" s="1084"/>
      <c r="BH23" s="1138">
        <f>BH26/BH27</f>
        <v>7127</v>
      </c>
      <c r="BI23" s="968"/>
      <c r="BJ23" s="968"/>
      <c r="BK23" s="968"/>
      <c r="BL23" s="1084"/>
      <c r="BM23" s="1138" t="e">
        <f>BM26/BM27</f>
        <v>#DIV/0!</v>
      </c>
      <c r="BN23" s="968"/>
      <c r="BO23" s="968"/>
      <c r="BP23" s="968"/>
      <c r="BQ23" s="1084"/>
      <c r="BR23" s="1138">
        <f>BR26/BR27</f>
        <v>0</v>
      </c>
      <c r="BS23" s="968"/>
      <c r="BT23" s="968"/>
      <c r="BU23" s="1084"/>
      <c r="BV23" s="1138">
        <f>BV26/BV27</f>
        <v>0</v>
      </c>
      <c r="BW23" s="968"/>
      <c r="BX23" s="968"/>
      <c r="BY23" s="1084"/>
      <c r="BZ23" s="1138">
        <f>BZ26/BZ27</f>
        <v>0</v>
      </c>
      <c r="CA23" s="968"/>
      <c r="CB23" s="968"/>
      <c r="CC23" s="1084"/>
    </row>
    <row r="24" spans="2:81" ht="13.5" thickBot="1" x14ac:dyDescent="0.45">
      <c r="B24" s="630" t="s">
        <v>512</v>
      </c>
      <c r="C24" s="631"/>
      <c r="D24" s="631"/>
      <c r="E24" s="631"/>
      <c r="F24" s="631"/>
      <c r="I24" s="404" t="s">
        <v>513</v>
      </c>
      <c r="J24" s="628">
        <f>+AB7</f>
        <v>850</v>
      </c>
      <c r="K24" s="628">
        <f>+$AB26</f>
        <v>850</v>
      </c>
      <c r="L24" s="628">
        <f t="shared" ref="L24:U24" si="14">+$AB26</f>
        <v>850</v>
      </c>
      <c r="M24" s="628">
        <f t="shared" si="14"/>
        <v>850</v>
      </c>
      <c r="N24" s="628">
        <f t="shared" si="14"/>
        <v>850</v>
      </c>
      <c r="O24" s="628">
        <f t="shared" si="14"/>
        <v>850</v>
      </c>
      <c r="P24" s="628">
        <f t="shared" si="14"/>
        <v>850</v>
      </c>
      <c r="Q24" s="628">
        <f t="shared" si="14"/>
        <v>850</v>
      </c>
      <c r="R24" s="628">
        <f t="shared" si="14"/>
        <v>850</v>
      </c>
      <c r="S24" s="628">
        <f t="shared" si="14"/>
        <v>850</v>
      </c>
      <c r="T24" s="628">
        <f t="shared" si="14"/>
        <v>850</v>
      </c>
      <c r="U24" s="628">
        <f t="shared" si="14"/>
        <v>850</v>
      </c>
      <c r="V24" s="632" t="e">
        <f>+(V23/V26)</f>
        <v>#DIV/0!</v>
      </c>
      <c r="X24" s="630" t="s">
        <v>962</v>
      </c>
      <c r="Y24" s="631"/>
      <c r="Z24" s="631"/>
      <c r="AA24" s="631"/>
      <c r="AB24" s="631"/>
      <c r="AD24" s="956" t="s">
        <v>746</v>
      </c>
      <c r="AE24" s="1138">
        <f>AE23</f>
        <v>7960</v>
      </c>
      <c r="AF24" s="1136"/>
      <c r="AG24" s="1136"/>
      <c r="AH24" s="1137"/>
      <c r="AI24" s="1138">
        <f>AVERAGE(AI23,AE23)</f>
        <v>8005.454545454546</v>
      </c>
      <c r="AJ24" s="1136"/>
      <c r="AK24" s="1136"/>
      <c r="AL24" s="1137"/>
      <c r="AM24" s="1138">
        <f>AVERAGE(AM23,AI23,AE23)</f>
        <v>8237.1548821548822</v>
      </c>
      <c r="AN24" s="968"/>
      <c r="AO24" s="968"/>
      <c r="AP24" s="968"/>
      <c r="AQ24" s="1084"/>
      <c r="AR24" s="1138">
        <f>AVERAGE(AE23,AI23,AM23,AR23)</f>
        <v>8625.6843434343427</v>
      </c>
      <c r="AS24" s="968"/>
      <c r="AT24" s="968"/>
      <c r="AU24" s="1084"/>
      <c r="AV24" s="1134">
        <f>AVERAGE(AE23,AI23,AM23,AR23,AV23)</f>
        <v>8394.0674747474732</v>
      </c>
      <c r="AW24" s="968"/>
      <c r="AX24" s="968"/>
      <c r="AY24" s="968"/>
      <c r="AZ24" s="1131">
        <f>AVERAGE(AE23,AI23,AM23,AR23,AV23,AZ23)</f>
        <v>8018.0284511784512</v>
      </c>
      <c r="BA24" s="968"/>
      <c r="BB24" s="968"/>
      <c r="BC24" s="1084"/>
      <c r="BD24" s="1131">
        <f>AVERAGE(AE23,AI23,AM23,AR23,AV23,AZ23,BD23)</f>
        <v>7837.7615295815294</v>
      </c>
      <c r="BE24" s="968"/>
      <c r="BF24" s="968"/>
      <c r="BG24" s="1084"/>
      <c r="BH24" s="1131">
        <f>AVERAGE(AE23,AI23,AM23,AR23,AV23,AZ23,BD23,BH23)</f>
        <v>7748.9163383838386</v>
      </c>
      <c r="BI24" s="968"/>
      <c r="BJ24" s="968"/>
      <c r="BK24" s="968"/>
      <c r="BL24" s="1084"/>
      <c r="BM24" s="1131" t="e">
        <f>AVERAGE(AE23,AI23,AM23,AR23,AV23,AZ23,BD23,BH23,BM23)</f>
        <v>#DIV/0!</v>
      </c>
      <c r="BN24" s="968"/>
      <c r="BO24" s="968"/>
      <c r="BP24" s="968"/>
      <c r="BQ24" s="1084"/>
      <c r="BR24" s="1131" t="e">
        <f>AVERAGE(AE23,AI23,AM23,AR23,AV23,AZ23,BD23,BH23,BM23,BR23)</f>
        <v>#DIV/0!</v>
      </c>
      <c r="BS24" s="968"/>
      <c r="BT24" s="968"/>
      <c r="BU24" s="1084"/>
      <c r="BV24" s="1131" t="e">
        <f>AVERAGE(AE23,AI23,AM23,AR23,AV23,AZ23,BD23,BH23,BM23,BR23,BV23)</f>
        <v>#DIV/0!</v>
      </c>
      <c r="BW24" s="968"/>
      <c r="BX24" s="968"/>
      <c r="BY24" s="1084"/>
      <c r="BZ24" s="1131" t="e">
        <f>AVERAGE(AE23,AI23,AM23,AR23,AV23,AZ23,BD23,BH23,BM23,BR23,BV23,BZ23)</f>
        <v>#DIV/0!</v>
      </c>
      <c r="CA24" s="968"/>
      <c r="CB24" s="968"/>
      <c r="CC24" s="1084"/>
    </row>
    <row r="25" spans="2:81" ht="13.5" thickBot="1" x14ac:dyDescent="0.45">
      <c r="B25" s="633"/>
      <c r="C25" s="634" t="s">
        <v>462</v>
      </c>
      <c r="D25" s="5" t="s">
        <v>463</v>
      </c>
      <c r="E25" s="635"/>
      <c r="F25" s="636">
        <f>'February Budget'!AZ$8</f>
        <v>175000</v>
      </c>
      <c r="I25" s="404" t="s">
        <v>514</v>
      </c>
      <c r="J25" s="637">
        <f>+AB11</f>
        <v>0.95</v>
      </c>
      <c r="K25" s="637">
        <f>+$AB30</f>
        <v>0.95</v>
      </c>
      <c r="L25" s="637">
        <f t="shared" ref="L25:U25" si="15">+$AB30</f>
        <v>0.95</v>
      </c>
      <c r="M25" s="637">
        <f t="shared" si="15"/>
        <v>0.95</v>
      </c>
      <c r="N25" s="637">
        <f t="shared" si="15"/>
        <v>0.95</v>
      </c>
      <c r="O25" s="637">
        <f t="shared" si="15"/>
        <v>0.95</v>
      </c>
      <c r="P25" s="637">
        <f t="shared" si="15"/>
        <v>0.95</v>
      </c>
      <c r="Q25" s="637">
        <f t="shared" si="15"/>
        <v>0.95</v>
      </c>
      <c r="R25" s="637">
        <f t="shared" si="15"/>
        <v>0.95</v>
      </c>
      <c r="S25" s="637">
        <f t="shared" si="15"/>
        <v>0.95</v>
      </c>
      <c r="T25" s="637">
        <f t="shared" si="15"/>
        <v>0.95</v>
      </c>
      <c r="U25" s="637">
        <f t="shared" si="15"/>
        <v>0.95</v>
      </c>
      <c r="V25" s="639" t="e">
        <f>+(U26/U27)</f>
        <v>#DIV/0!</v>
      </c>
      <c r="X25" s="633"/>
      <c r="Y25" s="634" t="s">
        <v>462</v>
      </c>
      <c r="Z25" s="5" t="s">
        <v>463</v>
      </c>
      <c r="AA25" s="635"/>
      <c r="AB25" s="636">
        <f>'February Budget'!BG29</f>
        <v>0</v>
      </c>
      <c r="AD25" s="1139"/>
      <c r="AE25" s="1140"/>
      <c r="AF25" s="1136"/>
      <c r="AG25" s="1136"/>
      <c r="AH25" s="1137"/>
      <c r="AI25" s="1140"/>
      <c r="AJ25" s="1136"/>
      <c r="AK25" s="1136"/>
      <c r="AL25" s="1137"/>
      <c r="AM25" s="1140"/>
      <c r="AN25" s="968"/>
      <c r="AO25" s="968"/>
      <c r="AP25" s="968"/>
      <c r="AQ25" s="1084"/>
      <c r="AR25" s="1083"/>
      <c r="AS25" s="968"/>
      <c r="AT25" s="968"/>
      <c r="AU25" s="1084"/>
      <c r="AV25" s="968"/>
      <c r="AW25" s="968"/>
      <c r="AX25" s="968"/>
      <c r="AY25" s="968"/>
      <c r="AZ25" s="1083"/>
      <c r="BA25" s="968"/>
      <c r="BB25" s="968"/>
      <c r="BC25" s="1084"/>
      <c r="BD25" s="1083"/>
      <c r="BE25" s="968"/>
      <c r="BF25" s="968"/>
      <c r="BG25" s="1084"/>
      <c r="BH25" s="1083"/>
      <c r="BI25" s="968"/>
      <c r="BJ25" s="968"/>
      <c r="BK25" s="968"/>
      <c r="BL25" s="1084"/>
      <c r="BM25" s="1083"/>
      <c r="BN25" s="968"/>
      <c r="BO25" s="968"/>
      <c r="BP25" s="968"/>
      <c r="BQ25" s="1084"/>
      <c r="BR25" s="1083"/>
      <c r="BS25" s="968"/>
      <c r="BT25" s="968"/>
      <c r="BU25" s="1084"/>
      <c r="BV25" s="1083"/>
      <c r="BW25" s="968"/>
      <c r="BX25" s="968"/>
      <c r="BY25" s="1084"/>
      <c r="BZ25" s="1083"/>
      <c r="CA25" s="968"/>
      <c r="CB25" s="968"/>
      <c r="CC25" s="1084"/>
    </row>
    <row r="26" spans="2:81" ht="13.5" thickBot="1" x14ac:dyDescent="0.45">
      <c r="B26" s="552"/>
      <c r="C26" s="634" t="s">
        <v>464</v>
      </c>
      <c r="D26" s="5" t="s">
        <v>465</v>
      </c>
      <c r="E26" s="635"/>
      <c r="F26" s="636">
        <f>'February Budget'!AZ$9</f>
        <v>8000</v>
      </c>
      <c r="I26" s="404" t="s">
        <v>515</v>
      </c>
      <c r="J26" s="641">
        <f>+AB10</f>
        <v>0</v>
      </c>
      <c r="K26" s="641">
        <f>+$AB27</f>
        <v>0</v>
      </c>
      <c r="L26" s="641">
        <f t="shared" ref="L26:U26" si="16">+$AB27</f>
        <v>0</v>
      </c>
      <c r="M26" s="641">
        <f t="shared" si="16"/>
        <v>0</v>
      </c>
      <c r="N26" s="641">
        <f t="shared" si="16"/>
        <v>0</v>
      </c>
      <c r="O26" s="641">
        <f t="shared" si="16"/>
        <v>0</v>
      </c>
      <c r="P26" s="641">
        <f t="shared" si="16"/>
        <v>0</v>
      </c>
      <c r="Q26" s="641">
        <f t="shared" si="16"/>
        <v>0</v>
      </c>
      <c r="R26" s="641">
        <f t="shared" si="16"/>
        <v>0</v>
      </c>
      <c r="S26" s="641">
        <f t="shared" si="16"/>
        <v>0</v>
      </c>
      <c r="T26" s="641">
        <f t="shared" si="16"/>
        <v>0</v>
      </c>
      <c r="U26" s="641">
        <f t="shared" si="16"/>
        <v>0</v>
      </c>
      <c r="V26" s="643">
        <f>SUM(J26:U26)</f>
        <v>0</v>
      </c>
      <c r="X26" s="552"/>
      <c r="Y26" s="634" t="s">
        <v>464</v>
      </c>
      <c r="Z26" s="5" t="s">
        <v>465</v>
      </c>
      <c r="AA26" s="635"/>
      <c r="AB26" s="636">
        <f>'February Budget'!BG30</f>
        <v>850</v>
      </c>
      <c r="AD26" s="1139" t="s">
        <v>923</v>
      </c>
      <c r="AE26" s="1138">
        <f>SUM(AE15:AH15)</f>
        <v>79600</v>
      </c>
      <c r="AF26" s="1136"/>
      <c r="AG26" s="1136"/>
      <c r="AH26" s="1137"/>
      <c r="AI26" s="1138">
        <f>SUM(AI15:AL15)</f>
        <v>88560</v>
      </c>
      <c r="AJ26" s="1136"/>
      <c r="AK26" s="1136"/>
      <c r="AL26" s="1137"/>
      <c r="AM26" s="1138">
        <f>SUM(AM15:AQ15)</f>
        <v>78305</v>
      </c>
      <c r="AN26" s="968"/>
      <c r="AO26" s="968"/>
      <c r="AP26" s="968"/>
      <c r="AQ26" s="1084"/>
      <c r="AR26" s="1138">
        <f>SUM(AR15:AU15)</f>
        <v>107704</v>
      </c>
      <c r="AS26" s="968"/>
      <c r="AT26" s="968"/>
      <c r="AU26" s="1084"/>
      <c r="AV26" s="1138">
        <f>SUM(AV15:AY15)</f>
        <v>74676</v>
      </c>
      <c r="AW26" s="968"/>
      <c r="AX26" s="968"/>
      <c r="AY26" s="968"/>
      <c r="AZ26" s="1138">
        <f>SUM(AZ15:BC15)</f>
        <v>147308</v>
      </c>
      <c r="BA26" s="968"/>
      <c r="BB26" s="968"/>
      <c r="BC26" s="1084"/>
      <c r="BD26" s="1138">
        <f>SUM(BD15:BG15)</f>
        <v>168904</v>
      </c>
      <c r="BE26" s="968"/>
      <c r="BF26" s="968"/>
      <c r="BG26" s="1084"/>
      <c r="BH26" s="1138">
        <f>SUM(BH15:BL15)</f>
        <v>171048</v>
      </c>
      <c r="BI26" s="968"/>
      <c r="BJ26" s="968"/>
      <c r="BK26" s="968"/>
      <c r="BL26" s="1084"/>
      <c r="BM26" s="1138">
        <f>SUM(BM15:BQ15)</f>
        <v>0</v>
      </c>
      <c r="BN26" s="968"/>
      <c r="BO26" s="968"/>
      <c r="BP26" s="968"/>
      <c r="BQ26" s="1084"/>
      <c r="BR26" s="1138">
        <f>SUM(BR15:BU15)</f>
        <v>0</v>
      </c>
      <c r="BS26" s="968"/>
      <c r="BT26" s="968"/>
      <c r="BU26" s="1084"/>
      <c r="BV26" s="1138">
        <f>SUM(BV15:BY15)</f>
        <v>0</v>
      </c>
      <c r="BW26" s="968"/>
      <c r="BX26" s="968"/>
      <c r="BY26" s="1084"/>
      <c r="BZ26" s="1138">
        <f>SUM(BZ15:CC15)</f>
        <v>0</v>
      </c>
      <c r="CA26" s="968"/>
      <c r="CB26" s="968"/>
      <c r="CC26" s="1084"/>
    </row>
    <row r="27" spans="2:81" ht="13.5" thickBot="1" x14ac:dyDescent="0.45">
      <c r="B27" s="552"/>
      <c r="C27" s="634" t="s">
        <v>466</v>
      </c>
      <c r="D27" s="5" t="s">
        <v>467</v>
      </c>
      <c r="E27" s="635"/>
      <c r="F27" s="644">
        <f>(F25/F26)</f>
        <v>21.875</v>
      </c>
      <c r="I27" s="404" t="s">
        <v>516</v>
      </c>
      <c r="J27" s="641">
        <f>+AB12</f>
        <v>0</v>
      </c>
      <c r="K27" s="641">
        <f>+$AB29</f>
        <v>0</v>
      </c>
      <c r="L27" s="641">
        <f t="shared" ref="L27:U27" si="17">+$AB29</f>
        <v>0</v>
      </c>
      <c r="M27" s="641">
        <f t="shared" si="17"/>
        <v>0</v>
      </c>
      <c r="N27" s="641">
        <f t="shared" si="17"/>
        <v>0</v>
      </c>
      <c r="O27" s="641">
        <f t="shared" si="17"/>
        <v>0</v>
      </c>
      <c r="P27" s="641">
        <f t="shared" si="17"/>
        <v>0</v>
      </c>
      <c r="Q27" s="641">
        <f t="shared" si="17"/>
        <v>0</v>
      </c>
      <c r="R27" s="641">
        <f t="shared" si="17"/>
        <v>0</v>
      </c>
      <c r="S27" s="641">
        <f t="shared" si="17"/>
        <v>0</v>
      </c>
      <c r="T27" s="641">
        <f t="shared" si="17"/>
        <v>0</v>
      </c>
      <c r="U27" s="641">
        <f t="shared" si="17"/>
        <v>0</v>
      </c>
      <c r="V27" s="643">
        <f>SUM(J27:U27)</f>
        <v>0</v>
      </c>
      <c r="X27" s="552"/>
      <c r="Y27" s="634" t="s">
        <v>466</v>
      </c>
      <c r="Z27" s="5" t="s">
        <v>467</v>
      </c>
      <c r="AA27" s="635"/>
      <c r="AB27" s="644">
        <f>(AB25/AB26)</f>
        <v>0</v>
      </c>
      <c r="AD27" s="1141" t="s">
        <v>924</v>
      </c>
      <c r="AE27" s="1142">
        <f>SUM(AE17:AH17)</f>
        <v>10</v>
      </c>
      <c r="AF27" s="1143"/>
      <c r="AG27" s="1143"/>
      <c r="AH27" s="1144"/>
      <c r="AI27" s="1142">
        <f>SUM(AI17:AL17)</f>
        <v>11</v>
      </c>
      <c r="AJ27" s="1143"/>
      <c r="AK27" s="1143"/>
      <c r="AL27" s="1144"/>
      <c r="AM27" s="1142">
        <f>SUM(AM17:AQ17)</f>
        <v>9</v>
      </c>
      <c r="AN27" s="1145"/>
      <c r="AO27" s="1145"/>
      <c r="AP27" s="1145"/>
      <c r="AQ27" s="1146"/>
      <c r="AR27" s="1142">
        <f>SUM(AR17:AU17)</f>
        <v>11</v>
      </c>
      <c r="AS27" s="1145"/>
      <c r="AT27" s="1145"/>
      <c r="AU27" s="1146"/>
      <c r="AV27" s="1142">
        <f>SUM(AV17:AY17)</f>
        <v>10</v>
      </c>
      <c r="AW27" s="1145"/>
      <c r="AX27" s="1145"/>
      <c r="AY27" s="1145"/>
      <c r="AZ27" s="1142">
        <f>SUM(AZ17:BC17)</f>
        <v>24</v>
      </c>
      <c r="BA27" s="1145"/>
      <c r="BB27" s="1145"/>
      <c r="BC27" s="1146"/>
      <c r="BD27" s="1142">
        <f>SUM(BD17:BG17)</f>
        <v>25</v>
      </c>
      <c r="BE27" s="1145"/>
      <c r="BF27" s="1145"/>
      <c r="BG27" s="1146"/>
      <c r="BH27" s="1142">
        <f>SUM(BH17:BL17)</f>
        <v>24</v>
      </c>
      <c r="BI27" s="1145"/>
      <c r="BJ27" s="1145"/>
      <c r="BK27" s="1145"/>
      <c r="BL27" s="1146"/>
      <c r="BM27" s="1142">
        <f>SUM(BM17:BQ17)</f>
        <v>0</v>
      </c>
      <c r="BN27" s="1145"/>
      <c r="BO27" s="1145"/>
      <c r="BP27" s="1145"/>
      <c r="BQ27" s="1146"/>
      <c r="BR27" s="1142">
        <f>SUM(BR17:BU17)</f>
        <v>8</v>
      </c>
      <c r="BS27" s="1145"/>
      <c r="BT27" s="1145"/>
      <c r="BU27" s="1146"/>
      <c r="BV27" s="1142">
        <f>SUM(BV17:BY17)</f>
        <v>17</v>
      </c>
      <c r="BW27" s="1145"/>
      <c r="BX27" s="1145"/>
      <c r="BY27" s="1146"/>
      <c r="BZ27" s="1142">
        <f>SUM(BZ17:CC17)</f>
        <v>17</v>
      </c>
      <c r="CA27" s="1145"/>
      <c r="CB27" s="1145"/>
      <c r="CC27" s="1146"/>
    </row>
    <row r="28" spans="2:81" ht="13.5" thickBot="1" x14ac:dyDescent="0.45">
      <c r="B28" s="552"/>
      <c r="C28" s="634" t="s">
        <v>468</v>
      </c>
      <c r="D28" s="5" t="s">
        <v>469</v>
      </c>
      <c r="E28" s="635"/>
      <c r="F28" s="646">
        <f>'February Budget'!AZ$11</f>
        <v>0.05</v>
      </c>
      <c r="I28" s="404" t="s">
        <v>517</v>
      </c>
      <c r="J28" s="641">
        <f>+AB18</f>
        <v>0</v>
      </c>
      <c r="K28" s="641">
        <f>+$AB37</f>
        <v>0</v>
      </c>
      <c r="L28" s="641">
        <f t="shared" ref="L28:U28" si="18">+$AB37</f>
        <v>0</v>
      </c>
      <c r="M28" s="641">
        <f t="shared" si="18"/>
        <v>0</v>
      </c>
      <c r="N28" s="641">
        <f t="shared" si="18"/>
        <v>0</v>
      </c>
      <c r="O28" s="641">
        <f t="shared" si="18"/>
        <v>0</v>
      </c>
      <c r="P28" s="641">
        <f t="shared" si="18"/>
        <v>0</v>
      </c>
      <c r="Q28" s="641">
        <f t="shared" si="18"/>
        <v>0</v>
      </c>
      <c r="R28" s="641">
        <f t="shared" si="18"/>
        <v>0</v>
      </c>
      <c r="S28" s="641">
        <f t="shared" si="18"/>
        <v>0</v>
      </c>
      <c r="T28" s="641">
        <f t="shared" si="18"/>
        <v>0</v>
      </c>
      <c r="U28" s="641">
        <f t="shared" si="18"/>
        <v>0</v>
      </c>
      <c r="V28" s="643">
        <f>SUM(J28:U28)</f>
        <v>0</v>
      </c>
      <c r="X28" s="552"/>
      <c r="Y28" s="634" t="s">
        <v>468</v>
      </c>
      <c r="Z28" s="5" t="s">
        <v>469</v>
      </c>
      <c r="AA28" s="635"/>
      <c r="AB28" s="646">
        <f>'February Budget'!BG32</f>
        <v>0.05</v>
      </c>
      <c r="AD28" s="968"/>
      <c r="AE28" s="968"/>
      <c r="AF28" s="968"/>
      <c r="AG28" s="968"/>
      <c r="AH28" s="968"/>
      <c r="AI28" s="968"/>
      <c r="AJ28" s="968"/>
      <c r="AK28" s="968"/>
      <c r="AL28" s="968"/>
      <c r="AM28" s="968"/>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c r="BP28" s="968"/>
      <c r="BQ28" s="968"/>
      <c r="BR28" s="968"/>
      <c r="BS28" s="968"/>
      <c r="BT28" s="968"/>
      <c r="BU28" s="968"/>
      <c r="BV28" s="968"/>
      <c r="BW28" s="968"/>
      <c r="BX28" s="968"/>
      <c r="BY28" s="968"/>
      <c r="BZ28" s="968"/>
      <c r="CA28" s="968"/>
      <c r="CB28" s="968"/>
      <c r="CC28" s="968"/>
    </row>
    <row r="29" spans="2:81" ht="13.5" thickBot="1" x14ac:dyDescent="0.45">
      <c r="B29" s="554"/>
      <c r="C29" s="649" t="s">
        <v>470</v>
      </c>
      <c r="D29" s="650" t="s">
        <v>471</v>
      </c>
      <c r="E29" s="651"/>
      <c r="F29" s="652">
        <f>(F27/(1-F28))</f>
        <v>23.026315789473685</v>
      </c>
      <c r="I29" s="404" t="s">
        <v>518</v>
      </c>
      <c r="J29" s="647">
        <f>+AB20</f>
        <v>0</v>
      </c>
      <c r="K29" s="647">
        <f>+$AB39</f>
        <v>0</v>
      </c>
      <c r="L29" s="647">
        <f t="shared" ref="L29:U29" si="19">+$AB39</f>
        <v>0</v>
      </c>
      <c r="M29" s="647">
        <f t="shared" si="19"/>
        <v>0</v>
      </c>
      <c r="N29" s="647">
        <f t="shared" si="19"/>
        <v>0</v>
      </c>
      <c r="O29" s="647">
        <f t="shared" si="19"/>
        <v>0</v>
      </c>
      <c r="P29" s="647">
        <f t="shared" si="19"/>
        <v>0</v>
      </c>
      <c r="Q29" s="647">
        <f t="shared" si="19"/>
        <v>0</v>
      </c>
      <c r="R29" s="647">
        <f t="shared" si="19"/>
        <v>0</v>
      </c>
      <c r="S29" s="647">
        <f t="shared" si="19"/>
        <v>0</v>
      </c>
      <c r="T29" s="647">
        <f t="shared" si="19"/>
        <v>0</v>
      </c>
      <c r="U29" s="647">
        <f t="shared" si="19"/>
        <v>0</v>
      </c>
      <c r="V29" s="632">
        <f>SUM(J29:U29)</f>
        <v>0</v>
      </c>
      <c r="X29" s="554"/>
      <c r="Y29" s="649" t="s">
        <v>470</v>
      </c>
      <c r="Z29" s="650" t="s">
        <v>471</v>
      </c>
      <c r="AA29" s="651"/>
      <c r="AB29" s="652">
        <f>(AB27/(1-AB28))</f>
        <v>0</v>
      </c>
      <c r="AD29" s="968"/>
      <c r="AE29" s="1079" t="s">
        <v>925</v>
      </c>
      <c r="AF29" s="1080" t="s">
        <v>926</v>
      </c>
      <c r="AG29" s="1080" t="s">
        <v>927</v>
      </c>
      <c r="AH29" s="1147" t="s">
        <v>237</v>
      </c>
      <c r="AI29" s="1079" t="s">
        <v>925</v>
      </c>
      <c r="AJ29" s="1080" t="s">
        <v>926</v>
      </c>
      <c r="AK29" s="1080" t="s">
        <v>927</v>
      </c>
      <c r="AL29" s="1147" t="s">
        <v>237</v>
      </c>
      <c r="AM29" s="1079" t="s">
        <v>925</v>
      </c>
      <c r="AN29" s="1080" t="s">
        <v>926</v>
      </c>
      <c r="AO29" s="1080" t="s">
        <v>927</v>
      </c>
      <c r="AP29" s="1147" t="s">
        <v>237</v>
      </c>
      <c r="AQ29" s="968"/>
      <c r="AR29" s="1079" t="s">
        <v>925</v>
      </c>
      <c r="AS29" s="1080" t="s">
        <v>926</v>
      </c>
      <c r="AT29" s="1080" t="s">
        <v>927</v>
      </c>
      <c r="AU29" s="1147" t="s">
        <v>237</v>
      </c>
      <c r="AV29" s="1079" t="s">
        <v>925</v>
      </c>
      <c r="AW29" s="1080" t="s">
        <v>926</v>
      </c>
      <c r="AX29" s="1080" t="s">
        <v>927</v>
      </c>
      <c r="AY29" s="1147" t="s">
        <v>237</v>
      </c>
      <c r="AZ29" s="1079" t="s">
        <v>925</v>
      </c>
      <c r="BA29" s="1080" t="s">
        <v>926</v>
      </c>
      <c r="BB29" s="1080" t="s">
        <v>927</v>
      </c>
      <c r="BC29" s="1147" t="s">
        <v>237</v>
      </c>
      <c r="BD29" s="1079" t="s">
        <v>925</v>
      </c>
      <c r="BE29" s="1080" t="s">
        <v>926</v>
      </c>
      <c r="BF29" s="1080" t="s">
        <v>927</v>
      </c>
      <c r="BG29" s="1147" t="s">
        <v>237</v>
      </c>
      <c r="BH29" s="1079" t="s">
        <v>925</v>
      </c>
      <c r="BI29" s="1080" t="s">
        <v>926</v>
      </c>
      <c r="BJ29" s="1080" t="s">
        <v>927</v>
      </c>
      <c r="BK29" s="1080"/>
      <c r="BL29" s="1147" t="s">
        <v>237</v>
      </c>
      <c r="BM29" s="1079" t="s">
        <v>925</v>
      </c>
      <c r="BN29" s="1080" t="s">
        <v>926</v>
      </c>
      <c r="BO29" s="1080" t="s">
        <v>927</v>
      </c>
      <c r="BP29" s="1147" t="s">
        <v>237</v>
      </c>
      <c r="BQ29" s="968"/>
      <c r="BR29" s="1079" t="s">
        <v>925</v>
      </c>
      <c r="BS29" s="1080" t="s">
        <v>926</v>
      </c>
      <c r="BT29" s="1080" t="s">
        <v>927</v>
      </c>
      <c r="BU29" s="1147" t="s">
        <v>237</v>
      </c>
      <c r="BV29" s="1079" t="s">
        <v>925</v>
      </c>
      <c r="BW29" s="1080" t="s">
        <v>926</v>
      </c>
      <c r="BX29" s="1080" t="s">
        <v>927</v>
      </c>
      <c r="BY29" s="1147" t="s">
        <v>237</v>
      </c>
      <c r="BZ29" s="1079" t="s">
        <v>925</v>
      </c>
      <c r="CA29" s="1080" t="s">
        <v>926</v>
      </c>
      <c r="CB29" s="1080" t="s">
        <v>927</v>
      </c>
      <c r="CC29" s="1147" t="s">
        <v>237</v>
      </c>
    </row>
    <row r="30" spans="2:81" ht="13.5" thickBot="1" x14ac:dyDescent="0.45">
      <c r="B30" s="552"/>
      <c r="C30" s="634" t="s">
        <v>472</v>
      </c>
      <c r="D30" s="5" t="s">
        <v>473</v>
      </c>
      <c r="E30" s="635"/>
      <c r="F30" s="646">
        <f>'February Budget'!AZ$13</f>
        <v>0.35</v>
      </c>
      <c r="I30" s="404" t="s">
        <v>519</v>
      </c>
      <c r="J30" s="653" t="e">
        <f t="shared" ref="J30:V30" si="20">+(J29/J23)</f>
        <v>#DIV/0!</v>
      </c>
      <c r="K30" s="653" t="e">
        <f t="shared" si="20"/>
        <v>#DIV/0!</v>
      </c>
      <c r="L30" s="653" t="e">
        <f t="shared" ref="L30:U30" si="21">+(L29/L23)</f>
        <v>#DIV/0!</v>
      </c>
      <c r="M30" s="653" t="e">
        <f t="shared" si="21"/>
        <v>#DIV/0!</v>
      </c>
      <c r="N30" s="653" t="e">
        <f t="shared" si="21"/>
        <v>#DIV/0!</v>
      </c>
      <c r="O30" s="653" t="e">
        <f t="shared" si="21"/>
        <v>#DIV/0!</v>
      </c>
      <c r="P30" s="653" t="e">
        <f t="shared" si="21"/>
        <v>#DIV/0!</v>
      </c>
      <c r="Q30" s="653" t="e">
        <f t="shared" si="21"/>
        <v>#DIV/0!</v>
      </c>
      <c r="R30" s="653" t="e">
        <f t="shared" si="21"/>
        <v>#DIV/0!</v>
      </c>
      <c r="S30" s="653" t="e">
        <f t="shared" si="21"/>
        <v>#DIV/0!</v>
      </c>
      <c r="T30" s="653" t="e">
        <f t="shared" si="21"/>
        <v>#DIV/0!</v>
      </c>
      <c r="U30" s="653" t="e">
        <f t="shared" si="21"/>
        <v>#DIV/0!</v>
      </c>
      <c r="V30" s="639" t="e">
        <f t="shared" si="20"/>
        <v>#DIV/0!</v>
      </c>
      <c r="X30" s="552"/>
      <c r="Y30" s="634" t="s">
        <v>472</v>
      </c>
      <c r="Z30" s="5" t="s">
        <v>473</v>
      </c>
      <c r="AA30" s="635"/>
      <c r="AB30" s="646">
        <f>'February Budget'!BG34</f>
        <v>0.95</v>
      </c>
      <c r="AD30" s="968"/>
      <c r="AE30" s="1083" t="s">
        <v>938</v>
      </c>
      <c r="AF30" s="1148">
        <v>8</v>
      </c>
      <c r="AG30" s="1148">
        <v>3</v>
      </c>
      <c r="AH30" s="1149">
        <f>AG30/AF30</f>
        <v>0.375</v>
      </c>
      <c r="AI30" s="1083" t="s">
        <v>938</v>
      </c>
      <c r="AJ30" s="1148">
        <v>3</v>
      </c>
      <c r="AK30" s="1148">
        <v>3</v>
      </c>
      <c r="AL30" s="1149">
        <f>AK30/AJ30</f>
        <v>1</v>
      </c>
      <c r="AM30" s="1083" t="s">
        <v>938</v>
      </c>
      <c r="AN30" s="1148">
        <v>3</v>
      </c>
      <c r="AO30" s="1148">
        <v>1</v>
      </c>
      <c r="AP30" s="1149">
        <f>AO30/AN30</f>
        <v>0.33333333333333331</v>
      </c>
      <c r="AQ30" s="968"/>
      <c r="AR30" s="1083" t="s">
        <v>935</v>
      </c>
      <c r="AS30" s="1148">
        <v>4</v>
      </c>
      <c r="AT30" s="1148">
        <v>3</v>
      </c>
      <c r="AU30" s="1150">
        <f>AT30/AS30</f>
        <v>0.75</v>
      </c>
      <c r="AV30" s="968" t="s">
        <v>935</v>
      </c>
      <c r="AW30" s="1148">
        <v>4</v>
      </c>
      <c r="AX30" s="1148">
        <v>3</v>
      </c>
      <c r="AY30" s="1150">
        <f>AX30/AW30</f>
        <v>0.75</v>
      </c>
      <c r="AZ30" s="968" t="s">
        <v>935</v>
      </c>
      <c r="BA30" s="1148">
        <v>8</v>
      </c>
      <c r="BB30" s="1148">
        <v>3</v>
      </c>
      <c r="BC30" s="1150">
        <f>BB30/BA30</f>
        <v>0.375</v>
      </c>
      <c r="BD30" s="968" t="s">
        <v>935</v>
      </c>
      <c r="BE30" s="1148">
        <v>14</v>
      </c>
      <c r="BF30" s="1148">
        <v>4</v>
      </c>
      <c r="BG30" s="1150">
        <f>BF30/BE30</f>
        <v>0.2857142857142857</v>
      </c>
      <c r="BH30" s="968" t="s">
        <v>935</v>
      </c>
      <c r="BI30" s="1148">
        <v>8</v>
      </c>
      <c r="BJ30" s="1148">
        <v>7</v>
      </c>
      <c r="BK30" s="1151"/>
      <c r="BL30" s="1150">
        <f>BJ30/BI30</f>
        <v>0.875</v>
      </c>
      <c r="BM30" s="968" t="s">
        <v>935</v>
      </c>
      <c r="BN30" s="1148"/>
      <c r="BO30" s="1148"/>
      <c r="BP30" s="1150" t="e">
        <f>BO30/BN30</f>
        <v>#DIV/0!</v>
      </c>
      <c r="BQ30" s="968"/>
      <c r="BR30" s="1083" t="s">
        <v>935</v>
      </c>
      <c r="BS30" s="1148"/>
      <c r="BT30" s="1148"/>
      <c r="BU30" s="1150" t="e">
        <f>BT30/BS30</f>
        <v>#DIV/0!</v>
      </c>
      <c r="BV30" s="968" t="s">
        <v>935</v>
      </c>
      <c r="BW30" s="1148"/>
      <c r="BX30" s="1148"/>
      <c r="BY30" s="1150" t="e">
        <f>BX30/BW30</f>
        <v>#DIV/0!</v>
      </c>
      <c r="BZ30" s="1083" t="s">
        <v>938</v>
      </c>
      <c r="CA30" s="1148"/>
      <c r="CB30" s="1148"/>
      <c r="CC30" s="1150" t="e">
        <f>CB30/CA30</f>
        <v>#DIV/0!</v>
      </c>
    </row>
    <row r="31" spans="2:81" ht="13.5" thickBot="1" x14ac:dyDescent="0.45">
      <c r="B31" s="552"/>
      <c r="C31" s="634" t="s">
        <v>474</v>
      </c>
      <c r="D31" s="5" t="s">
        <v>475</v>
      </c>
      <c r="E31" s="635"/>
      <c r="F31" s="644">
        <f>SUM(F29/F30)</f>
        <v>65.789473684210535</v>
      </c>
      <c r="I31" s="404" t="s">
        <v>965</v>
      </c>
      <c r="J31" s="850">
        <f>+AB17</f>
        <v>0</v>
      </c>
      <c r="K31" s="850">
        <f>+$AB36</f>
        <v>0</v>
      </c>
      <c r="L31" s="850">
        <f t="shared" ref="L31:U31" si="22">+$AB36</f>
        <v>0</v>
      </c>
      <c r="M31" s="850">
        <f t="shared" si="22"/>
        <v>0</v>
      </c>
      <c r="N31" s="850">
        <f t="shared" si="22"/>
        <v>0</v>
      </c>
      <c r="O31" s="850">
        <f t="shared" si="22"/>
        <v>0</v>
      </c>
      <c r="P31" s="850">
        <f t="shared" si="22"/>
        <v>0</v>
      </c>
      <c r="Q31" s="850">
        <f t="shared" si="22"/>
        <v>0</v>
      </c>
      <c r="R31" s="850">
        <f t="shared" si="22"/>
        <v>0</v>
      </c>
      <c r="S31" s="850">
        <f t="shared" si="22"/>
        <v>0</v>
      </c>
      <c r="T31" s="850">
        <f t="shared" si="22"/>
        <v>0</v>
      </c>
      <c r="U31" s="850">
        <f t="shared" si="22"/>
        <v>0</v>
      </c>
      <c r="V31" s="645">
        <f>SUM(J31:U31)</f>
        <v>0</v>
      </c>
      <c r="X31" s="552"/>
      <c r="Y31" s="634" t="s">
        <v>474</v>
      </c>
      <c r="Z31" s="5" t="s">
        <v>475</v>
      </c>
      <c r="AA31" s="635"/>
      <c r="AB31" s="644">
        <f>SUM(AB29/AB30)</f>
        <v>0</v>
      </c>
      <c r="AD31" s="968"/>
      <c r="AE31" s="1152" t="s">
        <v>936</v>
      </c>
      <c r="AF31" s="1153">
        <v>22</v>
      </c>
      <c r="AG31" s="1153">
        <v>6</v>
      </c>
      <c r="AH31" s="1154">
        <f>AG31/AF31</f>
        <v>0.27272727272727271</v>
      </c>
      <c r="AI31" s="1152" t="s">
        <v>936</v>
      </c>
      <c r="AJ31" s="1153">
        <v>21</v>
      </c>
      <c r="AK31" s="1153">
        <v>8</v>
      </c>
      <c r="AL31" s="1154">
        <f>AK31/AJ31</f>
        <v>0.38095238095238093</v>
      </c>
      <c r="AM31" s="1152" t="s">
        <v>936</v>
      </c>
      <c r="AN31" s="1153">
        <v>22</v>
      </c>
      <c r="AO31" s="1153">
        <v>6</v>
      </c>
      <c r="AP31" s="1154">
        <f>AO31/AN31</f>
        <v>0.27272727272727271</v>
      </c>
      <c r="AQ31" s="968"/>
      <c r="AR31" s="1152" t="s">
        <v>936</v>
      </c>
      <c r="AS31" s="1148">
        <v>20</v>
      </c>
      <c r="AT31" s="1148">
        <v>8</v>
      </c>
      <c r="AU31" s="1150">
        <f>AT31/AS31</f>
        <v>0.4</v>
      </c>
      <c r="AV31" s="1145" t="s">
        <v>936</v>
      </c>
      <c r="AW31" s="1148">
        <v>24</v>
      </c>
      <c r="AX31" s="1148">
        <v>6</v>
      </c>
      <c r="AY31" s="1150">
        <f>AX31/AW31</f>
        <v>0.25</v>
      </c>
      <c r="AZ31" s="1145" t="s">
        <v>936</v>
      </c>
      <c r="BA31" s="1148">
        <v>45</v>
      </c>
      <c r="BB31" s="1148">
        <v>21</v>
      </c>
      <c r="BC31" s="1150">
        <f>BB31/BA31</f>
        <v>0.46666666666666667</v>
      </c>
      <c r="BD31" s="1145" t="s">
        <v>936</v>
      </c>
      <c r="BE31" s="1148">
        <v>31</v>
      </c>
      <c r="BF31" s="1148">
        <v>21</v>
      </c>
      <c r="BG31" s="1150">
        <f>BF31/BE31</f>
        <v>0.67741935483870963</v>
      </c>
      <c r="BH31" s="1145" t="s">
        <v>936</v>
      </c>
      <c r="BI31" s="1148">
        <v>23</v>
      </c>
      <c r="BJ31" s="1148">
        <v>16</v>
      </c>
      <c r="BK31" s="1151"/>
      <c r="BL31" s="1150">
        <f>BJ31/BI31</f>
        <v>0.69565217391304346</v>
      </c>
      <c r="BM31" s="1145" t="s">
        <v>936</v>
      </c>
      <c r="BN31" s="1148"/>
      <c r="BO31" s="1148"/>
      <c r="BP31" s="1150" t="e">
        <f>BO31/BN31</f>
        <v>#DIV/0!</v>
      </c>
      <c r="BQ31" s="968"/>
      <c r="BR31" s="1152" t="s">
        <v>936</v>
      </c>
      <c r="BS31" s="1148"/>
      <c r="BT31" s="1148"/>
      <c r="BU31" s="1150" t="e">
        <f>BT31/BS31</f>
        <v>#DIV/0!</v>
      </c>
      <c r="BV31" s="1145" t="s">
        <v>936</v>
      </c>
      <c r="BW31" s="1148"/>
      <c r="BX31" s="1148"/>
      <c r="BY31" s="1150" t="e">
        <f>BX31/BW31</f>
        <v>#DIV/0!</v>
      </c>
      <c r="BZ31" s="1152" t="s">
        <v>936</v>
      </c>
      <c r="CA31" s="1148"/>
      <c r="CB31" s="1148"/>
      <c r="CC31" s="1150" t="e">
        <f>CB31/CA31</f>
        <v>#DIV/0!</v>
      </c>
    </row>
    <row r="32" spans="2:81" ht="13.5" thickBot="1" x14ac:dyDescent="0.45">
      <c r="B32" s="552"/>
      <c r="C32" s="634" t="s">
        <v>476</v>
      </c>
      <c r="D32" s="5" t="s">
        <v>477</v>
      </c>
      <c r="E32" s="635"/>
      <c r="F32" s="846">
        <f>'February Budget'!AZ$15</f>
        <v>20</v>
      </c>
      <c r="I32" s="915" t="s">
        <v>695</v>
      </c>
      <c r="J32" s="850">
        <f>+AB16</f>
        <v>0</v>
      </c>
      <c r="K32" s="850">
        <f>+$AB35</f>
        <v>0</v>
      </c>
      <c r="L32" s="850">
        <f t="shared" ref="L32:U32" si="23">+$AB35</f>
        <v>0</v>
      </c>
      <c r="M32" s="850">
        <f t="shared" si="23"/>
        <v>0</v>
      </c>
      <c r="N32" s="850">
        <f t="shared" si="23"/>
        <v>0</v>
      </c>
      <c r="O32" s="850">
        <f t="shared" si="23"/>
        <v>0</v>
      </c>
      <c r="P32" s="850">
        <f t="shared" si="23"/>
        <v>0</v>
      </c>
      <c r="Q32" s="850">
        <f t="shared" si="23"/>
        <v>0</v>
      </c>
      <c r="R32" s="850">
        <f t="shared" si="23"/>
        <v>0</v>
      </c>
      <c r="S32" s="850">
        <f t="shared" si="23"/>
        <v>0</v>
      </c>
      <c r="T32" s="850">
        <f t="shared" si="23"/>
        <v>0</v>
      </c>
      <c r="U32" s="850">
        <f t="shared" si="23"/>
        <v>0</v>
      </c>
      <c r="V32" s="645">
        <f>SUM(J32:U32)</f>
        <v>0</v>
      </c>
      <c r="X32" s="552"/>
      <c r="Y32" s="634" t="s">
        <v>476</v>
      </c>
      <c r="Z32" s="5" t="s">
        <v>477</v>
      </c>
      <c r="AA32" s="635"/>
      <c r="AB32" s="846">
        <f>'February Budget'!BG36</f>
        <v>21</v>
      </c>
      <c r="AD32" s="968"/>
      <c r="AE32" s="968"/>
      <c r="AF32" s="968"/>
      <c r="AG32" s="968"/>
      <c r="AH32" s="968"/>
      <c r="AI32" s="968"/>
      <c r="AJ32" s="968"/>
      <c r="AK32" s="968"/>
      <c r="AL32" s="968"/>
      <c r="AM32" s="968"/>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c r="BP32" s="968"/>
      <c r="BQ32" s="968"/>
      <c r="BR32" s="968"/>
      <c r="BS32" s="968"/>
      <c r="BT32" s="968"/>
      <c r="BU32" s="968"/>
      <c r="BV32" s="968"/>
      <c r="BW32" s="968"/>
      <c r="BX32" s="968"/>
      <c r="BY32" s="968"/>
      <c r="BZ32" s="968"/>
      <c r="CA32" s="968"/>
      <c r="CB32" s="968"/>
      <c r="CC32" s="968"/>
    </row>
    <row r="33" spans="2:81" ht="13.5" thickBot="1" x14ac:dyDescent="0.45">
      <c r="B33" s="552"/>
      <c r="C33" s="634" t="s">
        <v>478</v>
      </c>
      <c r="D33" s="5" t="s">
        <v>479</v>
      </c>
      <c r="E33" s="635"/>
      <c r="F33" s="656">
        <f>(F31/F32)</f>
        <v>3.2894736842105265</v>
      </c>
      <c r="I33" s="404" t="s">
        <v>520</v>
      </c>
      <c r="J33" s="850">
        <f t="shared" ref="J33:V33" si="24">+(J31+J32)</f>
        <v>0</v>
      </c>
      <c r="K33" s="850">
        <f t="shared" si="24"/>
        <v>0</v>
      </c>
      <c r="L33" s="850">
        <f t="shared" ref="L33:U33" si="25">+(L31+L32)</f>
        <v>0</v>
      </c>
      <c r="M33" s="850">
        <f t="shared" si="25"/>
        <v>0</v>
      </c>
      <c r="N33" s="850">
        <f t="shared" si="25"/>
        <v>0</v>
      </c>
      <c r="O33" s="850">
        <f t="shared" si="25"/>
        <v>0</v>
      </c>
      <c r="P33" s="850">
        <f t="shared" si="25"/>
        <v>0</v>
      </c>
      <c r="Q33" s="850">
        <f t="shared" si="25"/>
        <v>0</v>
      </c>
      <c r="R33" s="850">
        <f t="shared" si="25"/>
        <v>0</v>
      </c>
      <c r="S33" s="850">
        <f t="shared" si="25"/>
        <v>0</v>
      </c>
      <c r="T33" s="850">
        <f t="shared" si="25"/>
        <v>0</v>
      </c>
      <c r="U33" s="850">
        <f t="shared" si="25"/>
        <v>0</v>
      </c>
      <c r="V33" s="851">
        <f t="shared" si="24"/>
        <v>0</v>
      </c>
      <c r="X33" s="552"/>
      <c r="Y33" s="634" t="s">
        <v>478</v>
      </c>
      <c r="Z33" s="5" t="s">
        <v>479</v>
      </c>
      <c r="AA33" s="635"/>
      <c r="AB33" s="656">
        <f>(AB31/AB32)</f>
        <v>0</v>
      </c>
      <c r="AD33" s="968"/>
      <c r="AE33" s="1155"/>
      <c r="AF33" s="1156" t="s">
        <v>928</v>
      </c>
      <c r="AG33" s="1157" t="s">
        <v>513</v>
      </c>
      <c r="AH33" s="968"/>
      <c r="AI33" s="1155"/>
      <c r="AJ33" s="1156" t="s">
        <v>928</v>
      </c>
      <c r="AK33" s="1157" t="s">
        <v>513</v>
      </c>
      <c r="AL33" s="968"/>
      <c r="AM33" s="1158"/>
      <c r="AN33" s="1159" t="s">
        <v>928</v>
      </c>
      <c r="AO33" s="1160" t="s">
        <v>513</v>
      </c>
      <c r="AP33" s="968"/>
      <c r="AQ33" s="968"/>
      <c r="AR33" s="1155"/>
      <c r="AS33" s="1156" t="s">
        <v>928</v>
      </c>
      <c r="AT33" s="1157" t="s">
        <v>513</v>
      </c>
      <c r="AU33" s="968"/>
      <c r="AV33" s="1155"/>
      <c r="AW33" s="1156" t="s">
        <v>928</v>
      </c>
      <c r="AX33" s="1157" t="s">
        <v>513</v>
      </c>
      <c r="AY33" s="968"/>
      <c r="AZ33" s="1155"/>
      <c r="BA33" s="1156" t="s">
        <v>928</v>
      </c>
      <c r="BB33" s="1157" t="s">
        <v>513</v>
      </c>
      <c r="BC33" s="968"/>
      <c r="BD33" s="1155"/>
      <c r="BE33" s="1156" t="s">
        <v>928</v>
      </c>
      <c r="BF33" s="1157" t="s">
        <v>513</v>
      </c>
      <c r="BG33" s="968"/>
      <c r="BH33" s="1155"/>
      <c r="BI33" s="1156" t="s">
        <v>928</v>
      </c>
      <c r="BJ33" s="1157" t="s">
        <v>513</v>
      </c>
      <c r="BK33" s="968"/>
      <c r="BL33" s="968"/>
      <c r="BM33" s="1155"/>
      <c r="BN33" s="1156" t="s">
        <v>928</v>
      </c>
      <c r="BO33" s="1157" t="s">
        <v>513</v>
      </c>
      <c r="BP33" s="968"/>
      <c r="BQ33" s="968"/>
      <c r="BR33" s="1155"/>
      <c r="BS33" s="1156" t="s">
        <v>928</v>
      </c>
      <c r="BT33" s="1157" t="s">
        <v>513</v>
      </c>
      <c r="BU33" s="968"/>
      <c r="BV33" s="1155"/>
      <c r="BW33" s="1156" t="s">
        <v>928</v>
      </c>
      <c r="BX33" s="1157" t="s">
        <v>513</v>
      </c>
      <c r="BY33" s="968"/>
      <c r="BZ33" s="1155"/>
      <c r="CA33" s="1156" t="s">
        <v>928</v>
      </c>
      <c r="CB33" s="1157" t="s">
        <v>513</v>
      </c>
      <c r="CC33" s="968"/>
    </row>
    <row r="34" spans="2:81" ht="13.5" thickBot="1" x14ac:dyDescent="0.45">
      <c r="B34" s="658"/>
      <c r="C34" s="649" t="s">
        <v>481</v>
      </c>
      <c r="D34" s="650" t="s">
        <v>482</v>
      </c>
      <c r="E34" s="651"/>
      <c r="F34" s="659">
        <f>+(F25/F32)</f>
        <v>8750</v>
      </c>
      <c r="I34" s="404" t="s">
        <v>521</v>
      </c>
      <c r="J34" s="653" t="e">
        <f t="shared" ref="J34:V34" si="26">+(J33/J27)</f>
        <v>#DIV/0!</v>
      </c>
      <c r="K34" s="653" t="e">
        <f t="shared" si="26"/>
        <v>#DIV/0!</v>
      </c>
      <c r="L34" s="653" t="e">
        <f t="shared" ref="L34:U34" si="27">+(L33/L27)</f>
        <v>#DIV/0!</v>
      </c>
      <c r="M34" s="653" t="e">
        <f t="shared" si="27"/>
        <v>#DIV/0!</v>
      </c>
      <c r="N34" s="653" t="e">
        <f t="shared" si="27"/>
        <v>#DIV/0!</v>
      </c>
      <c r="O34" s="653" t="e">
        <f t="shared" si="27"/>
        <v>#DIV/0!</v>
      </c>
      <c r="P34" s="653" t="e">
        <f t="shared" si="27"/>
        <v>#DIV/0!</v>
      </c>
      <c r="Q34" s="653" t="e">
        <f t="shared" si="27"/>
        <v>#DIV/0!</v>
      </c>
      <c r="R34" s="653" t="e">
        <f t="shared" si="27"/>
        <v>#DIV/0!</v>
      </c>
      <c r="S34" s="653" t="e">
        <f t="shared" si="27"/>
        <v>#DIV/0!</v>
      </c>
      <c r="T34" s="653" t="e">
        <f t="shared" si="27"/>
        <v>#DIV/0!</v>
      </c>
      <c r="U34" s="653" t="e">
        <f t="shared" si="27"/>
        <v>#DIV/0!</v>
      </c>
      <c r="V34" s="657" t="e">
        <f t="shared" si="26"/>
        <v>#DIV/0!</v>
      </c>
      <c r="X34" s="658"/>
      <c r="Y34" s="649" t="s">
        <v>481</v>
      </c>
      <c r="Z34" s="650" t="s">
        <v>482</v>
      </c>
      <c r="AA34" s="651"/>
      <c r="AB34" s="659">
        <f>+(AB25/AB32)</f>
        <v>0</v>
      </c>
      <c r="AD34" s="968"/>
      <c r="AE34" s="1161" t="s">
        <v>935</v>
      </c>
      <c r="AF34" s="1162">
        <v>25771</v>
      </c>
      <c r="AG34" s="1163">
        <f>AF34/AG30</f>
        <v>8590.3333333333339</v>
      </c>
      <c r="AH34" s="968"/>
      <c r="AI34" s="1161" t="s">
        <v>935</v>
      </c>
      <c r="AJ34" s="1162">
        <v>25602</v>
      </c>
      <c r="AK34" s="1163">
        <f>AJ34/AK30</f>
        <v>8534</v>
      </c>
      <c r="AL34" s="968"/>
      <c r="AM34" s="1164" t="s">
        <v>935</v>
      </c>
      <c r="AN34" s="1162">
        <v>15328</v>
      </c>
      <c r="AO34" s="1163">
        <f>AN34/AO30</f>
        <v>15328</v>
      </c>
      <c r="AP34" s="968"/>
      <c r="AQ34" s="968"/>
      <c r="AR34" s="1161" t="s">
        <v>935</v>
      </c>
      <c r="AS34" s="1162">
        <v>17464</v>
      </c>
      <c r="AT34" s="1163">
        <f>AS34/AT30</f>
        <v>5821.333333333333</v>
      </c>
      <c r="AU34" s="968"/>
      <c r="AV34" s="1161" t="s">
        <v>935</v>
      </c>
      <c r="AW34" s="1162">
        <v>18636</v>
      </c>
      <c r="AX34" s="1163">
        <f>AW34/AX30</f>
        <v>6212</v>
      </c>
      <c r="AY34" s="968"/>
      <c r="AZ34" s="1161" t="s">
        <v>935</v>
      </c>
      <c r="BA34" s="1162">
        <v>19024</v>
      </c>
      <c r="BB34" s="1163">
        <f>BA34/BB30</f>
        <v>6341.333333333333</v>
      </c>
      <c r="BC34" s="968"/>
      <c r="BD34" s="1161" t="s">
        <v>935</v>
      </c>
      <c r="BE34" s="1162">
        <v>25646</v>
      </c>
      <c r="BF34" s="1163">
        <f>BE34/BF30</f>
        <v>6411.5</v>
      </c>
      <c r="BG34" s="968"/>
      <c r="BH34" s="1161" t="s">
        <v>935</v>
      </c>
      <c r="BI34" s="1162">
        <v>52939</v>
      </c>
      <c r="BJ34" s="1163">
        <f>BI34/BJ30</f>
        <v>7562.7142857142853</v>
      </c>
      <c r="BK34" s="1165"/>
      <c r="BL34" s="968"/>
      <c r="BM34" s="1161" t="s">
        <v>935</v>
      </c>
      <c r="BN34" s="1162"/>
      <c r="BO34" s="1163" t="e">
        <f>BN34/BO30</f>
        <v>#DIV/0!</v>
      </c>
      <c r="BP34" s="968"/>
      <c r="BQ34" s="968"/>
      <c r="BR34" s="1161" t="s">
        <v>935</v>
      </c>
      <c r="BS34" s="1162"/>
      <c r="BT34" s="1163" t="e">
        <f>BS34/BT30</f>
        <v>#DIV/0!</v>
      </c>
      <c r="BU34" s="968"/>
      <c r="BV34" s="1161" t="s">
        <v>935</v>
      </c>
      <c r="BW34" s="1162"/>
      <c r="BX34" s="1163" t="e">
        <f>BW34/BX30</f>
        <v>#DIV/0!</v>
      </c>
      <c r="BY34" s="968"/>
      <c r="BZ34" s="1161" t="s">
        <v>935</v>
      </c>
      <c r="CA34" s="1162"/>
      <c r="CB34" s="1163" t="e">
        <f>CA34/CB30</f>
        <v>#DIV/0!</v>
      </c>
      <c r="CC34" s="968"/>
    </row>
    <row r="35" spans="2:81" ht="13.5" thickBot="1" x14ac:dyDescent="0.45">
      <c r="B35" s="660"/>
      <c r="C35" s="661" t="s">
        <v>523</v>
      </c>
      <c r="D35" s="662" t="s">
        <v>488</v>
      </c>
      <c r="E35" s="9"/>
      <c r="F35" s="847">
        <f>'February Budget'!AZ$19</f>
        <v>0</v>
      </c>
      <c r="I35" s="852" t="s">
        <v>522</v>
      </c>
      <c r="J35" s="853">
        <v>0.5</v>
      </c>
      <c r="K35" s="853">
        <v>0.5</v>
      </c>
      <c r="L35" s="853">
        <v>0.5</v>
      </c>
      <c r="M35" s="854">
        <v>0.5</v>
      </c>
      <c r="N35" s="854">
        <v>0.5</v>
      </c>
      <c r="O35" s="854">
        <v>0.5</v>
      </c>
      <c r="P35" s="854">
        <v>0.5</v>
      </c>
      <c r="Q35" s="854">
        <v>0.5</v>
      </c>
      <c r="R35" s="854">
        <v>0.5</v>
      </c>
      <c r="S35" s="854">
        <v>0.5</v>
      </c>
      <c r="T35" s="854">
        <v>0.5</v>
      </c>
      <c r="U35" s="853">
        <v>0.5</v>
      </c>
      <c r="V35" s="855">
        <v>0.5</v>
      </c>
      <c r="X35" s="660"/>
      <c r="Y35" s="661" t="s">
        <v>523</v>
      </c>
      <c r="Z35" s="662" t="s">
        <v>488</v>
      </c>
      <c r="AA35" s="9"/>
      <c r="AB35" s="847">
        <f>'February Budget'!BG40</f>
        <v>0</v>
      </c>
      <c r="AD35" s="968"/>
      <c r="AE35" s="1161" t="s">
        <v>936</v>
      </c>
      <c r="AF35" s="1162">
        <v>46844</v>
      </c>
      <c r="AG35" s="1163">
        <f>AF35/AG31</f>
        <v>7807.333333333333</v>
      </c>
      <c r="AH35" s="968"/>
      <c r="AI35" s="1161" t="s">
        <v>936</v>
      </c>
      <c r="AJ35" s="1162">
        <v>59382</v>
      </c>
      <c r="AK35" s="1163">
        <f>AJ35/AK31</f>
        <v>7422.75</v>
      </c>
      <c r="AL35" s="968"/>
      <c r="AM35" s="1164" t="s">
        <v>936</v>
      </c>
      <c r="AN35" s="1162">
        <v>48923</v>
      </c>
      <c r="AO35" s="1163">
        <f>AN35/AO31</f>
        <v>8153.833333333333</v>
      </c>
      <c r="AP35" s="968"/>
      <c r="AQ35" s="968"/>
      <c r="AR35" s="1161" t="s">
        <v>936</v>
      </c>
      <c r="AS35" s="1162">
        <v>74915</v>
      </c>
      <c r="AT35" s="1163">
        <f>AS35/AT31</f>
        <v>9364.375</v>
      </c>
      <c r="AU35" s="968"/>
      <c r="AV35" s="1161" t="s">
        <v>936</v>
      </c>
      <c r="AW35" s="1162">
        <v>44451</v>
      </c>
      <c r="AX35" s="1163">
        <f>AW35/AX31</f>
        <v>7408.5</v>
      </c>
      <c r="AY35" s="968"/>
      <c r="AZ35" s="1161" t="s">
        <v>936</v>
      </c>
      <c r="BA35" s="1162">
        <v>128287</v>
      </c>
      <c r="BB35" s="1163">
        <f>BA35/BB31</f>
        <v>6108.9047619047615</v>
      </c>
      <c r="BC35" s="968"/>
      <c r="BD35" s="1161" t="s">
        <v>936</v>
      </c>
      <c r="BE35" s="1162">
        <v>143504</v>
      </c>
      <c r="BF35" s="1163">
        <f>BE35/BF31</f>
        <v>6833.5238095238092</v>
      </c>
      <c r="BG35" s="968"/>
      <c r="BH35" s="1161" t="s">
        <v>936</v>
      </c>
      <c r="BI35" s="1162">
        <v>74107</v>
      </c>
      <c r="BJ35" s="1163">
        <f>BI35/BJ31</f>
        <v>4631.6875</v>
      </c>
      <c r="BK35" s="1165"/>
      <c r="BL35" s="968"/>
      <c r="BM35" s="1161" t="s">
        <v>936</v>
      </c>
      <c r="BN35" s="1162"/>
      <c r="BO35" s="1163" t="e">
        <f>BN35/BO31</f>
        <v>#DIV/0!</v>
      </c>
      <c r="BP35" s="968"/>
      <c r="BQ35" s="968"/>
      <c r="BR35" s="1161" t="s">
        <v>936</v>
      </c>
      <c r="BS35" s="1162"/>
      <c r="BT35" s="1163" t="e">
        <f>BS35/BT31</f>
        <v>#DIV/0!</v>
      </c>
      <c r="BU35" s="968"/>
      <c r="BV35" s="1161" t="s">
        <v>936</v>
      </c>
      <c r="BW35" s="1162"/>
      <c r="BX35" s="1163" t="e">
        <f>BW35/BX31</f>
        <v>#DIV/0!</v>
      </c>
      <c r="BY35" s="968"/>
      <c r="BZ35" s="1161" t="s">
        <v>936</v>
      </c>
      <c r="CA35" s="1162"/>
      <c r="CB35" s="1163" t="e">
        <f>CA35/CB31</f>
        <v>#DIV/0!</v>
      </c>
      <c r="CC35" s="968"/>
    </row>
    <row r="36" spans="2:81" ht="13.5" thickBot="1" x14ac:dyDescent="0.45">
      <c r="B36" s="633"/>
      <c r="C36" s="634" t="s">
        <v>524</v>
      </c>
      <c r="D36" s="294" t="s">
        <v>489</v>
      </c>
      <c r="E36" s="1"/>
      <c r="F36" s="847">
        <f>'February Budget'!AZ$20</f>
        <v>0</v>
      </c>
      <c r="X36" s="633"/>
      <c r="Y36" s="634" t="s">
        <v>524</v>
      </c>
      <c r="Z36" s="294" t="s">
        <v>489</v>
      </c>
      <c r="AA36" s="1"/>
      <c r="AB36" s="847">
        <f>'February Budget'!BG41</f>
        <v>0</v>
      </c>
      <c r="AD36" s="968"/>
      <c r="AE36" s="1166" t="s">
        <v>1</v>
      </c>
      <c r="AF36" s="1167">
        <v>6985</v>
      </c>
      <c r="AG36" s="1168"/>
      <c r="AH36" s="968"/>
      <c r="AI36" s="1166" t="s">
        <v>1</v>
      </c>
      <c r="AJ36" s="1167">
        <v>3575</v>
      </c>
      <c r="AK36" s="1168"/>
      <c r="AL36" s="968"/>
      <c r="AM36" s="1166" t="s">
        <v>929</v>
      </c>
      <c r="AN36" s="1167">
        <v>14056</v>
      </c>
      <c r="AO36" s="1168"/>
      <c r="AP36" s="968"/>
      <c r="AQ36" s="968"/>
      <c r="AR36" s="1166" t="s">
        <v>930</v>
      </c>
      <c r="AS36" s="1167">
        <v>15326</v>
      </c>
      <c r="AT36" s="1168"/>
      <c r="AU36" s="968"/>
      <c r="AV36" s="1166" t="s">
        <v>1</v>
      </c>
      <c r="AW36" s="1167">
        <v>11592</v>
      </c>
      <c r="AX36" s="1168"/>
      <c r="AY36" s="968"/>
      <c r="AZ36" s="1166" t="s">
        <v>1</v>
      </c>
      <c r="BA36" s="1169"/>
      <c r="BB36" s="1168"/>
      <c r="BC36" s="968"/>
      <c r="BD36" s="1166" t="s">
        <v>1</v>
      </c>
      <c r="BE36" s="1169"/>
      <c r="BF36" s="1168"/>
      <c r="BG36" s="968"/>
      <c r="BH36" s="1166" t="s">
        <v>1</v>
      </c>
      <c r="BI36" s="1167">
        <v>8346</v>
      </c>
      <c r="BJ36" s="1168"/>
      <c r="BK36" s="968"/>
      <c r="BL36" s="968"/>
      <c r="BM36" s="1166" t="s">
        <v>1</v>
      </c>
      <c r="BN36" s="1169"/>
      <c r="BO36" s="1168"/>
      <c r="BP36" s="968"/>
      <c r="BQ36" s="968"/>
      <c r="BR36" s="1166" t="s">
        <v>1</v>
      </c>
      <c r="BS36" s="1169"/>
      <c r="BT36" s="1168"/>
      <c r="BU36" s="968"/>
      <c r="BV36" s="1166" t="s">
        <v>1</v>
      </c>
      <c r="BW36" s="1169"/>
      <c r="BX36" s="1168"/>
      <c r="BY36" s="968"/>
      <c r="BZ36" s="1166" t="s">
        <v>1</v>
      </c>
      <c r="CA36" s="1169"/>
      <c r="CB36" s="1168"/>
      <c r="CC36" s="968"/>
    </row>
    <row r="37" spans="2:81" ht="15.4" thickBot="1" x14ac:dyDescent="0.45">
      <c r="B37" s="633"/>
      <c r="C37" s="634" t="s">
        <v>525</v>
      </c>
      <c r="D37" s="294" t="s">
        <v>483</v>
      </c>
      <c r="E37" s="1"/>
      <c r="F37" s="663">
        <f>SUM(F31-(F35+F36))</f>
        <v>65.789473684210535</v>
      </c>
      <c r="X37" s="633"/>
      <c r="Y37" s="634" t="s">
        <v>525</v>
      </c>
      <c r="Z37" s="294" t="s">
        <v>483</v>
      </c>
      <c r="AA37" s="1"/>
      <c r="AB37" s="663">
        <f>SUM(AB31-(AB35+AB36))</f>
        <v>0</v>
      </c>
      <c r="AD37" s="968"/>
      <c r="AE37" s="968"/>
      <c r="AF37" s="968"/>
      <c r="AG37" s="968"/>
      <c r="AH37" s="968"/>
      <c r="AI37" s="968"/>
      <c r="AJ37" s="968"/>
      <c r="AK37" s="968"/>
      <c r="AL37" s="968"/>
      <c r="AM37" s="968"/>
      <c r="AN37" s="968"/>
      <c r="AO37" s="968"/>
      <c r="AP37" s="968"/>
      <c r="AQ37" s="968"/>
      <c r="AR37" s="968"/>
      <c r="AS37" s="968"/>
      <c r="AT37" s="968"/>
      <c r="AU37" s="968"/>
      <c r="AV37" s="968"/>
      <c r="AW37" s="968"/>
      <c r="AX37" s="968"/>
      <c r="AY37" s="968"/>
      <c r="AZ37" s="968"/>
      <c r="BA37" s="968"/>
      <c r="BB37" s="968"/>
      <c r="BC37" s="968"/>
      <c r="BD37" s="968"/>
      <c r="BE37" s="968"/>
      <c r="BF37" s="968"/>
      <c r="BG37" s="968"/>
      <c r="BH37" s="968"/>
      <c r="BI37" s="968"/>
      <c r="BJ37" s="968"/>
      <c r="BK37" s="968"/>
      <c r="BL37" s="968"/>
      <c r="BM37" s="968"/>
      <c r="BN37" s="968"/>
      <c r="BO37" s="968"/>
      <c r="BP37" s="968"/>
      <c r="BQ37" s="968"/>
      <c r="BR37" s="968"/>
      <c r="BS37" s="968"/>
      <c r="BT37" s="968"/>
      <c r="BU37" s="968"/>
      <c r="BV37" s="968"/>
      <c r="BW37" s="968"/>
      <c r="BX37" s="968"/>
      <c r="BY37" s="968"/>
      <c r="BZ37" s="968"/>
      <c r="CA37" s="968"/>
      <c r="CB37" s="968"/>
      <c r="CC37" s="968"/>
    </row>
    <row r="38" spans="2:81" ht="15.4" thickBot="1" x14ac:dyDescent="0.45">
      <c r="B38" s="633"/>
      <c r="C38" s="634" t="s">
        <v>526</v>
      </c>
      <c r="D38" s="294" t="s">
        <v>484</v>
      </c>
      <c r="E38" s="1"/>
      <c r="F38" s="664">
        <v>300</v>
      </c>
      <c r="X38" s="633"/>
      <c r="Y38" s="634" t="s">
        <v>526</v>
      </c>
      <c r="Z38" s="294" t="s">
        <v>484</v>
      </c>
      <c r="AA38" s="1"/>
      <c r="AB38" s="849">
        <v>150</v>
      </c>
      <c r="AD38" s="968"/>
      <c r="AE38" s="968"/>
      <c r="AF38" s="1170"/>
      <c r="AG38" s="1134"/>
      <c r="AH38" s="1171"/>
      <c r="AI38" s="1172"/>
      <c r="AJ38" s="968"/>
      <c r="AK38" s="968"/>
      <c r="AL38" s="968"/>
      <c r="AM38" s="968"/>
      <c r="AN38" s="968"/>
      <c r="AO38" s="968"/>
      <c r="AP38" s="968"/>
      <c r="AQ38" s="968"/>
      <c r="AR38" s="968"/>
      <c r="AS38" s="968"/>
      <c r="AT38" s="968"/>
      <c r="AU38" s="968"/>
      <c r="AV38" s="968"/>
      <c r="AW38" s="968"/>
      <c r="AX38" s="968"/>
      <c r="AY38" s="968"/>
      <c r="AZ38" s="968"/>
      <c r="BA38" s="968"/>
      <c r="BB38" s="968"/>
      <c r="BC38" s="968"/>
      <c r="BD38" s="968"/>
      <c r="BE38" s="968"/>
      <c r="BF38" s="968"/>
      <c r="BG38" s="968"/>
      <c r="BH38" s="968"/>
      <c r="BI38" s="968"/>
      <c r="BJ38" s="968"/>
      <c r="BK38" s="968"/>
      <c r="BL38" s="968"/>
      <c r="BM38" s="968"/>
      <c r="BN38" s="968"/>
      <c r="BO38" s="968"/>
      <c r="BP38" s="968"/>
      <c r="BQ38" s="968"/>
      <c r="BR38" s="968"/>
      <c r="BS38" s="968"/>
      <c r="BT38" s="968"/>
      <c r="BU38" s="968"/>
      <c r="BV38" s="968"/>
      <c r="BW38" s="968"/>
      <c r="BX38" s="968"/>
      <c r="BY38" s="968"/>
      <c r="BZ38" s="968"/>
      <c r="CA38" s="968"/>
      <c r="CB38" s="968"/>
      <c r="CC38" s="968"/>
    </row>
    <row r="39" spans="2:81" ht="15.4" thickBot="1" x14ac:dyDescent="0.45">
      <c r="B39" s="658"/>
      <c r="C39" s="649" t="s">
        <v>527</v>
      </c>
      <c r="D39" s="650" t="s">
        <v>485</v>
      </c>
      <c r="E39" s="2"/>
      <c r="F39" s="665">
        <f>+(F37*F38)</f>
        <v>19736.84210526316</v>
      </c>
      <c r="X39" s="658"/>
      <c r="Y39" s="649" t="s">
        <v>527</v>
      </c>
      <c r="Z39" s="650" t="s">
        <v>485</v>
      </c>
      <c r="AA39" s="2"/>
      <c r="AB39" s="665">
        <f>+(AB37*AB38)</f>
        <v>0</v>
      </c>
      <c r="AD39" s="968"/>
      <c r="AE39" s="968"/>
      <c r="AF39" s="1170"/>
      <c r="AG39" s="1134"/>
      <c r="AH39" s="1171"/>
      <c r="AI39" s="1172"/>
      <c r="AJ39" s="968"/>
      <c r="AK39" s="968"/>
      <c r="AL39" s="968"/>
      <c r="AM39" s="968"/>
      <c r="AN39" s="968"/>
      <c r="AO39" s="968"/>
      <c r="AP39" s="968"/>
      <c r="AQ39" s="968"/>
      <c r="AR39" s="968"/>
      <c r="AS39" s="968"/>
      <c r="AT39" s="968"/>
      <c r="AU39" s="968"/>
      <c r="AV39" s="968"/>
      <c r="AW39" s="968"/>
      <c r="AX39" s="968"/>
      <c r="AY39" s="968"/>
      <c r="AZ39" s="968"/>
      <c r="BA39" s="968"/>
      <c r="BB39" s="968"/>
      <c r="BC39" s="968"/>
      <c r="BD39" s="968"/>
      <c r="BE39" s="968"/>
      <c r="BF39" s="968"/>
      <c r="BG39" s="968"/>
      <c r="BH39" s="968"/>
      <c r="BI39" s="968"/>
      <c r="BJ39" s="968"/>
      <c r="BK39" s="968"/>
      <c r="BL39" s="968"/>
      <c r="BM39" s="968"/>
      <c r="BN39" s="968"/>
      <c r="BO39" s="968"/>
      <c r="BP39" s="968"/>
      <c r="BQ39" s="968"/>
      <c r="BR39" s="968"/>
      <c r="BS39" s="968"/>
      <c r="BT39" s="968"/>
      <c r="BU39" s="968"/>
      <c r="BV39" s="968"/>
      <c r="BW39" s="968"/>
      <c r="BX39" s="968"/>
      <c r="BY39" s="968"/>
      <c r="BZ39" s="968"/>
      <c r="CA39" s="968"/>
      <c r="CB39" s="968"/>
      <c r="CC39" s="968"/>
    </row>
    <row r="40" spans="2:81" ht="13.5" thickBot="1" x14ac:dyDescent="0.45">
      <c r="B40" s="635"/>
      <c r="C40" s="634"/>
      <c r="D40" s="5"/>
      <c r="E40" s="635"/>
      <c r="F40" s="666"/>
      <c r="I40" s="615" t="s">
        <v>1175</v>
      </c>
      <c r="X40" s="635"/>
      <c r="Y40" s="634"/>
      <c r="Z40" s="5"/>
      <c r="AA40" s="635"/>
      <c r="AB40" s="666"/>
      <c r="AD40" s="968"/>
      <c r="AE40" s="968"/>
      <c r="AF40" s="968"/>
      <c r="AG40" s="968"/>
      <c r="AH40" s="968"/>
      <c r="AI40" s="968"/>
      <c r="AJ40" s="968"/>
      <c r="AK40" s="968"/>
      <c r="AL40" s="968"/>
      <c r="AM40" s="968"/>
      <c r="AN40" s="968"/>
      <c r="AO40" s="968"/>
      <c r="AP40" s="968"/>
      <c r="AQ40" s="968"/>
      <c r="AR40" s="968"/>
      <c r="AS40" s="968"/>
      <c r="AT40" s="968"/>
      <c r="AU40" s="968"/>
      <c r="AV40" s="968"/>
      <c r="AW40" s="968"/>
      <c r="AX40" s="968"/>
      <c r="AY40" s="968"/>
      <c r="AZ40" s="968"/>
      <c r="BA40" s="968"/>
      <c r="BB40" s="968"/>
      <c r="BC40" s="968"/>
      <c r="BD40" s="968"/>
      <c r="BE40" s="968"/>
      <c r="BF40" s="968"/>
      <c r="BG40" s="968"/>
      <c r="BH40" s="968"/>
      <c r="BI40" s="968"/>
      <c r="BJ40" s="968"/>
      <c r="BK40" s="968"/>
      <c r="BL40" s="968"/>
      <c r="BM40" s="968"/>
      <c r="BN40" s="968"/>
      <c r="BO40" s="968"/>
      <c r="BP40" s="968"/>
      <c r="BQ40" s="968"/>
      <c r="BR40" s="968"/>
      <c r="BS40" s="968"/>
      <c r="BT40" s="968"/>
      <c r="BU40" s="968"/>
      <c r="BV40" s="968"/>
      <c r="BW40" s="968"/>
      <c r="BX40" s="968"/>
      <c r="BY40" s="968"/>
      <c r="BZ40" s="968"/>
      <c r="CA40" s="968"/>
      <c r="CB40" s="968"/>
      <c r="CC40" s="968"/>
    </row>
    <row r="41" spans="2:81" ht="13.5" thickBot="1" x14ac:dyDescent="0.45">
      <c r="B41" s="615"/>
      <c r="C41" s="615"/>
      <c r="D41" s="615"/>
      <c r="E41" s="615"/>
      <c r="F41" s="615"/>
      <c r="I41" s="1188" t="s">
        <v>1119</v>
      </c>
      <c r="J41" s="619" t="s">
        <v>194</v>
      </c>
      <c r="K41" s="619" t="s">
        <v>195</v>
      </c>
      <c r="L41" s="619" t="s">
        <v>196</v>
      </c>
      <c r="M41" s="619" t="s">
        <v>420</v>
      </c>
      <c r="N41" s="619" t="s">
        <v>198</v>
      </c>
      <c r="O41" s="619" t="s">
        <v>421</v>
      </c>
      <c r="P41" s="619" t="s">
        <v>422</v>
      </c>
      <c r="Q41" s="619" t="s">
        <v>201</v>
      </c>
      <c r="R41" s="619" t="s">
        <v>511</v>
      </c>
      <c r="S41" s="619" t="s">
        <v>203</v>
      </c>
      <c r="T41" s="620" t="s">
        <v>204</v>
      </c>
      <c r="U41" s="621" t="s">
        <v>205</v>
      </c>
      <c r="V41" s="622" t="s">
        <v>208</v>
      </c>
      <c r="X41" s="615"/>
      <c r="Y41" s="615"/>
      <c r="Z41" s="615"/>
      <c r="AA41" s="615"/>
      <c r="AB41" s="615"/>
      <c r="AD41" s="968"/>
      <c r="AE41" s="968"/>
      <c r="AF41" s="968"/>
      <c r="AG41" s="968"/>
      <c r="AH41" s="968"/>
      <c r="AI41" s="968"/>
      <c r="AJ41" s="968"/>
      <c r="AK41" s="968"/>
      <c r="AL41" s="968"/>
      <c r="AM41" s="968"/>
      <c r="AN41" s="968"/>
      <c r="AO41" s="968"/>
      <c r="AP41" s="968"/>
      <c r="AQ41" s="968"/>
      <c r="AR41" s="968"/>
      <c r="AS41" s="968"/>
      <c r="AT41" s="968"/>
      <c r="AU41" s="968"/>
      <c r="AV41" s="968"/>
      <c r="AW41" s="968"/>
      <c r="AX41" s="968"/>
      <c r="AY41" s="968"/>
      <c r="AZ41" s="968"/>
      <c r="BA41" s="968"/>
      <c r="BB41" s="968"/>
      <c r="BC41" s="968"/>
      <c r="BD41" s="968"/>
      <c r="BE41" s="968"/>
      <c r="BF41" s="968"/>
      <c r="BG41" s="968"/>
      <c r="BH41" s="968"/>
      <c r="BI41" s="968"/>
      <c r="BJ41" s="968"/>
      <c r="BK41" s="968"/>
      <c r="BL41" s="968"/>
      <c r="BM41" s="968"/>
      <c r="BN41" s="968"/>
      <c r="BO41" s="968"/>
      <c r="BP41" s="968"/>
      <c r="BQ41" s="968"/>
      <c r="BR41" s="968"/>
      <c r="BS41" s="968"/>
      <c r="BT41" s="968"/>
      <c r="BU41" s="968"/>
      <c r="BV41" s="968"/>
      <c r="BW41" s="968"/>
      <c r="BX41" s="968"/>
      <c r="BY41" s="968"/>
      <c r="BZ41" s="968"/>
      <c r="CA41" s="968"/>
      <c r="CB41" s="968"/>
      <c r="CC41" s="968"/>
    </row>
    <row r="42" spans="2:81" ht="13.5" thickBot="1" x14ac:dyDescent="0.45">
      <c r="B42" s="614"/>
      <c r="C42" s="615"/>
      <c r="D42" s="615"/>
      <c r="E42" s="615"/>
      <c r="F42" s="615"/>
      <c r="I42" s="404" t="s">
        <v>0</v>
      </c>
      <c r="J42" s="1211">
        <f>+M64</f>
        <v>0</v>
      </c>
      <c r="K42" s="1211">
        <f>+M79</f>
        <v>0</v>
      </c>
      <c r="L42" s="1211">
        <f>+M93</f>
        <v>0</v>
      </c>
      <c r="M42" s="1212">
        <f>+M107</f>
        <v>0</v>
      </c>
      <c r="N42" s="1212">
        <f>+M121</f>
        <v>0</v>
      </c>
      <c r="O42" s="1212">
        <f>+M135</f>
        <v>0</v>
      </c>
      <c r="P42" s="1212">
        <f>+M149</f>
        <v>0</v>
      </c>
      <c r="Q42" s="1212">
        <f>+M163</f>
        <v>0</v>
      </c>
      <c r="R42" s="1212">
        <f>+M177</f>
        <v>0</v>
      </c>
      <c r="S42" s="1212">
        <f>+M191</f>
        <v>0</v>
      </c>
      <c r="T42" s="1212">
        <f>+M205</f>
        <v>0</v>
      </c>
      <c r="U42" s="1212">
        <f>+M219</f>
        <v>0</v>
      </c>
      <c r="V42" s="629">
        <f>SUM(J42:U42)</f>
        <v>0</v>
      </c>
      <c r="X42" s="614"/>
      <c r="Y42" s="615"/>
      <c r="Z42" s="615"/>
      <c r="AA42" s="615"/>
      <c r="AB42" s="615"/>
      <c r="AD42" s="968"/>
      <c r="AE42" s="1158"/>
      <c r="AF42" s="1159" t="s">
        <v>931</v>
      </c>
      <c r="AG42" s="1159" t="s">
        <v>932</v>
      </c>
      <c r="AH42" s="1159" t="s">
        <v>933</v>
      </c>
      <c r="AI42" s="1160" t="s">
        <v>934</v>
      </c>
      <c r="AJ42" s="968"/>
      <c r="AK42" s="968"/>
      <c r="AL42" s="968"/>
      <c r="AM42" s="968"/>
      <c r="AN42" s="968"/>
      <c r="AO42" s="968"/>
      <c r="AP42" s="968"/>
      <c r="AQ42" s="968"/>
      <c r="AR42" s="968"/>
      <c r="AS42" s="968"/>
      <c r="AT42" s="968"/>
      <c r="AU42" s="968"/>
      <c r="AV42" s="968"/>
      <c r="AW42" s="968"/>
      <c r="AX42" s="968"/>
      <c r="AY42" s="968"/>
      <c r="AZ42" s="968"/>
      <c r="BA42" s="968"/>
      <c r="BB42" s="968"/>
      <c r="BC42" s="968"/>
      <c r="BD42" s="968"/>
      <c r="BE42" s="968"/>
      <c r="BF42" s="968"/>
      <c r="BG42" s="968"/>
      <c r="BH42" s="968"/>
      <c r="BI42" s="968"/>
      <c r="BJ42" s="968"/>
      <c r="BK42" s="968"/>
      <c r="BL42" s="968"/>
      <c r="BM42" s="968"/>
      <c r="BN42" s="968"/>
      <c r="BO42" s="968"/>
      <c r="BP42" s="968"/>
      <c r="BQ42" s="968"/>
      <c r="BR42" s="968"/>
      <c r="BS42" s="968"/>
      <c r="BT42" s="968"/>
      <c r="BU42" s="968"/>
      <c r="BV42" s="968"/>
      <c r="BW42" s="968"/>
      <c r="BX42" s="968"/>
      <c r="BY42" s="968"/>
      <c r="BZ42" s="968"/>
      <c r="CA42" s="968"/>
      <c r="CB42" s="968"/>
      <c r="CC42" s="968"/>
    </row>
    <row r="43" spans="2:81" ht="13.5" thickBot="1" x14ac:dyDescent="0.45">
      <c r="B43" s="616" t="s">
        <v>529</v>
      </c>
      <c r="C43" s="617"/>
      <c r="D43" s="617"/>
      <c r="E43" s="617"/>
      <c r="F43" s="617"/>
      <c r="I43" s="404" t="s">
        <v>513</v>
      </c>
      <c r="J43" s="628">
        <f>+M66</f>
        <v>0</v>
      </c>
      <c r="K43" s="628">
        <f>+M80</f>
        <v>350</v>
      </c>
      <c r="L43" s="628">
        <f>+M94</f>
        <v>350</v>
      </c>
      <c r="M43" s="627">
        <f>+M108</f>
        <v>350</v>
      </c>
      <c r="N43" s="627">
        <f>+M122</f>
        <v>350</v>
      </c>
      <c r="O43" s="627">
        <f>+M136</f>
        <v>350</v>
      </c>
      <c r="P43" s="627">
        <f>+M150</f>
        <v>350</v>
      </c>
      <c r="Q43" s="627">
        <f>+M164</f>
        <v>350</v>
      </c>
      <c r="R43" s="627">
        <f>+M178</f>
        <v>350</v>
      </c>
      <c r="S43" s="627">
        <f>+M192</f>
        <v>350</v>
      </c>
      <c r="T43" s="627">
        <f>+M206</f>
        <v>350</v>
      </c>
      <c r="U43" s="628">
        <f>+M220</f>
        <v>350</v>
      </c>
      <c r="V43" s="632" t="e">
        <f>+(V42/V45)</f>
        <v>#DIV/0!</v>
      </c>
      <c r="X43" s="616" t="s">
        <v>529</v>
      </c>
      <c r="Y43" s="617"/>
      <c r="Z43" s="617"/>
      <c r="AA43" s="617"/>
      <c r="AB43" s="617"/>
      <c r="AD43" s="968"/>
      <c r="AE43" s="1164" t="s">
        <v>935</v>
      </c>
      <c r="AF43" s="1173">
        <f>SUM(AF30+AJ30+AN30+AS30+AW30+BA30+BE30+BI30+BN30+BS30+BW30+CA30)</f>
        <v>52</v>
      </c>
      <c r="AG43" s="1174">
        <f>SUM(AF34+AJ34+AN34+AS34+AW34+BA34+BE34+BI34+BN34+BS34+BW34+CA34)</f>
        <v>200410</v>
      </c>
      <c r="AH43" s="1174" t="e">
        <f>AG43/AH68</f>
        <v>#DIV/0!</v>
      </c>
      <c r="AI43" s="1175">
        <f>AF68</f>
        <v>0</v>
      </c>
      <c r="AJ43" s="968"/>
      <c r="AK43" s="968"/>
      <c r="AL43" s="968"/>
      <c r="AM43" s="968"/>
      <c r="AN43" s="968"/>
      <c r="AO43" s="968"/>
      <c r="AP43" s="968"/>
      <c r="AQ43" s="968"/>
      <c r="AR43" s="968"/>
      <c r="AS43" s="968"/>
      <c r="AT43" s="968"/>
      <c r="AU43" s="968"/>
      <c r="AV43" s="968"/>
      <c r="AW43" s="968"/>
      <c r="AX43" s="968"/>
      <c r="AY43" s="968"/>
      <c r="AZ43" s="968"/>
      <c r="BA43" s="968"/>
      <c r="BB43" s="968"/>
      <c r="BC43" s="968"/>
      <c r="BD43" s="968"/>
      <c r="BE43" s="968"/>
      <c r="BF43" s="968"/>
      <c r="BG43" s="968"/>
      <c r="BH43" s="968"/>
      <c r="BI43" s="968"/>
      <c r="BJ43" s="968"/>
      <c r="BK43" s="968"/>
      <c r="BL43" s="968"/>
      <c r="BM43" s="968"/>
      <c r="BN43" s="968"/>
      <c r="BO43" s="968"/>
      <c r="BP43" s="968"/>
      <c r="BQ43" s="968"/>
      <c r="BR43" s="968"/>
      <c r="BS43" s="968"/>
      <c r="BT43" s="968"/>
      <c r="BU43" s="968"/>
      <c r="BV43" s="968"/>
      <c r="BW43" s="968"/>
      <c r="BX43" s="968"/>
      <c r="BY43" s="968"/>
      <c r="BZ43" s="968"/>
      <c r="CA43" s="968"/>
      <c r="CB43" s="968"/>
      <c r="CC43" s="968"/>
    </row>
    <row r="44" spans="2:81" ht="13.5" thickBot="1" x14ac:dyDescent="0.45">
      <c r="B44" s="623" t="s">
        <v>461</v>
      </c>
      <c r="C44" s="624"/>
      <c r="D44" s="624"/>
      <c r="E44" s="624"/>
      <c r="F44" s="624"/>
      <c r="I44" s="404" t="s">
        <v>1120</v>
      </c>
      <c r="J44" s="637">
        <f>+M68</f>
        <v>0.05</v>
      </c>
      <c r="K44" s="637">
        <f>+M82</f>
        <v>0.01</v>
      </c>
      <c r="L44" s="637">
        <f>+M96</f>
        <v>0.01</v>
      </c>
      <c r="M44" s="638">
        <f>+M110</f>
        <v>0.05</v>
      </c>
      <c r="N44" s="638">
        <f>+M124</f>
        <v>0.05</v>
      </c>
      <c r="O44" s="638">
        <f>+M138</f>
        <v>0.05</v>
      </c>
      <c r="P44" s="638">
        <f>M152</f>
        <v>0.05</v>
      </c>
      <c r="Q44" s="638">
        <f>+M166</f>
        <v>0.05</v>
      </c>
      <c r="R44" s="638">
        <f>+M180</f>
        <v>0.05</v>
      </c>
      <c r="S44" s="638">
        <f>+M194</f>
        <v>0.05</v>
      </c>
      <c r="T44" s="638">
        <f>+M208</f>
        <v>0.05</v>
      </c>
      <c r="U44" s="637">
        <f>+M222</f>
        <v>0.05</v>
      </c>
      <c r="V44" s="639" t="e">
        <f>+(V45/V46)</f>
        <v>#DIV/0!</v>
      </c>
      <c r="X44" s="623" t="s">
        <v>461</v>
      </c>
      <c r="Y44" s="624"/>
      <c r="Z44" s="624"/>
      <c r="AA44" s="624"/>
      <c r="AB44" s="624"/>
      <c r="AD44" s="968"/>
      <c r="AE44" s="1176" t="s">
        <v>936</v>
      </c>
      <c r="AF44" s="1177">
        <f>SUM(AF31+AJ31+AN31+AS31+AW31+BA31+BE31+BI31+BN31+BS31+BW31+CA31)</f>
        <v>208</v>
      </c>
      <c r="AG44" s="1178">
        <f>SUM(AF35+AJ35+AN35+AS35+AW35+BA35+BE35+BI35+BN35+BS35+BW35+CA35)</f>
        <v>620413</v>
      </c>
      <c r="AH44" s="1178" t="e">
        <f>AG44/AI68</f>
        <v>#DIV/0!</v>
      </c>
      <c r="AI44" s="1179">
        <f>AG68</f>
        <v>0</v>
      </c>
      <c r="AJ44" s="968"/>
      <c r="AK44" s="968"/>
      <c r="AL44" s="968"/>
      <c r="AM44" s="968"/>
      <c r="AN44" s="968"/>
      <c r="AO44" s="968"/>
      <c r="AP44" s="968"/>
      <c r="AQ44" s="968"/>
      <c r="AR44" s="968"/>
      <c r="AS44" s="968"/>
      <c r="AT44" s="968"/>
      <c r="AU44" s="968"/>
      <c r="AV44" s="968"/>
      <c r="AW44" s="968"/>
      <c r="AX44" s="968"/>
      <c r="AY44" s="968"/>
      <c r="AZ44" s="968"/>
      <c r="BA44" s="968"/>
      <c r="BB44" s="968"/>
      <c r="BC44" s="968"/>
      <c r="BD44" s="968"/>
      <c r="BE44" s="968"/>
      <c r="BF44" s="968"/>
      <c r="BG44" s="968"/>
      <c r="BH44" s="968"/>
      <c r="BI44" s="968"/>
      <c r="BJ44" s="968"/>
      <c r="BK44" s="968"/>
      <c r="BL44" s="968"/>
      <c r="BM44" s="968"/>
      <c r="BN44" s="968"/>
      <c r="BO44" s="968"/>
      <c r="BP44" s="968"/>
      <c r="BQ44" s="968"/>
      <c r="BR44" s="968"/>
      <c r="BS44" s="968"/>
      <c r="BT44" s="968"/>
      <c r="BU44" s="968"/>
      <c r="BV44" s="968"/>
      <c r="BW44" s="968"/>
      <c r="BX44" s="968"/>
      <c r="BY44" s="968"/>
      <c r="BZ44" s="968"/>
      <c r="CA44" s="968"/>
      <c r="CB44" s="968"/>
      <c r="CC44" s="968"/>
    </row>
    <row r="45" spans="2:81" ht="13.5" thickBot="1" x14ac:dyDescent="0.45">
      <c r="B45" s="630" t="s">
        <v>512</v>
      </c>
      <c r="C45" s="631"/>
      <c r="D45" s="631"/>
      <c r="E45" s="631"/>
      <c r="F45" s="631"/>
      <c r="I45" s="404" t="s">
        <v>515</v>
      </c>
      <c r="J45" s="641" t="e">
        <f>+M69</f>
        <v>#DIV/0!</v>
      </c>
      <c r="K45" s="641">
        <f>+M83</f>
        <v>0</v>
      </c>
      <c r="L45" s="641">
        <f>+M97</f>
        <v>0</v>
      </c>
      <c r="M45" s="642">
        <f>+M111</f>
        <v>0</v>
      </c>
      <c r="N45" s="642">
        <f>+M125</f>
        <v>0</v>
      </c>
      <c r="O45" s="642">
        <f>+M139</f>
        <v>0</v>
      </c>
      <c r="P45" s="642">
        <f>+M153</f>
        <v>0</v>
      </c>
      <c r="Q45" s="642">
        <f>+M167</f>
        <v>0</v>
      </c>
      <c r="R45" s="642">
        <f>+M181</f>
        <v>0</v>
      </c>
      <c r="S45" s="642">
        <f>+M195</f>
        <v>0</v>
      </c>
      <c r="T45" s="642">
        <f>+M209</f>
        <v>0</v>
      </c>
      <c r="U45" s="641">
        <f>+M223</f>
        <v>0</v>
      </c>
      <c r="V45" s="643" t="e">
        <f>SUM(J45:U45)</f>
        <v>#DIV/0!</v>
      </c>
      <c r="X45" s="630" t="s">
        <v>962</v>
      </c>
      <c r="Y45" s="631"/>
      <c r="Z45" s="631"/>
      <c r="AA45" s="631"/>
      <c r="AB45" s="631"/>
    </row>
    <row r="46" spans="2:81" ht="13.5" thickBot="1" x14ac:dyDescent="0.45">
      <c r="B46" s="633"/>
      <c r="C46" s="634" t="s">
        <v>462</v>
      </c>
      <c r="D46" s="5" t="s">
        <v>463</v>
      </c>
      <c r="E46" s="635"/>
      <c r="F46" s="636">
        <f>'March Budget'!AZ$8</f>
        <v>210000</v>
      </c>
      <c r="I46" s="404" t="s">
        <v>516</v>
      </c>
      <c r="J46" s="641" t="e">
        <f>+M71</f>
        <v>#DIV/0!</v>
      </c>
      <c r="K46" s="641">
        <f>+M85</f>
        <v>0</v>
      </c>
      <c r="L46" s="641">
        <f>+M99</f>
        <v>99</v>
      </c>
      <c r="M46" s="642">
        <f>+M113</f>
        <v>0</v>
      </c>
      <c r="N46" s="642">
        <f>+M127</f>
        <v>0</v>
      </c>
      <c r="O46" s="642">
        <f>+M141</f>
        <v>0</v>
      </c>
      <c r="P46" s="642">
        <f>+M155</f>
        <v>0</v>
      </c>
      <c r="Q46" s="642">
        <f>+M169</f>
        <v>0</v>
      </c>
      <c r="R46" s="642">
        <f>+M183</f>
        <v>0</v>
      </c>
      <c r="S46" s="642">
        <f>+M197</f>
        <v>0</v>
      </c>
      <c r="T46" s="642">
        <f>+M211</f>
        <v>0</v>
      </c>
      <c r="U46" s="641">
        <f>+M225</f>
        <v>0</v>
      </c>
      <c r="V46" s="643" t="e">
        <f>SUM(J46:U46)</f>
        <v>#DIV/0!</v>
      </c>
      <c r="X46" s="633"/>
      <c r="Y46" s="634" t="s">
        <v>462</v>
      </c>
      <c r="Z46" s="5" t="s">
        <v>463</v>
      </c>
      <c r="AA46" s="635"/>
      <c r="AB46" s="636">
        <f>'March Budget'!BG29</f>
        <v>0</v>
      </c>
    </row>
    <row r="47" spans="2:81" ht="13.5" thickBot="1" x14ac:dyDescent="0.45">
      <c r="B47" s="552"/>
      <c r="C47" s="634" t="s">
        <v>464</v>
      </c>
      <c r="D47" s="5" t="s">
        <v>465</v>
      </c>
      <c r="E47" s="635"/>
      <c r="F47" s="636">
        <f>'March Budget'!AZ$9</f>
        <v>8000</v>
      </c>
      <c r="I47" s="404" t="s">
        <v>1174</v>
      </c>
      <c r="J47" s="641" t="e">
        <f>+(M71*0.75)</f>
        <v>#DIV/0!</v>
      </c>
      <c r="K47" s="641">
        <f>+M85*0.75</f>
        <v>0</v>
      </c>
      <c r="L47" s="641">
        <f>+M99*0.75</f>
        <v>74.25</v>
      </c>
      <c r="M47" s="1228">
        <f>+M113*0.75</f>
        <v>0</v>
      </c>
      <c r="N47" s="642">
        <f>+M127*0.75</f>
        <v>0</v>
      </c>
      <c r="O47" s="642">
        <f>+M141*0.75</f>
        <v>0</v>
      </c>
      <c r="P47" s="642">
        <f>+M155*0.75</f>
        <v>0</v>
      </c>
      <c r="Q47" s="642">
        <f>+M169*0.75</f>
        <v>0</v>
      </c>
      <c r="R47" s="642">
        <f>+M183*0.75</f>
        <v>0</v>
      </c>
      <c r="S47" s="642">
        <f>+M197*0.75</f>
        <v>0</v>
      </c>
      <c r="T47" s="642">
        <f>+M211*0.75</f>
        <v>0</v>
      </c>
      <c r="U47" s="641">
        <f>+M225*0.75</f>
        <v>0</v>
      </c>
      <c r="V47" s="643" t="e">
        <f>SUM(J47:U47)</f>
        <v>#DIV/0!</v>
      </c>
      <c r="X47" s="552"/>
      <c r="Y47" s="634" t="s">
        <v>464</v>
      </c>
      <c r="Z47" s="5" t="s">
        <v>465</v>
      </c>
      <c r="AA47" s="635"/>
      <c r="AB47" s="636">
        <f>'March Budget'!BG30</f>
        <v>850</v>
      </c>
    </row>
    <row r="48" spans="2:81" ht="13.5" thickBot="1" x14ac:dyDescent="0.45">
      <c r="B48" s="552"/>
      <c r="C48" s="634" t="s">
        <v>466</v>
      </c>
      <c r="D48" s="5" t="s">
        <v>467</v>
      </c>
      <c r="E48" s="635"/>
      <c r="F48" s="644">
        <f>(F46/F47)</f>
        <v>26.25</v>
      </c>
      <c r="I48" s="404" t="s">
        <v>1121</v>
      </c>
      <c r="J48" s="647" t="e">
        <f>+(80*J47)</f>
        <v>#DIV/0!</v>
      </c>
      <c r="K48" s="647">
        <f>(80*K47)</f>
        <v>0</v>
      </c>
      <c r="L48" s="647">
        <f t="shared" ref="L48:U48" si="28">(80*L47)</f>
        <v>5940</v>
      </c>
      <c r="M48" s="647">
        <f t="shared" si="28"/>
        <v>0</v>
      </c>
      <c r="N48" s="647">
        <f t="shared" si="28"/>
        <v>0</v>
      </c>
      <c r="O48" s="647">
        <f t="shared" si="28"/>
        <v>0</v>
      </c>
      <c r="P48" s="647">
        <f t="shared" si="28"/>
        <v>0</v>
      </c>
      <c r="Q48" s="647">
        <f t="shared" si="28"/>
        <v>0</v>
      </c>
      <c r="R48" s="647">
        <f t="shared" si="28"/>
        <v>0</v>
      </c>
      <c r="S48" s="647">
        <f t="shared" si="28"/>
        <v>0</v>
      </c>
      <c r="T48" s="647">
        <f t="shared" si="28"/>
        <v>0</v>
      </c>
      <c r="U48" s="647">
        <f t="shared" si="28"/>
        <v>0</v>
      </c>
      <c r="V48" s="632" t="e">
        <f>SUM(J48:U48)</f>
        <v>#DIV/0!</v>
      </c>
      <c r="X48" s="552"/>
      <c r="Y48" s="634" t="s">
        <v>466</v>
      </c>
      <c r="Z48" s="5" t="s">
        <v>467</v>
      </c>
      <c r="AA48" s="635"/>
      <c r="AB48" s="644">
        <f>(AB46/AB47)</f>
        <v>0</v>
      </c>
    </row>
    <row r="49" spans="2:28" ht="13.5" thickBot="1" x14ac:dyDescent="0.45">
      <c r="B49" s="552"/>
      <c r="C49" s="634" t="s">
        <v>468</v>
      </c>
      <c r="D49" s="5" t="s">
        <v>469</v>
      </c>
      <c r="E49" s="635"/>
      <c r="F49" s="646">
        <f>'March Budget'!AZ$11</f>
        <v>0.1</v>
      </c>
      <c r="I49" s="404" t="s">
        <v>519</v>
      </c>
      <c r="J49" s="653" t="e">
        <f t="shared" ref="J49:V49" si="29">+(J48/J42)</f>
        <v>#DIV/0!</v>
      </c>
      <c r="K49" s="653" t="e">
        <f t="shared" si="29"/>
        <v>#DIV/0!</v>
      </c>
      <c r="L49" s="653" t="e">
        <f t="shared" si="29"/>
        <v>#DIV/0!</v>
      </c>
      <c r="M49" s="654" t="e">
        <f t="shared" si="29"/>
        <v>#DIV/0!</v>
      </c>
      <c r="N49" s="654" t="e">
        <f t="shared" si="29"/>
        <v>#DIV/0!</v>
      </c>
      <c r="O49" s="654" t="e">
        <f t="shared" si="29"/>
        <v>#DIV/0!</v>
      </c>
      <c r="P49" s="654" t="e">
        <f t="shared" si="29"/>
        <v>#DIV/0!</v>
      </c>
      <c r="Q49" s="654" t="e">
        <f t="shared" si="29"/>
        <v>#DIV/0!</v>
      </c>
      <c r="R49" s="654" t="e">
        <f t="shared" si="29"/>
        <v>#DIV/0!</v>
      </c>
      <c r="S49" s="654" t="e">
        <f t="shared" si="29"/>
        <v>#DIV/0!</v>
      </c>
      <c r="T49" s="654" t="e">
        <f t="shared" si="29"/>
        <v>#DIV/0!</v>
      </c>
      <c r="U49" s="653" t="e">
        <f t="shared" si="29"/>
        <v>#DIV/0!</v>
      </c>
      <c r="V49" s="639" t="e">
        <f t="shared" si="29"/>
        <v>#DIV/0!</v>
      </c>
      <c r="X49" s="552"/>
      <c r="Y49" s="634" t="s">
        <v>468</v>
      </c>
      <c r="Z49" s="5" t="s">
        <v>469</v>
      </c>
      <c r="AA49" s="635"/>
      <c r="AB49" s="646">
        <f>'March Budget'!BG32</f>
        <v>0.05</v>
      </c>
    </row>
    <row r="50" spans="2:28" ht="13.5" thickBot="1" x14ac:dyDescent="0.45">
      <c r="B50" s="554"/>
      <c r="C50" s="649" t="s">
        <v>470</v>
      </c>
      <c r="D50" s="650" t="s">
        <v>471</v>
      </c>
      <c r="E50" s="651"/>
      <c r="F50" s="652">
        <f>(F48/(1-F49))</f>
        <v>29.166666666666664</v>
      </c>
      <c r="I50" s="1213" t="s">
        <v>684</v>
      </c>
      <c r="J50" s="1214">
        <f>+F55</f>
        <v>8400</v>
      </c>
      <c r="K50" s="1214">
        <f>+F74</f>
        <v>8.3732057416267942</v>
      </c>
      <c r="L50" s="1214">
        <f>+F95</f>
        <v>0</v>
      </c>
      <c r="M50" s="1215">
        <f>+F115</f>
        <v>17500</v>
      </c>
      <c r="N50" s="1215">
        <f>+F134</f>
        <v>6.3352826510721245</v>
      </c>
      <c r="O50" s="1215">
        <f>+F155</f>
        <v>0</v>
      </c>
      <c r="P50" s="1215">
        <f>+F175</f>
        <v>14583.333333333334</v>
      </c>
      <c r="Q50" s="1215">
        <f>+F194</f>
        <v>4.9342105263157894</v>
      </c>
      <c r="R50" s="1215">
        <f>+F215</f>
        <v>0</v>
      </c>
      <c r="S50" s="1215">
        <f>+F235</f>
        <v>10000</v>
      </c>
      <c r="T50" s="1215">
        <f>+F254</f>
        <v>0</v>
      </c>
      <c r="U50" s="1214">
        <f>+F275</f>
        <v>0</v>
      </c>
      <c r="V50" s="1216">
        <f>SUM(J50:U50)</f>
        <v>50502.976032252343</v>
      </c>
      <c r="X50" s="554"/>
      <c r="Y50" s="649" t="s">
        <v>470</v>
      </c>
      <c r="Z50" s="650" t="s">
        <v>471</v>
      </c>
      <c r="AA50" s="651"/>
      <c r="AB50" s="652">
        <f>(AB48/(1-AB49))</f>
        <v>0</v>
      </c>
    </row>
    <row r="51" spans="2:28" ht="13.5" thickBot="1" x14ac:dyDescent="0.45">
      <c r="B51" s="552"/>
      <c r="C51" s="634" t="s">
        <v>472</v>
      </c>
      <c r="D51" s="5" t="s">
        <v>473</v>
      </c>
      <c r="E51" s="635"/>
      <c r="F51" s="646">
        <f>'March Budget'!AZ$13</f>
        <v>0.35</v>
      </c>
      <c r="I51" s="1213" t="s">
        <v>966</v>
      </c>
      <c r="J51" s="1214">
        <f>+F56</f>
        <v>0</v>
      </c>
      <c r="K51" s="1214">
        <f>+F75</f>
        <v>12727.272727272728</v>
      </c>
      <c r="L51" s="1214">
        <f>+F96</f>
        <v>0</v>
      </c>
      <c r="M51" s="1215">
        <f>+F116</f>
        <v>0</v>
      </c>
      <c r="N51" s="1215">
        <f>+F135</f>
        <v>21666.666666666668</v>
      </c>
      <c r="O51" s="1215">
        <f>+F156</f>
        <v>0</v>
      </c>
      <c r="P51" s="1215">
        <f>+F176</f>
        <v>0</v>
      </c>
      <c r="Q51" s="1215">
        <f>+F195</f>
        <v>15000</v>
      </c>
      <c r="R51" s="1215">
        <f>+F216</f>
        <v>0</v>
      </c>
      <c r="S51" s="1215">
        <f>+F236</f>
        <v>0</v>
      </c>
      <c r="T51" s="1215">
        <f>+F255</f>
        <v>0</v>
      </c>
      <c r="U51" s="1214">
        <f>+F276</f>
        <v>0</v>
      </c>
      <c r="V51" s="1216">
        <f>SUM(J51:U51)</f>
        <v>49393.939393939392</v>
      </c>
      <c r="X51" s="552"/>
      <c r="Y51" s="634" t="s">
        <v>472</v>
      </c>
      <c r="Z51" s="5" t="s">
        <v>473</v>
      </c>
      <c r="AA51" s="635"/>
      <c r="AB51" s="646">
        <f>'March Budget'!BG34</f>
        <v>0.95</v>
      </c>
    </row>
    <row r="52" spans="2:28" ht="13.5" thickBot="1" x14ac:dyDescent="0.45">
      <c r="B52" s="552"/>
      <c r="C52" s="634" t="s">
        <v>474</v>
      </c>
      <c r="D52" s="5" t="s">
        <v>475</v>
      </c>
      <c r="E52" s="635"/>
      <c r="F52" s="644">
        <f>SUM(F50/F51)</f>
        <v>83.333333333333329</v>
      </c>
      <c r="I52" s="1213" t="s">
        <v>520</v>
      </c>
      <c r="J52" s="1217">
        <f t="shared" ref="J52:V52" si="30">+(J50+J51)</f>
        <v>8400</v>
      </c>
      <c r="K52" s="1217">
        <f t="shared" si="30"/>
        <v>12735.645933014355</v>
      </c>
      <c r="L52" s="1217">
        <f t="shared" si="30"/>
        <v>0</v>
      </c>
      <c r="M52" s="1218">
        <f t="shared" si="30"/>
        <v>17500</v>
      </c>
      <c r="N52" s="1218">
        <f t="shared" si="30"/>
        <v>21673.001949317739</v>
      </c>
      <c r="O52" s="1218">
        <f t="shared" si="30"/>
        <v>0</v>
      </c>
      <c r="P52" s="1218">
        <f t="shared" si="30"/>
        <v>14583.333333333334</v>
      </c>
      <c r="Q52" s="1218">
        <f t="shared" si="30"/>
        <v>15004.934210526315</v>
      </c>
      <c r="R52" s="1218">
        <f t="shared" si="30"/>
        <v>0</v>
      </c>
      <c r="S52" s="1218">
        <f t="shared" si="30"/>
        <v>10000</v>
      </c>
      <c r="T52" s="1218">
        <f t="shared" si="30"/>
        <v>0</v>
      </c>
      <c r="U52" s="1217">
        <f t="shared" si="30"/>
        <v>0</v>
      </c>
      <c r="V52" s="1219">
        <f t="shared" si="30"/>
        <v>99896.915426191728</v>
      </c>
      <c r="X52" s="552"/>
      <c r="Y52" s="634" t="s">
        <v>474</v>
      </c>
      <c r="Z52" s="5" t="s">
        <v>475</v>
      </c>
      <c r="AA52" s="635"/>
      <c r="AB52" s="644">
        <f>SUM(AB50/AB51)</f>
        <v>0</v>
      </c>
    </row>
    <row r="53" spans="2:28" ht="13.5" thickBot="1" x14ac:dyDescent="0.45">
      <c r="B53" s="552"/>
      <c r="C53" s="634" t="s">
        <v>476</v>
      </c>
      <c r="D53" s="5" t="s">
        <v>477</v>
      </c>
      <c r="E53" s="635"/>
      <c r="F53" s="846">
        <f>'March Budget'!AZ$15</f>
        <v>25</v>
      </c>
      <c r="I53" s="1213" t="s">
        <v>521</v>
      </c>
      <c r="J53" s="1220" t="e">
        <f t="shared" ref="J53:V53" si="31">+(J52/J46)</f>
        <v>#DIV/0!</v>
      </c>
      <c r="K53" s="1220" t="e">
        <f t="shared" si="31"/>
        <v>#DIV/0!</v>
      </c>
      <c r="L53" s="1220">
        <f t="shared" si="31"/>
        <v>0</v>
      </c>
      <c r="M53" s="1221" t="e">
        <f t="shared" si="31"/>
        <v>#DIV/0!</v>
      </c>
      <c r="N53" s="1221" t="e">
        <f t="shared" si="31"/>
        <v>#DIV/0!</v>
      </c>
      <c r="O53" s="1221" t="e">
        <f t="shared" si="31"/>
        <v>#DIV/0!</v>
      </c>
      <c r="P53" s="1221" t="e">
        <f t="shared" si="31"/>
        <v>#DIV/0!</v>
      </c>
      <c r="Q53" s="1221" t="e">
        <f t="shared" si="31"/>
        <v>#DIV/0!</v>
      </c>
      <c r="R53" s="1221" t="e">
        <f t="shared" si="31"/>
        <v>#DIV/0!</v>
      </c>
      <c r="S53" s="1221" t="e">
        <f t="shared" si="31"/>
        <v>#DIV/0!</v>
      </c>
      <c r="T53" s="1221" t="e">
        <f t="shared" si="31"/>
        <v>#DIV/0!</v>
      </c>
      <c r="U53" s="1220" t="e">
        <f t="shared" si="31"/>
        <v>#DIV/0!</v>
      </c>
      <c r="V53" s="1222" t="e">
        <f t="shared" si="31"/>
        <v>#DIV/0!</v>
      </c>
      <c r="X53" s="552"/>
      <c r="Y53" s="634" t="s">
        <v>476</v>
      </c>
      <c r="Z53" s="5" t="s">
        <v>477</v>
      </c>
      <c r="AA53" s="635"/>
      <c r="AB53" s="846">
        <f>'March Budget'!BG36</f>
        <v>21</v>
      </c>
    </row>
    <row r="54" spans="2:28" ht="13.5" thickBot="1" x14ac:dyDescent="0.45">
      <c r="B54" s="552"/>
      <c r="C54" s="634" t="s">
        <v>478</v>
      </c>
      <c r="D54" s="5" t="s">
        <v>479</v>
      </c>
      <c r="E54" s="635"/>
      <c r="F54" s="656">
        <f>(F52/F53)</f>
        <v>3.333333333333333</v>
      </c>
      <c r="I54" s="852"/>
      <c r="J54" s="853"/>
      <c r="K54" s="853"/>
      <c r="L54" s="853"/>
      <c r="M54" s="854"/>
      <c r="N54" s="854"/>
      <c r="O54" s="854"/>
      <c r="P54" s="854"/>
      <c r="Q54" s="854"/>
      <c r="R54" s="854"/>
      <c r="S54" s="854"/>
      <c r="T54" s="854"/>
      <c r="U54" s="853"/>
      <c r="V54" s="855"/>
      <c r="X54" s="552"/>
      <c r="Y54" s="634" t="s">
        <v>478</v>
      </c>
      <c r="Z54" s="5" t="s">
        <v>479</v>
      </c>
      <c r="AA54" s="635"/>
      <c r="AB54" s="656">
        <f>(AB52/AB53)</f>
        <v>0</v>
      </c>
    </row>
    <row r="55" spans="2:28" ht="13.5" thickBot="1" x14ac:dyDescent="0.45">
      <c r="B55" s="658"/>
      <c r="C55" s="649" t="s">
        <v>481</v>
      </c>
      <c r="D55" s="650" t="s">
        <v>482</v>
      </c>
      <c r="E55" s="651"/>
      <c r="F55" s="659">
        <f>+(F46/F53)</f>
        <v>8400</v>
      </c>
      <c r="X55" s="658"/>
      <c r="Y55" s="649" t="s">
        <v>481</v>
      </c>
      <c r="Z55" s="650" t="s">
        <v>482</v>
      </c>
      <c r="AA55" s="651"/>
      <c r="AB55" s="659">
        <f>+(AB46/AB53)</f>
        <v>0</v>
      </c>
    </row>
    <row r="56" spans="2:28" ht="21" thickBot="1" x14ac:dyDescent="0.65">
      <c r="B56" s="660"/>
      <c r="C56" s="661" t="s">
        <v>523</v>
      </c>
      <c r="D56" s="662" t="s">
        <v>488</v>
      </c>
      <c r="E56" s="9"/>
      <c r="F56" s="847">
        <f>'March Budget'!AZ$19</f>
        <v>0</v>
      </c>
      <c r="I56" s="294" t="s">
        <v>1122</v>
      </c>
      <c r="J56" s="241" t="e">
        <f>SUM(J48+J29+J9)</f>
        <v>#DIV/0!</v>
      </c>
      <c r="K56" s="241">
        <f t="shared" ref="K56:V56" si="32">SUM(K48+K29+K9)</f>
        <v>19736.84210526316</v>
      </c>
      <c r="L56" s="241">
        <f t="shared" si="32"/>
        <v>30940</v>
      </c>
      <c r="M56" s="241">
        <f t="shared" si="32"/>
        <v>55263.157894736847</v>
      </c>
      <c r="N56" s="241">
        <f t="shared" si="32"/>
        <v>32036.613272311217</v>
      </c>
      <c r="O56" s="241">
        <f t="shared" si="32"/>
        <v>25328.947368421057</v>
      </c>
      <c r="P56" s="241">
        <f t="shared" si="32"/>
        <v>39912.280701754389</v>
      </c>
      <c r="Q56" s="241">
        <f t="shared" si="32"/>
        <v>35758.513931888549</v>
      </c>
      <c r="R56" s="241">
        <f t="shared" si="32"/>
        <v>32407.407407407405</v>
      </c>
      <c r="S56" s="241">
        <f t="shared" si="32"/>
        <v>31085.526315789473</v>
      </c>
      <c r="T56" s="241">
        <f t="shared" si="32"/>
        <v>23684.21052631579</v>
      </c>
      <c r="U56" s="241">
        <f t="shared" si="32"/>
        <v>23684.21052631579</v>
      </c>
      <c r="V56" s="1229" t="e">
        <f t="shared" si="32"/>
        <v>#DIV/0!</v>
      </c>
      <c r="X56" s="660"/>
      <c r="Y56" s="661" t="s">
        <v>523</v>
      </c>
      <c r="Z56" s="662" t="s">
        <v>488</v>
      </c>
      <c r="AA56" s="9"/>
      <c r="AB56" s="847">
        <f>'March Budget'!BG40</f>
        <v>0</v>
      </c>
    </row>
    <row r="57" spans="2:28" ht="13.5" thickBot="1" x14ac:dyDescent="0.45">
      <c r="B57" s="633"/>
      <c r="C57" s="634" t="s">
        <v>524</v>
      </c>
      <c r="D57" s="294" t="s">
        <v>489</v>
      </c>
      <c r="E57" s="1"/>
      <c r="F57" s="847">
        <f>'March Budget'!AZ$20</f>
        <v>0</v>
      </c>
      <c r="I57" s="13" t="s">
        <v>1123</v>
      </c>
      <c r="X57" s="633"/>
      <c r="Y57" s="634" t="s">
        <v>524</v>
      </c>
      <c r="Z57" s="294" t="s">
        <v>489</v>
      </c>
      <c r="AA57" s="1"/>
      <c r="AB57" s="847">
        <f>'March Budget'!BG41</f>
        <v>0</v>
      </c>
    </row>
    <row r="58" spans="2:28" ht="15.4" thickBot="1" x14ac:dyDescent="0.45">
      <c r="B58" s="633"/>
      <c r="C58" s="634" t="s">
        <v>525</v>
      </c>
      <c r="D58" s="294" t="s">
        <v>483</v>
      </c>
      <c r="E58" s="1"/>
      <c r="F58" s="663">
        <f>SUM(F52-(F56+F57))</f>
        <v>83.333333333333329</v>
      </c>
      <c r="X58" s="633"/>
      <c r="Y58" s="634" t="s">
        <v>525</v>
      </c>
      <c r="Z58" s="294" t="s">
        <v>483</v>
      </c>
      <c r="AA58" s="1"/>
      <c r="AB58" s="663">
        <f>SUM(AB52-(AB56+AB57))</f>
        <v>0</v>
      </c>
    </row>
    <row r="59" spans="2:28" ht="15.4" thickBot="1" x14ac:dyDescent="0.45">
      <c r="B59" s="633"/>
      <c r="C59" s="634" t="s">
        <v>526</v>
      </c>
      <c r="D59" s="294" t="s">
        <v>484</v>
      </c>
      <c r="E59" s="1"/>
      <c r="F59" s="664">
        <v>300</v>
      </c>
      <c r="O59" s="615"/>
      <c r="X59" s="633"/>
      <c r="Y59" s="634" t="s">
        <v>526</v>
      </c>
      <c r="Z59" s="294" t="s">
        <v>484</v>
      </c>
      <c r="AA59" s="1"/>
      <c r="AB59" s="849">
        <v>150</v>
      </c>
    </row>
    <row r="60" spans="2:28" ht="15.4" thickBot="1" x14ac:dyDescent="0.45">
      <c r="B60" s="658"/>
      <c r="C60" s="649" t="s">
        <v>527</v>
      </c>
      <c r="D60" s="650" t="s">
        <v>485</v>
      </c>
      <c r="E60" s="2"/>
      <c r="F60" s="665">
        <f>+(F58*F59)</f>
        <v>25000</v>
      </c>
      <c r="O60" s="615"/>
      <c r="X60" s="658"/>
      <c r="Y60" s="649" t="s">
        <v>527</v>
      </c>
      <c r="Z60" s="650" t="s">
        <v>485</v>
      </c>
      <c r="AA60" s="2"/>
      <c r="AB60" s="665">
        <f>+(AB58*AB59)</f>
        <v>0</v>
      </c>
    </row>
    <row r="61" spans="2:28" ht="13.5" thickBot="1" x14ac:dyDescent="0.45">
      <c r="B61" s="615"/>
      <c r="C61" s="615"/>
      <c r="D61" s="615"/>
      <c r="E61" s="615"/>
      <c r="F61" s="615"/>
      <c r="I61" s="1223" t="s">
        <v>445</v>
      </c>
      <c r="J61" s="1224"/>
      <c r="K61" s="1224"/>
      <c r="L61" s="1224"/>
      <c r="M61" s="1224"/>
      <c r="X61" s="615"/>
      <c r="Y61" s="615"/>
      <c r="Z61" s="615"/>
      <c r="AA61" s="615"/>
      <c r="AB61" s="615"/>
    </row>
    <row r="62" spans="2:28" ht="13.5" thickBot="1" x14ac:dyDescent="0.45">
      <c r="B62" s="614"/>
      <c r="C62" s="615"/>
      <c r="D62" s="615"/>
      <c r="E62" s="615"/>
      <c r="F62" s="615"/>
      <c r="I62" s="623" t="s">
        <v>461</v>
      </c>
      <c r="J62" s="624"/>
      <c r="K62" s="624"/>
      <c r="L62" s="624"/>
      <c r="M62" s="624"/>
      <c r="X62" s="614"/>
      <c r="Y62" s="615"/>
      <c r="Z62" s="615"/>
      <c r="AA62" s="615"/>
      <c r="AB62" s="615"/>
    </row>
    <row r="63" spans="2:28" ht="13.5" thickBot="1" x14ac:dyDescent="0.45">
      <c r="B63" s="616" t="s">
        <v>420</v>
      </c>
      <c r="C63" s="617"/>
      <c r="D63" s="617"/>
      <c r="E63" s="617"/>
      <c r="F63" s="617"/>
      <c r="I63" s="1225" t="s">
        <v>1124</v>
      </c>
      <c r="J63" s="1226"/>
      <c r="K63" s="1226"/>
      <c r="L63" s="1226"/>
      <c r="M63" s="1226"/>
      <c r="U63" s="667"/>
      <c r="V63" s="668"/>
      <c r="W63" s="668"/>
      <c r="X63" s="616" t="s">
        <v>420</v>
      </c>
      <c r="Y63" s="617"/>
      <c r="Z63" s="617"/>
      <c r="AA63" s="617"/>
      <c r="AB63" s="617"/>
    </row>
    <row r="64" spans="2:28" ht="13.5" thickBot="1" x14ac:dyDescent="0.45">
      <c r="B64" s="623" t="s">
        <v>461</v>
      </c>
      <c r="C64" s="624"/>
      <c r="D64" s="624"/>
      <c r="E64" s="624"/>
      <c r="F64" s="624"/>
      <c r="I64" s="633"/>
      <c r="J64" s="634" t="s">
        <v>462</v>
      </c>
      <c r="K64" s="5" t="s">
        <v>463</v>
      </c>
      <c r="L64" s="635"/>
      <c r="M64" s="636">
        <f>'January Budget'!BG8</f>
        <v>0</v>
      </c>
      <c r="U64" s="669"/>
      <c r="V64" s="668"/>
      <c r="W64" s="668"/>
      <c r="X64" s="623" t="s">
        <v>461</v>
      </c>
      <c r="Y64" s="624"/>
      <c r="Z64" s="624"/>
      <c r="AA64" s="624"/>
      <c r="AB64" s="624"/>
    </row>
    <row r="65" spans="2:28" ht="13.5" thickBot="1" x14ac:dyDescent="0.45">
      <c r="B65" s="630" t="s">
        <v>512</v>
      </c>
      <c r="C65" s="631"/>
      <c r="D65" s="631"/>
      <c r="E65" s="631"/>
      <c r="F65" s="631"/>
      <c r="I65" s="633"/>
      <c r="J65" s="634"/>
      <c r="K65" s="5"/>
      <c r="L65" s="635"/>
      <c r="M65" s="640"/>
      <c r="U65" s="670"/>
      <c r="V65" s="668"/>
      <c r="W65" s="668"/>
      <c r="X65" s="630" t="s">
        <v>962</v>
      </c>
      <c r="Y65" s="631"/>
      <c r="Z65" s="631"/>
      <c r="AA65" s="631"/>
      <c r="AB65" s="631"/>
    </row>
    <row r="66" spans="2:28" ht="13.5" thickBot="1" x14ac:dyDescent="0.45">
      <c r="B66" s="633"/>
      <c r="C66" s="634" t="s">
        <v>462</v>
      </c>
      <c r="D66" s="5" t="s">
        <v>463</v>
      </c>
      <c r="E66" s="635"/>
      <c r="F66" s="636">
        <f>'April Budget'!$AZ$8</f>
        <v>280000</v>
      </c>
      <c r="I66" s="552"/>
      <c r="J66" s="634" t="s">
        <v>464</v>
      </c>
      <c r="K66" s="5" t="s">
        <v>465</v>
      </c>
      <c r="L66" s="635"/>
      <c r="M66" s="636">
        <f>'January Budget'!BG9</f>
        <v>0</v>
      </c>
      <c r="U66" s="668"/>
      <c r="V66" s="671"/>
      <c r="W66" s="669"/>
      <c r="X66" s="633"/>
      <c r="Y66" s="634" t="s">
        <v>462</v>
      </c>
      <c r="Z66" s="5" t="s">
        <v>463</v>
      </c>
      <c r="AA66" s="635"/>
      <c r="AB66" s="636">
        <f>'April Budget'!BG29</f>
        <v>0</v>
      </c>
    </row>
    <row r="67" spans="2:28" ht="13.5" thickBot="1" x14ac:dyDescent="0.45">
      <c r="B67" s="552"/>
      <c r="C67" s="634" t="s">
        <v>464</v>
      </c>
      <c r="D67" s="5" t="s">
        <v>465</v>
      </c>
      <c r="E67" s="635"/>
      <c r="F67" s="636">
        <f>'April Budget'!$AZ$9</f>
        <v>4000</v>
      </c>
      <c r="I67" s="552"/>
      <c r="J67" s="634" t="s">
        <v>466</v>
      </c>
      <c r="K67" s="5" t="s">
        <v>467</v>
      </c>
      <c r="L67" s="635"/>
      <c r="M67" s="832" t="e">
        <f>+(M64/M66)</f>
        <v>#DIV/0!</v>
      </c>
      <c r="U67" s="672"/>
      <c r="V67" s="671"/>
      <c r="W67" s="669"/>
      <c r="X67" s="552"/>
      <c r="Y67" s="634" t="s">
        <v>464</v>
      </c>
      <c r="Z67" s="5" t="s">
        <v>465</v>
      </c>
      <c r="AA67" s="635"/>
      <c r="AB67" s="636">
        <f>'April Budget'!$BG30</f>
        <v>850</v>
      </c>
    </row>
    <row r="68" spans="2:28" ht="13.5" thickBot="1" x14ac:dyDescent="0.45">
      <c r="B68" s="552"/>
      <c r="C68" s="634" t="s">
        <v>466</v>
      </c>
      <c r="D68" s="5" t="s">
        <v>467</v>
      </c>
      <c r="E68" s="635"/>
      <c r="F68" s="644">
        <f>(F66/F67)</f>
        <v>70</v>
      </c>
      <c r="I68" s="552"/>
      <c r="J68" s="634" t="s">
        <v>468</v>
      </c>
      <c r="K68" s="5" t="s">
        <v>1125</v>
      </c>
      <c r="L68" s="635"/>
      <c r="M68" s="646">
        <v>0.05</v>
      </c>
      <c r="U68" s="672"/>
      <c r="V68" s="671"/>
      <c r="W68" s="669"/>
      <c r="X68" s="552"/>
      <c r="Y68" s="634" t="s">
        <v>466</v>
      </c>
      <c r="Z68" s="5" t="s">
        <v>467</v>
      </c>
      <c r="AA68" s="635"/>
      <c r="AB68" s="644">
        <f>(AB66/AB67)</f>
        <v>0</v>
      </c>
    </row>
    <row r="69" spans="2:28" ht="15.4" thickBot="1" x14ac:dyDescent="0.45">
      <c r="B69" s="552"/>
      <c r="C69" s="634" t="s">
        <v>468</v>
      </c>
      <c r="D69" s="5" t="s">
        <v>469</v>
      </c>
      <c r="E69" s="635"/>
      <c r="F69" s="646">
        <f>'April Budget'!$AZ$11</f>
        <v>0.05</v>
      </c>
      <c r="I69" s="554"/>
      <c r="J69" s="649" t="s">
        <v>470</v>
      </c>
      <c r="K69" s="650" t="s">
        <v>471</v>
      </c>
      <c r="L69" s="651"/>
      <c r="M69" s="557" t="e">
        <f>+((M64/M66)/(1-M68))</f>
        <v>#DIV/0!</v>
      </c>
      <c r="U69" s="672"/>
      <c r="V69" s="671"/>
      <c r="W69" s="669"/>
      <c r="X69" s="552"/>
      <c r="Y69" s="634" t="s">
        <v>468</v>
      </c>
      <c r="Z69" s="5" t="s">
        <v>469</v>
      </c>
      <c r="AA69" s="635"/>
      <c r="AB69" s="646">
        <f>'April Budget'!$BG32</f>
        <v>0.05</v>
      </c>
    </row>
    <row r="70" spans="2:28" ht="13.5" thickBot="1" x14ac:dyDescent="0.45">
      <c r="B70" s="554"/>
      <c r="C70" s="649" t="s">
        <v>470</v>
      </c>
      <c r="D70" s="650" t="s">
        <v>471</v>
      </c>
      <c r="E70" s="651"/>
      <c r="F70" s="652">
        <f>(F68/(1-F69))</f>
        <v>73.684210526315795</v>
      </c>
      <c r="I70" s="552"/>
      <c r="J70" s="634" t="s">
        <v>472</v>
      </c>
      <c r="K70" s="5" t="s">
        <v>473</v>
      </c>
      <c r="L70" s="635"/>
      <c r="M70" s="646">
        <v>0.95</v>
      </c>
      <c r="U70" s="672"/>
      <c r="V70" s="671"/>
      <c r="W70" s="669"/>
      <c r="X70" s="554"/>
      <c r="Y70" s="649" t="s">
        <v>470</v>
      </c>
      <c r="Z70" s="650" t="s">
        <v>471</v>
      </c>
      <c r="AA70" s="651"/>
      <c r="AB70" s="652">
        <f>(AB68/(1-AB69))</f>
        <v>0</v>
      </c>
    </row>
    <row r="71" spans="2:28" ht="13.5" thickBot="1" x14ac:dyDescent="0.45">
      <c r="B71" s="552"/>
      <c r="C71" s="634" t="s">
        <v>472</v>
      </c>
      <c r="D71" s="5" t="s">
        <v>473</v>
      </c>
      <c r="E71" s="635"/>
      <c r="F71" s="646">
        <f>'April Budget'!$AZ$13</f>
        <v>0.4</v>
      </c>
      <c r="I71" s="552"/>
      <c r="J71" s="634" t="s">
        <v>474</v>
      </c>
      <c r="K71" s="5" t="s">
        <v>475</v>
      </c>
      <c r="L71" s="635"/>
      <c r="M71" s="644" t="e">
        <f>SUM(M69/M70)</f>
        <v>#DIV/0!</v>
      </c>
      <c r="U71" s="672"/>
      <c r="V71" s="671"/>
      <c r="W71" s="669"/>
      <c r="X71" s="552"/>
      <c r="Y71" s="634" t="s">
        <v>472</v>
      </c>
      <c r="Z71" s="5" t="s">
        <v>473</v>
      </c>
      <c r="AA71" s="635"/>
      <c r="AB71" s="646">
        <f>'April Budget'!$BG34</f>
        <v>0.95</v>
      </c>
    </row>
    <row r="72" spans="2:28" ht="13.5" thickBot="1" x14ac:dyDescent="0.45">
      <c r="B72" s="552"/>
      <c r="C72" s="634" t="s">
        <v>474</v>
      </c>
      <c r="D72" s="5" t="s">
        <v>475</v>
      </c>
      <c r="E72" s="635"/>
      <c r="F72" s="644">
        <f>SUM(F70/F71)</f>
        <v>184.21052631578948</v>
      </c>
      <c r="I72" s="552"/>
      <c r="J72" s="634" t="s">
        <v>476</v>
      </c>
      <c r="K72" s="5" t="s">
        <v>477</v>
      </c>
      <c r="L72" s="635"/>
      <c r="M72" s="848">
        <v>21</v>
      </c>
      <c r="U72" s="672"/>
      <c r="V72" s="671"/>
      <c r="W72" s="669"/>
      <c r="X72" s="552"/>
      <c r="Y72" s="634" t="s">
        <v>474</v>
      </c>
      <c r="Z72" s="5" t="s">
        <v>475</v>
      </c>
      <c r="AA72" s="635"/>
      <c r="AB72" s="644">
        <f>SUM(AB70/AB71)</f>
        <v>0</v>
      </c>
    </row>
    <row r="73" spans="2:28" ht="13.5" thickBot="1" x14ac:dyDescent="0.45">
      <c r="B73" s="552"/>
      <c r="C73" s="634" t="s">
        <v>476</v>
      </c>
      <c r="D73" s="5" t="s">
        <v>477</v>
      </c>
      <c r="E73" s="635"/>
      <c r="F73" s="846">
        <f>'April Budget'!$AZ$15</f>
        <v>22</v>
      </c>
      <c r="I73" s="552"/>
      <c r="J73" s="634" t="s">
        <v>478</v>
      </c>
      <c r="K73" s="5" t="s">
        <v>479</v>
      </c>
      <c r="L73" s="635"/>
      <c r="M73" s="656" t="e">
        <f>(M71/M72)</f>
        <v>#DIV/0!</v>
      </c>
      <c r="U73" s="672"/>
      <c r="V73" s="671"/>
      <c r="W73" s="669"/>
      <c r="X73" s="552"/>
      <c r="Y73" s="634" t="s">
        <v>476</v>
      </c>
      <c r="Z73" s="5" t="s">
        <v>477</v>
      </c>
      <c r="AA73" s="635"/>
      <c r="AB73" s="846">
        <f>'April Budget'!$BG36</f>
        <v>21</v>
      </c>
    </row>
    <row r="74" spans="2:28" ht="13.5" thickBot="1" x14ac:dyDescent="0.45">
      <c r="B74" s="552"/>
      <c r="C74" s="634" t="s">
        <v>478</v>
      </c>
      <c r="D74" s="5" t="s">
        <v>479</v>
      </c>
      <c r="E74" s="635"/>
      <c r="F74" s="656">
        <f>(F72/F73)</f>
        <v>8.3732057416267942</v>
      </c>
      <c r="I74" s="658"/>
      <c r="J74" s="649" t="s">
        <v>481</v>
      </c>
      <c r="K74" s="650" t="s">
        <v>482</v>
      </c>
      <c r="L74" s="651"/>
      <c r="M74" s="659">
        <f>+(M64/M72)</f>
        <v>0</v>
      </c>
      <c r="U74" s="672"/>
      <c r="V74" s="671"/>
      <c r="W74" s="669"/>
      <c r="X74" s="552"/>
      <c r="Y74" s="634" t="s">
        <v>478</v>
      </c>
      <c r="Z74" s="5" t="s">
        <v>479</v>
      </c>
      <c r="AA74" s="635"/>
      <c r="AB74" s="656">
        <f>(AB72/AB73)</f>
        <v>0</v>
      </c>
    </row>
    <row r="75" spans="2:28" ht="13.5" thickBot="1" x14ac:dyDescent="0.45">
      <c r="B75" s="658"/>
      <c r="C75" s="649" t="s">
        <v>481</v>
      </c>
      <c r="D75" s="650" t="s">
        <v>482</v>
      </c>
      <c r="E75" s="651"/>
      <c r="F75" s="659">
        <f>+(F66/F73)</f>
        <v>12727.272727272728</v>
      </c>
      <c r="U75" s="668"/>
      <c r="V75" s="671"/>
      <c r="W75" s="669"/>
      <c r="X75" s="658"/>
      <c r="Y75" s="649" t="s">
        <v>481</v>
      </c>
      <c r="Z75" s="650" t="s">
        <v>482</v>
      </c>
      <c r="AA75" s="651"/>
      <c r="AB75" s="659">
        <f>+(AB66/AB73)</f>
        <v>0</v>
      </c>
    </row>
    <row r="76" spans="2:28" ht="13.5" thickBot="1" x14ac:dyDescent="0.45">
      <c r="B76" s="660"/>
      <c r="C76" s="661" t="s">
        <v>523</v>
      </c>
      <c r="D76" s="662" t="s">
        <v>488</v>
      </c>
      <c r="E76" s="9"/>
      <c r="F76" s="847">
        <f>'April Budget'!$AZ$19</f>
        <v>0</v>
      </c>
      <c r="I76" s="1223" t="s">
        <v>446</v>
      </c>
      <c r="J76" s="1224"/>
      <c r="K76" s="1224"/>
      <c r="L76" s="1224"/>
      <c r="M76" s="1224"/>
      <c r="U76" s="668"/>
      <c r="V76" s="671"/>
      <c r="W76" s="669"/>
      <c r="X76" s="660"/>
      <c r="Y76" s="661" t="s">
        <v>523</v>
      </c>
      <c r="Z76" s="662" t="s">
        <v>488</v>
      </c>
      <c r="AA76" s="9"/>
      <c r="AB76" s="847">
        <f>'April Budget'!$BG40</f>
        <v>0</v>
      </c>
    </row>
    <row r="77" spans="2:28" ht="13.5" thickBot="1" x14ac:dyDescent="0.45">
      <c r="B77" s="633"/>
      <c r="C77" s="634" t="s">
        <v>524</v>
      </c>
      <c r="D77" s="294" t="s">
        <v>489</v>
      </c>
      <c r="E77" s="1"/>
      <c r="F77" s="847">
        <f>'April Budget'!$AZ$20</f>
        <v>0</v>
      </c>
      <c r="I77" s="623" t="s">
        <v>461</v>
      </c>
      <c r="J77" s="624"/>
      <c r="K77" s="624"/>
      <c r="L77" s="624"/>
      <c r="M77" s="624"/>
      <c r="U77" s="668"/>
      <c r="V77" s="671"/>
      <c r="W77" s="669"/>
      <c r="X77" s="633"/>
      <c r="Y77" s="634" t="s">
        <v>524</v>
      </c>
      <c r="Z77" s="294" t="s">
        <v>489</v>
      </c>
      <c r="AA77" s="1"/>
      <c r="AB77" s="847">
        <f>'April Budget'!$BG41</f>
        <v>0</v>
      </c>
    </row>
    <row r="78" spans="2:28" ht="15.4" thickBot="1" x14ac:dyDescent="0.45">
      <c r="B78" s="633"/>
      <c r="C78" s="634" t="s">
        <v>525</v>
      </c>
      <c r="D78" s="294" t="s">
        <v>483</v>
      </c>
      <c r="E78" s="1"/>
      <c r="F78" s="663">
        <f>SUM(F72-(F76+F77))</f>
        <v>184.21052631578948</v>
      </c>
      <c r="I78" s="1225" t="s">
        <v>1124</v>
      </c>
      <c r="J78" s="1226"/>
      <c r="K78" s="1226"/>
      <c r="L78" s="1226"/>
      <c r="M78" s="1226"/>
      <c r="U78" s="668"/>
      <c r="V78" s="671"/>
      <c r="W78" s="669"/>
      <c r="X78" s="633"/>
      <c r="Y78" s="634" t="s">
        <v>525</v>
      </c>
      <c r="Z78" s="294" t="s">
        <v>483</v>
      </c>
      <c r="AA78" s="1"/>
      <c r="AB78" s="663">
        <v>150</v>
      </c>
    </row>
    <row r="79" spans="2:28" ht="15.4" thickBot="1" x14ac:dyDescent="0.45">
      <c r="B79" s="633"/>
      <c r="C79" s="634" t="s">
        <v>526</v>
      </c>
      <c r="D79" s="294" t="s">
        <v>484</v>
      </c>
      <c r="E79" s="1"/>
      <c r="F79" s="664">
        <v>300</v>
      </c>
      <c r="I79" s="633"/>
      <c r="J79" s="634" t="s">
        <v>462</v>
      </c>
      <c r="K79" s="5" t="s">
        <v>463</v>
      </c>
      <c r="L79" s="635"/>
      <c r="M79" s="636">
        <f>'February Budget'!BG$8</f>
        <v>0</v>
      </c>
      <c r="U79" s="668"/>
      <c r="V79" s="671"/>
      <c r="W79" s="669"/>
      <c r="X79" s="633"/>
      <c r="Y79" s="634" t="s">
        <v>526</v>
      </c>
      <c r="Z79" s="294" t="s">
        <v>484</v>
      </c>
      <c r="AA79" s="1"/>
      <c r="AB79" s="849">
        <f>'April Budget'!BG43</f>
        <v>80</v>
      </c>
    </row>
    <row r="80" spans="2:28" ht="15.4" thickBot="1" x14ac:dyDescent="0.45">
      <c r="B80" s="658"/>
      <c r="C80" s="649" t="s">
        <v>527</v>
      </c>
      <c r="D80" s="650" t="s">
        <v>485</v>
      </c>
      <c r="E80" s="2"/>
      <c r="F80" s="665">
        <f>+(F78*F79)</f>
        <v>55263.157894736847</v>
      </c>
      <c r="I80" s="552"/>
      <c r="J80" s="634" t="s">
        <v>464</v>
      </c>
      <c r="K80" s="5" t="s">
        <v>465</v>
      </c>
      <c r="L80" s="635"/>
      <c r="M80" s="636">
        <f>'February Budget'!BG$9</f>
        <v>350</v>
      </c>
      <c r="U80" s="668"/>
      <c r="V80" s="671"/>
      <c r="W80" s="669"/>
      <c r="X80" s="658"/>
      <c r="Y80" s="649" t="s">
        <v>527</v>
      </c>
      <c r="Z80" s="650" t="s">
        <v>485</v>
      </c>
      <c r="AA80" s="2"/>
      <c r="AB80" s="665">
        <f>+(AB78*AB79)</f>
        <v>12000</v>
      </c>
    </row>
    <row r="81" spans="2:28" ht="13.5" thickBot="1" x14ac:dyDescent="0.45">
      <c r="I81" s="552"/>
      <c r="J81" s="634" t="s">
        <v>466</v>
      </c>
      <c r="K81" s="5" t="s">
        <v>467</v>
      </c>
      <c r="L81" s="635"/>
      <c r="M81" s="644">
        <f>(M79/M80)</f>
        <v>0</v>
      </c>
      <c r="U81" s="155"/>
      <c r="V81" s="155"/>
      <c r="W81" s="155"/>
    </row>
    <row r="82" spans="2:28" ht="13.5" thickBot="1" x14ac:dyDescent="0.45">
      <c r="B82" s="616" t="s">
        <v>528</v>
      </c>
      <c r="C82" s="617"/>
      <c r="D82" s="617"/>
      <c r="E82" s="617"/>
      <c r="F82" s="617"/>
      <c r="I82" s="552"/>
      <c r="J82" s="634" t="s">
        <v>468</v>
      </c>
      <c r="K82" s="5" t="s">
        <v>1126</v>
      </c>
      <c r="L82" s="635"/>
      <c r="M82" s="646">
        <v>0.01</v>
      </c>
      <c r="X82" s="616" t="s">
        <v>528</v>
      </c>
      <c r="Y82" s="617"/>
      <c r="Z82" s="617"/>
      <c r="AA82" s="617"/>
      <c r="AB82" s="617"/>
    </row>
    <row r="83" spans="2:28" ht="13.5" thickBot="1" x14ac:dyDescent="0.45">
      <c r="B83" s="623" t="s">
        <v>461</v>
      </c>
      <c r="C83" s="624"/>
      <c r="D83" s="624"/>
      <c r="E83" s="624"/>
      <c r="F83" s="624"/>
      <c r="I83" s="554"/>
      <c r="J83" s="649" t="s">
        <v>470</v>
      </c>
      <c r="K83" s="650" t="s">
        <v>471</v>
      </c>
      <c r="L83" s="651"/>
      <c r="M83" s="652">
        <f>(M81/(1-M82))</f>
        <v>0</v>
      </c>
      <c r="X83" s="623" t="s">
        <v>461</v>
      </c>
      <c r="Y83" s="624"/>
      <c r="Z83" s="624"/>
      <c r="AA83" s="624"/>
      <c r="AB83" s="624"/>
    </row>
    <row r="84" spans="2:28" ht="13.5" thickBot="1" x14ac:dyDescent="0.45">
      <c r="B84" s="630" t="s">
        <v>512</v>
      </c>
      <c r="C84" s="631"/>
      <c r="D84" s="631"/>
      <c r="E84" s="631"/>
      <c r="F84" s="631"/>
      <c r="I84" s="552"/>
      <c r="J84" s="634" t="s">
        <v>472</v>
      </c>
      <c r="K84" s="5" t="s">
        <v>473</v>
      </c>
      <c r="L84" s="635"/>
      <c r="M84" s="646">
        <v>0.99</v>
      </c>
      <c r="X84" s="630" t="s">
        <v>962</v>
      </c>
      <c r="Y84" s="631"/>
      <c r="Z84" s="631"/>
      <c r="AA84" s="631"/>
      <c r="AB84" s="631"/>
    </row>
    <row r="85" spans="2:28" ht="13.5" thickBot="1" x14ac:dyDescent="0.45">
      <c r="B85" s="633"/>
      <c r="C85" s="634" t="s">
        <v>462</v>
      </c>
      <c r="D85" s="5" t="s">
        <v>463</v>
      </c>
      <c r="E85" s="635"/>
      <c r="F85" s="636">
        <f>'May Budget'!$AZ$8</f>
        <v>350000</v>
      </c>
      <c r="I85" s="552"/>
      <c r="J85" s="634" t="s">
        <v>474</v>
      </c>
      <c r="K85" s="5" t="s">
        <v>475</v>
      </c>
      <c r="L85" s="635"/>
      <c r="M85" s="644">
        <f>SUM(M83/M84)</f>
        <v>0</v>
      </c>
      <c r="X85" s="633"/>
      <c r="Y85" s="634" t="s">
        <v>462</v>
      </c>
      <c r="Z85" s="5" t="s">
        <v>463</v>
      </c>
      <c r="AA85" s="635"/>
      <c r="AB85" s="636">
        <f>'May Budget'!$BG29</f>
        <v>0</v>
      </c>
    </row>
    <row r="86" spans="2:28" ht="13.5" thickBot="1" x14ac:dyDescent="0.45">
      <c r="B86" s="552"/>
      <c r="C86" s="634" t="s">
        <v>464</v>
      </c>
      <c r="D86" s="5" t="s">
        <v>465</v>
      </c>
      <c r="E86" s="635"/>
      <c r="F86" s="636">
        <f>'May Budget'!$AZ$9</f>
        <v>6900</v>
      </c>
      <c r="I86" s="552"/>
      <c r="J86" s="634" t="s">
        <v>476</v>
      </c>
      <c r="K86" s="5" t="s">
        <v>477</v>
      </c>
      <c r="L86" s="635"/>
      <c r="M86" s="846">
        <f>'[2]February Budget'!BG$15</f>
        <v>21</v>
      </c>
      <c r="X86" s="552"/>
      <c r="Y86" s="634" t="s">
        <v>464</v>
      </c>
      <c r="Z86" s="5" t="s">
        <v>465</v>
      </c>
      <c r="AA86" s="635"/>
      <c r="AB86" s="636">
        <f>'May Budget'!$BG30</f>
        <v>850</v>
      </c>
    </row>
    <row r="87" spans="2:28" ht="13.5" thickBot="1" x14ac:dyDescent="0.45">
      <c r="B87" s="552"/>
      <c r="C87" s="634" t="s">
        <v>466</v>
      </c>
      <c r="D87" s="5" t="s">
        <v>467</v>
      </c>
      <c r="E87" s="635"/>
      <c r="F87" s="644">
        <f>(F85/F86)</f>
        <v>50.724637681159422</v>
      </c>
      <c r="I87" s="552"/>
      <c r="J87" s="634" t="s">
        <v>478</v>
      </c>
      <c r="K87" s="5" t="s">
        <v>479</v>
      </c>
      <c r="L87" s="635"/>
      <c r="M87" s="656">
        <f>(M85/M86)</f>
        <v>0</v>
      </c>
      <c r="X87" s="552"/>
      <c r="Y87" s="634" t="s">
        <v>466</v>
      </c>
      <c r="Z87" s="5" t="s">
        <v>467</v>
      </c>
      <c r="AA87" s="635"/>
      <c r="AB87" s="644">
        <f>(AB85/AB86)</f>
        <v>0</v>
      </c>
    </row>
    <row r="88" spans="2:28" ht="13.5" thickBot="1" x14ac:dyDescent="0.45">
      <c r="B88" s="552"/>
      <c r="C88" s="634" t="s">
        <v>468</v>
      </c>
      <c r="D88" s="5" t="s">
        <v>469</v>
      </c>
      <c r="E88" s="635"/>
      <c r="F88" s="646">
        <f>'May Budget'!$AZ$11</f>
        <v>0.05</v>
      </c>
      <c r="I88" s="658"/>
      <c r="J88" s="649" t="s">
        <v>481</v>
      </c>
      <c r="K88" s="650" t="s">
        <v>482</v>
      </c>
      <c r="L88" s="651"/>
      <c r="M88" s="659">
        <f>+(M79/M86)</f>
        <v>0</v>
      </c>
      <c r="X88" s="552"/>
      <c r="Y88" s="634" t="s">
        <v>468</v>
      </c>
      <c r="Z88" s="5" t="s">
        <v>469</v>
      </c>
      <c r="AA88" s="635"/>
      <c r="AB88" s="646">
        <f>'May Budget'!$BG32</f>
        <v>0</v>
      </c>
    </row>
    <row r="89" spans="2:28" ht="13.5" thickBot="1" x14ac:dyDescent="0.45">
      <c r="B89" s="554"/>
      <c r="C89" s="649" t="s">
        <v>470</v>
      </c>
      <c r="D89" s="650" t="s">
        <v>471</v>
      </c>
      <c r="E89" s="651"/>
      <c r="F89" s="652">
        <f>(F87/(1-F88))</f>
        <v>53.394355453852029</v>
      </c>
      <c r="X89" s="554"/>
      <c r="Y89" s="649" t="s">
        <v>470</v>
      </c>
      <c r="Z89" s="650" t="s">
        <v>471</v>
      </c>
      <c r="AA89" s="651"/>
      <c r="AB89" s="652">
        <f>(AB87/(1-AB88))</f>
        <v>0</v>
      </c>
    </row>
    <row r="90" spans="2:28" ht="13.5" thickBot="1" x14ac:dyDescent="0.45">
      <c r="B90" s="552"/>
      <c r="C90" s="634" t="s">
        <v>472</v>
      </c>
      <c r="D90" s="5" t="s">
        <v>473</v>
      </c>
      <c r="E90" s="635"/>
      <c r="F90" s="646">
        <f>'May Budget'!$AZ$13</f>
        <v>0.5</v>
      </c>
      <c r="I90" s="1223" t="s">
        <v>419</v>
      </c>
      <c r="J90" s="1224"/>
      <c r="K90" s="1224"/>
      <c r="L90" s="1224"/>
      <c r="M90" s="1224"/>
      <c r="X90" s="552"/>
      <c r="Y90" s="634" t="s">
        <v>472</v>
      </c>
      <c r="Z90" s="5" t="s">
        <v>473</v>
      </c>
      <c r="AA90" s="635"/>
      <c r="AB90" s="646">
        <f>'May Budget'!$BG34</f>
        <v>0.95</v>
      </c>
    </row>
    <row r="91" spans="2:28" ht="13.5" thickBot="1" x14ac:dyDescent="0.45">
      <c r="B91" s="552"/>
      <c r="C91" s="634" t="s">
        <v>474</v>
      </c>
      <c r="D91" s="5" t="s">
        <v>475</v>
      </c>
      <c r="E91" s="635"/>
      <c r="F91" s="644">
        <f>SUM(F89/F90)</f>
        <v>106.78871090770406</v>
      </c>
      <c r="I91" s="623" t="s">
        <v>461</v>
      </c>
      <c r="J91" s="624"/>
      <c r="K91" s="624"/>
      <c r="L91" s="624"/>
      <c r="M91" s="624"/>
      <c r="X91" s="552"/>
      <c r="Y91" s="634" t="s">
        <v>474</v>
      </c>
      <c r="Z91" s="5" t="s">
        <v>475</v>
      </c>
      <c r="AA91" s="635"/>
      <c r="AB91" s="644">
        <f>SUM(AB89/AB90)</f>
        <v>0</v>
      </c>
    </row>
    <row r="92" spans="2:28" ht="13.5" thickBot="1" x14ac:dyDescent="0.45">
      <c r="B92" s="552"/>
      <c r="C92" s="634" t="s">
        <v>476</v>
      </c>
      <c r="D92" s="5" t="s">
        <v>477</v>
      </c>
      <c r="E92" s="635"/>
      <c r="F92" s="846">
        <f>'May Budget'!$AZ$15</f>
        <v>21</v>
      </c>
      <c r="I92" s="1225" t="s">
        <v>1124</v>
      </c>
      <c r="J92" s="1226"/>
      <c r="K92" s="1226"/>
      <c r="L92" s="1226"/>
      <c r="M92" s="1226"/>
      <c r="X92" s="552"/>
      <c r="Y92" s="634" t="s">
        <v>476</v>
      </c>
      <c r="Z92" s="5" t="s">
        <v>477</v>
      </c>
      <c r="AA92" s="635"/>
      <c r="AB92" s="846">
        <f>'May Budget'!$BG36</f>
        <v>21</v>
      </c>
    </row>
    <row r="93" spans="2:28" ht="13.5" thickBot="1" x14ac:dyDescent="0.45">
      <c r="B93" s="552"/>
      <c r="C93" s="634" t="s">
        <v>478</v>
      </c>
      <c r="D93" s="5" t="s">
        <v>479</v>
      </c>
      <c r="E93" s="635"/>
      <c r="F93" s="656">
        <f>(F91/F92)</f>
        <v>5.0851767098906695</v>
      </c>
      <c r="I93" s="633"/>
      <c r="J93" s="634" t="s">
        <v>462</v>
      </c>
      <c r="K93" s="5" t="s">
        <v>463</v>
      </c>
      <c r="L93" s="635"/>
      <c r="M93" s="636">
        <f>'March Budget'!BG$8</f>
        <v>0</v>
      </c>
      <c r="X93" s="552"/>
      <c r="Y93" s="634" t="s">
        <v>478</v>
      </c>
      <c r="Z93" s="5" t="s">
        <v>479</v>
      </c>
      <c r="AA93" s="635"/>
      <c r="AB93" s="656">
        <f>(AB91/AB92)</f>
        <v>0</v>
      </c>
    </row>
    <row r="94" spans="2:28" ht="13.5" thickBot="1" x14ac:dyDescent="0.45">
      <c r="B94" s="658"/>
      <c r="C94" s="649" t="s">
        <v>481</v>
      </c>
      <c r="D94" s="650" t="s">
        <v>482</v>
      </c>
      <c r="E94" s="651"/>
      <c r="F94" s="659">
        <f>+(F85/F92)</f>
        <v>16666.666666666668</v>
      </c>
      <c r="I94" s="552"/>
      <c r="J94" s="634" t="s">
        <v>464</v>
      </c>
      <c r="K94" s="5" t="s">
        <v>465</v>
      </c>
      <c r="L94" s="635"/>
      <c r="M94" s="636">
        <f>'February Budget'!BG$9</f>
        <v>350</v>
      </c>
      <c r="X94" s="658"/>
      <c r="Y94" s="649" t="s">
        <v>481</v>
      </c>
      <c r="Z94" s="650" t="s">
        <v>482</v>
      </c>
      <c r="AA94" s="651"/>
      <c r="AB94" s="659">
        <f>+(AB85/AB92)</f>
        <v>0</v>
      </c>
    </row>
    <row r="95" spans="2:28" ht="13.5" thickBot="1" x14ac:dyDescent="0.45">
      <c r="B95" s="660"/>
      <c r="C95" s="661" t="s">
        <v>523</v>
      </c>
      <c r="D95" s="662" t="s">
        <v>488</v>
      </c>
      <c r="E95" s="9"/>
      <c r="F95" s="847">
        <f>'May Budget'!$AZ$19</f>
        <v>0</v>
      </c>
      <c r="I95" s="552"/>
      <c r="J95" s="634" t="s">
        <v>466</v>
      </c>
      <c r="K95" s="5" t="s">
        <v>467</v>
      </c>
      <c r="L95" s="635"/>
      <c r="M95" s="644">
        <f>(M93/M94)</f>
        <v>0</v>
      </c>
      <c r="X95" s="660"/>
      <c r="Y95" s="661" t="s">
        <v>523</v>
      </c>
      <c r="Z95" s="662" t="s">
        <v>488</v>
      </c>
      <c r="AA95" s="9"/>
      <c r="AB95" s="847">
        <f>'May Budget'!$BG40</f>
        <v>0</v>
      </c>
    </row>
    <row r="96" spans="2:28" ht="13.5" thickBot="1" x14ac:dyDescent="0.45">
      <c r="B96" s="633"/>
      <c r="C96" s="634" t="s">
        <v>524</v>
      </c>
      <c r="D96" s="294" t="s">
        <v>489</v>
      </c>
      <c r="E96" s="1"/>
      <c r="F96" s="847">
        <f>'May Budget'!$AZ$20</f>
        <v>0</v>
      </c>
      <c r="I96" s="552"/>
      <c r="J96" s="634" t="s">
        <v>468</v>
      </c>
      <c r="K96" s="5" t="s">
        <v>1126</v>
      </c>
      <c r="L96" s="635"/>
      <c r="M96" s="646">
        <v>0.01</v>
      </c>
      <c r="X96" s="633"/>
      <c r="Y96" s="634" t="s">
        <v>524</v>
      </c>
      <c r="Z96" s="294" t="s">
        <v>489</v>
      </c>
      <c r="AA96" s="1"/>
      <c r="AB96" s="847">
        <f>'May Budget'!$BG41</f>
        <v>0</v>
      </c>
    </row>
    <row r="97" spans="2:28" ht="15.4" thickBot="1" x14ac:dyDescent="0.45">
      <c r="B97" s="633"/>
      <c r="C97" s="634" t="s">
        <v>525</v>
      </c>
      <c r="D97" s="294" t="s">
        <v>483</v>
      </c>
      <c r="E97" s="1"/>
      <c r="F97" s="663">
        <f>SUM(F91-(F95+F96))</f>
        <v>106.78871090770406</v>
      </c>
      <c r="I97" s="554"/>
      <c r="J97" s="649" t="s">
        <v>470</v>
      </c>
      <c r="K97" s="650" t="s">
        <v>471</v>
      </c>
      <c r="L97" s="651"/>
      <c r="M97" s="652">
        <f>(M95/(1-M96))</f>
        <v>0</v>
      </c>
      <c r="X97" s="633"/>
      <c r="Y97" s="634" t="s">
        <v>525</v>
      </c>
      <c r="Z97" s="294" t="s">
        <v>483</v>
      </c>
      <c r="AA97" s="1"/>
      <c r="AB97" s="663">
        <f>SUM(AB91-(AB95+AB96))</f>
        <v>0</v>
      </c>
    </row>
    <row r="98" spans="2:28" ht="15.4" thickBot="1" x14ac:dyDescent="0.45">
      <c r="B98" s="633"/>
      <c r="C98" s="634" t="s">
        <v>526</v>
      </c>
      <c r="D98" s="294" t="s">
        <v>484</v>
      </c>
      <c r="E98" s="1"/>
      <c r="F98" s="664">
        <v>300</v>
      </c>
      <c r="I98" s="552"/>
      <c r="J98" s="634" t="s">
        <v>472</v>
      </c>
      <c r="K98" s="5" t="s">
        <v>473</v>
      </c>
      <c r="L98" s="635"/>
      <c r="M98" s="646">
        <v>0.99</v>
      </c>
      <c r="X98" s="633"/>
      <c r="Y98" s="634" t="s">
        <v>526</v>
      </c>
      <c r="Z98" s="294" t="s">
        <v>484</v>
      </c>
      <c r="AA98" s="1"/>
      <c r="AB98" s="849">
        <v>150</v>
      </c>
    </row>
    <row r="99" spans="2:28" ht="15.4" thickBot="1" x14ac:dyDescent="0.45">
      <c r="B99" s="658"/>
      <c r="C99" s="649" t="s">
        <v>527</v>
      </c>
      <c r="D99" s="650" t="s">
        <v>485</v>
      </c>
      <c r="E99" s="2"/>
      <c r="F99" s="665">
        <f>+(F97*F98)</f>
        <v>32036.613272311217</v>
      </c>
      <c r="I99" s="552"/>
      <c r="J99" s="634" t="s">
        <v>474</v>
      </c>
      <c r="K99" s="5" t="s">
        <v>475</v>
      </c>
      <c r="L99" s="635"/>
      <c r="M99" s="644">
        <v>99</v>
      </c>
      <c r="X99" s="658"/>
      <c r="Y99" s="649" t="s">
        <v>527</v>
      </c>
      <c r="Z99" s="650" t="s">
        <v>485</v>
      </c>
      <c r="AA99" s="2"/>
      <c r="AB99" s="665">
        <f>+(AB97*AB98)</f>
        <v>0</v>
      </c>
    </row>
    <row r="100" spans="2:28" ht="13.5" thickBot="1" x14ac:dyDescent="0.45">
      <c r="I100" s="552"/>
      <c r="J100" s="634" t="s">
        <v>476</v>
      </c>
      <c r="K100" s="5" t="s">
        <v>477</v>
      </c>
      <c r="L100" s="635"/>
      <c r="M100" s="846">
        <f>'[2]February Budget'!BG$15</f>
        <v>21</v>
      </c>
    </row>
    <row r="101" spans="2:28" ht="13.5" thickBot="1" x14ac:dyDescent="0.45">
      <c r="I101" s="552"/>
      <c r="J101" s="634" t="s">
        <v>478</v>
      </c>
      <c r="K101" s="5" t="s">
        <v>479</v>
      </c>
      <c r="L101" s="635"/>
      <c r="M101" s="656">
        <f>(M99/M100)</f>
        <v>4.7142857142857144</v>
      </c>
    </row>
    <row r="102" spans="2:28" ht="13.5" thickBot="1" x14ac:dyDescent="0.45">
      <c r="I102" s="658"/>
      <c r="J102" s="649" t="s">
        <v>481</v>
      </c>
      <c r="K102" s="650" t="s">
        <v>482</v>
      </c>
      <c r="L102" s="651"/>
      <c r="M102" s="659">
        <f>+(M93/M100)</f>
        <v>0</v>
      </c>
    </row>
    <row r="103" spans="2:28" ht="13.5" thickBot="1" x14ac:dyDescent="0.45">
      <c r="B103" s="616" t="s">
        <v>421</v>
      </c>
      <c r="C103" s="617"/>
      <c r="D103" s="617"/>
      <c r="E103" s="617"/>
      <c r="F103" s="617"/>
      <c r="X103" s="616" t="s">
        <v>421</v>
      </c>
      <c r="Y103" s="617"/>
      <c r="Z103" s="617"/>
      <c r="AA103" s="617"/>
      <c r="AB103" s="617"/>
    </row>
    <row r="104" spans="2:28" ht="13.5" thickBot="1" x14ac:dyDescent="0.45">
      <c r="B104" s="623" t="s">
        <v>461</v>
      </c>
      <c r="C104" s="624"/>
      <c r="D104" s="624"/>
      <c r="E104" s="624"/>
      <c r="F104" s="624"/>
      <c r="I104" s="1223" t="s">
        <v>1173</v>
      </c>
      <c r="J104" s="1224"/>
      <c r="K104" s="1224"/>
      <c r="L104" s="1224"/>
      <c r="M104" s="1224"/>
      <c r="X104" s="623" t="s">
        <v>461</v>
      </c>
      <c r="Y104" s="624"/>
      <c r="Z104" s="624"/>
      <c r="AA104" s="624"/>
      <c r="AB104" s="624"/>
    </row>
    <row r="105" spans="2:28" ht="13.5" thickBot="1" x14ac:dyDescent="0.45">
      <c r="B105" s="630" t="s">
        <v>512</v>
      </c>
      <c r="C105" s="631"/>
      <c r="D105" s="631"/>
      <c r="E105" s="631"/>
      <c r="F105" s="631"/>
      <c r="I105" s="623" t="s">
        <v>461</v>
      </c>
      <c r="J105" s="624"/>
      <c r="K105" s="624"/>
      <c r="L105" s="624"/>
      <c r="M105" s="624"/>
      <c r="X105" s="630" t="s">
        <v>962</v>
      </c>
      <c r="Y105" s="631"/>
      <c r="Z105" s="631"/>
      <c r="AA105" s="631"/>
      <c r="AB105" s="631"/>
    </row>
    <row r="106" spans="2:28" ht="13.5" thickBot="1" x14ac:dyDescent="0.45">
      <c r="B106" s="633"/>
      <c r="C106" s="634" t="s">
        <v>462</v>
      </c>
      <c r="D106" s="5" t="s">
        <v>463</v>
      </c>
      <c r="E106" s="635"/>
      <c r="F106" s="636">
        <f>'June Budget'!$AZ$8</f>
        <v>385000</v>
      </c>
      <c r="I106" s="1225" t="s">
        <v>1124</v>
      </c>
      <c r="J106" s="1226"/>
      <c r="K106" s="1226"/>
      <c r="L106" s="1226"/>
      <c r="M106" s="1226"/>
      <c r="X106" s="633"/>
      <c r="Y106" s="634" t="s">
        <v>462</v>
      </c>
      <c r="Z106" s="5" t="s">
        <v>463</v>
      </c>
      <c r="AA106" s="635"/>
      <c r="AB106" s="636">
        <f>'June Budget'!$BG29</f>
        <v>0</v>
      </c>
    </row>
    <row r="107" spans="2:28" ht="13.5" thickBot="1" x14ac:dyDescent="0.45">
      <c r="B107" s="552"/>
      <c r="C107" s="634" t="s">
        <v>464</v>
      </c>
      <c r="D107" s="5" t="s">
        <v>465</v>
      </c>
      <c r="E107" s="635"/>
      <c r="F107" s="636">
        <f>'June Budget'!$AZ$9</f>
        <v>8000</v>
      </c>
      <c r="I107" s="633"/>
      <c r="J107" s="634" t="s">
        <v>462</v>
      </c>
      <c r="K107" s="5" t="s">
        <v>463</v>
      </c>
      <c r="L107" s="635"/>
      <c r="M107" s="636">
        <f>'April Budget'!BG$8</f>
        <v>0</v>
      </c>
      <c r="X107" s="552"/>
      <c r="Y107" s="634" t="s">
        <v>464</v>
      </c>
      <c r="Z107" s="5" t="s">
        <v>465</v>
      </c>
      <c r="AA107" s="635"/>
      <c r="AB107" s="636">
        <f>'June Budget'!$BG30</f>
        <v>850</v>
      </c>
    </row>
    <row r="108" spans="2:28" ht="13.5" thickBot="1" x14ac:dyDescent="0.45">
      <c r="B108" s="552"/>
      <c r="C108" s="634" t="s">
        <v>466</v>
      </c>
      <c r="D108" s="5" t="s">
        <v>467</v>
      </c>
      <c r="E108" s="635"/>
      <c r="F108" s="644">
        <f>(F106/F107)</f>
        <v>48.125</v>
      </c>
      <c r="I108" s="552"/>
      <c r="J108" s="634" t="s">
        <v>464</v>
      </c>
      <c r="K108" s="5" t="s">
        <v>465</v>
      </c>
      <c r="L108" s="635"/>
      <c r="M108" s="636">
        <f>'February Budget'!BG$9</f>
        <v>350</v>
      </c>
      <c r="X108" s="552"/>
      <c r="Y108" s="634" t="s">
        <v>466</v>
      </c>
      <c r="Z108" s="5" t="s">
        <v>467</v>
      </c>
      <c r="AA108" s="635"/>
      <c r="AB108" s="644">
        <f>(AB106/AB107)</f>
        <v>0</v>
      </c>
    </row>
    <row r="109" spans="2:28" ht="13.5" thickBot="1" x14ac:dyDescent="0.45">
      <c r="B109" s="552"/>
      <c r="C109" s="634" t="s">
        <v>468</v>
      </c>
      <c r="D109" s="5" t="s">
        <v>469</v>
      </c>
      <c r="E109" s="635"/>
      <c r="F109" s="646">
        <f>'June Budget'!$AZ$11</f>
        <v>0.05</v>
      </c>
      <c r="I109" s="552"/>
      <c r="J109" s="634" t="s">
        <v>466</v>
      </c>
      <c r="K109" s="5" t="s">
        <v>467</v>
      </c>
      <c r="L109" s="635"/>
      <c r="M109" s="644">
        <f>(M107/M108)</f>
        <v>0</v>
      </c>
      <c r="X109" s="552"/>
      <c r="Y109" s="634" t="s">
        <v>468</v>
      </c>
      <c r="Z109" s="5" t="s">
        <v>469</v>
      </c>
      <c r="AA109" s="635"/>
      <c r="AB109" s="646">
        <f>'June Budget'!$BG32</f>
        <v>0</v>
      </c>
    </row>
    <row r="110" spans="2:28" ht="13.5" thickBot="1" x14ac:dyDescent="0.45">
      <c r="B110" s="554"/>
      <c r="C110" s="649" t="s">
        <v>470</v>
      </c>
      <c r="D110" s="650" t="s">
        <v>471</v>
      </c>
      <c r="E110" s="651"/>
      <c r="F110" s="652">
        <f>(F108/(1-F109))</f>
        <v>50.65789473684211</v>
      </c>
      <c r="I110" s="552"/>
      <c r="J110" s="634" t="s">
        <v>468</v>
      </c>
      <c r="K110" s="5" t="s">
        <v>1126</v>
      </c>
      <c r="L110" s="635"/>
      <c r="M110" s="646">
        <v>0.05</v>
      </c>
      <c r="X110" s="554"/>
      <c r="Y110" s="649" t="s">
        <v>470</v>
      </c>
      <c r="Z110" s="650" t="s">
        <v>471</v>
      </c>
      <c r="AA110" s="651"/>
      <c r="AB110" s="652">
        <f>(AB108/(1-AB109))</f>
        <v>0</v>
      </c>
    </row>
    <row r="111" spans="2:28" ht="13.5" thickBot="1" x14ac:dyDescent="0.45">
      <c r="B111" s="552"/>
      <c r="C111" s="634" t="s">
        <v>472</v>
      </c>
      <c r="D111" s="5" t="s">
        <v>473</v>
      </c>
      <c r="E111" s="635"/>
      <c r="F111" s="646">
        <f>'June Budget'!$AZ$13</f>
        <v>0.6</v>
      </c>
      <c r="I111" s="554"/>
      <c r="J111" s="649" t="s">
        <v>470</v>
      </c>
      <c r="K111" s="650" t="s">
        <v>471</v>
      </c>
      <c r="L111" s="651"/>
      <c r="M111" s="652">
        <f>(M109/(1-M110))</f>
        <v>0</v>
      </c>
      <c r="X111" s="552"/>
      <c r="Y111" s="634" t="s">
        <v>472</v>
      </c>
      <c r="Z111" s="5" t="s">
        <v>473</v>
      </c>
      <c r="AA111" s="635"/>
      <c r="AB111" s="646">
        <f>'June Budget'!$BG34</f>
        <v>0.95</v>
      </c>
    </row>
    <row r="112" spans="2:28" ht="13.5" thickBot="1" x14ac:dyDescent="0.45">
      <c r="B112" s="552"/>
      <c r="C112" s="634" t="s">
        <v>474</v>
      </c>
      <c r="D112" s="5" t="s">
        <v>475</v>
      </c>
      <c r="E112" s="635"/>
      <c r="F112" s="644">
        <f>SUM(F110/F111)</f>
        <v>84.429824561403521</v>
      </c>
      <c r="I112" s="552"/>
      <c r="J112" s="634" t="s">
        <v>472</v>
      </c>
      <c r="K112" s="5" t="s">
        <v>473</v>
      </c>
      <c r="L112" s="635"/>
      <c r="M112" s="646">
        <v>0.95</v>
      </c>
      <c r="X112" s="552"/>
      <c r="Y112" s="634" t="s">
        <v>474</v>
      </c>
      <c r="Z112" s="5" t="s">
        <v>475</v>
      </c>
      <c r="AA112" s="635"/>
      <c r="AB112" s="644">
        <f>SUM(AB110/AB111)</f>
        <v>0</v>
      </c>
    </row>
    <row r="113" spans="2:28" ht="13.5" thickBot="1" x14ac:dyDescent="0.45">
      <c r="B113" s="552"/>
      <c r="C113" s="634" t="s">
        <v>476</v>
      </c>
      <c r="D113" s="5" t="s">
        <v>477</v>
      </c>
      <c r="E113" s="635"/>
      <c r="F113" s="846">
        <f>'June Budget'!$AZ$15</f>
        <v>22</v>
      </c>
      <c r="I113" s="552"/>
      <c r="J113" s="634" t="s">
        <v>474</v>
      </c>
      <c r="K113" s="5" t="s">
        <v>475</v>
      </c>
      <c r="L113" s="635"/>
      <c r="M113" s="644">
        <f>SUM(M111/M112)</f>
        <v>0</v>
      </c>
      <c r="X113" s="552"/>
      <c r="Y113" s="634" t="s">
        <v>476</v>
      </c>
      <c r="Z113" s="5" t="s">
        <v>477</v>
      </c>
      <c r="AA113" s="635"/>
      <c r="AB113" s="846">
        <f>'June Budget'!$BG36</f>
        <v>21</v>
      </c>
    </row>
    <row r="114" spans="2:28" ht="13.5" thickBot="1" x14ac:dyDescent="0.45">
      <c r="B114" s="552"/>
      <c r="C114" s="634" t="s">
        <v>478</v>
      </c>
      <c r="D114" s="5" t="s">
        <v>479</v>
      </c>
      <c r="E114" s="635"/>
      <c r="F114" s="656">
        <f>(F112/F113)</f>
        <v>3.8377192982456148</v>
      </c>
      <c r="I114" s="552"/>
      <c r="J114" s="634" t="s">
        <v>476</v>
      </c>
      <c r="K114" s="5" t="s">
        <v>477</v>
      </c>
      <c r="L114" s="635"/>
      <c r="M114" s="846">
        <f>'[2]February Budget'!BG$15</f>
        <v>21</v>
      </c>
      <c r="X114" s="552"/>
      <c r="Y114" s="634" t="s">
        <v>478</v>
      </c>
      <c r="Z114" s="5" t="s">
        <v>479</v>
      </c>
      <c r="AA114" s="635"/>
      <c r="AB114" s="656">
        <f>(AB112/AB113)</f>
        <v>0</v>
      </c>
    </row>
    <row r="115" spans="2:28" ht="13.5" thickBot="1" x14ac:dyDescent="0.45">
      <c r="B115" s="658"/>
      <c r="C115" s="649" t="s">
        <v>481</v>
      </c>
      <c r="D115" s="650" t="s">
        <v>482</v>
      </c>
      <c r="E115" s="651"/>
      <c r="F115" s="659">
        <f>+(F106/F113)</f>
        <v>17500</v>
      </c>
      <c r="I115" s="552"/>
      <c r="J115" s="634" t="s">
        <v>478</v>
      </c>
      <c r="K115" s="5" t="s">
        <v>479</v>
      </c>
      <c r="L115" s="635"/>
      <c r="M115" s="656">
        <f>(M113/M114)</f>
        <v>0</v>
      </c>
      <c r="X115" s="658"/>
      <c r="Y115" s="649" t="s">
        <v>481</v>
      </c>
      <c r="Z115" s="650" t="s">
        <v>482</v>
      </c>
      <c r="AA115" s="651"/>
      <c r="AB115" s="659">
        <f>+(AB106/AB113)</f>
        <v>0</v>
      </c>
    </row>
    <row r="116" spans="2:28" ht="13.5" thickBot="1" x14ac:dyDescent="0.45">
      <c r="B116" s="660"/>
      <c r="C116" s="661" t="s">
        <v>523</v>
      </c>
      <c r="D116" s="662" t="s">
        <v>488</v>
      </c>
      <c r="E116" s="9"/>
      <c r="F116" s="847">
        <f>'June Budget'!$AZ$19</f>
        <v>0</v>
      </c>
      <c r="I116" s="658"/>
      <c r="J116" s="649" t="s">
        <v>481</v>
      </c>
      <c r="K116" s="650" t="s">
        <v>482</v>
      </c>
      <c r="L116" s="651"/>
      <c r="M116" s="659">
        <f>+(M107/M114)</f>
        <v>0</v>
      </c>
      <c r="X116" s="660"/>
      <c r="Y116" s="661" t="s">
        <v>523</v>
      </c>
      <c r="Z116" s="662" t="s">
        <v>488</v>
      </c>
      <c r="AA116" s="9"/>
      <c r="AB116" s="847">
        <f>'June Budget'!$BG40</f>
        <v>0</v>
      </c>
    </row>
    <row r="117" spans="2:28" ht="13.5" thickBot="1" x14ac:dyDescent="0.45">
      <c r="B117" s="633"/>
      <c r="C117" s="634" t="s">
        <v>524</v>
      </c>
      <c r="D117" s="294" t="s">
        <v>489</v>
      </c>
      <c r="E117" s="1"/>
      <c r="F117" s="847">
        <f>'June Budget'!$AZ$20</f>
        <v>0</v>
      </c>
      <c r="X117" s="633"/>
      <c r="Y117" s="634" t="s">
        <v>524</v>
      </c>
      <c r="Z117" s="294" t="s">
        <v>489</v>
      </c>
      <c r="AA117" s="1"/>
      <c r="AB117" s="847">
        <f>'June Budget'!$BG41</f>
        <v>0</v>
      </c>
    </row>
    <row r="118" spans="2:28" ht="15.4" thickBot="1" x14ac:dyDescent="0.45">
      <c r="B118" s="633"/>
      <c r="C118" s="634" t="s">
        <v>525</v>
      </c>
      <c r="D118" s="294" t="s">
        <v>483</v>
      </c>
      <c r="E118" s="1"/>
      <c r="F118" s="663">
        <f>SUM(F112-(F116+F117))</f>
        <v>84.429824561403521</v>
      </c>
      <c r="I118" s="1223" t="s">
        <v>198</v>
      </c>
      <c r="J118" s="1224"/>
      <c r="K118" s="1224"/>
      <c r="L118" s="1224"/>
      <c r="M118" s="1224"/>
      <c r="X118" s="633"/>
      <c r="Y118" s="634" t="s">
        <v>525</v>
      </c>
      <c r="Z118" s="294" t="s">
        <v>483</v>
      </c>
      <c r="AA118" s="1"/>
      <c r="AB118" s="663">
        <f>SUM(AB112-(AB116+AB117))</f>
        <v>0</v>
      </c>
    </row>
    <row r="119" spans="2:28" ht="15.4" thickBot="1" x14ac:dyDescent="0.45">
      <c r="B119" s="633"/>
      <c r="C119" s="634" t="s">
        <v>526</v>
      </c>
      <c r="D119" s="294" t="s">
        <v>484</v>
      </c>
      <c r="E119" s="1"/>
      <c r="F119" s="664">
        <v>300</v>
      </c>
      <c r="I119" s="623" t="s">
        <v>461</v>
      </c>
      <c r="J119" s="624"/>
      <c r="K119" s="624"/>
      <c r="L119" s="624"/>
      <c r="M119" s="624"/>
      <c r="X119" s="633"/>
      <c r="Y119" s="634" t="s">
        <v>526</v>
      </c>
      <c r="Z119" s="294" t="s">
        <v>484</v>
      </c>
      <c r="AA119" s="1"/>
      <c r="AB119" s="849">
        <v>150</v>
      </c>
    </row>
    <row r="120" spans="2:28" ht="15.4" thickBot="1" x14ac:dyDescent="0.45">
      <c r="B120" s="658"/>
      <c r="C120" s="649" t="s">
        <v>527</v>
      </c>
      <c r="D120" s="650" t="s">
        <v>485</v>
      </c>
      <c r="E120" s="2"/>
      <c r="F120" s="665">
        <f>+(F118*F119)</f>
        <v>25328.947368421057</v>
      </c>
      <c r="I120" s="1225" t="s">
        <v>1124</v>
      </c>
      <c r="J120" s="1226"/>
      <c r="K120" s="1226"/>
      <c r="L120" s="1226"/>
      <c r="M120" s="1226"/>
      <c r="X120" s="658"/>
      <c r="Y120" s="649" t="s">
        <v>527</v>
      </c>
      <c r="Z120" s="650" t="s">
        <v>485</v>
      </c>
      <c r="AA120" s="2"/>
      <c r="AB120" s="665">
        <f>+(AB118*AB119)</f>
        <v>0</v>
      </c>
    </row>
    <row r="121" spans="2:28" ht="13.5" thickBot="1" x14ac:dyDescent="0.45">
      <c r="I121" s="633"/>
      <c r="J121" s="634" t="s">
        <v>462</v>
      </c>
      <c r="K121" s="5" t="s">
        <v>463</v>
      </c>
      <c r="L121" s="635"/>
      <c r="M121" s="636">
        <f>'May Budget'!BG$8</f>
        <v>0</v>
      </c>
    </row>
    <row r="122" spans="2:28" ht="13.5" thickBot="1" x14ac:dyDescent="0.45">
      <c r="I122" s="552"/>
      <c r="J122" s="634" t="s">
        <v>464</v>
      </c>
      <c r="K122" s="5" t="s">
        <v>465</v>
      </c>
      <c r="L122" s="635"/>
      <c r="M122" s="636">
        <f>'May Budget'!BG$9</f>
        <v>350</v>
      </c>
    </row>
    <row r="123" spans="2:28" ht="13.5" thickBot="1" x14ac:dyDescent="0.45">
      <c r="B123" s="616" t="s">
        <v>422</v>
      </c>
      <c r="C123" s="617"/>
      <c r="D123" s="617"/>
      <c r="E123" s="617"/>
      <c r="F123" s="617"/>
      <c r="I123" s="552"/>
      <c r="J123" s="634" t="s">
        <v>466</v>
      </c>
      <c r="K123" s="5" t="s">
        <v>467</v>
      </c>
      <c r="L123" s="635"/>
      <c r="M123" s="644">
        <f>(M121/M122)</f>
        <v>0</v>
      </c>
      <c r="X123" s="616" t="s">
        <v>422</v>
      </c>
      <c r="Y123" s="617"/>
      <c r="Z123" s="617"/>
      <c r="AA123" s="617"/>
      <c r="AB123" s="617"/>
    </row>
    <row r="124" spans="2:28" ht="13.5" thickBot="1" x14ac:dyDescent="0.45">
      <c r="B124" s="623" t="s">
        <v>461</v>
      </c>
      <c r="C124" s="624"/>
      <c r="D124" s="624"/>
      <c r="E124" s="624"/>
      <c r="F124" s="624"/>
      <c r="I124" s="552"/>
      <c r="J124" s="634" t="s">
        <v>468</v>
      </c>
      <c r="K124" s="5" t="s">
        <v>1126</v>
      </c>
      <c r="L124" s="635"/>
      <c r="M124" s="646">
        <v>0.05</v>
      </c>
      <c r="X124" s="623" t="s">
        <v>461</v>
      </c>
      <c r="Y124" s="624"/>
      <c r="Z124" s="624"/>
      <c r="AA124" s="624"/>
      <c r="AB124" s="624"/>
    </row>
    <row r="125" spans="2:28" ht="13.5" thickBot="1" x14ac:dyDescent="0.45">
      <c r="B125" s="630" t="s">
        <v>512</v>
      </c>
      <c r="C125" s="631"/>
      <c r="D125" s="631"/>
      <c r="E125" s="631"/>
      <c r="F125" s="631"/>
      <c r="I125" s="554"/>
      <c r="J125" s="649" t="s">
        <v>470</v>
      </c>
      <c r="K125" s="650" t="s">
        <v>471</v>
      </c>
      <c r="L125" s="651"/>
      <c r="M125" s="652">
        <f>(M123/(1-M124))</f>
        <v>0</v>
      </c>
      <c r="X125" s="630" t="s">
        <v>962</v>
      </c>
      <c r="Y125" s="631"/>
      <c r="Z125" s="631"/>
      <c r="AA125" s="631"/>
      <c r="AB125" s="631"/>
    </row>
    <row r="126" spans="2:28" ht="13.5" thickBot="1" x14ac:dyDescent="0.45">
      <c r="B126" s="633"/>
      <c r="C126" s="634" t="s">
        <v>462</v>
      </c>
      <c r="D126" s="5" t="s">
        <v>463</v>
      </c>
      <c r="E126" s="635"/>
      <c r="F126" s="636">
        <f>'July Budget'!$AZ$8</f>
        <v>455000</v>
      </c>
      <c r="I126" s="552"/>
      <c r="J126" s="634" t="s">
        <v>472</v>
      </c>
      <c r="K126" s="5" t="s">
        <v>473</v>
      </c>
      <c r="L126" s="635"/>
      <c r="M126" s="646">
        <v>0.95</v>
      </c>
      <c r="X126" s="633"/>
      <c r="Y126" s="634" t="s">
        <v>462</v>
      </c>
      <c r="Z126" s="5" t="s">
        <v>463</v>
      </c>
      <c r="AA126" s="635"/>
      <c r="AB126" s="636">
        <f>'July Budget'!$BG29</f>
        <v>0</v>
      </c>
    </row>
    <row r="127" spans="2:28" ht="13.5" thickBot="1" x14ac:dyDescent="0.45">
      <c r="B127" s="552"/>
      <c r="C127" s="634" t="s">
        <v>464</v>
      </c>
      <c r="D127" s="5" t="s">
        <v>465</v>
      </c>
      <c r="E127" s="635"/>
      <c r="F127" s="636">
        <f>'July Budget'!$AZ$9</f>
        <v>8000</v>
      </c>
      <c r="I127" s="552"/>
      <c r="J127" s="634" t="s">
        <v>474</v>
      </c>
      <c r="K127" s="5" t="s">
        <v>475</v>
      </c>
      <c r="L127" s="635"/>
      <c r="M127" s="644">
        <f>SUM(M125/M126)</f>
        <v>0</v>
      </c>
      <c r="X127" s="552"/>
      <c r="Y127" s="634" t="s">
        <v>464</v>
      </c>
      <c r="Z127" s="5" t="s">
        <v>465</v>
      </c>
      <c r="AA127" s="635"/>
      <c r="AB127" s="636">
        <f>'July Budget'!$BG30</f>
        <v>850</v>
      </c>
    </row>
    <row r="128" spans="2:28" ht="13.5" thickBot="1" x14ac:dyDescent="0.45">
      <c r="B128" s="552"/>
      <c r="C128" s="634" t="s">
        <v>466</v>
      </c>
      <c r="D128" s="5" t="s">
        <v>467</v>
      </c>
      <c r="E128" s="635"/>
      <c r="F128" s="644">
        <f>(F126/F127)</f>
        <v>56.875</v>
      </c>
      <c r="I128" s="552"/>
      <c r="J128" s="634" t="s">
        <v>476</v>
      </c>
      <c r="K128" s="5" t="s">
        <v>477</v>
      </c>
      <c r="L128" s="635"/>
      <c r="M128" s="846">
        <f>'May Budget'!BG$15</f>
        <v>21</v>
      </c>
      <c r="X128" s="552"/>
      <c r="Y128" s="634" t="s">
        <v>466</v>
      </c>
      <c r="Z128" s="5" t="s">
        <v>467</v>
      </c>
      <c r="AA128" s="635"/>
      <c r="AB128" s="644">
        <f>(AB126/AB127)</f>
        <v>0</v>
      </c>
    </row>
    <row r="129" spans="2:28" ht="13.5" thickBot="1" x14ac:dyDescent="0.45">
      <c r="B129" s="552"/>
      <c r="C129" s="634" t="s">
        <v>468</v>
      </c>
      <c r="D129" s="5" t="s">
        <v>469</v>
      </c>
      <c r="E129" s="635"/>
      <c r="F129" s="646">
        <f>'July Budget'!$AZ$11</f>
        <v>0.05</v>
      </c>
      <c r="I129" s="552"/>
      <c r="J129" s="634" t="s">
        <v>478</v>
      </c>
      <c r="K129" s="5" t="s">
        <v>479</v>
      </c>
      <c r="L129" s="635"/>
      <c r="M129" s="656">
        <f>(M127/M128)</f>
        <v>0</v>
      </c>
      <c r="X129" s="552"/>
      <c r="Y129" s="634" t="s">
        <v>468</v>
      </c>
      <c r="Z129" s="5" t="s">
        <v>469</v>
      </c>
      <c r="AA129" s="635"/>
      <c r="AB129" s="646">
        <f>'July Budget'!$BG32</f>
        <v>0</v>
      </c>
    </row>
    <row r="130" spans="2:28" ht="13.5" thickBot="1" x14ac:dyDescent="0.45">
      <c r="B130" s="554"/>
      <c r="C130" s="649" t="s">
        <v>470</v>
      </c>
      <c r="D130" s="650" t="s">
        <v>471</v>
      </c>
      <c r="E130" s="651"/>
      <c r="F130" s="652">
        <f>(F128/(1-F129))</f>
        <v>59.868421052631582</v>
      </c>
      <c r="I130" s="658"/>
      <c r="J130" s="649" t="s">
        <v>481</v>
      </c>
      <c r="K130" s="650" t="s">
        <v>482</v>
      </c>
      <c r="L130" s="651"/>
      <c r="M130" s="659">
        <f>+(M121/M128)</f>
        <v>0</v>
      </c>
      <c r="X130" s="554"/>
      <c r="Y130" s="649" t="s">
        <v>470</v>
      </c>
      <c r="Z130" s="650" t="s">
        <v>471</v>
      </c>
      <c r="AA130" s="651"/>
      <c r="AB130" s="652">
        <f>(AB128/(1-AB129))</f>
        <v>0</v>
      </c>
    </row>
    <row r="131" spans="2:28" ht="13.5" thickBot="1" x14ac:dyDescent="0.45">
      <c r="B131" s="552"/>
      <c r="C131" s="634" t="s">
        <v>472</v>
      </c>
      <c r="D131" s="5" t="s">
        <v>473</v>
      </c>
      <c r="E131" s="635"/>
      <c r="F131" s="646">
        <f>'July Budget'!$AZ$13</f>
        <v>0.45</v>
      </c>
      <c r="X131" s="552"/>
      <c r="Y131" s="634" t="s">
        <v>472</v>
      </c>
      <c r="Z131" s="5" t="s">
        <v>473</v>
      </c>
      <c r="AA131" s="635"/>
      <c r="AB131" s="646">
        <f>'July Budget'!$BG34</f>
        <v>0.95</v>
      </c>
    </row>
    <row r="132" spans="2:28" ht="13.5" thickBot="1" x14ac:dyDescent="0.45">
      <c r="B132" s="552"/>
      <c r="C132" s="634" t="s">
        <v>474</v>
      </c>
      <c r="D132" s="5" t="s">
        <v>475</v>
      </c>
      <c r="E132" s="635"/>
      <c r="F132" s="644">
        <f>SUM(F130/F131)</f>
        <v>133.04093567251462</v>
      </c>
      <c r="I132" s="1223" t="s">
        <v>421</v>
      </c>
      <c r="J132" s="1224"/>
      <c r="K132" s="1224"/>
      <c r="L132" s="1224"/>
      <c r="M132" s="1224"/>
      <c r="X132" s="552"/>
      <c r="Y132" s="634" t="s">
        <v>474</v>
      </c>
      <c r="Z132" s="5" t="s">
        <v>475</v>
      </c>
      <c r="AA132" s="635"/>
      <c r="AB132" s="644">
        <f>SUM(AB130/AB131)</f>
        <v>0</v>
      </c>
    </row>
    <row r="133" spans="2:28" ht="13.5" thickBot="1" x14ac:dyDescent="0.45">
      <c r="B133" s="552"/>
      <c r="C133" s="634" t="s">
        <v>476</v>
      </c>
      <c r="D133" s="5" t="s">
        <v>477</v>
      </c>
      <c r="E133" s="635"/>
      <c r="F133" s="846">
        <f>'July Budget'!$AZ$15</f>
        <v>21</v>
      </c>
      <c r="I133" s="623" t="s">
        <v>461</v>
      </c>
      <c r="J133" s="624"/>
      <c r="K133" s="624"/>
      <c r="L133" s="624"/>
      <c r="M133" s="624"/>
      <c r="X133" s="552"/>
      <c r="Y133" s="634" t="s">
        <v>476</v>
      </c>
      <c r="Z133" s="5" t="s">
        <v>477</v>
      </c>
      <c r="AA133" s="635"/>
      <c r="AB133" s="846">
        <f>'July Budget'!$BG36</f>
        <v>21</v>
      </c>
    </row>
    <row r="134" spans="2:28" ht="13.5" thickBot="1" x14ac:dyDescent="0.45">
      <c r="B134" s="552"/>
      <c r="C134" s="634" t="s">
        <v>478</v>
      </c>
      <c r="D134" s="5" t="s">
        <v>479</v>
      </c>
      <c r="E134" s="635"/>
      <c r="F134" s="656">
        <f>(F132/F133)</f>
        <v>6.3352826510721245</v>
      </c>
      <c r="I134" s="1225" t="s">
        <v>1124</v>
      </c>
      <c r="J134" s="1226"/>
      <c r="K134" s="1226"/>
      <c r="L134" s="1226"/>
      <c r="M134" s="1226"/>
      <c r="X134" s="552"/>
      <c r="Y134" s="634" t="s">
        <v>478</v>
      </c>
      <c r="Z134" s="5" t="s">
        <v>479</v>
      </c>
      <c r="AA134" s="635"/>
      <c r="AB134" s="656">
        <f>(AB132/AB133)</f>
        <v>0</v>
      </c>
    </row>
    <row r="135" spans="2:28" ht="13.5" thickBot="1" x14ac:dyDescent="0.45">
      <c r="B135" s="658"/>
      <c r="C135" s="649" t="s">
        <v>481</v>
      </c>
      <c r="D135" s="650" t="s">
        <v>482</v>
      </c>
      <c r="E135" s="651"/>
      <c r="F135" s="659">
        <f>+(F126/F133)</f>
        <v>21666.666666666668</v>
      </c>
      <c r="I135" s="633"/>
      <c r="J135" s="634" t="s">
        <v>462</v>
      </c>
      <c r="K135" s="5" t="s">
        <v>463</v>
      </c>
      <c r="L135" s="635"/>
      <c r="M135" s="636">
        <f>'June Budget'!BG$8</f>
        <v>0</v>
      </c>
      <c r="X135" s="658"/>
      <c r="Y135" s="649" t="s">
        <v>481</v>
      </c>
      <c r="Z135" s="650" t="s">
        <v>482</v>
      </c>
      <c r="AA135" s="651"/>
      <c r="AB135" s="659">
        <f>+(AB126/AB133)</f>
        <v>0</v>
      </c>
    </row>
    <row r="136" spans="2:28" ht="13.5" thickBot="1" x14ac:dyDescent="0.45">
      <c r="B136" s="660"/>
      <c r="C136" s="661" t="s">
        <v>523</v>
      </c>
      <c r="D136" s="662" t="s">
        <v>488</v>
      </c>
      <c r="E136" s="9"/>
      <c r="F136" s="847">
        <f>'July Budget'!$AZ$19</f>
        <v>0</v>
      </c>
      <c r="I136" s="552"/>
      <c r="J136" s="634" t="s">
        <v>464</v>
      </c>
      <c r="K136" s="5" t="s">
        <v>465</v>
      </c>
      <c r="L136" s="635"/>
      <c r="M136" s="636">
        <f>'June Budget'!BG$9</f>
        <v>350</v>
      </c>
      <c r="X136" s="660"/>
      <c r="Y136" s="661" t="s">
        <v>523</v>
      </c>
      <c r="Z136" s="662" t="s">
        <v>488</v>
      </c>
      <c r="AA136" s="9"/>
      <c r="AB136" s="847">
        <f>'July Budget'!$BG40</f>
        <v>0</v>
      </c>
    </row>
    <row r="137" spans="2:28" ht="13.5" thickBot="1" x14ac:dyDescent="0.45">
      <c r="B137" s="633"/>
      <c r="C137" s="634" t="s">
        <v>524</v>
      </c>
      <c r="D137" s="294" t="s">
        <v>489</v>
      </c>
      <c r="E137" s="1"/>
      <c r="F137" s="847">
        <f>'July Budget'!$AZ$20</f>
        <v>0</v>
      </c>
      <c r="I137" s="552"/>
      <c r="J137" s="634" t="s">
        <v>466</v>
      </c>
      <c r="K137" s="5" t="s">
        <v>467</v>
      </c>
      <c r="L137" s="635"/>
      <c r="M137" s="644">
        <f>(M135/M136)</f>
        <v>0</v>
      </c>
      <c r="X137" s="633"/>
      <c r="Y137" s="634" t="s">
        <v>524</v>
      </c>
      <c r="Z137" s="294" t="s">
        <v>489</v>
      </c>
      <c r="AA137" s="1"/>
      <c r="AB137" s="847">
        <f>'July Budget'!$BG41</f>
        <v>0</v>
      </c>
    </row>
    <row r="138" spans="2:28" ht="15.4" thickBot="1" x14ac:dyDescent="0.45">
      <c r="B138" s="633"/>
      <c r="C138" s="634" t="s">
        <v>525</v>
      </c>
      <c r="D138" s="294" t="s">
        <v>483</v>
      </c>
      <c r="E138" s="1"/>
      <c r="F138" s="663">
        <f>SUM(F132-(F136+F137))</f>
        <v>133.04093567251462</v>
      </c>
      <c r="I138" s="552"/>
      <c r="J138" s="634" t="s">
        <v>468</v>
      </c>
      <c r="K138" s="5" t="s">
        <v>1126</v>
      </c>
      <c r="L138" s="635"/>
      <c r="M138" s="646">
        <v>0.05</v>
      </c>
      <c r="X138" s="633"/>
      <c r="Y138" s="634" t="s">
        <v>525</v>
      </c>
      <c r="Z138" s="294" t="s">
        <v>483</v>
      </c>
      <c r="AA138" s="1"/>
      <c r="AB138" s="663">
        <f>SUM(AB132-(AB136+AB137))</f>
        <v>0</v>
      </c>
    </row>
    <row r="139" spans="2:28" ht="15.4" thickBot="1" x14ac:dyDescent="0.45">
      <c r="B139" s="633"/>
      <c r="C139" s="634" t="s">
        <v>526</v>
      </c>
      <c r="D139" s="294" t="s">
        <v>484</v>
      </c>
      <c r="E139" s="1"/>
      <c r="F139" s="664">
        <v>300</v>
      </c>
      <c r="I139" s="554"/>
      <c r="J139" s="649" t="s">
        <v>470</v>
      </c>
      <c r="K139" s="650" t="s">
        <v>471</v>
      </c>
      <c r="L139" s="651"/>
      <c r="M139" s="652">
        <f>(M137/(1-M138))</f>
        <v>0</v>
      </c>
      <c r="X139" s="633"/>
      <c r="Y139" s="634" t="s">
        <v>526</v>
      </c>
      <c r="Z139" s="294" t="s">
        <v>484</v>
      </c>
      <c r="AA139" s="1"/>
      <c r="AB139" s="849">
        <v>150</v>
      </c>
    </row>
    <row r="140" spans="2:28" ht="15.4" thickBot="1" x14ac:dyDescent="0.45">
      <c r="B140" s="658"/>
      <c r="C140" s="649" t="s">
        <v>527</v>
      </c>
      <c r="D140" s="650" t="s">
        <v>485</v>
      </c>
      <c r="E140" s="2"/>
      <c r="F140" s="665">
        <f>+(F138*F139)</f>
        <v>39912.280701754389</v>
      </c>
      <c r="I140" s="552"/>
      <c r="J140" s="634" t="s">
        <v>472</v>
      </c>
      <c r="K140" s="5" t="s">
        <v>473</v>
      </c>
      <c r="L140" s="635"/>
      <c r="M140" s="646">
        <v>0.95</v>
      </c>
      <c r="X140" s="658"/>
      <c r="Y140" s="649" t="s">
        <v>527</v>
      </c>
      <c r="Z140" s="650" t="s">
        <v>485</v>
      </c>
      <c r="AA140" s="2"/>
      <c r="AB140" s="665">
        <f>+(AB138*AB139)</f>
        <v>0</v>
      </c>
    </row>
    <row r="141" spans="2:28" ht="13.5" thickBot="1" x14ac:dyDescent="0.45">
      <c r="I141" s="552"/>
      <c r="J141" s="634" t="s">
        <v>474</v>
      </c>
      <c r="K141" s="5" t="s">
        <v>475</v>
      </c>
      <c r="L141" s="635"/>
      <c r="M141" s="644">
        <f>SUM(M139/M140)</f>
        <v>0</v>
      </c>
    </row>
    <row r="142" spans="2:28" ht="13.5" thickBot="1" x14ac:dyDescent="0.45">
      <c r="B142" s="616" t="s">
        <v>449</v>
      </c>
      <c r="C142" s="617"/>
      <c r="D142" s="617"/>
      <c r="E142" s="617"/>
      <c r="F142" s="617"/>
      <c r="I142" s="552"/>
      <c r="J142" s="634" t="s">
        <v>476</v>
      </c>
      <c r="K142" s="5" t="s">
        <v>477</v>
      </c>
      <c r="L142" s="635"/>
      <c r="M142" s="846">
        <f>'June Budget'!BG$15</f>
        <v>21</v>
      </c>
      <c r="X142" s="616" t="s">
        <v>449</v>
      </c>
      <c r="Y142" s="617"/>
      <c r="Z142" s="617"/>
      <c r="AA142" s="617"/>
      <c r="AB142" s="617"/>
    </row>
    <row r="143" spans="2:28" ht="13.5" thickBot="1" x14ac:dyDescent="0.45">
      <c r="B143" s="623" t="s">
        <v>461</v>
      </c>
      <c r="C143" s="624"/>
      <c r="D143" s="624"/>
      <c r="E143" s="624"/>
      <c r="F143" s="624"/>
      <c r="I143" s="552"/>
      <c r="J143" s="634" t="s">
        <v>478</v>
      </c>
      <c r="K143" s="5" t="s">
        <v>479</v>
      </c>
      <c r="L143" s="635"/>
      <c r="M143" s="656">
        <f>(M141/M142)</f>
        <v>0</v>
      </c>
      <c r="X143" s="623" t="s">
        <v>461</v>
      </c>
      <c r="Y143" s="624"/>
      <c r="Z143" s="624"/>
      <c r="AA143" s="624"/>
      <c r="AB143" s="624"/>
    </row>
    <row r="144" spans="2:28" ht="13.5" thickBot="1" x14ac:dyDescent="0.45">
      <c r="B144" s="630" t="s">
        <v>512</v>
      </c>
      <c r="C144" s="631"/>
      <c r="D144" s="631"/>
      <c r="E144" s="631"/>
      <c r="F144" s="631"/>
      <c r="I144" s="658"/>
      <c r="J144" s="649" t="s">
        <v>481</v>
      </c>
      <c r="K144" s="650" t="s">
        <v>482</v>
      </c>
      <c r="L144" s="651"/>
      <c r="M144" s="659">
        <f>+(M135/M142)</f>
        <v>0</v>
      </c>
      <c r="X144" s="630" t="s">
        <v>962</v>
      </c>
      <c r="Y144" s="631"/>
      <c r="Z144" s="631"/>
      <c r="AA144" s="631"/>
      <c r="AB144" s="631"/>
    </row>
    <row r="145" spans="2:28" ht="13.5" thickBot="1" x14ac:dyDescent="0.45">
      <c r="B145" s="633"/>
      <c r="C145" s="634" t="s">
        <v>462</v>
      </c>
      <c r="D145" s="5" t="s">
        <v>463</v>
      </c>
      <c r="E145" s="635"/>
      <c r="F145" s="636">
        <f>'August Budget'!$AZ$8</f>
        <v>385000</v>
      </c>
      <c r="X145" s="633"/>
      <c r="Y145" s="634" t="s">
        <v>462</v>
      </c>
      <c r="Z145" s="5" t="s">
        <v>463</v>
      </c>
      <c r="AA145" s="635"/>
      <c r="AB145" s="636">
        <f>'August Budget'!$BG29</f>
        <v>0</v>
      </c>
    </row>
    <row r="146" spans="2:28" ht="13.5" thickBot="1" x14ac:dyDescent="0.45">
      <c r="B146" s="552"/>
      <c r="C146" s="634" t="s">
        <v>464</v>
      </c>
      <c r="D146" s="5" t="s">
        <v>465</v>
      </c>
      <c r="E146" s="635"/>
      <c r="F146" s="636">
        <f>'August Budget'!$AZ$9</f>
        <v>8500</v>
      </c>
      <c r="I146" s="1223" t="s">
        <v>422</v>
      </c>
      <c r="J146" s="1224"/>
      <c r="K146" s="1224"/>
      <c r="L146" s="1224"/>
      <c r="M146" s="1224"/>
      <c r="X146" s="552"/>
      <c r="Y146" s="634" t="s">
        <v>464</v>
      </c>
      <c r="Z146" s="5" t="s">
        <v>465</v>
      </c>
      <c r="AA146" s="635"/>
      <c r="AB146" s="636">
        <f>'August Budget'!$BG30</f>
        <v>850</v>
      </c>
    </row>
    <row r="147" spans="2:28" ht="13.5" thickBot="1" x14ac:dyDescent="0.45">
      <c r="B147" s="552"/>
      <c r="C147" s="634" t="s">
        <v>466</v>
      </c>
      <c r="D147" s="5" t="s">
        <v>467</v>
      </c>
      <c r="E147" s="635"/>
      <c r="F147" s="644">
        <f>(F145/F146)</f>
        <v>45.294117647058826</v>
      </c>
      <c r="I147" s="623" t="s">
        <v>461</v>
      </c>
      <c r="J147" s="624"/>
      <c r="K147" s="624"/>
      <c r="L147" s="624"/>
      <c r="M147" s="624"/>
      <c r="X147" s="552"/>
      <c r="Y147" s="634" t="s">
        <v>466</v>
      </c>
      <c r="Z147" s="5" t="s">
        <v>467</v>
      </c>
      <c r="AA147" s="635"/>
      <c r="AB147" s="644">
        <f>(AB145/AB146)</f>
        <v>0</v>
      </c>
    </row>
    <row r="148" spans="2:28" ht="13.5" thickBot="1" x14ac:dyDescent="0.45">
      <c r="B148" s="552"/>
      <c r="C148" s="634" t="s">
        <v>468</v>
      </c>
      <c r="D148" s="5" t="s">
        <v>469</v>
      </c>
      <c r="E148" s="635"/>
      <c r="F148" s="646">
        <f>'August Budget'!$AZ$11</f>
        <v>0.05</v>
      </c>
      <c r="I148" s="1225" t="s">
        <v>1124</v>
      </c>
      <c r="J148" s="1226"/>
      <c r="K148" s="1226"/>
      <c r="L148" s="1226"/>
      <c r="M148" s="1226"/>
      <c r="X148" s="552"/>
      <c r="Y148" s="634" t="s">
        <v>468</v>
      </c>
      <c r="Z148" s="5" t="s">
        <v>469</v>
      </c>
      <c r="AA148" s="635"/>
      <c r="AB148" s="646">
        <f>'August Budget'!$BG32</f>
        <v>0</v>
      </c>
    </row>
    <row r="149" spans="2:28" ht="13.5" thickBot="1" x14ac:dyDescent="0.45">
      <c r="B149" s="554"/>
      <c r="C149" s="649" t="s">
        <v>470</v>
      </c>
      <c r="D149" s="650" t="s">
        <v>471</v>
      </c>
      <c r="E149" s="651"/>
      <c r="F149" s="652">
        <f>(F147/(1-F148))</f>
        <v>47.678018575851397</v>
      </c>
      <c r="I149" s="633"/>
      <c r="J149" s="634" t="s">
        <v>462</v>
      </c>
      <c r="K149" s="5" t="s">
        <v>463</v>
      </c>
      <c r="L149" s="635"/>
      <c r="M149" s="636">
        <f>'July Budget'!BG$8</f>
        <v>0</v>
      </c>
      <c r="X149" s="554"/>
      <c r="Y149" s="649" t="s">
        <v>470</v>
      </c>
      <c r="Z149" s="650" t="s">
        <v>471</v>
      </c>
      <c r="AA149" s="651"/>
      <c r="AB149" s="652">
        <f>(AB147/(1-AB148))</f>
        <v>0</v>
      </c>
    </row>
    <row r="150" spans="2:28" ht="13.5" thickBot="1" x14ac:dyDescent="0.45">
      <c r="B150" s="552"/>
      <c r="C150" s="634" t="s">
        <v>472</v>
      </c>
      <c r="D150" s="5" t="s">
        <v>473</v>
      </c>
      <c r="E150" s="635"/>
      <c r="F150" s="646">
        <f>'August Budget'!$AZ$13</f>
        <v>0.4</v>
      </c>
      <c r="I150" s="552"/>
      <c r="J150" s="634" t="s">
        <v>464</v>
      </c>
      <c r="K150" s="5" t="s">
        <v>465</v>
      </c>
      <c r="L150" s="635"/>
      <c r="M150" s="636">
        <f>'July Budget'!BG$9</f>
        <v>350</v>
      </c>
      <c r="X150" s="552"/>
      <c r="Y150" s="634" t="s">
        <v>472</v>
      </c>
      <c r="Z150" s="5" t="s">
        <v>473</v>
      </c>
      <c r="AA150" s="635"/>
      <c r="AB150" s="646">
        <f>'August Budget'!$BG34</f>
        <v>0.95</v>
      </c>
    </row>
    <row r="151" spans="2:28" ht="13.5" thickBot="1" x14ac:dyDescent="0.45">
      <c r="B151" s="552"/>
      <c r="C151" s="634" t="s">
        <v>474</v>
      </c>
      <c r="D151" s="5" t="s">
        <v>475</v>
      </c>
      <c r="E151" s="635"/>
      <c r="F151" s="644">
        <f>SUM(F149/F150)</f>
        <v>119.19504643962848</v>
      </c>
      <c r="I151" s="552"/>
      <c r="J151" s="634" t="s">
        <v>466</v>
      </c>
      <c r="K151" s="5" t="s">
        <v>467</v>
      </c>
      <c r="L151" s="635"/>
      <c r="M151" s="644">
        <f>(M149/M150)</f>
        <v>0</v>
      </c>
      <c r="X151" s="552"/>
      <c r="Y151" s="634" t="s">
        <v>474</v>
      </c>
      <c r="Z151" s="5" t="s">
        <v>475</v>
      </c>
      <c r="AA151" s="635"/>
      <c r="AB151" s="644">
        <f>SUM(AB149/AB150)</f>
        <v>0</v>
      </c>
    </row>
    <row r="152" spans="2:28" ht="13.5" thickBot="1" x14ac:dyDescent="0.45">
      <c r="B152" s="552"/>
      <c r="C152" s="634" t="s">
        <v>476</v>
      </c>
      <c r="D152" s="5" t="s">
        <v>477</v>
      </c>
      <c r="E152" s="635"/>
      <c r="F152" s="846">
        <f>'August Budget'!$AZ$15</f>
        <v>21</v>
      </c>
      <c r="I152" s="552"/>
      <c r="J152" s="634" t="s">
        <v>468</v>
      </c>
      <c r="K152" s="5" t="s">
        <v>1126</v>
      </c>
      <c r="L152" s="635"/>
      <c r="M152" s="646">
        <v>0.05</v>
      </c>
      <c r="X152" s="552"/>
      <c r="Y152" s="634" t="s">
        <v>476</v>
      </c>
      <c r="Z152" s="5" t="s">
        <v>477</v>
      </c>
      <c r="AA152" s="635"/>
      <c r="AB152" s="846">
        <f>'August Budget'!$BG36</f>
        <v>21</v>
      </c>
    </row>
    <row r="153" spans="2:28" ht="13.5" thickBot="1" x14ac:dyDescent="0.45">
      <c r="B153" s="552"/>
      <c r="C153" s="634" t="s">
        <v>478</v>
      </c>
      <c r="D153" s="5" t="s">
        <v>479</v>
      </c>
      <c r="E153" s="635"/>
      <c r="F153" s="656">
        <f>(F151/F152)</f>
        <v>5.6759545923632615</v>
      </c>
      <c r="I153" s="554"/>
      <c r="J153" s="649" t="s">
        <v>470</v>
      </c>
      <c r="K153" s="650" t="s">
        <v>471</v>
      </c>
      <c r="L153" s="651"/>
      <c r="M153" s="652">
        <f>(M151/(1-M152))</f>
        <v>0</v>
      </c>
      <c r="X153" s="552"/>
      <c r="Y153" s="634" t="s">
        <v>478</v>
      </c>
      <c r="Z153" s="5" t="s">
        <v>479</v>
      </c>
      <c r="AA153" s="635"/>
      <c r="AB153" s="656">
        <f>(AB151/AB152)</f>
        <v>0</v>
      </c>
    </row>
    <row r="154" spans="2:28" ht="13.5" thickBot="1" x14ac:dyDescent="0.45">
      <c r="B154" s="658"/>
      <c r="C154" s="649" t="s">
        <v>481</v>
      </c>
      <c r="D154" s="650" t="s">
        <v>482</v>
      </c>
      <c r="E154" s="651"/>
      <c r="F154" s="659">
        <f>+(F145/F152)</f>
        <v>18333.333333333332</v>
      </c>
      <c r="I154" s="552"/>
      <c r="J154" s="634" t="s">
        <v>472</v>
      </c>
      <c r="K154" s="5" t="s">
        <v>473</v>
      </c>
      <c r="L154" s="635"/>
      <c r="M154" s="646">
        <v>0.95</v>
      </c>
      <c r="X154" s="658"/>
      <c r="Y154" s="649" t="s">
        <v>481</v>
      </c>
      <c r="Z154" s="650" t="s">
        <v>482</v>
      </c>
      <c r="AA154" s="651"/>
      <c r="AB154" s="659">
        <f>+(AB145/AB152)</f>
        <v>0</v>
      </c>
    </row>
    <row r="155" spans="2:28" ht="13.5" thickBot="1" x14ac:dyDescent="0.45">
      <c r="B155" s="660"/>
      <c r="C155" s="661" t="s">
        <v>523</v>
      </c>
      <c r="D155" s="662" t="s">
        <v>488</v>
      </c>
      <c r="E155" s="9"/>
      <c r="F155" s="847">
        <f>'August Budget'!$AZ$19</f>
        <v>0</v>
      </c>
      <c r="I155" s="552"/>
      <c r="J155" s="634" t="s">
        <v>474</v>
      </c>
      <c r="K155" s="5" t="s">
        <v>475</v>
      </c>
      <c r="L155" s="635"/>
      <c r="M155" s="644">
        <f>SUM(M153/M154)</f>
        <v>0</v>
      </c>
      <c r="X155" s="660"/>
      <c r="Y155" s="661" t="s">
        <v>523</v>
      </c>
      <c r="Z155" s="662" t="s">
        <v>488</v>
      </c>
      <c r="AA155" s="9"/>
      <c r="AB155" s="847">
        <f>'August Budget'!$BG40</f>
        <v>0</v>
      </c>
    </row>
    <row r="156" spans="2:28" ht="13.5" thickBot="1" x14ac:dyDescent="0.45">
      <c r="B156" s="633"/>
      <c r="C156" s="634" t="s">
        <v>524</v>
      </c>
      <c r="D156" s="294" t="s">
        <v>489</v>
      </c>
      <c r="E156" s="1"/>
      <c r="F156" s="847">
        <f>'August Budget'!$AZ$20</f>
        <v>0</v>
      </c>
      <c r="I156" s="552"/>
      <c r="J156" s="634" t="s">
        <v>476</v>
      </c>
      <c r="K156" s="5" t="s">
        <v>477</v>
      </c>
      <c r="L156" s="635"/>
      <c r="M156" s="846">
        <f>'July Budget'!BG$15</f>
        <v>21</v>
      </c>
      <c r="X156" s="633"/>
      <c r="Y156" s="634" t="s">
        <v>524</v>
      </c>
      <c r="Z156" s="294" t="s">
        <v>489</v>
      </c>
      <c r="AA156" s="1"/>
      <c r="AB156" s="847">
        <f>'August Budget'!$BG41</f>
        <v>0</v>
      </c>
    </row>
    <row r="157" spans="2:28" ht="15.4" thickBot="1" x14ac:dyDescent="0.45">
      <c r="B157" s="633"/>
      <c r="C157" s="634" t="s">
        <v>525</v>
      </c>
      <c r="D157" s="294" t="s">
        <v>483</v>
      </c>
      <c r="E157" s="1"/>
      <c r="F157" s="663">
        <f>SUM(F151-(F155+F156))</f>
        <v>119.19504643962848</v>
      </c>
      <c r="I157" s="552"/>
      <c r="J157" s="634" t="s">
        <v>478</v>
      </c>
      <c r="K157" s="5" t="s">
        <v>479</v>
      </c>
      <c r="L157" s="635"/>
      <c r="M157" s="656">
        <f>(M155/M156)</f>
        <v>0</v>
      </c>
      <c r="X157" s="633"/>
      <c r="Y157" s="634" t="s">
        <v>525</v>
      </c>
      <c r="Z157" s="294" t="s">
        <v>483</v>
      </c>
      <c r="AA157" s="1"/>
      <c r="AB157" s="663">
        <f>SUM(AB151-(AB155+AB156))</f>
        <v>0</v>
      </c>
    </row>
    <row r="158" spans="2:28" ht="15.4" thickBot="1" x14ac:dyDescent="0.45">
      <c r="B158" s="633"/>
      <c r="C158" s="634" t="s">
        <v>526</v>
      </c>
      <c r="D158" s="294" t="s">
        <v>484</v>
      </c>
      <c r="E158" s="1"/>
      <c r="F158" s="664">
        <v>300</v>
      </c>
      <c r="I158" s="658"/>
      <c r="J158" s="649" t="s">
        <v>481</v>
      </c>
      <c r="K158" s="650" t="s">
        <v>482</v>
      </c>
      <c r="L158" s="651"/>
      <c r="M158" s="659">
        <f>+(M149/M156)</f>
        <v>0</v>
      </c>
      <c r="X158" s="633"/>
      <c r="Y158" s="634" t="s">
        <v>526</v>
      </c>
      <c r="Z158" s="294" t="s">
        <v>484</v>
      </c>
      <c r="AA158" s="1"/>
      <c r="AB158" s="849">
        <v>150</v>
      </c>
    </row>
    <row r="159" spans="2:28" ht="15.4" thickBot="1" x14ac:dyDescent="0.45">
      <c r="B159" s="658"/>
      <c r="C159" s="649" t="s">
        <v>527</v>
      </c>
      <c r="D159" s="650" t="s">
        <v>485</v>
      </c>
      <c r="E159" s="2"/>
      <c r="F159" s="665">
        <f>+(F157*F158)</f>
        <v>35758.513931888549</v>
      </c>
      <c r="X159" s="658"/>
      <c r="Y159" s="649" t="s">
        <v>527</v>
      </c>
      <c r="Z159" s="650" t="s">
        <v>485</v>
      </c>
      <c r="AA159" s="2"/>
      <c r="AB159" s="665">
        <f>+(AB157*AB158)</f>
        <v>0</v>
      </c>
    </row>
    <row r="160" spans="2:28" ht="13.5" thickBot="1" x14ac:dyDescent="0.45">
      <c r="I160" s="1223" t="s">
        <v>449</v>
      </c>
      <c r="J160" s="1224"/>
      <c r="K160" s="1224"/>
      <c r="L160" s="1224"/>
      <c r="M160" s="1224"/>
    </row>
    <row r="161" spans="2:28" ht="13.5" thickBot="1" x14ac:dyDescent="0.45">
      <c r="I161" s="623" t="s">
        <v>461</v>
      </c>
      <c r="J161" s="624"/>
      <c r="K161" s="624"/>
      <c r="L161" s="624"/>
      <c r="M161" s="624"/>
    </row>
    <row r="162" spans="2:28" ht="13.5" thickBot="1" x14ac:dyDescent="0.45">
      <c r="I162" s="1225" t="s">
        <v>1124</v>
      </c>
      <c r="J162" s="1226"/>
      <c r="K162" s="1226"/>
      <c r="L162" s="1226"/>
      <c r="M162" s="1226"/>
    </row>
    <row r="163" spans="2:28" ht="13.5" thickBot="1" x14ac:dyDescent="0.45">
      <c r="B163" s="616" t="s">
        <v>450</v>
      </c>
      <c r="C163" s="617"/>
      <c r="D163" s="617"/>
      <c r="E163" s="617"/>
      <c r="F163" s="617"/>
      <c r="I163" s="633"/>
      <c r="J163" s="634" t="s">
        <v>462</v>
      </c>
      <c r="K163" s="5" t="s">
        <v>463</v>
      </c>
      <c r="L163" s="635"/>
      <c r="M163" s="636">
        <f>'August Budget'!BG$8</f>
        <v>0</v>
      </c>
      <c r="X163" s="616" t="s">
        <v>450</v>
      </c>
      <c r="Y163" s="617"/>
      <c r="Z163" s="617"/>
      <c r="AA163" s="617"/>
      <c r="AB163" s="617"/>
    </row>
    <row r="164" spans="2:28" ht="13.5" thickBot="1" x14ac:dyDescent="0.45">
      <c r="B164" s="623" t="s">
        <v>461</v>
      </c>
      <c r="C164" s="624"/>
      <c r="D164" s="624"/>
      <c r="E164" s="624"/>
      <c r="F164" s="624"/>
      <c r="I164" s="552"/>
      <c r="J164" s="634" t="s">
        <v>464</v>
      </c>
      <c r="K164" s="5" t="s">
        <v>465</v>
      </c>
      <c r="L164" s="635"/>
      <c r="M164" s="636">
        <f>'August Budget'!BG$9</f>
        <v>350</v>
      </c>
      <c r="X164" s="623" t="s">
        <v>461</v>
      </c>
      <c r="Y164" s="624"/>
      <c r="Z164" s="624"/>
      <c r="AA164" s="624"/>
      <c r="AB164" s="624"/>
    </row>
    <row r="165" spans="2:28" ht="13.5" thickBot="1" x14ac:dyDescent="0.45">
      <c r="B165" s="630" t="s">
        <v>512</v>
      </c>
      <c r="C165" s="631"/>
      <c r="D165" s="631"/>
      <c r="E165" s="631"/>
      <c r="F165" s="631"/>
      <c r="I165" s="552"/>
      <c r="J165" s="634" t="s">
        <v>466</v>
      </c>
      <c r="K165" s="5" t="s">
        <v>467</v>
      </c>
      <c r="L165" s="635"/>
      <c r="M165" s="644">
        <f>(M163/M164)</f>
        <v>0</v>
      </c>
      <c r="X165" s="630" t="s">
        <v>962</v>
      </c>
      <c r="Y165" s="631"/>
      <c r="Z165" s="631"/>
      <c r="AA165" s="631"/>
      <c r="AB165" s="631"/>
    </row>
    <row r="166" spans="2:28" ht="13.5" thickBot="1" x14ac:dyDescent="0.45">
      <c r="B166" s="633"/>
      <c r="C166" s="634" t="s">
        <v>462</v>
      </c>
      <c r="D166" s="5" t="s">
        <v>463</v>
      </c>
      <c r="E166" s="635"/>
      <c r="F166" s="636">
        <f>'September Budget'!$AZ$8</f>
        <v>350000</v>
      </c>
      <c r="I166" s="552"/>
      <c r="J166" s="634" t="s">
        <v>468</v>
      </c>
      <c r="K166" s="5" t="s">
        <v>1126</v>
      </c>
      <c r="L166" s="635"/>
      <c r="M166" s="646">
        <v>0.05</v>
      </c>
      <c r="X166" s="633"/>
      <c r="Y166" s="634" t="s">
        <v>462</v>
      </c>
      <c r="Z166" s="5" t="s">
        <v>463</v>
      </c>
      <c r="AA166" s="635"/>
      <c r="AB166" s="636">
        <f>'September Budget'!$BG29</f>
        <v>0</v>
      </c>
    </row>
    <row r="167" spans="2:28" ht="13.5" thickBot="1" x14ac:dyDescent="0.45">
      <c r="B167" s="552"/>
      <c r="C167" s="634" t="s">
        <v>464</v>
      </c>
      <c r="D167" s="5" t="s">
        <v>465</v>
      </c>
      <c r="E167" s="635"/>
      <c r="F167" s="636">
        <f>'September Budget'!$AZ$9</f>
        <v>8000</v>
      </c>
      <c r="I167" s="554"/>
      <c r="J167" s="649" t="s">
        <v>470</v>
      </c>
      <c r="K167" s="650" t="s">
        <v>471</v>
      </c>
      <c r="L167" s="651"/>
      <c r="M167" s="652">
        <f>(M165/(1-M166))</f>
        <v>0</v>
      </c>
      <c r="X167" s="552"/>
      <c r="Y167" s="634" t="s">
        <v>464</v>
      </c>
      <c r="Z167" s="5" t="s">
        <v>465</v>
      </c>
      <c r="AA167" s="635"/>
      <c r="AB167" s="636">
        <f>'September Budget'!$BG30</f>
        <v>850</v>
      </c>
    </row>
    <row r="168" spans="2:28" ht="13.5" thickBot="1" x14ac:dyDescent="0.45">
      <c r="B168" s="552"/>
      <c r="C168" s="634" t="s">
        <v>466</v>
      </c>
      <c r="D168" s="5" t="s">
        <v>467</v>
      </c>
      <c r="E168" s="635"/>
      <c r="F168" s="644">
        <f>(F166/F167)</f>
        <v>43.75</v>
      </c>
      <c r="I168" s="552"/>
      <c r="J168" s="634" t="s">
        <v>472</v>
      </c>
      <c r="K168" s="5" t="s">
        <v>473</v>
      </c>
      <c r="L168" s="635"/>
      <c r="M168" s="646">
        <v>0.95</v>
      </c>
      <c r="X168" s="552"/>
      <c r="Y168" s="634" t="s">
        <v>466</v>
      </c>
      <c r="Z168" s="5" t="s">
        <v>467</v>
      </c>
      <c r="AA168" s="635"/>
      <c r="AB168" s="644">
        <f>(AB166/AB167)</f>
        <v>0</v>
      </c>
    </row>
    <row r="169" spans="2:28" ht="13.5" thickBot="1" x14ac:dyDescent="0.45">
      <c r="B169" s="552"/>
      <c r="C169" s="634" t="s">
        <v>468</v>
      </c>
      <c r="D169" s="5" t="s">
        <v>469</v>
      </c>
      <c r="E169" s="635"/>
      <c r="F169" s="646">
        <f>'September Budget'!$AZ$11</f>
        <v>0.1</v>
      </c>
      <c r="I169" s="552"/>
      <c r="J169" s="634" t="s">
        <v>474</v>
      </c>
      <c r="K169" s="5" t="s">
        <v>475</v>
      </c>
      <c r="L169" s="635"/>
      <c r="M169" s="644">
        <f>SUM(M167/M168)</f>
        <v>0</v>
      </c>
      <c r="X169" s="552"/>
      <c r="Y169" s="634" t="s">
        <v>468</v>
      </c>
      <c r="Z169" s="5" t="s">
        <v>469</v>
      </c>
      <c r="AA169" s="635"/>
      <c r="AB169" s="646">
        <f>'September Budget'!$BG32</f>
        <v>0</v>
      </c>
    </row>
    <row r="170" spans="2:28" ht="13.5" thickBot="1" x14ac:dyDescent="0.45">
      <c r="B170" s="554"/>
      <c r="C170" s="649" t="s">
        <v>470</v>
      </c>
      <c r="D170" s="650" t="s">
        <v>471</v>
      </c>
      <c r="E170" s="651"/>
      <c r="F170" s="652">
        <f>(F168/(1-F169))</f>
        <v>48.611111111111107</v>
      </c>
      <c r="I170" s="552"/>
      <c r="J170" s="634" t="s">
        <v>476</v>
      </c>
      <c r="K170" s="5" t="s">
        <v>477</v>
      </c>
      <c r="L170" s="635"/>
      <c r="M170" s="846">
        <f>'August Budget'!BG$15</f>
        <v>21</v>
      </c>
      <c r="X170" s="554"/>
      <c r="Y170" s="649" t="s">
        <v>470</v>
      </c>
      <c r="Z170" s="650" t="s">
        <v>471</v>
      </c>
      <c r="AA170" s="651"/>
      <c r="AB170" s="652">
        <f>(AB168/(1-AB169))</f>
        <v>0</v>
      </c>
    </row>
    <row r="171" spans="2:28" ht="13.5" thickBot="1" x14ac:dyDescent="0.45">
      <c r="B171" s="552"/>
      <c r="C171" s="634" t="s">
        <v>472</v>
      </c>
      <c r="D171" s="5" t="s">
        <v>473</v>
      </c>
      <c r="E171" s="635"/>
      <c r="F171" s="646">
        <f>'September Budget'!$AZ$13</f>
        <v>0.45</v>
      </c>
      <c r="I171" s="552"/>
      <c r="J171" s="634" t="s">
        <v>478</v>
      </c>
      <c r="K171" s="5" t="s">
        <v>479</v>
      </c>
      <c r="L171" s="635"/>
      <c r="M171" s="656">
        <f>(M169/M170)</f>
        <v>0</v>
      </c>
      <c r="X171" s="552"/>
      <c r="Y171" s="634" t="s">
        <v>472</v>
      </c>
      <c r="Z171" s="5" t="s">
        <v>473</v>
      </c>
      <c r="AA171" s="635"/>
      <c r="AB171" s="646">
        <f>'September Budget'!$BG34</f>
        <v>0.95</v>
      </c>
    </row>
    <row r="172" spans="2:28" ht="13.5" thickBot="1" x14ac:dyDescent="0.45">
      <c r="B172" s="552"/>
      <c r="C172" s="634" t="s">
        <v>474</v>
      </c>
      <c r="D172" s="5" t="s">
        <v>475</v>
      </c>
      <c r="E172" s="635"/>
      <c r="F172" s="644">
        <f>SUM(F170/F171)</f>
        <v>108.02469135802468</v>
      </c>
      <c r="I172" s="658"/>
      <c r="J172" s="649" t="s">
        <v>481</v>
      </c>
      <c r="K172" s="650" t="s">
        <v>482</v>
      </c>
      <c r="L172" s="651"/>
      <c r="M172" s="659">
        <f>+(M163/M170)</f>
        <v>0</v>
      </c>
      <c r="X172" s="552"/>
      <c r="Y172" s="634" t="s">
        <v>474</v>
      </c>
      <c r="Z172" s="5" t="s">
        <v>475</v>
      </c>
      <c r="AA172" s="635"/>
      <c r="AB172" s="644">
        <f>SUM(AB170/AB171)</f>
        <v>0</v>
      </c>
    </row>
    <row r="173" spans="2:28" ht="13.5" thickBot="1" x14ac:dyDescent="0.45">
      <c r="B173" s="552"/>
      <c r="C173" s="634" t="s">
        <v>476</v>
      </c>
      <c r="D173" s="5" t="s">
        <v>477</v>
      </c>
      <c r="E173" s="635"/>
      <c r="F173" s="846">
        <f>'September Budget'!$AZ$15</f>
        <v>24</v>
      </c>
      <c r="X173" s="552"/>
      <c r="Y173" s="634" t="s">
        <v>476</v>
      </c>
      <c r="Z173" s="5" t="s">
        <v>477</v>
      </c>
      <c r="AA173" s="635"/>
      <c r="AB173" s="846">
        <f>'September Budget'!$BG36</f>
        <v>21</v>
      </c>
    </row>
    <row r="174" spans="2:28" ht="13.5" thickBot="1" x14ac:dyDescent="0.45">
      <c r="B174" s="552"/>
      <c r="C174" s="634" t="s">
        <v>478</v>
      </c>
      <c r="D174" s="5" t="s">
        <v>479</v>
      </c>
      <c r="E174" s="635"/>
      <c r="F174" s="656">
        <f>(F172/F173)</f>
        <v>4.5010288065843618</v>
      </c>
      <c r="I174" s="1223" t="s">
        <v>450</v>
      </c>
      <c r="J174" s="1224"/>
      <c r="K174" s="1224"/>
      <c r="L174" s="1224"/>
      <c r="M174" s="1224"/>
      <c r="X174" s="552"/>
      <c r="Y174" s="634" t="s">
        <v>478</v>
      </c>
      <c r="Z174" s="5" t="s">
        <v>479</v>
      </c>
      <c r="AA174" s="635"/>
      <c r="AB174" s="656">
        <f>(AB172/AB173)</f>
        <v>0</v>
      </c>
    </row>
    <row r="175" spans="2:28" ht="13.5" thickBot="1" x14ac:dyDescent="0.45">
      <c r="B175" s="658"/>
      <c r="C175" s="649" t="s">
        <v>481</v>
      </c>
      <c r="D175" s="650" t="s">
        <v>482</v>
      </c>
      <c r="E175" s="651"/>
      <c r="F175" s="659">
        <f>+(F166/F173)</f>
        <v>14583.333333333334</v>
      </c>
      <c r="I175" s="623" t="s">
        <v>461</v>
      </c>
      <c r="J175" s="624"/>
      <c r="K175" s="624"/>
      <c r="L175" s="624"/>
      <c r="M175" s="624"/>
      <c r="X175" s="658"/>
      <c r="Y175" s="649" t="s">
        <v>481</v>
      </c>
      <c r="Z175" s="650" t="s">
        <v>482</v>
      </c>
      <c r="AA175" s="651"/>
      <c r="AB175" s="659">
        <f>+(AB166/AB173)</f>
        <v>0</v>
      </c>
    </row>
    <row r="176" spans="2:28" ht="13.5" thickBot="1" x14ac:dyDescent="0.45">
      <c r="B176" s="660"/>
      <c r="C176" s="661" t="s">
        <v>523</v>
      </c>
      <c r="D176" s="662" t="s">
        <v>488</v>
      </c>
      <c r="E176" s="9"/>
      <c r="F176" s="847">
        <f>'September Budget'!$AZ$19</f>
        <v>0</v>
      </c>
      <c r="I176" s="1225" t="s">
        <v>1124</v>
      </c>
      <c r="J176" s="1226"/>
      <c r="K176" s="1226"/>
      <c r="L176" s="1226"/>
      <c r="M176" s="1226"/>
      <c r="X176" s="660"/>
      <c r="Y176" s="661" t="s">
        <v>523</v>
      </c>
      <c r="Z176" s="662" t="s">
        <v>488</v>
      </c>
      <c r="AA176" s="9"/>
      <c r="AB176" s="847">
        <f>'September Budget'!$BG40</f>
        <v>0</v>
      </c>
    </row>
    <row r="177" spans="2:28" ht="13.5" thickBot="1" x14ac:dyDescent="0.45">
      <c r="B177" s="633"/>
      <c r="C177" s="634" t="s">
        <v>524</v>
      </c>
      <c r="D177" s="294" t="s">
        <v>489</v>
      </c>
      <c r="E177" s="1"/>
      <c r="F177" s="847">
        <f>'September Budget'!$AZ$20</f>
        <v>0</v>
      </c>
      <c r="I177" s="633"/>
      <c r="J177" s="634" t="s">
        <v>462</v>
      </c>
      <c r="K177" s="5" t="s">
        <v>463</v>
      </c>
      <c r="L177" s="635"/>
      <c r="M177" s="636">
        <f>'September Budget'!BG$8</f>
        <v>0</v>
      </c>
      <c r="X177" s="633"/>
      <c r="Y177" s="634" t="s">
        <v>524</v>
      </c>
      <c r="Z177" s="294" t="s">
        <v>489</v>
      </c>
      <c r="AA177" s="1"/>
      <c r="AB177" s="847">
        <f>'September Budget'!$BG41</f>
        <v>0</v>
      </c>
    </row>
    <row r="178" spans="2:28" ht="15.4" thickBot="1" x14ac:dyDescent="0.45">
      <c r="B178" s="633"/>
      <c r="C178" s="634" t="s">
        <v>525</v>
      </c>
      <c r="D178" s="294" t="s">
        <v>483</v>
      </c>
      <c r="E178" s="1"/>
      <c r="F178" s="663">
        <f>SUM(F172-(F176+F177))</f>
        <v>108.02469135802468</v>
      </c>
      <c r="I178" s="552"/>
      <c r="J178" s="634" t="s">
        <v>464</v>
      </c>
      <c r="K178" s="5" t="s">
        <v>465</v>
      </c>
      <c r="L178" s="635"/>
      <c r="M178" s="636">
        <f>'September Budget'!BG$9</f>
        <v>350</v>
      </c>
      <c r="X178" s="633"/>
      <c r="Y178" s="634" t="s">
        <v>525</v>
      </c>
      <c r="Z178" s="294" t="s">
        <v>483</v>
      </c>
      <c r="AA178" s="1"/>
      <c r="AB178" s="663">
        <f>SUM(AB172-(AB176+AB177))</f>
        <v>0</v>
      </c>
    </row>
    <row r="179" spans="2:28" ht="15.4" thickBot="1" x14ac:dyDescent="0.45">
      <c r="B179" s="633"/>
      <c r="C179" s="634" t="s">
        <v>526</v>
      </c>
      <c r="D179" s="294" t="s">
        <v>484</v>
      </c>
      <c r="E179" s="1"/>
      <c r="F179" s="664">
        <v>300</v>
      </c>
      <c r="I179" s="552"/>
      <c r="J179" s="634" t="s">
        <v>466</v>
      </c>
      <c r="K179" s="5" t="s">
        <v>467</v>
      </c>
      <c r="L179" s="635"/>
      <c r="M179" s="644">
        <f>(M177/M178)</f>
        <v>0</v>
      </c>
      <c r="X179" s="633"/>
      <c r="Y179" s="634" t="s">
        <v>526</v>
      </c>
      <c r="Z179" s="294" t="s">
        <v>484</v>
      </c>
      <c r="AA179" s="1"/>
      <c r="AB179" s="849">
        <v>150</v>
      </c>
    </row>
    <row r="180" spans="2:28" ht="15.4" thickBot="1" x14ac:dyDescent="0.45">
      <c r="B180" s="658"/>
      <c r="C180" s="649" t="s">
        <v>527</v>
      </c>
      <c r="D180" s="650" t="s">
        <v>485</v>
      </c>
      <c r="E180" s="2"/>
      <c r="F180" s="665">
        <f>+(F178*F179)</f>
        <v>32407.407407407405</v>
      </c>
      <c r="I180" s="552"/>
      <c r="J180" s="634" t="s">
        <v>468</v>
      </c>
      <c r="K180" s="5" t="s">
        <v>1126</v>
      </c>
      <c r="L180" s="635"/>
      <c r="M180" s="646">
        <v>0.05</v>
      </c>
      <c r="X180" s="658"/>
      <c r="Y180" s="649" t="s">
        <v>527</v>
      </c>
      <c r="Z180" s="650" t="s">
        <v>485</v>
      </c>
      <c r="AA180" s="2"/>
      <c r="AB180" s="665">
        <f>+(AB178*AB179)</f>
        <v>0</v>
      </c>
    </row>
    <row r="181" spans="2:28" ht="13.5" thickBot="1" x14ac:dyDescent="0.45">
      <c r="I181" s="554"/>
      <c r="J181" s="649" t="s">
        <v>470</v>
      </c>
      <c r="K181" s="650" t="s">
        <v>471</v>
      </c>
      <c r="L181" s="651"/>
      <c r="M181" s="652">
        <f>(M179/(1-M180))</f>
        <v>0</v>
      </c>
    </row>
    <row r="182" spans="2:28" ht="13.5" thickBot="1" x14ac:dyDescent="0.45">
      <c r="I182" s="552"/>
      <c r="J182" s="634" t="s">
        <v>472</v>
      </c>
      <c r="K182" s="5" t="s">
        <v>473</v>
      </c>
      <c r="L182" s="635"/>
      <c r="M182" s="646">
        <v>0.95</v>
      </c>
    </row>
    <row r="183" spans="2:28" ht="13.5" thickBot="1" x14ac:dyDescent="0.45">
      <c r="B183" s="616" t="s">
        <v>452</v>
      </c>
      <c r="C183" s="617"/>
      <c r="D183" s="617"/>
      <c r="E183" s="617"/>
      <c r="F183" s="617"/>
      <c r="I183" s="552"/>
      <c r="J183" s="634" t="s">
        <v>474</v>
      </c>
      <c r="K183" s="5" t="s">
        <v>475</v>
      </c>
      <c r="L183" s="635"/>
      <c r="M183" s="644">
        <f>SUM(M181/M182)</f>
        <v>0</v>
      </c>
      <c r="X183" s="616" t="s">
        <v>452</v>
      </c>
      <c r="Y183" s="617"/>
      <c r="Z183" s="617"/>
      <c r="AA183" s="617"/>
      <c r="AB183" s="617"/>
    </row>
    <row r="184" spans="2:28" ht="13.5" thickBot="1" x14ac:dyDescent="0.45">
      <c r="B184" s="623" t="s">
        <v>461</v>
      </c>
      <c r="C184" s="624"/>
      <c r="D184" s="624"/>
      <c r="E184" s="624"/>
      <c r="F184" s="624"/>
      <c r="I184" s="552"/>
      <c r="J184" s="634" t="s">
        <v>476</v>
      </c>
      <c r="K184" s="5" t="s">
        <v>477</v>
      </c>
      <c r="L184" s="635"/>
      <c r="M184" s="846">
        <f>'September Budget'!BG$15</f>
        <v>21</v>
      </c>
      <c r="X184" s="623" t="s">
        <v>461</v>
      </c>
      <c r="Y184" s="624"/>
      <c r="Z184" s="624"/>
      <c r="AA184" s="624"/>
      <c r="AB184" s="624"/>
    </row>
    <row r="185" spans="2:28" ht="13.5" thickBot="1" x14ac:dyDescent="0.45">
      <c r="B185" s="630" t="s">
        <v>512</v>
      </c>
      <c r="C185" s="631"/>
      <c r="D185" s="631"/>
      <c r="E185" s="631"/>
      <c r="F185" s="631"/>
      <c r="I185" s="552"/>
      <c r="J185" s="634" t="s">
        <v>478</v>
      </c>
      <c r="K185" s="5" t="s">
        <v>479</v>
      </c>
      <c r="L185" s="635"/>
      <c r="M185" s="656">
        <f>(M183/M184)</f>
        <v>0</v>
      </c>
      <c r="X185" s="630" t="s">
        <v>962</v>
      </c>
      <c r="Y185" s="631"/>
      <c r="Z185" s="631"/>
      <c r="AA185" s="631"/>
      <c r="AB185" s="631"/>
    </row>
    <row r="186" spans="2:28" ht="13.5" thickBot="1" x14ac:dyDescent="0.45">
      <c r="B186" s="633"/>
      <c r="C186" s="634" t="s">
        <v>462</v>
      </c>
      <c r="D186" s="5" t="s">
        <v>463</v>
      </c>
      <c r="E186" s="635"/>
      <c r="F186" s="636">
        <f>'October Budget'!$AZ$8</f>
        <v>315000</v>
      </c>
      <c r="I186" s="658"/>
      <c r="J186" s="649" t="s">
        <v>481</v>
      </c>
      <c r="K186" s="650" t="s">
        <v>482</v>
      </c>
      <c r="L186" s="651"/>
      <c r="M186" s="659">
        <f>+(M177/M184)</f>
        <v>0</v>
      </c>
      <c r="X186" s="633"/>
      <c r="Y186" s="634" t="s">
        <v>462</v>
      </c>
      <c r="Z186" s="5" t="s">
        <v>463</v>
      </c>
      <c r="AA186" s="635"/>
      <c r="AB186" s="636">
        <f>'October Budget'!$BG29</f>
        <v>0</v>
      </c>
    </row>
    <row r="187" spans="2:28" ht="13.5" thickBot="1" x14ac:dyDescent="0.45">
      <c r="B187" s="552"/>
      <c r="C187" s="634" t="s">
        <v>464</v>
      </c>
      <c r="D187" s="5" t="s">
        <v>465</v>
      </c>
      <c r="E187" s="635"/>
      <c r="F187" s="636">
        <f>'October Budget'!$AZ$9</f>
        <v>8000</v>
      </c>
      <c r="X187" s="552"/>
      <c r="Y187" s="634" t="s">
        <v>464</v>
      </c>
      <c r="Z187" s="5" t="s">
        <v>465</v>
      </c>
      <c r="AA187" s="635"/>
      <c r="AB187" s="636">
        <f>'October Budget'!$BG30</f>
        <v>850</v>
      </c>
    </row>
    <row r="188" spans="2:28" ht="13.5" thickBot="1" x14ac:dyDescent="0.45">
      <c r="B188" s="552"/>
      <c r="C188" s="634" t="s">
        <v>466</v>
      </c>
      <c r="D188" s="5" t="s">
        <v>467</v>
      </c>
      <c r="E188" s="635"/>
      <c r="F188" s="644">
        <f>(F186/F187)</f>
        <v>39.375</v>
      </c>
      <c r="I188" s="1223" t="s">
        <v>452</v>
      </c>
      <c r="J188" s="1224"/>
      <c r="K188" s="1224"/>
      <c r="L188" s="1224"/>
      <c r="M188" s="1224"/>
      <c r="X188" s="552"/>
      <c r="Y188" s="634" t="s">
        <v>466</v>
      </c>
      <c r="Z188" s="5" t="s">
        <v>467</v>
      </c>
      <c r="AA188" s="635"/>
      <c r="AB188" s="644">
        <f>(AB186/AB187)</f>
        <v>0</v>
      </c>
    </row>
    <row r="189" spans="2:28" ht="13.5" thickBot="1" x14ac:dyDescent="0.45">
      <c r="B189" s="552"/>
      <c r="C189" s="634" t="s">
        <v>468</v>
      </c>
      <c r="D189" s="5" t="s">
        <v>469</v>
      </c>
      <c r="E189" s="635"/>
      <c r="F189" s="646">
        <f>'October Budget'!$AZ$11</f>
        <v>0.05</v>
      </c>
      <c r="I189" s="623" t="s">
        <v>461</v>
      </c>
      <c r="J189" s="624"/>
      <c r="K189" s="624"/>
      <c r="L189" s="624"/>
      <c r="M189" s="624"/>
      <c r="X189" s="552"/>
      <c r="Y189" s="634" t="s">
        <v>468</v>
      </c>
      <c r="Z189" s="5" t="s">
        <v>469</v>
      </c>
      <c r="AA189" s="635"/>
      <c r="AB189" s="646">
        <f>'October Budget'!$BG32</f>
        <v>0.05</v>
      </c>
    </row>
    <row r="190" spans="2:28" ht="13.5" thickBot="1" x14ac:dyDescent="0.45">
      <c r="B190" s="554"/>
      <c r="C190" s="649" t="s">
        <v>470</v>
      </c>
      <c r="D190" s="650" t="s">
        <v>471</v>
      </c>
      <c r="E190" s="651"/>
      <c r="F190" s="652">
        <f>(F188/(1-F189))</f>
        <v>41.44736842105263</v>
      </c>
      <c r="I190" s="1225" t="s">
        <v>1124</v>
      </c>
      <c r="J190" s="1226"/>
      <c r="K190" s="1226"/>
      <c r="L190" s="1226"/>
      <c r="M190" s="1226"/>
      <c r="X190" s="554"/>
      <c r="Y190" s="649" t="s">
        <v>470</v>
      </c>
      <c r="Z190" s="650" t="s">
        <v>471</v>
      </c>
      <c r="AA190" s="651"/>
      <c r="AB190" s="652">
        <f>(AB188/(1-AB189))</f>
        <v>0</v>
      </c>
    </row>
    <row r="191" spans="2:28" ht="13.5" thickBot="1" x14ac:dyDescent="0.45">
      <c r="B191" s="552"/>
      <c r="C191" s="634" t="s">
        <v>472</v>
      </c>
      <c r="D191" s="5" t="s">
        <v>473</v>
      </c>
      <c r="E191" s="635"/>
      <c r="F191" s="646">
        <f>'October Budget'!$AZ$13</f>
        <v>0.4</v>
      </c>
      <c r="I191" s="633"/>
      <c r="J191" s="634" t="s">
        <v>462</v>
      </c>
      <c r="K191" s="5" t="s">
        <v>463</v>
      </c>
      <c r="L191" s="635"/>
      <c r="M191" s="636">
        <f>'October Budget'!BG$8</f>
        <v>0</v>
      </c>
      <c r="X191" s="552"/>
      <c r="Y191" s="634" t="s">
        <v>472</v>
      </c>
      <c r="Z191" s="5" t="s">
        <v>473</v>
      </c>
      <c r="AA191" s="635"/>
      <c r="AB191" s="646">
        <f>'October Budget'!$BG34</f>
        <v>0.95</v>
      </c>
    </row>
    <row r="192" spans="2:28" ht="13.5" thickBot="1" x14ac:dyDescent="0.45">
      <c r="B192" s="552"/>
      <c r="C192" s="634" t="s">
        <v>474</v>
      </c>
      <c r="D192" s="5" t="s">
        <v>475</v>
      </c>
      <c r="E192" s="635"/>
      <c r="F192" s="644">
        <f>SUM(F190/F191)</f>
        <v>103.61842105263158</v>
      </c>
      <c r="I192" s="552"/>
      <c r="J192" s="634" t="s">
        <v>464</v>
      </c>
      <c r="K192" s="5" t="s">
        <v>465</v>
      </c>
      <c r="L192" s="635"/>
      <c r="M192" s="636">
        <f>'October Budget'!BG$9</f>
        <v>350</v>
      </c>
      <c r="X192" s="552"/>
      <c r="Y192" s="634" t="s">
        <v>474</v>
      </c>
      <c r="Z192" s="5" t="s">
        <v>475</v>
      </c>
      <c r="AA192" s="635"/>
      <c r="AB192" s="644">
        <f>SUM(AB190/AB191)</f>
        <v>0</v>
      </c>
    </row>
    <row r="193" spans="2:28" ht="13.5" thickBot="1" x14ac:dyDescent="0.45">
      <c r="B193" s="552"/>
      <c r="C193" s="634" t="s">
        <v>476</v>
      </c>
      <c r="D193" s="5" t="s">
        <v>477</v>
      </c>
      <c r="E193" s="635"/>
      <c r="F193" s="846">
        <f>'October Budget'!$AZ$15</f>
        <v>21</v>
      </c>
      <c r="I193" s="552"/>
      <c r="J193" s="634" t="s">
        <v>466</v>
      </c>
      <c r="K193" s="5" t="s">
        <v>467</v>
      </c>
      <c r="L193" s="635"/>
      <c r="M193" s="644">
        <f>(M191/M192)</f>
        <v>0</v>
      </c>
      <c r="X193" s="552"/>
      <c r="Y193" s="634" t="s">
        <v>476</v>
      </c>
      <c r="Z193" s="5" t="s">
        <v>477</v>
      </c>
      <c r="AA193" s="635"/>
      <c r="AB193" s="846">
        <f>'October Budget'!$BG36</f>
        <v>21</v>
      </c>
    </row>
    <row r="194" spans="2:28" ht="13.5" thickBot="1" x14ac:dyDescent="0.45">
      <c r="B194" s="552"/>
      <c r="C194" s="634" t="s">
        <v>478</v>
      </c>
      <c r="D194" s="5" t="s">
        <v>479</v>
      </c>
      <c r="E194" s="635"/>
      <c r="F194" s="656">
        <f>(F192/F193)</f>
        <v>4.9342105263157894</v>
      </c>
      <c r="I194" s="552"/>
      <c r="J194" s="634" t="s">
        <v>468</v>
      </c>
      <c r="K194" s="5" t="s">
        <v>1126</v>
      </c>
      <c r="L194" s="635"/>
      <c r="M194" s="646">
        <v>0.05</v>
      </c>
      <c r="X194" s="552"/>
      <c r="Y194" s="634" t="s">
        <v>478</v>
      </c>
      <c r="Z194" s="5" t="s">
        <v>479</v>
      </c>
      <c r="AA194" s="635"/>
      <c r="AB194" s="656">
        <f>(AB192/AB193)</f>
        <v>0</v>
      </c>
    </row>
    <row r="195" spans="2:28" ht="13.5" thickBot="1" x14ac:dyDescent="0.45">
      <c r="B195" s="658"/>
      <c r="C195" s="649" t="s">
        <v>481</v>
      </c>
      <c r="D195" s="650" t="s">
        <v>482</v>
      </c>
      <c r="E195" s="651"/>
      <c r="F195" s="659">
        <f>+(F186/F193)</f>
        <v>15000</v>
      </c>
      <c r="I195" s="554"/>
      <c r="J195" s="649" t="s">
        <v>470</v>
      </c>
      <c r="K195" s="650" t="s">
        <v>471</v>
      </c>
      <c r="L195" s="651"/>
      <c r="M195" s="652">
        <f>(M193/(1-M194))</f>
        <v>0</v>
      </c>
      <c r="X195" s="658"/>
      <c r="Y195" s="649" t="s">
        <v>481</v>
      </c>
      <c r="Z195" s="650" t="s">
        <v>482</v>
      </c>
      <c r="AA195" s="651"/>
      <c r="AB195" s="659">
        <f>+(AB186/AB193)</f>
        <v>0</v>
      </c>
    </row>
    <row r="196" spans="2:28" ht="13.5" thickBot="1" x14ac:dyDescent="0.45">
      <c r="B196" s="660"/>
      <c r="C196" s="661" t="s">
        <v>523</v>
      </c>
      <c r="D196" s="662" t="s">
        <v>488</v>
      </c>
      <c r="E196" s="9"/>
      <c r="F196" s="847">
        <f>'October Budget'!$AZ$19</f>
        <v>0</v>
      </c>
      <c r="I196" s="552"/>
      <c r="J196" s="634" t="s">
        <v>472</v>
      </c>
      <c r="K196" s="5" t="s">
        <v>473</v>
      </c>
      <c r="L196" s="635"/>
      <c r="M196" s="646">
        <v>0.95</v>
      </c>
      <c r="X196" s="660"/>
      <c r="Y196" s="661" t="s">
        <v>523</v>
      </c>
      <c r="Z196" s="662" t="s">
        <v>488</v>
      </c>
      <c r="AA196" s="9"/>
      <c r="AB196" s="847">
        <f>'October Budget'!$BG40</f>
        <v>0</v>
      </c>
    </row>
    <row r="197" spans="2:28" ht="13.5" thickBot="1" x14ac:dyDescent="0.45">
      <c r="B197" s="633"/>
      <c r="C197" s="634" t="s">
        <v>524</v>
      </c>
      <c r="D197" s="294" t="s">
        <v>489</v>
      </c>
      <c r="E197" s="1"/>
      <c r="F197" s="847">
        <f>'October Budget'!$AZ$20</f>
        <v>0</v>
      </c>
      <c r="I197" s="552"/>
      <c r="J197" s="634" t="s">
        <v>474</v>
      </c>
      <c r="K197" s="5" t="s">
        <v>475</v>
      </c>
      <c r="L197" s="635"/>
      <c r="M197" s="644">
        <f>SUM(M195/M196)</f>
        <v>0</v>
      </c>
      <c r="X197" s="633"/>
      <c r="Y197" s="634" t="s">
        <v>524</v>
      </c>
      <c r="Z197" s="294" t="s">
        <v>489</v>
      </c>
      <c r="AA197" s="1"/>
      <c r="AB197" s="847">
        <f>'October Budget'!$BG41</f>
        <v>0</v>
      </c>
    </row>
    <row r="198" spans="2:28" ht="15.4" thickBot="1" x14ac:dyDescent="0.45">
      <c r="B198" s="633"/>
      <c r="C198" s="634" t="s">
        <v>525</v>
      </c>
      <c r="D198" s="294" t="s">
        <v>483</v>
      </c>
      <c r="E198" s="1"/>
      <c r="F198" s="663">
        <f>SUM(F192-(F196+F197))</f>
        <v>103.61842105263158</v>
      </c>
      <c r="I198" s="552"/>
      <c r="J198" s="634" t="s">
        <v>476</v>
      </c>
      <c r="K198" s="5" t="s">
        <v>477</v>
      </c>
      <c r="L198" s="635"/>
      <c r="M198" s="846">
        <f>'October Budget'!BG$15</f>
        <v>21</v>
      </c>
      <c r="X198" s="633"/>
      <c r="Y198" s="634" t="s">
        <v>525</v>
      </c>
      <c r="Z198" s="294" t="s">
        <v>483</v>
      </c>
      <c r="AA198" s="1"/>
      <c r="AB198" s="663">
        <f>SUM(AB192-(AB196+AB197))</f>
        <v>0</v>
      </c>
    </row>
    <row r="199" spans="2:28" ht="15.4" thickBot="1" x14ac:dyDescent="0.45">
      <c r="B199" s="633"/>
      <c r="C199" s="634" t="s">
        <v>526</v>
      </c>
      <c r="D199" s="294" t="s">
        <v>484</v>
      </c>
      <c r="E199" s="1"/>
      <c r="F199" s="664">
        <v>300</v>
      </c>
      <c r="I199" s="552"/>
      <c r="J199" s="634" t="s">
        <v>478</v>
      </c>
      <c r="K199" s="5" t="s">
        <v>479</v>
      </c>
      <c r="L199" s="635"/>
      <c r="M199" s="656">
        <f>(M197/M198)</f>
        <v>0</v>
      </c>
      <c r="X199" s="633"/>
      <c r="Y199" s="634" t="s">
        <v>526</v>
      </c>
      <c r="Z199" s="294" t="s">
        <v>484</v>
      </c>
      <c r="AA199" s="1"/>
      <c r="AB199" s="849">
        <v>150</v>
      </c>
    </row>
    <row r="200" spans="2:28" ht="15.4" thickBot="1" x14ac:dyDescent="0.45">
      <c r="B200" s="658"/>
      <c r="C200" s="649" t="s">
        <v>527</v>
      </c>
      <c r="D200" s="650" t="s">
        <v>485</v>
      </c>
      <c r="E200" s="2"/>
      <c r="F200" s="665">
        <f>+(F198*F199)</f>
        <v>31085.526315789473</v>
      </c>
      <c r="I200" s="658"/>
      <c r="J200" s="649" t="s">
        <v>481</v>
      </c>
      <c r="K200" s="650" t="s">
        <v>482</v>
      </c>
      <c r="L200" s="651"/>
      <c r="M200" s="659">
        <f>+(M191/M198)</f>
        <v>0</v>
      </c>
      <c r="X200" s="658"/>
      <c r="Y200" s="649" t="s">
        <v>527</v>
      </c>
      <c r="Z200" s="650" t="s">
        <v>485</v>
      </c>
      <c r="AA200" s="2"/>
      <c r="AB200" s="665">
        <f>+(AB198*AB199)</f>
        <v>0</v>
      </c>
    </row>
    <row r="201" spans="2:28" ht="13.15" thickBot="1" x14ac:dyDescent="0.4"/>
    <row r="202" spans="2:28" ht="13.5" thickBot="1" x14ac:dyDescent="0.45">
      <c r="B202" s="616" t="s">
        <v>453</v>
      </c>
      <c r="C202" s="617"/>
      <c r="D202" s="617"/>
      <c r="E202" s="617"/>
      <c r="F202" s="617"/>
      <c r="I202" s="1223" t="s">
        <v>453</v>
      </c>
      <c r="J202" s="1224"/>
      <c r="K202" s="1224"/>
      <c r="L202" s="1224"/>
      <c r="M202" s="1224"/>
      <c r="X202" s="616" t="s">
        <v>453</v>
      </c>
      <c r="Y202" s="617"/>
      <c r="Z202" s="617"/>
      <c r="AA202" s="617"/>
      <c r="AB202" s="617"/>
    </row>
    <row r="203" spans="2:28" ht="13.5" thickBot="1" x14ac:dyDescent="0.45">
      <c r="B203" s="623" t="s">
        <v>461</v>
      </c>
      <c r="C203" s="624"/>
      <c r="D203" s="624"/>
      <c r="E203" s="624"/>
      <c r="F203" s="624"/>
      <c r="I203" s="623" t="s">
        <v>461</v>
      </c>
      <c r="J203" s="624"/>
      <c r="K203" s="624"/>
      <c r="L203" s="624"/>
      <c r="M203" s="624"/>
      <c r="X203" s="623" t="s">
        <v>461</v>
      </c>
      <c r="Y203" s="624"/>
      <c r="Z203" s="624"/>
      <c r="AA203" s="624"/>
      <c r="AB203" s="624"/>
    </row>
    <row r="204" spans="2:28" ht="13.5" thickBot="1" x14ac:dyDescent="0.45">
      <c r="B204" s="630" t="s">
        <v>512</v>
      </c>
      <c r="C204" s="631"/>
      <c r="D204" s="631"/>
      <c r="E204" s="631"/>
      <c r="F204" s="631"/>
      <c r="I204" s="1225" t="s">
        <v>1124</v>
      </c>
      <c r="J204" s="1226"/>
      <c r="K204" s="1226"/>
      <c r="L204" s="1226"/>
      <c r="M204" s="1226"/>
      <c r="X204" s="630" t="s">
        <v>962</v>
      </c>
      <c r="Y204" s="631"/>
      <c r="Z204" s="631"/>
      <c r="AA204" s="631"/>
      <c r="AB204" s="631"/>
    </row>
    <row r="205" spans="2:28" ht="13.5" thickBot="1" x14ac:dyDescent="0.45">
      <c r="B205" s="633"/>
      <c r="C205" s="634" t="s">
        <v>462</v>
      </c>
      <c r="D205" s="5" t="s">
        <v>463</v>
      </c>
      <c r="E205" s="635"/>
      <c r="F205" s="636">
        <f>'November Budget'!$AZ$8</f>
        <v>210000</v>
      </c>
      <c r="I205" s="633"/>
      <c r="J205" s="634" t="s">
        <v>462</v>
      </c>
      <c r="K205" s="5" t="s">
        <v>463</v>
      </c>
      <c r="L205" s="635"/>
      <c r="M205" s="636">
        <f>'November Budget'!BG$8</f>
        <v>0</v>
      </c>
      <c r="X205" s="633"/>
      <c r="Y205" s="634" t="s">
        <v>462</v>
      </c>
      <c r="Z205" s="5" t="s">
        <v>463</v>
      </c>
      <c r="AA205" s="635"/>
      <c r="AB205" s="636">
        <f>'November Budget'!$BG29</f>
        <v>0</v>
      </c>
    </row>
    <row r="206" spans="2:28" ht="13.5" thickBot="1" x14ac:dyDescent="0.45">
      <c r="B206" s="552"/>
      <c r="C206" s="634" t="s">
        <v>464</v>
      </c>
      <c r="D206" s="5" t="s">
        <v>465</v>
      </c>
      <c r="E206" s="635"/>
      <c r="F206" s="636">
        <f>'November Budget'!$AZ$9</f>
        <v>8000</v>
      </c>
      <c r="I206" s="552"/>
      <c r="J206" s="634" t="s">
        <v>464</v>
      </c>
      <c r="K206" s="5" t="s">
        <v>465</v>
      </c>
      <c r="L206" s="635"/>
      <c r="M206" s="636">
        <f>'November Budget'!BG$9</f>
        <v>350</v>
      </c>
      <c r="X206" s="552"/>
      <c r="Y206" s="634" t="s">
        <v>464</v>
      </c>
      <c r="Z206" s="5" t="s">
        <v>465</v>
      </c>
      <c r="AA206" s="635"/>
      <c r="AB206" s="636">
        <f>'November Budget'!$BG30</f>
        <v>850</v>
      </c>
    </row>
    <row r="207" spans="2:28" ht="13.5" thickBot="1" x14ac:dyDescent="0.45">
      <c r="B207" s="552"/>
      <c r="C207" s="634" t="s">
        <v>466</v>
      </c>
      <c r="D207" s="5" t="s">
        <v>467</v>
      </c>
      <c r="E207" s="635"/>
      <c r="F207" s="644">
        <f>(F205/F206)</f>
        <v>26.25</v>
      </c>
      <c r="I207" s="552"/>
      <c r="J207" s="634" t="s">
        <v>466</v>
      </c>
      <c r="K207" s="5" t="s">
        <v>467</v>
      </c>
      <c r="L207" s="635"/>
      <c r="M207" s="644">
        <f>(M205/M206)</f>
        <v>0</v>
      </c>
      <c r="X207" s="552"/>
      <c r="Y207" s="634" t="s">
        <v>466</v>
      </c>
      <c r="Z207" s="5" t="s">
        <v>467</v>
      </c>
      <c r="AA207" s="635"/>
      <c r="AB207" s="644">
        <f>(AB205/AB206)</f>
        <v>0</v>
      </c>
    </row>
    <row r="208" spans="2:28" ht="13.5" thickBot="1" x14ac:dyDescent="0.45">
      <c r="B208" s="552"/>
      <c r="C208" s="634" t="s">
        <v>468</v>
      </c>
      <c r="D208" s="5" t="s">
        <v>469</v>
      </c>
      <c r="E208" s="635"/>
      <c r="F208" s="646">
        <f>'November Budget'!$AZ$11</f>
        <v>0.05</v>
      </c>
      <c r="I208" s="552"/>
      <c r="J208" s="634" t="s">
        <v>468</v>
      </c>
      <c r="K208" s="5" t="s">
        <v>1126</v>
      </c>
      <c r="L208" s="635"/>
      <c r="M208" s="646">
        <v>0.05</v>
      </c>
      <c r="X208" s="552"/>
      <c r="Y208" s="634" t="s">
        <v>468</v>
      </c>
      <c r="Z208" s="5" t="s">
        <v>469</v>
      </c>
      <c r="AA208" s="635"/>
      <c r="AB208" s="646">
        <f>'November Budget'!$BG32</f>
        <v>0.05</v>
      </c>
    </row>
    <row r="209" spans="2:28" ht="13.5" thickBot="1" x14ac:dyDescent="0.45">
      <c r="B209" s="554"/>
      <c r="C209" s="649" t="s">
        <v>470</v>
      </c>
      <c r="D209" s="650" t="s">
        <v>471</v>
      </c>
      <c r="E209" s="651"/>
      <c r="F209" s="652">
        <f>(F207/(1-F208))</f>
        <v>27.631578947368421</v>
      </c>
      <c r="I209" s="554"/>
      <c r="J209" s="649" t="s">
        <v>470</v>
      </c>
      <c r="K209" s="650" t="s">
        <v>471</v>
      </c>
      <c r="L209" s="651"/>
      <c r="M209" s="652">
        <f>(M207/(1-M208))</f>
        <v>0</v>
      </c>
      <c r="X209" s="554"/>
      <c r="Y209" s="649" t="s">
        <v>470</v>
      </c>
      <c r="Z209" s="650" t="s">
        <v>471</v>
      </c>
      <c r="AA209" s="651"/>
      <c r="AB209" s="652">
        <f>(AB207/(1-AB208))</f>
        <v>0</v>
      </c>
    </row>
    <row r="210" spans="2:28" ht="13.5" thickBot="1" x14ac:dyDescent="0.45">
      <c r="B210" s="552"/>
      <c r="C210" s="634" t="s">
        <v>472</v>
      </c>
      <c r="D210" s="5" t="s">
        <v>473</v>
      </c>
      <c r="E210" s="635"/>
      <c r="F210" s="646">
        <f>'November Budget'!$AZ$13</f>
        <v>0.35</v>
      </c>
      <c r="I210" s="552"/>
      <c r="J210" s="634" t="s">
        <v>472</v>
      </c>
      <c r="K210" s="5" t="s">
        <v>473</v>
      </c>
      <c r="L210" s="635"/>
      <c r="M210" s="646">
        <v>0.95</v>
      </c>
      <c r="X210" s="552"/>
      <c r="Y210" s="634" t="s">
        <v>472</v>
      </c>
      <c r="Z210" s="5" t="s">
        <v>473</v>
      </c>
      <c r="AA210" s="635"/>
      <c r="AB210" s="646">
        <f>'November Budget'!$BG34</f>
        <v>0.95</v>
      </c>
    </row>
    <row r="211" spans="2:28" ht="13.5" thickBot="1" x14ac:dyDescent="0.45">
      <c r="B211" s="552"/>
      <c r="C211" s="634" t="s">
        <v>474</v>
      </c>
      <c r="D211" s="5" t="s">
        <v>475</v>
      </c>
      <c r="E211" s="635"/>
      <c r="F211" s="644">
        <f>SUM(F209/F210)</f>
        <v>78.94736842105263</v>
      </c>
      <c r="I211" s="552"/>
      <c r="J211" s="634" t="s">
        <v>474</v>
      </c>
      <c r="K211" s="5" t="s">
        <v>475</v>
      </c>
      <c r="L211" s="635"/>
      <c r="M211" s="644">
        <f>SUM(M209/M210)</f>
        <v>0</v>
      </c>
      <c r="X211" s="552"/>
      <c r="Y211" s="634" t="s">
        <v>474</v>
      </c>
      <c r="Z211" s="5" t="s">
        <v>475</v>
      </c>
      <c r="AA211" s="635"/>
      <c r="AB211" s="644">
        <f>SUM(AB209/AB210)</f>
        <v>0</v>
      </c>
    </row>
    <row r="212" spans="2:28" ht="13.5" thickBot="1" x14ac:dyDescent="0.45">
      <c r="B212" s="552"/>
      <c r="C212" s="634" t="s">
        <v>476</v>
      </c>
      <c r="D212" s="5" t="s">
        <v>477</v>
      </c>
      <c r="E212" s="635"/>
      <c r="F212" s="846">
        <f>'November Budget'!$AZ$15</f>
        <v>20</v>
      </c>
      <c r="I212" s="552"/>
      <c r="J212" s="634" t="s">
        <v>476</v>
      </c>
      <c r="K212" s="5" t="s">
        <v>477</v>
      </c>
      <c r="L212" s="635"/>
      <c r="M212" s="846">
        <f>'November Budget'!BG$15</f>
        <v>21</v>
      </c>
      <c r="X212" s="552"/>
      <c r="Y212" s="634" t="s">
        <v>476</v>
      </c>
      <c r="Z212" s="5" t="s">
        <v>477</v>
      </c>
      <c r="AA212" s="635"/>
      <c r="AB212" s="846">
        <f>'November Budget'!$BG36</f>
        <v>21</v>
      </c>
    </row>
    <row r="213" spans="2:28" ht="13.5" thickBot="1" x14ac:dyDescent="0.45">
      <c r="B213" s="552"/>
      <c r="C213" s="634" t="s">
        <v>478</v>
      </c>
      <c r="D213" s="5" t="s">
        <v>479</v>
      </c>
      <c r="E213" s="635"/>
      <c r="F213" s="656">
        <f>(F211/F212)</f>
        <v>3.9473684210526314</v>
      </c>
      <c r="I213" s="552"/>
      <c r="J213" s="634" t="s">
        <v>478</v>
      </c>
      <c r="K213" s="5" t="s">
        <v>479</v>
      </c>
      <c r="L213" s="635"/>
      <c r="M213" s="656">
        <f>(M211/M212)</f>
        <v>0</v>
      </c>
      <c r="X213" s="552"/>
      <c r="Y213" s="634" t="s">
        <v>478</v>
      </c>
      <c r="Z213" s="5" t="s">
        <v>479</v>
      </c>
      <c r="AA213" s="635"/>
      <c r="AB213" s="656">
        <f>(AB211/AB212)</f>
        <v>0</v>
      </c>
    </row>
    <row r="214" spans="2:28" ht="13.5" thickBot="1" x14ac:dyDescent="0.45">
      <c r="B214" s="658"/>
      <c r="C214" s="649" t="s">
        <v>481</v>
      </c>
      <c r="D214" s="650" t="s">
        <v>482</v>
      </c>
      <c r="E214" s="651"/>
      <c r="F214" s="659">
        <f>+(F205/F212)</f>
        <v>10500</v>
      </c>
      <c r="I214" s="658"/>
      <c r="J214" s="649" t="s">
        <v>481</v>
      </c>
      <c r="K214" s="650" t="s">
        <v>482</v>
      </c>
      <c r="L214" s="651"/>
      <c r="M214" s="659">
        <f>+(M205/M212)</f>
        <v>0</v>
      </c>
      <c r="X214" s="658"/>
      <c r="Y214" s="649" t="s">
        <v>481</v>
      </c>
      <c r="Z214" s="650" t="s">
        <v>482</v>
      </c>
      <c r="AA214" s="651"/>
      <c r="AB214" s="659">
        <f>+(AB205/AB212)</f>
        <v>0</v>
      </c>
    </row>
    <row r="215" spans="2:28" ht="13.5" thickBot="1" x14ac:dyDescent="0.45">
      <c r="B215" s="660"/>
      <c r="C215" s="661" t="s">
        <v>523</v>
      </c>
      <c r="D215" s="662" t="s">
        <v>488</v>
      </c>
      <c r="E215" s="9"/>
      <c r="F215" s="847">
        <f>'November Budget'!$AZ$19</f>
        <v>0</v>
      </c>
      <c r="X215" s="660"/>
      <c r="Y215" s="661" t="s">
        <v>523</v>
      </c>
      <c r="Z215" s="662" t="s">
        <v>488</v>
      </c>
      <c r="AA215" s="9"/>
      <c r="AB215" s="847">
        <f>'November Budget'!$BG40</f>
        <v>0</v>
      </c>
    </row>
    <row r="216" spans="2:28" ht="13.5" thickBot="1" x14ac:dyDescent="0.45">
      <c r="B216" s="633"/>
      <c r="C216" s="634" t="s">
        <v>524</v>
      </c>
      <c r="D216" s="294" t="s">
        <v>489</v>
      </c>
      <c r="E216" s="1"/>
      <c r="F216" s="847">
        <f>'November Budget'!$AZ$20</f>
        <v>0</v>
      </c>
      <c r="I216" s="1223" t="s">
        <v>454</v>
      </c>
      <c r="J216" s="1224"/>
      <c r="K216" s="1224"/>
      <c r="L216" s="1224"/>
      <c r="M216" s="1224"/>
      <c r="X216" s="633"/>
      <c r="Y216" s="634" t="s">
        <v>524</v>
      </c>
      <c r="Z216" s="294" t="s">
        <v>489</v>
      </c>
      <c r="AA216" s="1"/>
      <c r="AB216" s="847">
        <f>'November Budget'!$BG41</f>
        <v>0</v>
      </c>
    </row>
    <row r="217" spans="2:28" ht="15.4" thickBot="1" x14ac:dyDescent="0.45">
      <c r="B217" s="633"/>
      <c r="C217" s="634" t="s">
        <v>525</v>
      </c>
      <c r="D217" s="294" t="s">
        <v>483</v>
      </c>
      <c r="E217" s="1"/>
      <c r="F217" s="663">
        <f>SUM(F211-(F215+F216))</f>
        <v>78.94736842105263</v>
      </c>
      <c r="I217" s="623" t="s">
        <v>461</v>
      </c>
      <c r="J217" s="624"/>
      <c r="K217" s="624"/>
      <c r="L217" s="624"/>
      <c r="M217" s="624"/>
      <c r="X217" s="633"/>
      <c r="Y217" s="634" t="s">
        <v>525</v>
      </c>
      <c r="Z217" s="294" t="s">
        <v>483</v>
      </c>
      <c r="AA217" s="1"/>
      <c r="AB217" s="663">
        <f>SUM(AB211-(AB215+AB216))</f>
        <v>0</v>
      </c>
    </row>
    <row r="218" spans="2:28" ht="15.4" thickBot="1" x14ac:dyDescent="0.45">
      <c r="B218" s="633"/>
      <c r="C218" s="634" t="s">
        <v>526</v>
      </c>
      <c r="D218" s="294" t="s">
        <v>484</v>
      </c>
      <c r="E218" s="1"/>
      <c r="F218" s="664">
        <v>300</v>
      </c>
      <c r="I218" s="1225" t="s">
        <v>1124</v>
      </c>
      <c r="J218" s="1226"/>
      <c r="K218" s="1226"/>
      <c r="L218" s="1226"/>
      <c r="M218" s="1226"/>
      <c r="X218" s="633"/>
      <c r="Y218" s="634" t="s">
        <v>526</v>
      </c>
      <c r="Z218" s="294" t="s">
        <v>484</v>
      </c>
      <c r="AA218" s="1"/>
      <c r="AB218" s="849">
        <v>150</v>
      </c>
    </row>
    <row r="219" spans="2:28" ht="15.4" thickBot="1" x14ac:dyDescent="0.45">
      <c r="B219" s="658"/>
      <c r="C219" s="649" t="s">
        <v>527</v>
      </c>
      <c r="D219" s="650" t="s">
        <v>485</v>
      </c>
      <c r="E219" s="2"/>
      <c r="F219" s="665">
        <f>+(F217*F218)</f>
        <v>23684.21052631579</v>
      </c>
      <c r="I219" s="633"/>
      <c r="J219" s="634" t="s">
        <v>462</v>
      </c>
      <c r="K219" s="5" t="s">
        <v>463</v>
      </c>
      <c r="L219" s="635"/>
      <c r="M219" s="636">
        <f>'December Budget'!BG$8</f>
        <v>0</v>
      </c>
      <c r="X219" s="658"/>
      <c r="Y219" s="649" t="s">
        <v>527</v>
      </c>
      <c r="Z219" s="650" t="s">
        <v>485</v>
      </c>
      <c r="AA219" s="2"/>
      <c r="AB219" s="665">
        <f>+(AB217*AB218)</f>
        <v>0</v>
      </c>
    </row>
    <row r="220" spans="2:28" ht="13.5" thickBot="1" x14ac:dyDescent="0.45">
      <c r="I220" s="552"/>
      <c r="J220" s="634" t="s">
        <v>464</v>
      </c>
      <c r="K220" s="5" t="s">
        <v>465</v>
      </c>
      <c r="L220" s="635"/>
      <c r="M220" s="636">
        <f>'December Budget'!BG$9</f>
        <v>350</v>
      </c>
    </row>
    <row r="221" spans="2:28" ht="13.5" thickBot="1" x14ac:dyDescent="0.45">
      <c r="I221" s="552"/>
      <c r="J221" s="634" t="s">
        <v>466</v>
      </c>
      <c r="K221" s="5" t="s">
        <v>467</v>
      </c>
      <c r="L221" s="635"/>
      <c r="M221" s="644">
        <f>(M219/M220)</f>
        <v>0</v>
      </c>
    </row>
    <row r="222" spans="2:28" ht="13.5" thickBot="1" x14ac:dyDescent="0.45">
      <c r="I222" s="552"/>
      <c r="J222" s="634" t="s">
        <v>468</v>
      </c>
      <c r="K222" s="5" t="s">
        <v>1126</v>
      </c>
      <c r="L222" s="635"/>
      <c r="M222" s="646">
        <v>0.05</v>
      </c>
    </row>
    <row r="223" spans="2:28" ht="13.5" thickBot="1" x14ac:dyDescent="0.45">
      <c r="B223" s="616" t="s">
        <v>454</v>
      </c>
      <c r="C223" s="617"/>
      <c r="D223" s="617"/>
      <c r="E223" s="617"/>
      <c r="F223" s="617"/>
      <c r="I223" s="554"/>
      <c r="J223" s="649" t="s">
        <v>470</v>
      </c>
      <c r="K223" s="650" t="s">
        <v>471</v>
      </c>
      <c r="L223" s="651"/>
      <c r="M223" s="652">
        <f>(M221/(1-M222))</f>
        <v>0</v>
      </c>
      <c r="X223" s="616" t="s">
        <v>454</v>
      </c>
      <c r="Y223" s="617"/>
      <c r="Z223" s="617"/>
      <c r="AA223" s="617"/>
      <c r="AB223" s="617"/>
    </row>
    <row r="224" spans="2:28" ht="13.5" thickBot="1" x14ac:dyDescent="0.45">
      <c r="B224" s="623" t="s">
        <v>461</v>
      </c>
      <c r="C224" s="624"/>
      <c r="D224" s="624"/>
      <c r="E224" s="624"/>
      <c r="F224" s="624"/>
      <c r="I224" s="552"/>
      <c r="J224" s="634" t="s">
        <v>472</v>
      </c>
      <c r="K224" s="5" t="s">
        <v>473</v>
      </c>
      <c r="L224" s="635"/>
      <c r="M224" s="646">
        <v>0.95</v>
      </c>
      <c r="X224" s="623" t="s">
        <v>461</v>
      </c>
      <c r="Y224" s="624"/>
      <c r="Z224" s="624"/>
      <c r="AA224" s="624"/>
      <c r="AB224" s="624"/>
    </row>
    <row r="225" spans="2:28" ht="13.5" thickBot="1" x14ac:dyDescent="0.45">
      <c r="B225" s="630" t="s">
        <v>512</v>
      </c>
      <c r="C225" s="631"/>
      <c r="D225" s="631"/>
      <c r="E225" s="631"/>
      <c r="F225" s="631"/>
      <c r="I225" s="552"/>
      <c r="J225" s="634" t="s">
        <v>474</v>
      </c>
      <c r="K225" s="5" t="s">
        <v>475</v>
      </c>
      <c r="L225" s="635"/>
      <c r="M225" s="644">
        <f>SUM(M223/M224)</f>
        <v>0</v>
      </c>
      <c r="X225" s="630" t="s">
        <v>962</v>
      </c>
      <c r="Y225" s="631"/>
      <c r="Z225" s="631"/>
      <c r="AA225" s="631"/>
      <c r="AB225" s="631"/>
    </row>
    <row r="226" spans="2:28" ht="13.5" thickBot="1" x14ac:dyDescent="0.45">
      <c r="B226" s="633"/>
      <c r="C226" s="634" t="s">
        <v>462</v>
      </c>
      <c r="D226" s="5" t="s">
        <v>463</v>
      </c>
      <c r="E226" s="635"/>
      <c r="F226" s="636">
        <f>'December Budget'!$AZ$8</f>
        <v>210000</v>
      </c>
      <c r="I226" s="552"/>
      <c r="J226" s="634" t="s">
        <v>476</v>
      </c>
      <c r="K226" s="5" t="s">
        <v>477</v>
      </c>
      <c r="L226" s="635"/>
      <c r="M226" s="846">
        <f>'December Budget'!BG$15</f>
        <v>21</v>
      </c>
      <c r="X226" s="633"/>
      <c r="Y226" s="634" t="s">
        <v>462</v>
      </c>
      <c r="Z226" s="5" t="s">
        <v>463</v>
      </c>
      <c r="AA226" s="635"/>
      <c r="AB226" s="636">
        <f>'December Budget'!$BG29</f>
        <v>0</v>
      </c>
    </row>
    <row r="227" spans="2:28" ht="13.5" thickBot="1" x14ac:dyDescent="0.45">
      <c r="B227" s="552"/>
      <c r="C227" s="634" t="s">
        <v>464</v>
      </c>
      <c r="D227" s="5" t="s">
        <v>465</v>
      </c>
      <c r="E227" s="635"/>
      <c r="F227" s="636">
        <f>'December Budget'!$AZ$9</f>
        <v>8000</v>
      </c>
      <c r="I227" s="552"/>
      <c r="J227" s="634" t="s">
        <v>478</v>
      </c>
      <c r="K227" s="5" t="s">
        <v>479</v>
      </c>
      <c r="L227" s="635"/>
      <c r="M227" s="656">
        <f>(M225/M226)</f>
        <v>0</v>
      </c>
      <c r="X227" s="552"/>
      <c r="Y227" s="634" t="s">
        <v>464</v>
      </c>
      <c r="Z227" s="5" t="s">
        <v>465</v>
      </c>
      <c r="AA227" s="635"/>
      <c r="AB227" s="636">
        <f>'December Budget'!$BG30</f>
        <v>850</v>
      </c>
    </row>
    <row r="228" spans="2:28" ht="13.5" thickBot="1" x14ac:dyDescent="0.45">
      <c r="B228" s="552"/>
      <c r="C228" s="634" t="s">
        <v>466</v>
      </c>
      <c r="D228" s="5" t="s">
        <v>467</v>
      </c>
      <c r="E228" s="635"/>
      <c r="F228" s="644">
        <f>(F226/F227)</f>
        <v>26.25</v>
      </c>
      <c r="I228" s="658"/>
      <c r="J228" s="649" t="s">
        <v>481</v>
      </c>
      <c r="K228" s="650" t="s">
        <v>482</v>
      </c>
      <c r="L228" s="651"/>
      <c r="M228" s="659">
        <f>+(M219/M226)</f>
        <v>0</v>
      </c>
      <c r="X228" s="552"/>
      <c r="Y228" s="634" t="s">
        <v>466</v>
      </c>
      <c r="Z228" s="5" t="s">
        <v>467</v>
      </c>
      <c r="AA228" s="635"/>
      <c r="AB228" s="644">
        <f>(AB226/AB227)</f>
        <v>0</v>
      </c>
    </row>
    <row r="229" spans="2:28" ht="13.5" thickBot="1" x14ac:dyDescent="0.45">
      <c r="B229" s="552"/>
      <c r="C229" s="634" t="s">
        <v>468</v>
      </c>
      <c r="D229" s="5" t="s">
        <v>469</v>
      </c>
      <c r="E229" s="635"/>
      <c r="F229" s="646">
        <f>'December Budget'!$AZ$11</f>
        <v>0.05</v>
      </c>
      <c r="X229" s="552"/>
      <c r="Y229" s="634" t="s">
        <v>468</v>
      </c>
      <c r="Z229" s="5" t="s">
        <v>469</v>
      </c>
      <c r="AA229" s="635"/>
      <c r="AB229" s="646">
        <f>'December Budget'!$BG32</f>
        <v>0.05</v>
      </c>
    </row>
    <row r="230" spans="2:28" ht="13.5" thickBot="1" x14ac:dyDescent="0.45">
      <c r="B230" s="554"/>
      <c r="C230" s="649" t="s">
        <v>470</v>
      </c>
      <c r="D230" s="650" t="s">
        <v>471</v>
      </c>
      <c r="E230" s="651"/>
      <c r="F230" s="652">
        <f>(F228/(1-F229))</f>
        <v>27.631578947368421</v>
      </c>
      <c r="X230" s="554"/>
      <c r="Y230" s="649" t="s">
        <v>470</v>
      </c>
      <c r="Z230" s="650" t="s">
        <v>471</v>
      </c>
      <c r="AA230" s="651"/>
      <c r="AB230" s="652">
        <f>(AB228/(1-AB229))</f>
        <v>0</v>
      </c>
    </row>
    <row r="231" spans="2:28" ht="13.5" thickBot="1" x14ac:dyDescent="0.45">
      <c r="B231" s="552"/>
      <c r="C231" s="634" t="s">
        <v>472</v>
      </c>
      <c r="D231" s="5" t="s">
        <v>473</v>
      </c>
      <c r="E231" s="635"/>
      <c r="F231" s="646">
        <f>'December Budget'!$AZ$13</f>
        <v>0.35</v>
      </c>
      <c r="X231" s="552"/>
      <c r="Y231" s="634" t="s">
        <v>472</v>
      </c>
      <c r="Z231" s="5" t="s">
        <v>473</v>
      </c>
      <c r="AA231" s="635"/>
      <c r="AB231" s="646">
        <f>'December Budget'!$BG34</f>
        <v>0.95</v>
      </c>
    </row>
    <row r="232" spans="2:28" ht="13.5" thickBot="1" x14ac:dyDescent="0.45">
      <c r="B232" s="552"/>
      <c r="C232" s="634" t="s">
        <v>474</v>
      </c>
      <c r="D232" s="5" t="s">
        <v>475</v>
      </c>
      <c r="E232" s="635"/>
      <c r="F232" s="644">
        <f>SUM(F230/F231)</f>
        <v>78.94736842105263</v>
      </c>
      <c r="X232" s="552"/>
      <c r="Y232" s="634" t="s">
        <v>474</v>
      </c>
      <c r="Z232" s="5" t="s">
        <v>475</v>
      </c>
      <c r="AA232" s="635"/>
      <c r="AB232" s="644">
        <f>SUM(AB230/AB231)</f>
        <v>0</v>
      </c>
    </row>
    <row r="233" spans="2:28" ht="13.5" thickBot="1" x14ac:dyDescent="0.45">
      <c r="B233" s="552"/>
      <c r="C233" s="634" t="s">
        <v>476</v>
      </c>
      <c r="D233" s="5" t="s">
        <v>477</v>
      </c>
      <c r="E233" s="635"/>
      <c r="F233" s="846">
        <f>'December Budget'!$AZ$15</f>
        <v>21</v>
      </c>
      <c r="X233" s="552"/>
      <c r="Y233" s="634" t="s">
        <v>476</v>
      </c>
      <c r="Z233" s="5" t="s">
        <v>477</v>
      </c>
      <c r="AA233" s="635"/>
      <c r="AB233" s="846">
        <f>'December Budget'!$BG36</f>
        <v>21</v>
      </c>
    </row>
    <row r="234" spans="2:28" ht="13.5" thickBot="1" x14ac:dyDescent="0.45">
      <c r="B234" s="552"/>
      <c r="C234" s="634" t="s">
        <v>478</v>
      </c>
      <c r="D234" s="5" t="s">
        <v>479</v>
      </c>
      <c r="E234" s="635"/>
      <c r="F234" s="656">
        <f>(F232/F233)</f>
        <v>3.7593984962406015</v>
      </c>
      <c r="X234" s="552"/>
      <c r="Y234" s="634" t="s">
        <v>478</v>
      </c>
      <c r="Z234" s="5" t="s">
        <v>479</v>
      </c>
      <c r="AA234" s="635"/>
      <c r="AB234" s="656">
        <f>(AB232/AB233)</f>
        <v>0</v>
      </c>
    </row>
    <row r="235" spans="2:28" ht="13.5" thickBot="1" x14ac:dyDescent="0.45">
      <c r="B235" s="658"/>
      <c r="C235" s="649" t="s">
        <v>481</v>
      </c>
      <c r="D235" s="650" t="s">
        <v>482</v>
      </c>
      <c r="E235" s="651"/>
      <c r="F235" s="659">
        <f>+(F226/F233)</f>
        <v>10000</v>
      </c>
      <c r="X235" s="658"/>
      <c r="Y235" s="649" t="s">
        <v>481</v>
      </c>
      <c r="Z235" s="650" t="s">
        <v>482</v>
      </c>
      <c r="AA235" s="651"/>
      <c r="AB235" s="659">
        <f>+(AB226/AB233)</f>
        <v>0</v>
      </c>
    </row>
    <row r="236" spans="2:28" ht="13.5" thickBot="1" x14ac:dyDescent="0.45">
      <c r="B236" s="660"/>
      <c r="C236" s="661" t="s">
        <v>523</v>
      </c>
      <c r="D236" s="662" t="s">
        <v>488</v>
      </c>
      <c r="E236" s="9"/>
      <c r="F236" s="847">
        <f>'December Budget'!$AZ$19</f>
        <v>0</v>
      </c>
      <c r="X236" s="660"/>
      <c r="Y236" s="661" t="s">
        <v>523</v>
      </c>
      <c r="Z236" s="662" t="s">
        <v>488</v>
      </c>
      <c r="AA236" s="9"/>
      <c r="AB236" s="847">
        <f>'December Budget'!$BG40</f>
        <v>0</v>
      </c>
    </row>
    <row r="237" spans="2:28" ht="13.5" thickBot="1" x14ac:dyDescent="0.45">
      <c r="B237" s="633"/>
      <c r="C237" s="634" t="s">
        <v>524</v>
      </c>
      <c r="D237" s="294" t="s">
        <v>489</v>
      </c>
      <c r="E237" s="1"/>
      <c r="F237" s="847">
        <f>'December Budget'!$AZ$20</f>
        <v>0</v>
      </c>
      <c r="X237" s="633"/>
      <c r="Y237" s="634" t="s">
        <v>524</v>
      </c>
      <c r="Z237" s="294" t="s">
        <v>489</v>
      </c>
      <c r="AA237" s="1"/>
      <c r="AB237" s="847">
        <f>'December Budget'!$BG41</f>
        <v>0</v>
      </c>
    </row>
    <row r="238" spans="2:28" ht="15.4" thickBot="1" x14ac:dyDescent="0.45">
      <c r="B238" s="633"/>
      <c r="C238" s="634" t="s">
        <v>525</v>
      </c>
      <c r="D238" s="294" t="s">
        <v>483</v>
      </c>
      <c r="E238" s="1"/>
      <c r="F238" s="663">
        <f>SUM(F232-(F236+F237))</f>
        <v>78.94736842105263</v>
      </c>
      <c r="X238" s="633"/>
      <c r="Y238" s="634" t="s">
        <v>525</v>
      </c>
      <c r="Z238" s="294" t="s">
        <v>483</v>
      </c>
      <c r="AA238" s="1"/>
      <c r="AB238" s="663">
        <f>SUM(AB232-(AB236+AB237))</f>
        <v>0</v>
      </c>
    </row>
    <row r="239" spans="2:28" ht="15.4" thickBot="1" x14ac:dyDescent="0.45">
      <c r="B239" s="633"/>
      <c r="C239" s="634" t="s">
        <v>526</v>
      </c>
      <c r="D239" s="294" t="s">
        <v>484</v>
      </c>
      <c r="E239" s="1"/>
      <c r="F239" s="664">
        <v>300</v>
      </c>
      <c r="X239" s="633"/>
      <c r="Y239" s="634" t="s">
        <v>526</v>
      </c>
      <c r="Z239" s="294" t="s">
        <v>484</v>
      </c>
      <c r="AA239" s="1"/>
      <c r="AB239" s="849">
        <v>150</v>
      </c>
    </row>
    <row r="240" spans="2:28" ht="15.4" thickBot="1" x14ac:dyDescent="0.45">
      <c r="B240" s="658"/>
      <c r="C240" s="649" t="s">
        <v>527</v>
      </c>
      <c r="D240" s="650" t="s">
        <v>485</v>
      </c>
      <c r="E240" s="2"/>
      <c r="F240" s="665">
        <f>+(F238*F239)</f>
        <v>23684.21052631579</v>
      </c>
      <c r="X240" s="658"/>
      <c r="Y240" s="649" t="s">
        <v>527</v>
      </c>
      <c r="Z240" s="650" t="s">
        <v>485</v>
      </c>
      <c r="AA240" s="2"/>
      <c r="AB240" s="665">
        <f>+(AB238*AB239)</f>
        <v>0</v>
      </c>
    </row>
  </sheetData>
  <phoneticPr fontId="0" type="noConversion"/>
  <pageMargins left="0.75" right="0.75" top="1" bottom="1" header="0.5" footer="0.5"/>
  <pageSetup orientation="portrait" horizontalDpi="4294967293"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J183"/>
  <sheetViews>
    <sheetView zoomScale="74" workbookViewId="0">
      <selection activeCell="F184" sqref="F184"/>
    </sheetView>
  </sheetViews>
  <sheetFormatPr defaultRowHeight="12.75" x14ac:dyDescent="0.35"/>
  <cols>
    <col min="3" max="3" width="17.1328125" customWidth="1"/>
    <col min="6" max="6" width="14.3984375" customWidth="1"/>
  </cols>
  <sheetData>
    <row r="1" spans="1:3" ht="15" x14ac:dyDescent="0.4">
      <c r="A1" s="18" t="s">
        <v>32</v>
      </c>
    </row>
    <row r="2" spans="1:3" ht="15" x14ac:dyDescent="0.4">
      <c r="A2" s="18"/>
    </row>
    <row r="3" spans="1:3" x14ac:dyDescent="0.35">
      <c r="B3" t="s">
        <v>2</v>
      </c>
    </row>
    <row r="4" spans="1:3" x14ac:dyDescent="0.35">
      <c r="B4" t="s">
        <v>3</v>
      </c>
    </row>
    <row r="5" spans="1:3" x14ac:dyDescent="0.35">
      <c r="B5" t="s">
        <v>4</v>
      </c>
    </row>
    <row r="6" spans="1:3" x14ac:dyDescent="0.35">
      <c r="B6" t="s">
        <v>5</v>
      </c>
    </row>
    <row r="8" spans="1:3" x14ac:dyDescent="0.35">
      <c r="B8" t="s">
        <v>6</v>
      </c>
    </row>
    <row r="9" spans="1:3" x14ac:dyDescent="0.35">
      <c r="B9" t="s">
        <v>7</v>
      </c>
    </row>
    <row r="10" spans="1:3" x14ac:dyDescent="0.35">
      <c r="B10" t="s">
        <v>8</v>
      </c>
    </row>
    <row r="11" spans="1:3" x14ac:dyDescent="0.35">
      <c r="B11" t="s">
        <v>9</v>
      </c>
    </row>
    <row r="13" spans="1:3" x14ac:dyDescent="0.35">
      <c r="B13" t="s">
        <v>14</v>
      </c>
    </row>
    <row r="15" spans="1:3" x14ac:dyDescent="0.35">
      <c r="C15" t="s">
        <v>10</v>
      </c>
    </row>
    <row r="16" spans="1:3" x14ac:dyDescent="0.35">
      <c r="C16" t="s">
        <v>11</v>
      </c>
    </row>
    <row r="17" spans="1:8" x14ac:dyDescent="0.35">
      <c r="C17" t="s">
        <v>12</v>
      </c>
    </row>
    <row r="18" spans="1:8" x14ac:dyDescent="0.35">
      <c r="C18" t="s">
        <v>13</v>
      </c>
    </row>
    <row r="20" spans="1:8" ht="17.649999999999999" x14ac:dyDescent="0.5">
      <c r="B20" s="36" t="s">
        <v>191</v>
      </c>
    </row>
    <row r="21" spans="1:8" ht="17.649999999999999" x14ac:dyDescent="0.5">
      <c r="B21" s="36" t="s">
        <v>15</v>
      </c>
    </row>
    <row r="23" spans="1:8" ht="20.65" x14ac:dyDescent="0.6">
      <c r="A23" s="17" t="s">
        <v>16</v>
      </c>
    </row>
    <row r="24" spans="1:8" x14ac:dyDescent="0.35">
      <c r="A24" t="s">
        <v>67</v>
      </c>
    </row>
    <row r="26" spans="1:8" ht="13.15" x14ac:dyDescent="0.4">
      <c r="B26" s="13" t="s">
        <v>17</v>
      </c>
      <c r="E26" t="s">
        <v>18</v>
      </c>
    </row>
    <row r="27" spans="1:8" x14ac:dyDescent="0.35">
      <c r="E27" t="s">
        <v>19</v>
      </c>
    </row>
    <row r="28" spans="1:8" ht="13.15" thickBot="1" x14ac:dyDescent="0.4"/>
    <row r="29" spans="1:8" ht="13.5" thickBot="1" x14ac:dyDescent="0.45">
      <c r="C29" s="13" t="s">
        <v>89</v>
      </c>
      <c r="F29" s="306">
        <v>0</v>
      </c>
      <c r="H29" t="s">
        <v>25</v>
      </c>
    </row>
    <row r="30" spans="1:8" ht="13.5" thickBot="1" x14ac:dyDescent="0.45">
      <c r="C30" s="13" t="s">
        <v>90</v>
      </c>
      <c r="F30" s="307">
        <v>0</v>
      </c>
      <c r="H30" t="s">
        <v>26</v>
      </c>
    </row>
    <row r="31" spans="1:8" ht="13.5" thickBot="1" x14ac:dyDescent="0.45">
      <c r="C31" s="13" t="s">
        <v>91</v>
      </c>
      <c r="F31" s="16">
        <f>+(F29-F30)</f>
        <v>0</v>
      </c>
      <c r="H31" t="s">
        <v>27</v>
      </c>
    </row>
    <row r="32" spans="1:8" ht="13.5" thickBot="1" x14ac:dyDescent="0.45">
      <c r="C32" s="13" t="s">
        <v>24</v>
      </c>
      <c r="F32" s="307">
        <v>0</v>
      </c>
      <c r="H32" t="s">
        <v>28</v>
      </c>
    </row>
    <row r="33" spans="2:9" ht="13.5" thickBot="1" x14ac:dyDescent="0.45">
      <c r="C33" s="13" t="s">
        <v>23</v>
      </c>
      <c r="F33" s="15" t="e">
        <f>SUM(F31/F32)</f>
        <v>#DIV/0!</v>
      </c>
    </row>
    <row r="34" spans="2:9" x14ac:dyDescent="0.35">
      <c r="H34" t="s">
        <v>29</v>
      </c>
    </row>
    <row r="35" spans="2:9" x14ac:dyDescent="0.35">
      <c r="H35" t="s">
        <v>30</v>
      </c>
    </row>
    <row r="37" spans="2:9" x14ac:dyDescent="0.35">
      <c r="C37" t="s">
        <v>31</v>
      </c>
    </row>
    <row r="39" spans="2:9" ht="13.15" x14ac:dyDescent="0.4">
      <c r="B39" s="13" t="s">
        <v>33</v>
      </c>
      <c r="E39" t="s">
        <v>34</v>
      </c>
    </row>
    <row r="40" spans="2:9" x14ac:dyDescent="0.35">
      <c r="E40" t="s">
        <v>35</v>
      </c>
    </row>
    <row r="41" spans="2:9" ht="13.15" thickBot="1" x14ac:dyDescent="0.4"/>
    <row r="42" spans="2:9" ht="13.5" thickBot="1" x14ac:dyDescent="0.45">
      <c r="C42" s="13" t="s">
        <v>87</v>
      </c>
      <c r="F42" s="308">
        <f>+(F29)</f>
        <v>0</v>
      </c>
      <c r="H42" t="s">
        <v>37</v>
      </c>
    </row>
    <row r="43" spans="2:9" ht="13.5" thickBot="1" x14ac:dyDescent="0.45">
      <c r="C43" s="13" t="s">
        <v>21</v>
      </c>
      <c r="F43" s="308">
        <f>+(F30)</f>
        <v>0</v>
      </c>
      <c r="H43" t="s">
        <v>38</v>
      </c>
    </row>
    <row r="44" spans="2:9" ht="13.5" thickBot="1" x14ac:dyDescent="0.45">
      <c r="C44" s="13" t="s">
        <v>36</v>
      </c>
      <c r="F44" s="19" t="e">
        <f>+(F42/F43)</f>
        <v>#DIV/0!</v>
      </c>
      <c r="H44" t="s">
        <v>39</v>
      </c>
    </row>
    <row r="46" spans="2:9" x14ac:dyDescent="0.35">
      <c r="H46" t="s">
        <v>40</v>
      </c>
    </row>
    <row r="47" spans="2:9" x14ac:dyDescent="0.35">
      <c r="I47" t="s">
        <v>41</v>
      </c>
    </row>
    <row r="48" spans="2:9" x14ac:dyDescent="0.35">
      <c r="I48" t="s">
        <v>42</v>
      </c>
    </row>
    <row r="49" spans="2:9" x14ac:dyDescent="0.35">
      <c r="I49" t="s">
        <v>43</v>
      </c>
    </row>
    <row r="50" spans="2:9" x14ac:dyDescent="0.35">
      <c r="I50" t="s">
        <v>44</v>
      </c>
    </row>
    <row r="52" spans="2:9" ht="13.15" x14ac:dyDescent="0.4">
      <c r="B52" s="13" t="s">
        <v>45</v>
      </c>
      <c r="F52" t="s">
        <v>46</v>
      </c>
    </row>
    <row r="53" spans="2:9" x14ac:dyDescent="0.35">
      <c r="F53" t="s">
        <v>47</v>
      </c>
    </row>
    <row r="54" spans="2:9" ht="13.15" thickBot="1" x14ac:dyDescent="0.4"/>
    <row r="55" spans="2:9" ht="13.5" thickBot="1" x14ac:dyDescent="0.45">
      <c r="C55" s="13" t="s">
        <v>88</v>
      </c>
      <c r="F55" s="307">
        <v>0</v>
      </c>
      <c r="H55" t="s">
        <v>48</v>
      </c>
    </row>
    <row r="56" spans="2:9" ht="13.5" thickBot="1" x14ac:dyDescent="0.45">
      <c r="C56" s="13" t="s">
        <v>21</v>
      </c>
      <c r="F56" s="308">
        <f>+(F30)</f>
        <v>0</v>
      </c>
      <c r="H56" t="s">
        <v>49</v>
      </c>
    </row>
    <row r="57" spans="2:9" ht="13.5" thickBot="1" x14ac:dyDescent="0.45">
      <c r="C57" s="13" t="s">
        <v>36</v>
      </c>
      <c r="F57" s="19" t="e">
        <f>+(F55/F56)</f>
        <v>#DIV/0!</v>
      </c>
      <c r="I57" t="s">
        <v>50</v>
      </c>
    </row>
    <row r="58" spans="2:9" x14ac:dyDescent="0.35">
      <c r="I58" t="s">
        <v>51</v>
      </c>
    </row>
    <row r="59" spans="2:9" x14ac:dyDescent="0.35">
      <c r="I59" t="s">
        <v>52</v>
      </c>
    </row>
    <row r="60" spans="2:9" x14ac:dyDescent="0.35">
      <c r="I60" t="s">
        <v>53</v>
      </c>
    </row>
    <row r="61" spans="2:9" x14ac:dyDescent="0.35">
      <c r="I61" t="s">
        <v>54</v>
      </c>
    </row>
    <row r="63" spans="2:9" ht="13.15" x14ac:dyDescent="0.4">
      <c r="B63" s="13" t="s">
        <v>55</v>
      </c>
      <c r="F63" t="s">
        <v>56</v>
      </c>
    </row>
    <row r="64" spans="2:9" x14ac:dyDescent="0.35">
      <c r="F64" t="s">
        <v>57</v>
      </c>
    </row>
    <row r="65" spans="1:8" ht="13.15" thickBot="1" x14ac:dyDescent="0.4"/>
    <row r="66" spans="1:8" ht="13.5" thickBot="1" x14ac:dyDescent="0.45">
      <c r="C66" s="13" t="s">
        <v>87</v>
      </c>
      <c r="F66" s="308">
        <f>+(F29)</f>
        <v>0</v>
      </c>
      <c r="H66" t="s">
        <v>59</v>
      </c>
    </row>
    <row r="67" spans="1:8" ht="13.5" thickBot="1" x14ac:dyDescent="0.45">
      <c r="C67" s="13" t="s">
        <v>58</v>
      </c>
      <c r="F67" s="307">
        <v>0</v>
      </c>
      <c r="H67" t="s">
        <v>60</v>
      </c>
    </row>
    <row r="68" spans="1:8" ht="13.5" thickBot="1" x14ac:dyDescent="0.45">
      <c r="C68" s="13" t="s">
        <v>36</v>
      </c>
      <c r="F68" s="19" t="e">
        <f>+(F66/F67)</f>
        <v>#DIV/0!</v>
      </c>
      <c r="H68" t="s">
        <v>61</v>
      </c>
    </row>
    <row r="71" spans="1:8" ht="20.65" x14ac:dyDescent="0.6">
      <c r="A71" s="17" t="s">
        <v>62</v>
      </c>
    </row>
    <row r="72" spans="1:8" x14ac:dyDescent="0.35">
      <c r="A72" t="s">
        <v>66</v>
      </c>
    </row>
    <row r="74" spans="1:8" ht="13.15" x14ac:dyDescent="0.4">
      <c r="B74" s="13" t="s">
        <v>63</v>
      </c>
      <c r="E74" t="s">
        <v>68</v>
      </c>
    </row>
    <row r="75" spans="1:8" x14ac:dyDescent="0.35">
      <c r="E75" t="s">
        <v>69</v>
      </c>
    </row>
    <row r="76" spans="1:8" ht="13.15" thickBot="1" x14ac:dyDescent="0.4">
      <c r="E76" t="s">
        <v>70</v>
      </c>
    </row>
    <row r="77" spans="1:8" ht="13.5" thickBot="1" x14ac:dyDescent="0.45">
      <c r="C77" s="13" t="s">
        <v>86</v>
      </c>
      <c r="F77" s="307">
        <v>0</v>
      </c>
    </row>
    <row r="78" spans="1:8" ht="13.5" thickBot="1" x14ac:dyDescent="0.45">
      <c r="C78" s="13" t="s">
        <v>64</v>
      </c>
      <c r="F78" s="307">
        <v>0</v>
      </c>
      <c r="H78" t="s">
        <v>71</v>
      </c>
    </row>
    <row r="79" spans="1:8" ht="13.5" thickBot="1" x14ac:dyDescent="0.45">
      <c r="C79" s="13" t="s">
        <v>65</v>
      </c>
      <c r="F79" s="15" t="e">
        <f>+(F77/F78)</f>
        <v>#DIV/0!</v>
      </c>
      <c r="H79" t="s">
        <v>72</v>
      </c>
    </row>
    <row r="80" spans="1:8" x14ac:dyDescent="0.35">
      <c r="H80" t="s">
        <v>73</v>
      </c>
    </row>
    <row r="82" spans="2:8" ht="13.15" x14ac:dyDescent="0.4">
      <c r="B82" s="13" t="s">
        <v>74</v>
      </c>
      <c r="E82" t="s">
        <v>76</v>
      </c>
    </row>
    <row r="83" spans="2:8" x14ac:dyDescent="0.35">
      <c r="E83" t="s">
        <v>77</v>
      </c>
    </row>
    <row r="84" spans="2:8" ht="13.15" thickBot="1" x14ac:dyDescent="0.4">
      <c r="E84" t="s">
        <v>78</v>
      </c>
    </row>
    <row r="85" spans="2:8" ht="13.5" thickBot="1" x14ac:dyDescent="0.45">
      <c r="C85" s="13" t="s">
        <v>85</v>
      </c>
      <c r="F85" s="308">
        <f>+(F30)</f>
        <v>0</v>
      </c>
      <c r="H85" t="s">
        <v>79</v>
      </c>
    </row>
    <row r="86" spans="2:8" ht="13.5" thickBot="1" x14ac:dyDescent="0.45">
      <c r="C86" s="13" t="s">
        <v>64</v>
      </c>
      <c r="F86" s="14">
        <f>+($F$78)</f>
        <v>0</v>
      </c>
      <c r="H86" t="s">
        <v>80</v>
      </c>
    </row>
    <row r="87" spans="2:8" ht="13.5" thickBot="1" x14ac:dyDescent="0.45">
      <c r="C87" s="13" t="s">
        <v>75</v>
      </c>
      <c r="F87" s="15" t="e">
        <f>+(F85/F86)</f>
        <v>#DIV/0!</v>
      </c>
      <c r="H87" t="s">
        <v>81</v>
      </c>
    </row>
    <row r="90" spans="2:8" ht="13.15" x14ac:dyDescent="0.4">
      <c r="B90" s="13" t="s">
        <v>82</v>
      </c>
      <c r="E90" t="s">
        <v>93</v>
      </c>
    </row>
    <row r="91" spans="2:8" x14ac:dyDescent="0.35">
      <c r="E91" t="s">
        <v>94</v>
      </c>
    </row>
    <row r="92" spans="2:8" ht="13.15" thickBot="1" x14ac:dyDescent="0.4">
      <c r="E92" t="s">
        <v>95</v>
      </c>
    </row>
    <row r="93" spans="2:8" ht="13.5" thickBot="1" x14ac:dyDescent="0.45">
      <c r="C93" s="13" t="s">
        <v>84</v>
      </c>
      <c r="F93" s="307">
        <v>0</v>
      </c>
    </row>
    <row r="94" spans="2:8" ht="13.5" thickBot="1" x14ac:dyDescent="0.45">
      <c r="C94" s="13" t="s">
        <v>64</v>
      </c>
      <c r="F94" s="14">
        <f>+($F$78)</f>
        <v>0</v>
      </c>
      <c r="H94" t="s">
        <v>799</v>
      </c>
    </row>
    <row r="95" spans="2:8" ht="13.5" thickBot="1" x14ac:dyDescent="0.45">
      <c r="C95" s="13" t="s">
        <v>92</v>
      </c>
      <c r="F95" s="15" t="e">
        <f>+(F93/F94)</f>
        <v>#DIV/0!</v>
      </c>
      <c r="H95" t="s">
        <v>96</v>
      </c>
    </row>
    <row r="96" spans="2:8" ht="13.15" x14ac:dyDescent="0.4">
      <c r="C96" s="13"/>
      <c r="F96" s="20"/>
    </row>
    <row r="97" spans="1:10" ht="20.65" x14ac:dyDescent="0.6">
      <c r="A97" s="17" t="s">
        <v>98</v>
      </c>
      <c r="C97" s="13"/>
      <c r="F97" s="20"/>
    </row>
    <row r="98" spans="1:10" ht="13.15" x14ac:dyDescent="0.4">
      <c r="A98" t="s">
        <v>99</v>
      </c>
      <c r="C98" s="13"/>
      <c r="F98" s="20"/>
    </row>
    <row r="100" spans="1:10" ht="13.15" x14ac:dyDescent="0.4">
      <c r="B100" s="13" t="s">
        <v>97</v>
      </c>
      <c r="E100" t="s">
        <v>103</v>
      </c>
    </row>
    <row r="101" spans="1:10" x14ac:dyDescent="0.35">
      <c r="E101" t="s">
        <v>104</v>
      </c>
    </row>
    <row r="102" spans="1:10" ht="13.15" thickBot="1" x14ac:dyDescent="0.4"/>
    <row r="103" spans="1:10" ht="13.5" thickBot="1" x14ac:dyDescent="0.45">
      <c r="C103" s="13" t="s">
        <v>105</v>
      </c>
      <c r="F103" s="307">
        <v>0</v>
      </c>
      <c r="H103" t="s">
        <v>107</v>
      </c>
    </row>
    <row r="104" spans="1:10" ht="13.5" thickBot="1" x14ac:dyDescent="0.45">
      <c r="C104" s="13" t="s">
        <v>106</v>
      </c>
      <c r="F104" s="308">
        <f>+(F32)</f>
        <v>0</v>
      </c>
      <c r="H104" t="s">
        <v>108</v>
      </c>
    </row>
    <row r="105" spans="1:10" ht="13.5" thickBot="1" x14ac:dyDescent="0.45">
      <c r="C105" s="13" t="s">
        <v>102</v>
      </c>
      <c r="F105" s="12" t="e">
        <f>+((F103/F104)*365)</f>
        <v>#DIV/0!</v>
      </c>
      <c r="H105" t="s">
        <v>109</v>
      </c>
    </row>
    <row r="106" spans="1:10" ht="13.15" x14ac:dyDescent="0.4">
      <c r="H106" s="22"/>
      <c r="I106" s="21"/>
      <c r="J106" s="21"/>
    </row>
    <row r="108" spans="1:10" ht="13.15" x14ac:dyDescent="0.4">
      <c r="B108" s="13" t="s">
        <v>110</v>
      </c>
      <c r="E108" t="s">
        <v>113</v>
      </c>
    </row>
    <row r="109" spans="1:10" x14ac:dyDescent="0.35">
      <c r="E109" t="s">
        <v>114</v>
      </c>
    </row>
    <row r="110" spans="1:10" ht="13.15" thickBot="1" x14ac:dyDescent="0.4"/>
    <row r="111" spans="1:10" ht="13.5" thickBot="1" x14ac:dyDescent="0.45">
      <c r="C111" s="13" t="s">
        <v>111</v>
      </c>
      <c r="F111" s="306">
        <v>0</v>
      </c>
      <c r="H111" t="s">
        <v>115</v>
      </c>
    </row>
    <row r="112" spans="1:10" ht="13.5" thickBot="1" x14ac:dyDescent="0.45">
      <c r="C112" s="13" t="s">
        <v>112</v>
      </c>
      <c r="F112" s="306">
        <v>0</v>
      </c>
      <c r="H112" t="s">
        <v>116</v>
      </c>
    </row>
    <row r="113" spans="2:8" ht="13.15" x14ac:dyDescent="0.4">
      <c r="C113" s="13" t="s">
        <v>102</v>
      </c>
      <c r="F113" t="e">
        <f>+((F111/F112)*365)</f>
        <v>#DIV/0!</v>
      </c>
      <c r="H113" t="s">
        <v>117</v>
      </c>
    </row>
    <row r="114" spans="2:8" x14ac:dyDescent="0.35">
      <c r="H114" t="s">
        <v>118</v>
      </c>
    </row>
    <row r="116" spans="2:8" ht="13.15" x14ac:dyDescent="0.4">
      <c r="C116" s="13" t="s">
        <v>119</v>
      </c>
    </row>
    <row r="118" spans="2:8" ht="13.15" x14ac:dyDescent="0.4">
      <c r="B118" s="13" t="s">
        <v>120</v>
      </c>
      <c r="E118" t="s">
        <v>123</v>
      </c>
    </row>
    <row r="119" spans="2:8" x14ac:dyDescent="0.35">
      <c r="E119" t="s">
        <v>124</v>
      </c>
    </row>
    <row r="120" spans="2:8" ht="13.15" thickBot="1" x14ac:dyDescent="0.4"/>
    <row r="121" spans="2:8" ht="13.5" thickBot="1" x14ac:dyDescent="0.45">
      <c r="C121" s="13" t="s">
        <v>122</v>
      </c>
      <c r="F121" s="308">
        <f>+(F32)</f>
        <v>0</v>
      </c>
      <c r="H121" t="s">
        <v>125</v>
      </c>
    </row>
    <row r="122" spans="2:8" ht="13.5" thickBot="1" x14ac:dyDescent="0.45">
      <c r="C122" s="13" t="s">
        <v>22</v>
      </c>
      <c r="F122" s="14">
        <f>+($F$31)</f>
        <v>0</v>
      </c>
    </row>
    <row r="123" spans="2:8" ht="13.5" thickBot="1" x14ac:dyDescent="0.45">
      <c r="C123" s="13" t="s">
        <v>121</v>
      </c>
      <c r="F123" s="12" t="e">
        <f>SUM(F121/F122)</f>
        <v>#DIV/0!</v>
      </c>
    </row>
    <row r="125" spans="2:8" ht="13.15" x14ac:dyDescent="0.4">
      <c r="B125" s="13" t="s">
        <v>126</v>
      </c>
      <c r="E125" t="s">
        <v>127</v>
      </c>
    </row>
    <row r="126" spans="2:8" x14ac:dyDescent="0.35">
      <c r="E126" t="s">
        <v>128</v>
      </c>
    </row>
    <row r="127" spans="2:8" ht="13.15" thickBot="1" x14ac:dyDescent="0.4">
      <c r="E127" t="s">
        <v>129</v>
      </c>
    </row>
    <row r="128" spans="2:8" ht="13.5" thickBot="1" x14ac:dyDescent="0.45">
      <c r="C128" s="13" t="s">
        <v>131</v>
      </c>
      <c r="F128" s="308">
        <f>+(F32)</f>
        <v>0</v>
      </c>
    </row>
    <row r="129" spans="2:8" ht="13.5" thickBot="1" x14ac:dyDescent="0.45">
      <c r="C129" s="13" t="s">
        <v>64</v>
      </c>
      <c r="F129" s="308">
        <f>+($F$78)</f>
        <v>0</v>
      </c>
      <c r="H129" t="s">
        <v>130</v>
      </c>
    </row>
    <row r="130" spans="2:8" ht="13.5" thickBot="1" x14ac:dyDescent="0.45">
      <c r="C130" s="13" t="s">
        <v>136</v>
      </c>
      <c r="F130" s="23" t="e">
        <f>SUM(F128/F129)</f>
        <v>#DIV/0!</v>
      </c>
    </row>
    <row r="131" spans="2:8" ht="13.15" x14ac:dyDescent="0.4">
      <c r="H131" s="11"/>
    </row>
    <row r="133" spans="2:8" ht="13.15" x14ac:dyDescent="0.4">
      <c r="B133" s="13" t="s">
        <v>132</v>
      </c>
      <c r="E133" t="s">
        <v>137</v>
      </c>
    </row>
    <row r="134" spans="2:8" x14ac:dyDescent="0.35">
      <c r="E134" t="s">
        <v>138</v>
      </c>
    </row>
    <row r="135" spans="2:8" ht="13.15" thickBot="1" x14ac:dyDescent="0.4">
      <c r="E135" t="s">
        <v>139</v>
      </c>
    </row>
    <row r="136" spans="2:8" ht="13.5" thickBot="1" x14ac:dyDescent="0.45">
      <c r="C136" s="13" t="s">
        <v>133</v>
      </c>
      <c r="F136" s="14">
        <f>+($F$112)</f>
        <v>0</v>
      </c>
    </row>
    <row r="137" spans="2:8" ht="13.5" thickBot="1" x14ac:dyDescent="0.45">
      <c r="C137" s="13" t="s">
        <v>134</v>
      </c>
      <c r="F137" s="307">
        <v>0</v>
      </c>
      <c r="H137" t="s">
        <v>140</v>
      </c>
    </row>
    <row r="138" spans="2:8" ht="13.5" thickBot="1" x14ac:dyDescent="0.45">
      <c r="C138" s="13" t="s">
        <v>135</v>
      </c>
      <c r="F138" s="23" t="e">
        <f>SUM(F136/F137)</f>
        <v>#DIV/0!</v>
      </c>
    </row>
    <row r="141" spans="2:8" ht="13.15" x14ac:dyDescent="0.4">
      <c r="B141" s="13" t="s">
        <v>141</v>
      </c>
      <c r="E141" t="s">
        <v>145</v>
      </c>
    </row>
    <row r="142" spans="2:8" x14ac:dyDescent="0.35">
      <c r="E142" t="s">
        <v>146</v>
      </c>
    </row>
    <row r="143" spans="2:8" ht="13.15" thickBot="1" x14ac:dyDescent="0.4"/>
    <row r="144" spans="2:8" ht="13.5" thickBot="1" x14ac:dyDescent="0.45">
      <c r="C144" s="13" t="s">
        <v>143</v>
      </c>
      <c r="F144" s="309">
        <v>365</v>
      </c>
    </row>
    <row r="145" spans="1:8" ht="13.5" thickBot="1" x14ac:dyDescent="0.45">
      <c r="C145" s="13" t="s">
        <v>142</v>
      </c>
      <c r="F145" s="23" t="e">
        <f>SUM($F$105)</f>
        <v>#DIV/0!</v>
      </c>
      <c r="H145" t="s">
        <v>147</v>
      </c>
    </row>
    <row r="146" spans="1:8" ht="13.5" thickBot="1" x14ac:dyDescent="0.45">
      <c r="C146" s="13" t="s">
        <v>144</v>
      </c>
      <c r="F146" s="23" t="e">
        <f>SUM(F144/F145)</f>
        <v>#DIV/0!</v>
      </c>
    </row>
    <row r="149" spans="1:8" ht="13.15" x14ac:dyDescent="0.4">
      <c r="B149" s="13" t="s">
        <v>148</v>
      </c>
      <c r="E149" t="s">
        <v>150</v>
      </c>
    </row>
    <row r="151" spans="1:8" ht="13.15" thickBot="1" x14ac:dyDescent="0.4"/>
    <row r="152" spans="1:8" ht="13.5" thickBot="1" x14ac:dyDescent="0.45">
      <c r="C152" s="13" t="s">
        <v>101</v>
      </c>
      <c r="F152" s="14">
        <f>+($F$104)</f>
        <v>0</v>
      </c>
      <c r="H152" t="s">
        <v>151</v>
      </c>
    </row>
    <row r="153" spans="1:8" ht="13.5" thickBot="1" x14ac:dyDescent="0.45">
      <c r="C153" s="13" t="s">
        <v>58</v>
      </c>
      <c r="F153" s="971">
        <f>+$F$67</f>
        <v>0</v>
      </c>
    </row>
    <row r="154" spans="1:8" ht="13.5" thickBot="1" x14ac:dyDescent="0.45">
      <c r="C154" s="13" t="s">
        <v>149</v>
      </c>
      <c r="F154" s="23" t="e">
        <f>SUM(F152/F153)</f>
        <v>#DIV/0!</v>
      </c>
    </row>
    <row r="157" spans="1:8" ht="20.65" x14ac:dyDescent="0.6">
      <c r="A157" s="17" t="s">
        <v>152</v>
      </c>
      <c r="C157" s="13"/>
      <c r="F157" s="20"/>
    </row>
    <row r="158" spans="1:8" ht="13.15" x14ac:dyDescent="0.4">
      <c r="A158" t="s">
        <v>153</v>
      </c>
      <c r="C158" s="13"/>
      <c r="F158" s="20"/>
    </row>
    <row r="160" spans="1:8" ht="13.15" x14ac:dyDescent="0.4">
      <c r="B160" s="13" t="s">
        <v>154</v>
      </c>
      <c r="E160" t="s">
        <v>157</v>
      </c>
    </row>
    <row r="161" spans="2:8" x14ac:dyDescent="0.35">
      <c r="E161" t="s">
        <v>158</v>
      </c>
    </row>
    <row r="162" spans="2:8" ht="13.15" thickBot="1" x14ac:dyDescent="0.4"/>
    <row r="163" spans="2:8" ht="13.5" thickBot="1" x14ac:dyDescent="0.45">
      <c r="C163" s="13" t="s">
        <v>155</v>
      </c>
      <c r="F163" s="307">
        <v>0</v>
      </c>
    </row>
    <row r="164" spans="2:8" ht="13.5" thickBot="1" x14ac:dyDescent="0.45">
      <c r="C164" s="13" t="s">
        <v>64</v>
      </c>
      <c r="F164" s="14">
        <f>+($F$78)</f>
        <v>0</v>
      </c>
      <c r="H164" t="s">
        <v>159</v>
      </c>
    </row>
    <row r="165" spans="2:8" ht="13.5" thickBot="1" x14ac:dyDescent="0.45">
      <c r="C165" s="13" t="s">
        <v>156</v>
      </c>
      <c r="F165" s="25" t="e">
        <f>+(F163/F164)</f>
        <v>#DIV/0!</v>
      </c>
    </row>
    <row r="167" spans="2:8" ht="13.15" x14ac:dyDescent="0.4">
      <c r="B167" s="13" t="s">
        <v>160</v>
      </c>
      <c r="E167" t="s">
        <v>162</v>
      </c>
    </row>
    <row r="169" spans="2:8" ht="13.15" thickBot="1" x14ac:dyDescent="0.4"/>
    <row r="170" spans="2:8" ht="13.5" thickBot="1" x14ac:dyDescent="0.45">
      <c r="C170" s="13" t="s">
        <v>163</v>
      </c>
      <c r="F170" s="25" t="e">
        <f>+($F$163/$F$32)</f>
        <v>#DIV/0!</v>
      </c>
    </row>
    <row r="171" spans="2:8" ht="13.5" thickBot="1" x14ac:dyDescent="0.45">
      <c r="C171" s="13" t="s">
        <v>149</v>
      </c>
      <c r="F171" s="24" t="e">
        <f>+($F$154)</f>
        <v>#DIV/0!</v>
      </c>
      <c r="H171" t="s">
        <v>164</v>
      </c>
    </row>
    <row r="172" spans="2:8" ht="13.5" thickBot="1" x14ac:dyDescent="0.45">
      <c r="C172" s="13" t="s">
        <v>161</v>
      </c>
      <c r="F172" s="37" t="e">
        <f>+(F170/F171)</f>
        <v>#DIV/0!</v>
      </c>
    </row>
    <row r="173" spans="2:8" x14ac:dyDescent="0.35">
      <c r="H173" t="s">
        <v>165</v>
      </c>
    </row>
    <row r="174" spans="2:8" x14ac:dyDescent="0.35">
      <c r="H174" t="s">
        <v>166</v>
      </c>
    </row>
    <row r="175" spans="2:8" ht="13.15" x14ac:dyDescent="0.4">
      <c r="B175" s="13" t="s">
        <v>391</v>
      </c>
    </row>
    <row r="177" spans="2:6" ht="13.15" thickBot="1" x14ac:dyDescent="0.4"/>
    <row r="178" spans="2:6" ht="13.5" thickBot="1" x14ac:dyDescent="0.45">
      <c r="C178" s="13" t="s">
        <v>168</v>
      </c>
      <c r="F178" s="311">
        <v>0</v>
      </c>
    </row>
    <row r="179" spans="2:6" ht="13.15" x14ac:dyDescent="0.4">
      <c r="C179" s="5"/>
      <c r="D179" s="1"/>
      <c r="E179" s="1"/>
      <c r="F179" s="310"/>
    </row>
    <row r="180" spans="2:6" ht="13.15" x14ac:dyDescent="0.4">
      <c r="B180" s="13" t="s">
        <v>392</v>
      </c>
    </row>
    <row r="182" spans="2:6" ht="13.15" thickBot="1" x14ac:dyDescent="0.4"/>
    <row r="183" spans="2:6" ht="13.5" thickBot="1" x14ac:dyDescent="0.45">
      <c r="C183" s="13" t="s">
        <v>393</v>
      </c>
      <c r="F183" s="311">
        <v>0</v>
      </c>
    </row>
  </sheetData>
  <phoneticPr fontId="0" type="noConversion"/>
  <pageMargins left="0.75" right="0.75" top="1" bottom="1" header="0.5" footer="0.5"/>
  <pageSetup scale="28" orientation="portrait" horizontalDpi="4294967292" verticalDpi="0" r:id="rId1"/>
  <headerFooter alignWithMargins="0"/>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70D30-AEC6-4019-AA38-731AF91919DE}">
  <dimension ref="A1:S34"/>
  <sheetViews>
    <sheetView workbookViewId="0">
      <selection activeCell="M25" sqref="M25"/>
    </sheetView>
  </sheetViews>
  <sheetFormatPr defaultRowHeight="12.75" x14ac:dyDescent="0.35"/>
  <cols>
    <col min="1" max="1" width="12.33203125" customWidth="1"/>
    <col min="2" max="2" width="16.3984375" customWidth="1"/>
    <col min="3" max="3" width="13.1328125" customWidth="1"/>
    <col min="9" max="10" width="13.265625" customWidth="1"/>
    <col min="11" max="11" width="16.59765625" customWidth="1"/>
    <col min="12" max="12" width="12.59765625" customWidth="1"/>
    <col min="16" max="16" width="14.06640625" customWidth="1"/>
  </cols>
  <sheetData>
    <row r="1" spans="1:19" ht="14.25" x14ac:dyDescent="0.45">
      <c r="A1" s="1253" t="s">
        <v>1243</v>
      </c>
      <c r="B1" s="1254" t="s">
        <v>1244</v>
      </c>
      <c r="C1" s="1255"/>
      <c r="D1" s="1255"/>
      <c r="E1" s="1256"/>
      <c r="F1" s="1255"/>
      <c r="G1" s="1255"/>
      <c r="H1" s="1255"/>
      <c r="K1" s="1257"/>
    </row>
    <row r="2" spans="1:19" ht="14.25" x14ac:dyDescent="0.45">
      <c r="B2" s="1258"/>
      <c r="C2" s="1259"/>
      <c r="E2" s="591"/>
      <c r="K2" s="1257"/>
    </row>
    <row r="3" spans="1:19" ht="14.25" x14ac:dyDescent="0.45">
      <c r="B3" t="s">
        <v>1245</v>
      </c>
      <c r="C3" s="1257" t="s">
        <v>1246</v>
      </c>
      <c r="D3" s="1260">
        <v>2</v>
      </c>
      <c r="E3" s="1259" t="s">
        <v>1247</v>
      </c>
      <c r="K3" s="1257"/>
      <c r="L3" s="1261" t="s">
        <v>1248</v>
      </c>
      <c r="M3" s="1261" t="s">
        <v>1249</v>
      </c>
    </row>
    <row r="4" spans="1:19" ht="14.25" x14ac:dyDescent="0.45">
      <c r="C4" s="1257" t="s">
        <v>1250</v>
      </c>
      <c r="D4" s="1262">
        <f>(50*5)-6</f>
        <v>244</v>
      </c>
      <c r="E4" s="1259" t="s">
        <v>1251</v>
      </c>
      <c r="K4" s="1257" t="s">
        <v>1252</v>
      </c>
      <c r="L4" s="1263">
        <v>1</v>
      </c>
      <c r="M4" s="591">
        <f>D8*L4</f>
        <v>317.2</v>
      </c>
    </row>
    <row r="5" spans="1:19" ht="14.25" x14ac:dyDescent="0.45">
      <c r="C5" s="1257" t="s">
        <v>1253</v>
      </c>
      <c r="D5" s="1264">
        <f>D4*D3</f>
        <v>488</v>
      </c>
      <c r="E5" s="1265">
        <f>D5/12</f>
        <v>40.666666666666664</v>
      </c>
      <c r="F5" t="s">
        <v>1254</v>
      </c>
      <c r="K5" s="1257" t="s">
        <v>1255</v>
      </c>
      <c r="L5" s="1266">
        <f>1-L4</f>
        <v>0</v>
      </c>
      <c r="M5" s="591">
        <f>(D8-M4)/0.5</f>
        <v>0</v>
      </c>
      <c r="N5" t="s">
        <v>1256</v>
      </c>
    </row>
    <row r="6" spans="1:19" ht="14.25" x14ac:dyDescent="0.45">
      <c r="B6" s="1258"/>
      <c r="C6" s="1259"/>
      <c r="E6" s="591"/>
      <c r="K6" s="1257" t="s">
        <v>1257</v>
      </c>
      <c r="L6" s="1267">
        <f>SUM(L4:L5)</f>
        <v>1</v>
      </c>
      <c r="M6" s="1268">
        <f>SUM(M4:M5)</f>
        <v>317.2</v>
      </c>
      <c r="N6" t="s">
        <v>1258</v>
      </c>
    </row>
    <row r="7" spans="1:19" ht="14.25" x14ac:dyDescent="0.45">
      <c r="C7" s="1257" t="s">
        <v>1259</v>
      </c>
      <c r="D7" s="1263">
        <v>0.65</v>
      </c>
      <c r="E7" s="1259" t="s">
        <v>1260</v>
      </c>
      <c r="K7" s="1258" t="s">
        <v>1261</v>
      </c>
      <c r="L7" s="1269">
        <f>P19/M6</f>
        <v>11034.047919293822</v>
      </c>
      <c r="M7" s="1259" t="s">
        <v>1262</v>
      </c>
    </row>
    <row r="8" spans="1:19" ht="18" x14ac:dyDescent="0.55000000000000004">
      <c r="B8" s="526"/>
      <c r="C8" s="1257" t="s">
        <v>1263</v>
      </c>
      <c r="D8" s="1268">
        <f>D5*D7</f>
        <v>317.2</v>
      </c>
      <c r="E8" s="1270">
        <f>D8/12</f>
        <v>26.433333333333334</v>
      </c>
      <c r="F8" s="1271" t="s">
        <v>1264</v>
      </c>
      <c r="J8" s="1272" t="s">
        <v>1265</v>
      </c>
      <c r="K8" s="1273"/>
      <c r="L8" s="1274">
        <f>+((P16/D8))</f>
        <v>0</v>
      </c>
    </row>
    <row r="9" spans="1:19" ht="14.25" x14ac:dyDescent="0.45">
      <c r="C9" s="1258" t="s">
        <v>1266</v>
      </c>
      <c r="D9" s="1269">
        <f>P19/D8</f>
        <v>11034.047919293822</v>
      </c>
      <c r="E9" s="1275">
        <f>+(D5-D8)</f>
        <v>170.8</v>
      </c>
      <c r="F9" t="s">
        <v>1267</v>
      </c>
      <c r="K9" s="1257" t="s">
        <v>1268</v>
      </c>
      <c r="L9" s="1276">
        <v>0.5</v>
      </c>
      <c r="M9" s="1277" t="s">
        <v>1269</v>
      </c>
      <c r="N9" s="1277" t="s">
        <v>1270</v>
      </c>
    </row>
    <row r="10" spans="1:19" ht="14.25" x14ac:dyDescent="0.45">
      <c r="C10" s="1258" t="s">
        <v>1271</v>
      </c>
      <c r="D10" s="1269">
        <f>D9/16+'[3]System Variables'!$B$50*(1+'[3]System Variables'!$B$49)</f>
        <v>726.02799495586385</v>
      </c>
      <c r="E10" s="1259" t="s">
        <v>1272</v>
      </c>
      <c r="K10" s="1257" t="s">
        <v>1273</v>
      </c>
      <c r="L10" s="1268">
        <f>M6/L9</f>
        <v>634.4</v>
      </c>
      <c r="M10" s="1265">
        <f>L10/12</f>
        <v>52.866666666666667</v>
      </c>
      <c r="N10" s="1265">
        <f>L10/D4</f>
        <v>2.6</v>
      </c>
    </row>
    <row r="11" spans="1:19" ht="14.65" thickBot="1" x14ac:dyDescent="0.5">
      <c r="A11" s="2"/>
      <c r="B11" s="1278"/>
      <c r="C11" s="1279"/>
      <c r="D11" s="2"/>
      <c r="E11" s="943"/>
      <c r="F11" s="2"/>
      <c r="G11" s="2"/>
      <c r="H11" s="2"/>
      <c r="I11" s="2"/>
      <c r="J11" s="2"/>
      <c r="K11" s="1280"/>
      <c r="L11" s="2"/>
      <c r="M11" s="2"/>
      <c r="N11" s="2"/>
      <c r="O11" s="2"/>
      <c r="P11" s="2"/>
      <c r="Q11" s="2"/>
      <c r="R11" s="2"/>
      <c r="S11" s="2"/>
    </row>
    <row r="12" spans="1:19" ht="14.25" x14ac:dyDescent="0.45">
      <c r="B12" s="1258"/>
      <c r="C12" s="1259"/>
      <c r="E12" s="591"/>
      <c r="K12" s="1257"/>
    </row>
    <row r="13" spans="1:19" ht="14.25" x14ac:dyDescent="0.45">
      <c r="B13" s="1281" t="s">
        <v>1274</v>
      </c>
      <c r="D13" s="684" t="s">
        <v>194</v>
      </c>
      <c r="E13" s="684" t="s">
        <v>195</v>
      </c>
      <c r="F13" s="684" t="s">
        <v>419</v>
      </c>
      <c r="G13" s="684" t="s">
        <v>420</v>
      </c>
      <c r="H13" s="684" t="s">
        <v>198</v>
      </c>
      <c r="I13" s="684" t="s">
        <v>421</v>
      </c>
      <c r="J13" s="684" t="s">
        <v>422</v>
      </c>
      <c r="K13" s="684" t="s">
        <v>449</v>
      </c>
      <c r="L13" s="684" t="s">
        <v>511</v>
      </c>
      <c r="M13" s="684" t="s">
        <v>203</v>
      </c>
      <c r="N13" s="684" t="s">
        <v>204</v>
      </c>
      <c r="O13" s="684" t="s">
        <v>205</v>
      </c>
      <c r="P13" s="684" t="s">
        <v>206</v>
      </c>
    </row>
    <row r="14" spans="1:19" ht="15.75" x14ac:dyDescent="0.5">
      <c r="C14" s="1257" t="s">
        <v>1275</v>
      </c>
      <c r="D14" s="1402">
        <f>+('January Budget'!E7)</f>
        <v>175000</v>
      </c>
      <c r="E14" s="1402">
        <f>+('February Budget'!$E$7)</f>
        <v>175000</v>
      </c>
      <c r="F14" s="1402">
        <f>+('March Budget'!$E$7)</f>
        <v>210000</v>
      </c>
      <c r="G14" s="1402">
        <f>+('April Budget'!$E$7)</f>
        <v>280000</v>
      </c>
      <c r="H14" s="1402">
        <f>+('May Budget'!$E$7)</f>
        <v>350000</v>
      </c>
      <c r="I14" s="1402">
        <f>+('June Budget'!$E$7)</f>
        <v>385000</v>
      </c>
      <c r="J14" s="1402">
        <f>+('July Budget'!$E$7)</f>
        <v>455000</v>
      </c>
      <c r="K14" s="1402">
        <f>+('August Budget'!$E$7)</f>
        <v>385000</v>
      </c>
      <c r="L14" s="1402">
        <f>+('September Budget'!$E$7)</f>
        <v>350000</v>
      </c>
      <c r="M14" s="1402">
        <f>+('October Budget'!$E$7)</f>
        <v>315000</v>
      </c>
      <c r="N14" s="1402">
        <f>+('November Budget'!$E$7)</f>
        <v>210000</v>
      </c>
      <c r="O14" s="1402">
        <f>+('December Budget'!$E$7)</f>
        <v>210000</v>
      </c>
      <c r="P14" s="1417">
        <f>SUM(D14:O14)</f>
        <v>3500000</v>
      </c>
      <c r="Q14" s="1283" t="s">
        <v>1276</v>
      </c>
    </row>
    <row r="15" spans="1:19" ht="13.15" x14ac:dyDescent="0.4">
      <c r="C15" s="1257" t="s">
        <v>1277</v>
      </c>
      <c r="D15" s="1402">
        <f>+('January Budget'!E24)</f>
        <v>175000</v>
      </c>
      <c r="E15" s="1402">
        <f>+('February Budget'!$E$24)</f>
        <v>175000</v>
      </c>
      <c r="F15" s="1402">
        <f>+('March Budget'!$E$24)</f>
        <v>210000</v>
      </c>
      <c r="G15" s="1402">
        <f>+('April Budget'!$E$24)</f>
        <v>280000</v>
      </c>
      <c r="H15" s="1402">
        <f>+('May Budget'!$E$24)</f>
        <v>350000</v>
      </c>
      <c r="I15" s="1402">
        <f>+('June Budget'!$E$24)</f>
        <v>385000</v>
      </c>
      <c r="J15" s="1402">
        <f>+('July Budget'!$E$24)</f>
        <v>455000</v>
      </c>
      <c r="K15" s="1402">
        <f>+('August Budget'!$E$24)</f>
        <v>385000</v>
      </c>
      <c r="L15" s="1402">
        <f>+('September Budget'!$E$24)</f>
        <v>350000</v>
      </c>
      <c r="M15" s="1402">
        <f>+('October Budget'!$E$24)</f>
        <v>315000</v>
      </c>
      <c r="N15" s="1402">
        <f>+('November Budget'!$E$24)</f>
        <v>210000</v>
      </c>
      <c r="O15" s="1402">
        <f>+('December Budget'!$E$24)</f>
        <v>210000</v>
      </c>
      <c r="P15" s="1417">
        <f t="shared" ref="P15:P16" si="0">SUM(D15:O15)</f>
        <v>3500000</v>
      </c>
    </row>
    <row r="16" spans="1:19" ht="13.15" x14ac:dyDescent="0.4">
      <c r="C16" s="1257" t="s">
        <v>1278</v>
      </c>
      <c r="D16" s="1402">
        <f>+('January Budget'!E114)</f>
        <v>0</v>
      </c>
      <c r="E16" s="1402">
        <f>+('February Budget'!$E$114)</f>
        <v>0</v>
      </c>
      <c r="F16" s="1402">
        <f>+('March Budget'!$E$114)</f>
        <v>0</v>
      </c>
      <c r="G16" s="1402">
        <f>+('April Budget'!$E$114)</f>
        <v>0</v>
      </c>
      <c r="H16" s="1402">
        <f>+('May Budget'!$E$114)</f>
        <v>0</v>
      </c>
      <c r="I16" s="1402">
        <f>+('June Budget'!$E$114)</f>
        <v>0</v>
      </c>
      <c r="J16" s="1402">
        <f>+('July Budget'!$E$114)</f>
        <v>0</v>
      </c>
      <c r="K16" s="1402">
        <f>+('August Budget'!$E$114)</f>
        <v>0</v>
      </c>
      <c r="L16" s="1402">
        <f>+('September Budget'!$E$114)</f>
        <v>0</v>
      </c>
      <c r="M16" s="1402">
        <f>+('October Budget'!$E$114)</f>
        <v>0</v>
      </c>
      <c r="N16" s="1402">
        <f>+('November Budget'!$E$114)</f>
        <v>0</v>
      </c>
      <c r="O16" s="1402">
        <f>+('December Budget'!$E$114)</f>
        <v>0</v>
      </c>
      <c r="P16" s="1417">
        <f t="shared" si="0"/>
        <v>0</v>
      </c>
    </row>
    <row r="17" spans="3:16" ht="14.25" x14ac:dyDescent="0.45">
      <c r="C17" s="1284" t="s">
        <v>1279</v>
      </c>
      <c r="D17" s="1416">
        <f>D15-D16</f>
        <v>175000</v>
      </c>
      <c r="E17" s="1416">
        <f t="shared" ref="E17:O17" si="1">E15-E16</f>
        <v>175000</v>
      </c>
      <c r="F17" s="1416">
        <f t="shared" si="1"/>
        <v>210000</v>
      </c>
      <c r="G17" s="1416">
        <f t="shared" si="1"/>
        <v>280000</v>
      </c>
      <c r="H17" s="1416">
        <f t="shared" si="1"/>
        <v>350000</v>
      </c>
      <c r="I17" s="1416">
        <f t="shared" si="1"/>
        <v>385000</v>
      </c>
      <c r="J17" s="1416">
        <f t="shared" si="1"/>
        <v>455000</v>
      </c>
      <c r="K17" s="1416">
        <f t="shared" si="1"/>
        <v>385000</v>
      </c>
      <c r="L17" s="1416">
        <f t="shared" si="1"/>
        <v>350000</v>
      </c>
      <c r="M17" s="1416">
        <f t="shared" si="1"/>
        <v>315000</v>
      </c>
      <c r="N17" s="1416">
        <f t="shared" si="1"/>
        <v>210000</v>
      </c>
      <c r="O17" s="1416">
        <f t="shared" si="1"/>
        <v>210000</v>
      </c>
      <c r="P17" s="1416">
        <f>SUM(D17:O17)</f>
        <v>3500000</v>
      </c>
    </row>
    <row r="18" spans="3:16" x14ac:dyDescent="0.35">
      <c r="C18" s="1257"/>
      <c r="D18" s="1282"/>
      <c r="E18" s="1282"/>
      <c r="F18" s="1282"/>
      <c r="G18" s="1282"/>
      <c r="H18" s="1282"/>
      <c r="I18" s="1282"/>
      <c r="J18" s="1282"/>
      <c r="K18" s="1282"/>
      <c r="L18" s="1282"/>
      <c r="M18" s="1282"/>
      <c r="N18" s="1282"/>
      <c r="O18" s="1282"/>
      <c r="P18" s="1282"/>
    </row>
    <row r="19" spans="3:16" ht="14.25" x14ac:dyDescent="0.45">
      <c r="C19" s="1258" t="s">
        <v>1280</v>
      </c>
      <c r="D19" s="1269">
        <f>D16+D17</f>
        <v>175000</v>
      </c>
      <c r="E19" s="1269">
        <f t="shared" ref="E19:O19" si="2">E16+E17</f>
        <v>175000</v>
      </c>
      <c r="F19" s="1269">
        <f t="shared" si="2"/>
        <v>210000</v>
      </c>
      <c r="G19" s="1269">
        <f t="shared" si="2"/>
        <v>280000</v>
      </c>
      <c r="H19" s="1269">
        <f t="shared" si="2"/>
        <v>350000</v>
      </c>
      <c r="I19" s="1269">
        <f t="shared" si="2"/>
        <v>385000</v>
      </c>
      <c r="J19" s="1269">
        <f t="shared" si="2"/>
        <v>455000</v>
      </c>
      <c r="K19" s="1269">
        <f t="shared" si="2"/>
        <v>385000</v>
      </c>
      <c r="L19" s="1269">
        <f t="shared" si="2"/>
        <v>350000</v>
      </c>
      <c r="M19" s="1269">
        <f t="shared" si="2"/>
        <v>315000</v>
      </c>
      <c r="N19" s="1269">
        <f t="shared" si="2"/>
        <v>210000</v>
      </c>
      <c r="O19" s="1269">
        <f t="shared" si="2"/>
        <v>210000</v>
      </c>
      <c r="P19" s="1269">
        <f>P16+P17</f>
        <v>3500000</v>
      </c>
    </row>
    <row r="20" spans="3:16" x14ac:dyDescent="0.35">
      <c r="C20" s="1257"/>
    </row>
    <row r="21" spans="3:16" ht="14.25" x14ac:dyDescent="0.45">
      <c r="C21" s="1257" t="s">
        <v>1281</v>
      </c>
      <c r="D21" s="1264">
        <f t="shared" ref="D21:P21" si="3">IFERROR(ROUNDUP(D19/$L$7,0),0)</f>
        <v>16</v>
      </c>
      <c r="E21" s="1264">
        <f t="shared" si="3"/>
        <v>16</v>
      </c>
      <c r="F21" s="1264">
        <f t="shared" si="3"/>
        <v>20</v>
      </c>
      <c r="G21" s="1264">
        <f t="shared" si="3"/>
        <v>26</v>
      </c>
      <c r="H21" s="1264">
        <f t="shared" si="3"/>
        <v>32</v>
      </c>
      <c r="I21" s="1264">
        <f t="shared" si="3"/>
        <v>35</v>
      </c>
      <c r="J21" s="1264">
        <f t="shared" si="3"/>
        <v>42</v>
      </c>
      <c r="K21" s="1264">
        <f t="shared" si="3"/>
        <v>35</v>
      </c>
      <c r="L21" s="1264">
        <f t="shared" si="3"/>
        <v>32</v>
      </c>
      <c r="M21" s="1264">
        <f t="shared" si="3"/>
        <v>29</v>
      </c>
      <c r="N21" s="1264">
        <f t="shared" si="3"/>
        <v>20</v>
      </c>
      <c r="O21" s="1264">
        <f t="shared" si="3"/>
        <v>20</v>
      </c>
      <c r="P21" s="1268">
        <f t="shared" si="3"/>
        <v>318</v>
      </c>
    </row>
    <row r="22" spans="3:16" ht="14.25" x14ac:dyDescent="0.45">
      <c r="C22" s="1257" t="s">
        <v>1282</v>
      </c>
      <c r="D22" s="1264">
        <f t="shared" ref="D22:P22" si="4">IFERROR(D21/$L$9,0)</f>
        <v>32</v>
      </c>
      <c r="E22" s="1264">
        <f t="shared" si="4"/>
        <v>32</v>
      </c>
      <c r="F22" s="1264">
        <f t="shared" si="4"/>
        <v>40</v>
      </c>
      <c r="G22" s="1264">
        <f t="shared" si="4"/>
        <v>52</v>
      </c>
      <c r="H22" s="1264">
        <f t="shared" si="4"/>
        <v>64</v>
      </c>
      <c r="I22" s="1264">
        <f t="shared" si="4"/>
        <v>70</v>
      </c>
      <c r="J22" s="1264">
        <f t="shared" si="4"/>
        <v>84</v>
      </c>
      <c r="K22" s="1264">
        <f t="shared" si="4"/>
        <v>70</v>
      </c>
      <c r="L22" s="1264">
        <f t="shared" si="4"/>
        <v>64</v>
      </c>
      <c r="M22" s="1264">
        <f t="shared" si="4"/>
        <v>58</v>
      </c>
      <c r="N22" s="1264">
        <f t="shared" si="4"/>
        <v>40</v>
      </c>
      <c r="O22" s="1264">
        <f t="shared" si="4"/>
        <v>40</v>
      </c>
      <c r="P22" s="1268">
        <f t="shared" si="4"/>
        <v>636</v>
      </c>
    </row>
    <row r="23" spans="3:16" x14ac:dyDescent="0.35">
      <c r="C23" s="1257" t="s">
        <v>1283</v>
      </c>
      <c r="D23" s="1285">
        <f>+(D21/27)</f>
        <v>0.59259259259259256</v>
      </c>
      <c r="E23" s="1285">
        <f>+(E21/25)</f>
        <v>0.64</v>
      </c>
      <c r="F23" s="1285">
        <f>+(F21/25)</f>
        <v>0.8</v>
      </c>
      <c r="G23" s="1285">
        <f t="shared" ref="G23:O23" si="5">+(G21/21)</f>
        <v>1.2380952380952381</v>
      </c>
      <c r="H23" s="1285">
        <f t="shared" si="5"/>
        <v>1.5238095238095237</v>
      </c>
      <c r="I23" s="1285">
        <f t="shared" si="5"/>
        <v>1.6666666666666667</v>
      </c>
      <c r="J23" s="1285">
        <f t="shared" si="5"/>
        <v>2</v>
      </c>
      <c r="K23" s="1285">
        <f t="shared" si="5"/>
        <v>1.6666666666666667</v>
      </c>
      <c r="L23" s="1285">
        <f t="shared" si="5"/>
        <v>1.5238095238095237</v>
      </c>
      <c r="M23" s="1285">
        <f t="shared" si="5"/>
        <v>1.3809523809523809</v>
      </c>
      <c r="N23" s="1285">
        <f t="shared" si="5"/>
        <v>0.95238095238095233</v>
      </c>
      <c r="O23" s="1285">
        <f t="shared" si="5"/>
        <v>0.95238095238095233</v>
      </c>
    </row>
    <row r="24" spans="3:16" ht="14.25" x14ac:dyDescent="0.45">
      <c r="D24" s="1257" t="s">
        <v>1284</v>
      </c>
      <c r="E24" s="1286">
        <v>0.06</v>
      </c>
      <c r="F24" s="591"/>
      <c r="H24" s="1257" t="s">
        <v>1285</v>
      </c>
      <c r="I24" s="1286">
        <v>0.12</v>
      </c>
      <c r="L24" s="1257" t="s">
        <v>1286</v>
      </c>
      <c r="M24" s="1286">
        <v>0.08</v>
      </c>
    </row>
    <row r="25" spans="3:16" x14ac:dyDescent="0.35">
      <c r="C25" s="1257"/>
      <c r="E25" s="591"/>
      <c r="K25" s="1257"/>
    </row>
    <row r="26" spans="3:16" x14ac:dyDescent="0.35">
      <c r="C26" s="1257"/>
      <c r="E26" s="591"/>
      <c r="K26" s="1257"/>
    </row>
    <row r="27" spans="3:16" x14ac:dyDescent="0.35">
      <c r="C27" s="1257"/>
      <c r="E27" s="591"/>
      <c r="K27" s="1257"/>
    </row>
    <row r="28" spans="3:16" x14ac:dyDescent="0.35">
      <c r="C28" s="1257"/>
      <c r="E28" s="591"/>
      <c r="K28" s="1257"/>
    </row>
    <row r="29" spans="3:16" x14ac:dyDescent="0.35">
      <c r="C29" s="1257"/>
      <c r="E29" s="591"/>
      <c r="K29" s="1257"/>
    </row>
    <row r="30" spans="3:16" x14ac:dyDescent="0.35">
      <c r="C30" s="1257"/>
      <c r="E30" s="591"/>
      <c r="K30" s="1257"/>
    </row>
    <row r="31" spans="3:16" x14ac:dyDescent="0.35">
      <c r="C31" s="1257"/>
      <c r="E31" s="591"/>
      <c r="K31" s="1257"/>
    </row>
    <row r="32" spans="3:16" x14ac:dyDescent="0.35">
      <c r="C32" s="1257"/>
      <c r="E32" s="591"/>
      <c r="K32" s="1257"/>
    </row>
    <row r="33" spans="3:11" x14ac:dyDescent="0.35">
      <c r="C33" s="1257"/>
      <c r="E33" s="591"/>
      <c r="K33" s="1257"/>
    </row>
    <row r="34" spans="3:11" x14ac:dyDescent="0.35">
      <c r="C34" s="1257"/>
      <c r="E34" s="591"/>
      <c r="K34" s="1257"/>
    </row>
  </sheetData>
  <pageMargins left="0.7" right="0.7" top="0.75" bottom="0.75" header="0.3" footer="0.3"/>
  <pageSetup orientation="portrait" horizontalDpi="300" verticalDpi="300"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5D765-3AF5-4D2A-8BB0-3151C29D71DF}">
  <dimension ref="A1:V59"/>
  <sheetViews>
    <sheetView topLeftCell="A30" workbookViewId="0">
      <selection activeCell="O59" sqref="O59"/>
    </sheetView>
  </sheetViews>
  <sheetFormatPr defaultRowHeight="12.75" x14ac:dyDescent="0.35"/>
  <cols>
    <col min="1" max="1" width="30.796875" customWidth="1"/>
    <col min="3" max="3" width="1.9296875" customWidth="1"/>
    <col min="4" max="4" width="19.265625" customWidth="1"/>
    <col min="5" max="5" width="2.3984375" customWidth="1"/>
    <col min="6" max="6" width="16.33203125" customWidth="1"/>
    <col min="7" max="7" width="1.3984375" customWidth="1"/>
    <col min="8" max="8" width="18.73046875" customWidth="1"/>
    <col min="9" max="9" width="1.1328125" customWidth="1"/>
    <col min="10" max="10" width="15.53125" customWidth="1"/>
    <col min="11" max="11" width="1.3984375" customWidth="1"/>
    <col min="12" max="12" width="15.796875" customWidth="1"/>
    <col min="13" max="13" width="2.265625" customWidth="1"/>
    <col min="14" max="14" width="14.265625" customWidth="1"/>
  </cols>
  <sheetData>
    <row r="1" spans="1:22" ht="14.25" x14ac:dyDescent="0.45">
      <c r="A1" s="1258" t="s">
        <v>1431</v>
      </c>
      <c r="B1" s="1255" t="s">
        <v>1432</v>
      </c>
      <c r="C1" s="1255"/>
      <c r="D1" s="1256"/>
      <c r="E1" s="1256"/>
      <c r="F1" s="1256"/>
      <c r="G1" s="1256"/>
      <c r="H1" s="1256"/>
      <c r="I1" s="1256"/>
      <c r="J1" s="1256"/>
      <c r="K1" s="1256"/>
      <c r="L1" s="1256"/>
      <c r="M1" s="1256"/>
      <c r="N1" s="1256"/>
      <c r="O1" s="1256"/>
      <c r="P1" s="1256"/>
      <c r="Q1" s="1287"/>
      <c r="R1" s="1288"/>
      <c r="S1" s="1288"/>
      <c r="T1" s="1288"/>
      <c r="U1" s="1288"/>
      <c r="V1" s="1288"/>
    </row>
    <row r="2" spans="1:22" ht="14.65" thickBot="1" x14ac:dyDescent="0.5">
      <c r="A2" s="1257"/>
      <c r="B2" s="1255"/>
      <c r="C2" s="1255"/>
      <c r="D2" s="1256"/>
      <c r="E2" s="1256"/>
      <c r="F2" s="1256"/>
      <c r="G2" s="1256"/>
      <c r="H2" s="1256"/>
      <c r="I2" s="1256"/>
      <c r="J2" s="1256"/>
      <c r="K2" s="1256"/>
      <c r="L2" s="1256"/>
      <c r="M2" s="1256"/>
      <c r="N2" s="1256"/>
      <c r="O2" s="1256"/>
      <c r="P2" s="1256"/>
      <c r="Q2" s="1287"/>
      <c r="R2" s="1288"/>
      <c r="S2" s="1288"/>
      <c r="T2" s="1288"/>
      <c r="U2" s="1288"/>
      <c r="V2" s="1288"/>
    </row>
    <row r="3" spans="1:22" ht="14.65" thickBot="1" x14ac:dyDescent="0.5">
      <c r="A3" s="1289" t="s">
        <v>1287</v>
      </c>
      <c r="B3" s="1290">
        <f>'Labor Rate'!E24</f>
        <v>0.06</v>
      </c>
      <c r="C3" s="1291"/>
      <c r="D3" s="1292"/>
      <c r="E3" s="1293" t="s">
        <v>1288</v>
      </c>
      <c r="F3" s="1294">
        <v>0.05</v>
      </c>
      <c r="G3" s="1295"/>
      <c r="H3" s="1292"/>
      <c r="I3" s="1293" t="s">
        <v>1289</v>
      </c>
      <c r="J3" s="1290">
        <f>'Labor Rate'!I24</f>
        <v>0.12</v>
      </c>
      <c r="K3" s="1256"/>
      <c r="L3" s="1295"/>
      <c r="M3" s="1293" t="s">
        <v>1290</v>
      </c>
      <c r="N3" s="1290">
        <f>'Labor Rate'!M24</f>
        <v>0.08</v>
      </c>
      <c r="O3" s="1256"/>
      <c r="P3" s="1256" t="s">
        <v>1291</v>
      </c>
      <c r="Q3" s="1287"/>
      <c r="R3" s="1288"/>
      <c r="S3" s="1288"/>
      <c r="T3" s="1288"/>
      <c r="U3" s="1288"/>
      <c r="V3" s="1288"/>
    </row>
    <row r="4" spans="1:22" ht="14.65" thickBot="1" x14ac:dyDescent="0.5">
      <c r="A4" s="1296"/>
      <c r="B4" s="1297" t="s">
        <v>1292</v>
      </c>
      <c r="C4" s="1255"/>
      <c r="D4" s="1256" t="s">
        <v>1293</v>
      </c>
      <c r="E4" s="1256"/>
      <c r="F4" s="1256" t="s">
        <v>1294</v>
      </c>
      <c r="G4" s="1256"/>
      <c r="H4" s="1256" t="s">
        <v>1295</v>
      </c>
      <c r="I4" s="1256"/>
      <c r="J4" s="1256" t="s">
        <v>1296</v>
      </c>
      <c r="K4" s="1256"/>
      <c r="L4" s="1256" t="s">
        <v>1297</v>
      </c>
      <c r="M4" s="1256"/>
      <c r="N4" s="1256" t="s">
        <v>1298</v>
      </c>
      <c r="O4" s="1254">
        <v>1</v>
      </c>
      <c r="P4" s="1256" t="s">
        <v>1299</v>
      </c>
      <c r="Q4" s="1287"/>
      <c r="R4" s="1288"/>
      <c r="S4" s="1288"/>
      <c r="T4" s="1288"/>
      <c r="U4" s="1288"/>
      <c r="V4" s="1288"/>
    </row>
    <row r="5" spans="1:22" ht="14.25" x14ac:dyDescent="0.45">
      <c r="A5" s="1253" t="s">
        <v>1300</v>
      </c>
      <c r="B5" s="1298">
        <v>0.3</v>
      </c>
      <c r="C5" s="1255"/>
      <c r="D5" s="1299">
        <v>10</v>
      </c>
      <c r="E5" s="1300"/>
      <c r="F5" s="1299">
        <v>10</v>
      </c>
      <c r="G5" s="1300"/>
      <c r="H5" s="1299">
        <v>20</v>
      </c>
      <c r="I5" s="1300"/>
      <c r="J5" s="1299">
        <v>20</v>
      </c>
      <c r="K5" s="1300"/>
      <c r="L5" s="1299">
        <v>0</v>
      </c>
      <c r="M5" s="1300"/>
      <c r="N5" s="1299">
        <v>0</v>
      </c>
      <c r="O5" s="1301">
        <v>2</v>
      </c>
      <c r="P5" s="1299">
        <v>0</v>
      </c>
      <c r="Q5" s="1287"/>
      <c r="R5" s="1288"/>
      <c r="S5" s="1288"/>
      <c r="T5" s="1256">
        <v>2</v>
      </c>
      <c r="U5" s="1302">
        <v>2</v>
      </c>
      <c r="V5" s="1288"/>
    </row>
    <row r="6" spans="1:22" ht="14.25" x14ac:dyDescent="0.45">
      <c r="A6" s="1253" t="s">
        <v>1301</v>
      </c>
      <c r="B6" s="1303">
        <v>0.3</v>
      </c>
      <c r="C6" s="1255"/>
      <c r="D6" s="1304">
        <v>8</v>
      </c>
      <c r="E6" s="1300"/>
      <c r="F6" s="1304">
        <v>8</v>
      </c>
      <c r="G6" s="1300"/>
      <c r="H6" s="1304">
        <v>8</v>
      </c>
      <c r="I6" s="1300"/>
      <c r="J6" s="1304">
        <v>8</v>
      </c>
      <c r="K6" s="1300"/>
      <c r="L6" s="1304">
        <v>0</v>
      </c>
      <c r="M6" s="1300"/>
      <c r="N6" s="1304">
        <v>0</v>
      </c>
      <c r="O6" s="1301">
        <v>3</v>
      </c>
      <c r="P6" s="1304">
        <v>1</v>
      </c>
      <c r="Q6" s="1287"/>
      <c r="R6" s="1288"/>
      <c r="S6" s="1288"/>
      <c r="T6" s="1256">
        <v>2.5</v>
      </c>
      <c r="U6" s="1302">
        <v>3</v>
      </c>
      <c r="V6" s="1288"/>
    </row>
    <row r="7" spans="1:22" ht="14.25" x14ac:dyDescent="0.45">
      <c r="A7" s="1253" t="s">
        <v>1302</v>
      </c>
      <c r="B7" s="1303">
        <v>0.5</v>
      </c>
      <c r="C7" s="1255"/>
      <c r="D7" s="1304">
        <v>2</v>
      </c>
      <c r="E7" s="1300"/>
      <c r="F7" s="1304">
        <v>2</v>
      </c>
      <c r="G7" s="1300"/>
      <c r="H7" s="1304">
        <v>2</v>
      </c>
      <c r="I7" s="1300"/>
      <c r="J7" s="1304">
        <v>2</v>
      </c>
      <c r="K7" s="1300"/>
      <c r="L7" s="1304">
        <v>0</v>
      </c>
      <c r="M7" s="1300"/>
      <c r="N7" s="1304">
        <v>0</v>
      </c>
      <c r="O7" s="1301">
        <v>4</v>
      </c>
      <c r="P7" s="1304">
        <v>1</v>
      </c>
      <c r="Q7" s="1287"/>
      <c r="R7" s="1288"/>
      <c r="S7" s="1288"/>
      <c r="T7" s="1256">
        <v>3</v>
      </c>
      <c r="U7" s="1302">
        <v>4</v>
      </c>
      <c r="V7" s="1288"/>
    </row>
    <row r="8" spans="1:22" ht="14.25" x14ac:dyDescent="0.45">
      <c r="A8" s="1253" t="s">
        <v>1303</v>
      </c>
      <c r="B8" s="1303">
        <v>4</v>
      </c>
      <c r="C8" s="1255"/>
      <c r="D8" s="1304">
        <v>1</v>
      </c>
      <c r="E8" s="1300"/>
      <c r="F8" s="1304">
        <v>1</v>
      </c>
      <c r="G8" s="1300"/>
      <c r="H8" s="1304">
        <v>1</v>
      </c>
      <c r="I8" s="1300"/>
      <c r="J8" s="1304">
        <v>1</v>
      </c>
      <c r="K8" s="1300"/>
      <c r="L8" s="1304">
        <v>0</v>
      </c>
      <c r="M8" s="1300"/>
      <c r="N8" s="1304">
        <v>1</v>
      </c>
      <c r="O8" s="1301">
        <v>5</v>
      </c>
      <c r="P8" s="1304">
        <v>0</v>
      </c>
      <c r="Q8" s="1287"/>
      <c r="R8" s="1288"/>
      <c r="S8" s="1288"/>
      <c r="T8" s="1256">
        <v>3.5</v>
      </c>
      <c r="U8" s="1302">
        <v>5</v>
      </c>
      <c r="V8" s="1288"/>
    </row>
    <row r="9" spans="1:22" ht="14.25" x14ac:dyDescent="0.45">
      <c r="A9" s="1253" t="s">
        <v>1304</v>
      </c>
      <c r="B9" s="1303">
        <v>10</v>
      </c>
      <c r="C9" s="1255"/>
      <c r="D9" s="1304">
        <v>0.5</v>
      </c>
      <c r="E9" s="1300"/>
      <c r="F9" s="1304">
        <v>0.5</v>
      </c>
      <c r="G9" s="1300"/>
      <c r="H9" s="1304">
        <v>0.5</v>
      </c>
      <c r="I9" s="1300"/>
      <c r="J9" s="1304">
        <v>0.5</v>
      </c>
      <c r="K9" s="1300"/>
      <c r="L9" s="1304">
        <v>0</v>
      </c>
      <c r="M9" s="1300"/>
      <c r="N9" s="1304">
        <v>0.5</v>
      </c>
      <c r="O9" s="1301">
        <v>6</v>
      </c>
      <c r="P9" s="1304">
        <v>0</v>
      </c>
      <c r="Q9" s="1287"/>
      <c r="R9" s="1288"/>
      <c r="S9" s="1288"/>
      <c r="T9" s="1256">
        <v>4</v>
      </c>
      <c r="U9" s="1302">
        <v>6</v>
      </c>
      <c r="V9" s="1288"/>
    </row>
    <row r="10" spans="1:22" ht="14.25" x14ac:dyDescent="0.45">
      <c r="A10" s="1253" t="s">
        <v>1305</v>
      </c>
      <c r="B10" s="1303">
        <v>1</v>
      </c>
      <c r="C10" s="1255"/>
      <c r="D10" s="1304">
        <v>0</v>
      </c>
      <c r="E10" s="1300"/>
      <c r="F10" s="1304">
        <v>0</v>
      </c>
      <c r="G10" s="1300"/>
      <c r="H10" s="1304">
        <v>1</v>
      </c>
      <c r="I10" s="1300"/>
      <c r="J10" s="1304">
        <v>1</v>
      </c>
      <c r="K10" s="1300"/>
      <c r="L10" s="1304">
        <v>0</v>
      </c>
      <c r="M10" s="1300"/>
      <c r="N10" s="1304">
        <v>0</v>
      </c>
      <c r="O10" s="1301">
        <v>7</v>
      </c>
      <c r="P10" s="1304">
        <v>0</v>
      </c>
      <c r="Q10" s="1287"/>
      <c r="R10" s="1288"/>
      <c r="S10" s="1288"/>
      <c r="T10" s="1256">
        <v>5</v>
      </c>
      <c r="U10" s="1302">
        <v>7</v>
      </c>
      <c r="V10" s="1288"/>
    </row>
    <row r="11" spans="1:22" ht="14.25" x14ac:dyDescent="0.45">
      <c r="A11" s="1253" t="s">
        <v>1306</v>
      </c>
      <c r="B11" s="1303">
        <v>4.8</v>
      </c>
      <c r="C11" s="1255"/>
      <c r="D11" s="1304">
        <v>0.5</v>
      </c>
      <c r="E11" s="1300"/>
      <c r="F11" s="1304">
        <v>0.5</v>
      </c>
      <c r="G11" s="1300"/>
      <c r="H11" s="1304">
        <v>0.5</v>
      </c>
      <c r="I11" s="1300"/>
      <c r="J11" s="1304">
        <v>0.5</v>
      </c>
      <c r="K11" s="1300"/>
      <c r="L11" s="1304">
        <v>0</v>
      </c>
      <c r="M11" s="1300"/>
      <c r="N11" s="1304">
        <v>0</v>
      </c>
      <c r="O11" s="1301">
        <v>8</v>
      </c>
      <c r="P11" s="1304">
        <v>0</v>
      </c>
      <c r="Q11" s="1287"/>
      <c r="R11" s="1288"/>
      <c r="S11" s="1288"/>
      <c r="T11" s="1288"/>
      <c r="U11" s="1288"/>
      <c r="V11" s="1288"/>
    </row>
    <row r="12" spans="1:22" ht="14.25" x14ac:dyDescent="0.45">
      <c r="A12" s="1253" t="s">
        <v>1307</v>
      </c>
      <c r="B12" s="1303">
        <v>12</v>
      </c>
      <c r="C12" s="1255"/>
      <c r="D12" s="1304">
        <v>1</v>
      </c>
      <c r="E12" s="1300"/>
      <c r="F12" s="1304">
        <v>1</v>
      </c>
      <c r="G12" s="1300"/>
      <c r="H12" s="1304">
        <v>1</v>
      </c>
      <c r="I12" s="1300"/>
      <c r="J12" s="1304">
        <v>1</v>
      </c>
      <c r="K12" s="1300"/>
      <c r="L12" s="1304">
        <v>1</v>
      </c>
      <c r="M12" s="1300"/>
      <c r="N12" s="1304">
        <v>0</v>
      </c>
      <c r="O12" s="1301">
        <v>9</v>
      </c>
      <c r="P12" s="1304">
        <v>0</v>
      </c>
      <c r="Q12" s="1287"/>
      <c r="R12" s="1288"/>
      <c r="S12" s="1288"/>
      <c r="T12" s="1288"/>
      <c r="U12" s="1288"/>
      <c r="V12" s="1288"/>
    </row>
    <row r="13" spans="1:22" ht="14.25" x14ac:dyDescent="0.45">
      <c r="A13" s="1253" t="s">
        <v>1308</v>
      </c>
      <c r="B13" s="1303">
        <v>5</v>
      </c>
      <c r="C13" s="1255"/>
      <c r="D13" s="1304">
        <v>2</v>
      </c>
      <c r="E13" s="1300"/>
      <c r="F13" s="1304">
        <v>2</v>
      </c>
      <c r="G13" s="1300"/>
      <c r="H13" s="1304">
        <v>2</v>
      </c>
      <c r="I13" s="1300"/>
      <c r="J13" s="1304">
        <v>2</v>
      </c>
      <c r="K13" s="1300"/>
      <c r="L13" s="1304">
        <v>2</v>
      </c>
      <c r="M13" s="1300"/>
      <c r="N13" s="1304">
        <v>0</v>
      </c>
      <c r="O13" s="1301">
        <v>10</v>
      </c>
      <c r="P13" s="1304">
        <v>0</v>
      </c>
      <c r="Q13" s="1287"/>
      <c r="R13" s="1288"/>
      <c r="S13" s="1288"/>
      <c r="T13" s="1288"/>
      <c r="U13" s="1288"/>
      <c r="V13" s="1288"/>
    </row>
    <row r="14" spans="1:22" ht="14.25" x14ac:dyDescent="0.45">
      <c r="A14" s="1253" t="s">
        <v>1309</v>
      </c>
      <c r="B14" s="1303">
        <v>15</v>
      </c>
      <c r="C14" s="1255"/>
      <c r="D14" s="1304">
        <v>1</v>
      </c>
      <c r="E14" s="1300"/>
      <c r="F14" s="1304">
        <v>1</v>
      </c>
      <c r="G14" s="1300"/>
      <c r="H14" s="1304">
        <v>1</v>
      </c>
      <c r="I14" s="1300"/>
      <c r="J14" s="1304">
        <v>1</v>
      </c>
      <c r="K14" s="1300"/>
      <c r="L14" s="1304">
        <v>1</v>
      </c>
      <c r="M14" s="1300"/>
      <c r="N14" s="1304">
        <v>0</v>
      </c>
      <c r="O14" s="1301">
        <v>11</v>
      </c>
      <c r="P14" s="1304">
        <v>0</v>
      </c>
      <c r="Q14" s="1287"/>
      <c r="R14" s="1288"/>
      <c r="S14" s="1288"/>
      <c r="T14" s="1288"/>
      <c r="U14" s="1288"/>
      <c r="V14" s="1288"/>
    </row>
    <row r="15" spans="1:22" ht="14.25" x14ac:dyDescent="0.45">
      <c r="A15" s="1253" t="s">
        <v>1310</v>
      </c>
      <c r="B15" s="1303">
        <v>10</v>
      </c>
      <c r="C15" s="1255"/>
      <c r="D15" s="1304">
        <v>0</v>
      </c>
      <c r="E15" s="1300"/>
      <c r="F15" s="1304">
        <v>0</v>
      </c>
      <c r="G15" s="1300"/>
      <c r="H15" s="1304">
        <v>0</v>
      </c>
      <c r="I15" s="1300"/>
      <c r="J15" s="1304">
        <v>0</v>
      </c>
      <c r="K15" s="1300"/>
      <c r="L15" s="1304">
        <v>0</v>
      </c>
      <c r="M15" s="1300"/>
      <c r="N15" s="1304">
        <v>0</v>
      </c>
      <c r="O15" s="1301">
        <v>12</v>
      </c>
      <c r="P15" s="1304">
        <v>0</v>
      </c>
      <c r="Q15" s="1287"/>
      <c r="R15" s="1288"/>
      <c r="S15" s="1288"/>
      <c r="T15" s="1288"/>
      <c r="U15" s="1288"/>
      <c r="V15" s="1288"/>
    </row>
    <row r="16" spans="1:22" ht="14.25" x14ac:dyDescent="0.45">
      <c r="A16" s="1253" t="s">
        <v>1311</v>
      </c>
      <c r="B16" s="1303">
        <v>1</v>
      </c>
      <c r="C16" s="1255"/>
      <c r="D16" s="1304">
        <v>10</v>
      </c>
      <c r="E16" s="1300"/>
      <c r="F16" s="1304">
        <v>10</v>
      </c>
      <c r="G16" s="1300"/>
      <c r="H16" s="1304">
        <v>10</v>
      </c>
      <c r="I16" s="1300"/>
      <c r="J16" s="1304">
        <v>10</v>
      </c>
      <c r="K16" s="1300"/>
      <c r="L16" s="1304">
        <v>0</v>
      </c>
      <c r="M16" s="1300"/>
      <c r="N16" s="1304">
        <v>0</v>
      </c>
      <c r="O16" s="1301">
        <v>13</v>
      </c>
      <c r="P16" s="1304">
        <v>0</v>
      </c>
      <c r="Q16" s="1287"/>
      <c r="R16" s="1288"/>
      <c r="S16" s="1288"/>
      <c r="T16" s="1288"/>
      <c r="U16" s="1288"/>
      <c r="V16" s="1288"/>
    </row>
    <row r="17" spans="1:22" ht="14.25" x14ac:dyDescent="0.45">
      <c r="A17" s="1253" t="s">
        <v>1312</v>
      </c>
      <c r="B17" s="1303">
        <v>3.75</v>
      </c>
      <c r="C17" s="1255"/>
      <c r="D17" s="1304">
        <v>1</v>
      </c>
      <c r="E17" s="1300"/>
      <c r="F17" s="1304">
        <v>1</v>
      </c>
      <c r="G17" s="1300"/>
      <c r="H17" s="1304">
        <v>1</v>
      </c>
      <c r="I17" s="1300"/>
      <c r="J17" s="1304">
        <v>1</v>
      </c>
      <c r="K17" s="1300"/>
      <c r="L17" s="1304">
        <v>1</v>
      </c>
      <c r="M17" s="1300"/>
      <c r="N17" s="1304">
        <v>1</v>
      </c>
      <c r="O17" s="1301">
        <v>14</v>
      </c>
      <c r="P17" s="1304">
        <v>0</v>
      </c>
      <c r="Q17" s="1287"/>
      <c r="R17" s="1288"/>
      <c r="S17" s="1288"/>
      <c r="T17" s="1288"/>
      <c r="U17" s="1288"/>
      <c r="V17" s="1288"/>
    </row>
    <row r="18" spans="1:22" ht="14.25" x14ac:dyDescent="0.45">
      <c r="A18" s="1253" t="s">
        <v>1313</v>
      </c>
      <c r="B18" s="1303">
        <v>10</v>
      </c>
      <c r="C18" s="1255"/>
      <c r="D18" s="1304">
        <v>0</v>
      </c>
      <c r="E18" s="1300"/>
      <c r="F18" s="1304">
        <v>0</v>
      </c>
      <c r="G18" s="1300"/>
      <c r="H18" s="1304">
        <v>1</v>
      </c>
      <c r="I18" s="1300"/>
      <c r="J18" s="1304">
        <v>1</v>
      </c>
      <c r="K18" s="1300"/>
      <c r="L18" s="1304">
        <v>0</v>
      </c>
      <c r="M18" s="1300"/>
      <c r="N18" s="1304">
        <v>0</v>
      </c>
      <c r="O18" s="1301">
        <v>15</v>
      </c>
      <c r="P18" s="1304">
        <v>0</v>
      </c>
      <c r="Q18" s="1287"/>
      <c r="R18" s="1288"/>
      <c r="S18" s="1288"/>
      <c r="T18" s="1288"/>
      <c r="U18" s="1288"/>
      <c r="V18" s="1288"/>
    </row>
    <row r="19" spans="1:22" ht="14.25" x14ac:dyDescent="0.45">
      <c r="A19" s="1253" t="s">
        <v>1314</v>
      </c>
      <c r="B19" s="1303">
        <v>25</v>
      </c>
      <c r="C19" s="1255"/>
      <c r="D19" s="1304">
        <v>1</v>
      </c>
      <c r="E19" s="1300"/>
      <c r="F19" s="1304">
        <v>1</v>
      </c>
      <c r="G19" s="1300"/>
      <c r="H19" s="1304">
        <v>1</v>
      </c>
      <c r="I19" s="1300"/>
      <c r="J19" s="1304">
        <v>1</v>
      </c>
      <c r="K19" s="1300"/>
      <c r="L19" s="1304">
        <v>1</v>
      </c>
      <c r="M19" s="1300"/>
      <c r="N19" s="1304">
        <v>1</v>
      </c>
      <c r="O19" s="1301">
        <v>16</v>
      </c>
      <c r="P19" s="1304">
        <v>1</v>
      </c>
      <c r="Q19" s="1287"/>
      <c r="R19" s="1288"/>
      <c r="S19" s="1288"/>
      <c r="T19" s="1288"/>
      <c r="U19" s="1288"/>
      <c r="V19" s="1288"/>
    </row>
    <row r="20" spans="1:22" ht="14.25" x14ac:dyDescent="0.45">
      <c r="A20" s="1253" t="s">
        <v>1315</v>
      </c>
      <c r="B20" s="1303">
        <v>30</v>
      </c>
      <c r="C20" s="1255"/>
      <c r="D20" s="1304">
        <v>1</v>
      </c>
      <c r="E20" s="1300"/>
      <c r="F20" s="1304">
        <v>0</v>
      </c>
      <c r="G20" s="1300"/>
      <c r="H20" s="1304">
        <v>0</v>
      </c>
      <c r="I20" s="1300"/>
      <c r="J20" s="1304">
        <v>0</v>
      </c>
      <c r="K20" s="1300"/>
      <c r="L20" s="1304">
        <v>0</v>
      </c>
      <c r="M20" s="1300"/>
      <c r="N20" s="1304">
        <v>1</v>
      </c>
      <c r="O20" s="1301">
        <v>17</v>
      </c>
      <c r="P20" s="1304">
        <v>2</v>
      </c>
      <c r="Q20" s="1287"/>
      <c r="R20" s="1288"/>
      <c r="S20" s="1288"/>
      <c r="T20" s="1288"/>
      <c r="U20" s="1288"/>
      <c r="V20" s="1288"/>
    </row>
    <row r="21" spans="1:22" ht="14.25" x14ac:dyDescent="0.45">
      <c r="A21" s="1253" t="s">
        <v>1316</v>
      </c>
      <c r="B21" s="1303">
        <v>40</v>
      </c>
      <c r="C21" s="1255"/>
      <c r="D21" s="1304">
        <v>1</v>
      </c>
      <c r="E21" s="1300"/>
      <c r="F21" s="1304">
        <v>1</v>
      </c>
      <c r="G21" s="1300"/>
      <c r="H21" s="1304">
        <v>1</v>
      </c>
      <c r="I21" s="1300"/>
      <c r="J21" s="1304">
        <v>1</v>
      </c>
      <c r="K21" s="1300"/>
      <c r="L21" s="1304">
        <v>0</v>
      </c>
      <c r="M21" s="1300"/>
      <c r="N21" s="1304">
        <v>0</v>
      </c>
      <c r="O21" s="1301">
        <v>18</v>
      </c>
      <c r="P21" s="1304">
        <v>0</v>
      </c>
      <c r="Q21" s="1287"/>
      <c r="R21" s="1288"/>
      <c r="S21" s="1288"/>
      <c r="T21" s="1288"/>
      <c r="U21" s="1288"/>
      <c r="V21" s="1288"/>
    </row>
    <row r="22" spans="1:22" ht="14.25" x14ac:dyDescent="0.45">
      <c r="A22" s="1253" t="s">
        <v>1317</v>
      </c>
      <c r="B22" s="1303">
        <v>50</v>
      </c>
      <c r="C22" s="1255"/>
      <c r="D22" s="1304">
        <v>0</v>
      </c>
      <c r="E22" s="1300"/>
      <c r="F22" s="1304">
        <v>0</v>
      </c>
      <c r="G22" s="1300"/>
      <c r="H22" s="1304">
        <v>0</v>
      </c>
      <c r="I22" s="1300"/>
      <c r="J22" s="1304">
        <v>0</v>
      </c>
      <c r="K22" s="1300"/>
      <c r="L22" s="1304">
        <v>0</v>
      </c>
      <c r="M22" s="1300"/>
      <c r="N22" s="1304">
        <v>0</v>
      </c>
      <c r="O22" s="1301">
        <v>19</v>
      </c>
      <c r="P22" s="1304">
        <v>1</v>
      </c>
      <c r="Q22" s="1287"/>
      <c r="R22" s="1288"/>
      <c r="S22" s="1288"/>
      <c r="T22" s="1288"/>
      <c r="U22" s="1288"/>
      <c r="V22" s="1288"/>
    </row>
    <row r="23" spans="1:22" ht="14.25" x14ac:dyDescent="0.45">
      <c r="A23" s="1253" t="s">
        <v>1318</v>
      </c>
      <c r="B23" s="1303">
        <v>0.4</v>
      </c>
      <c r="C23" s="1255"/>
      <c r="D23" s="1304">
        <v>0</v>
      </c>
      <c r="E23" s="1300"/>
      <c r="F23" s="1304">
        <v>0</v>
      </c>
      <c r="G23" s="1300"/>
      <c r="H23" s="1304">
        <v>0</v>
      </c>
      <c r="I23" s="1300"/>
      <c r="J23" s="1304">
        <v>0</v>
      </c>
      <c r="K23" s="1300"/>
      <c r="L23" s="1304">
        <v>0</v>
      </c>
      <c r="M23" s="1300"/>
      <c r="N23" s="1304">
        <v>0</v>
      </c>
      <c r="O23" s="1301">
        <v>20</v>
      </c>
      <c r="P23" s="1304">
        <v>0</v>
      </c>
      <c r="Q23" s="1287"/>
      <c r="R23" s="1288"/>
      <c r="S23" s="1288"/>
      <c r="T23" s="1288"/>
      <c r="U23" s="1288"/>
      <c r="V23" s="1288"/>
    </row>
    <row r="24" spans="1:22" ht="14.25" x14ac:dyDescent="0.45">
      <c r="A24" s="1253" t="s">
        <v>1319</v>
      </c>
      <c r="B24" s="1303">
        <v>0.42</v>
      </c>
      <c r="C24" s="1255"/>
      <c r="D24" s="1304">
        <v>0</v>
      </c>
      <c r="E24" s="1300"/>
      <c r="F24" s="1304">
        <v>0</v>
      </c>
      <c r="G24" s="1300"/>
      <c r="H24" s="1304">
        <v>0</v>
      </c>
      <c r="I24" s="1300"/>
      <c r="J24" s="1304">
        <v>0</v>
      </c>
      <c r="K24" s="1300"/>
      <c r="L24" s="1304">
        <v>0</v>
      </c>
      <c r="M24" s="1300"/>
      <c r="N24" s="1304">
        <v>0</v>
      </c>
      <c r="O24" s="1301">
        <v>21</v>
      </c>
      <c r="P24" s="1304">
        <v>0</v>
      </c>
      <c r="Q24" s="1287"/>
      <c r="R24" s="1288"/>
      <c r="S24" s="1288"/>
      <c r="T24" s="1288"/>
      <c r="U24" s="1288"/>
      <c r="V24" s="1288"/>
    </row>
    <row r="25" spans="1:22" ht="14.25" x14ac:dyDescent="0.45">
      <c r="A25" s="1253" t="s">
        <v>1320</v>
      </c>
      <c r="B25" s="1303">
        <v>6</v>
      </c>
      <c r="C25" s="1255"/>
      <c r="D25" s="1304">
        <v>0</v>
      </c>
      <c r="E25" s="1300"/>
      <c r="F25" s="1304">
        <v>0</v>
      </c>
      <c r="G25" s="1300"/>
      <c r="H25" s="1304">
        <v>0</v>
      </c>
      <c r="I25" s="1300"/>
      <c r="J25" s="1304">
        <v>0</v>
      </c>
      <c r="K25" s="1300"/>
      <c r="L25" s="1304">
        <v>0</v>
      </c>
      <c r="M25" s="1300"/>
      <c r="N25" s="1304">
        <v>0</v>
      </c>
      <c r="O25" s="1301">
        <v>22</v>
      </c>
      <c r="P25" s="1304">
        <v>0</v>
      </c>
      <c r="Q25" s="1287"/>
      <c r="R25" s="1288"/>
      <c r="S25" s="1288"/>
      <c r="T25" s="1288"/>
      <c r="U25" s="1288"/>
      <c r="V25" s="1288"/>
    </row>
    <row r="26" spans="1:22" ht="14.25" x14ac:dyDescent="0.45">
      <c r="A26" s="1253" t="s">
        <v>1321</v>
      </c>
      <c r="B26" s="1303">
        <v>1.1499999999999999</v>
      </c>
      <c r="C26" s="1255"/>
      <c r="D26" s="1304">
        <v>0</v>
      </c>
      <c r="E26" s="1300"/>
      <c r="F26" s="1304">
        <v>0</v>
      </c>
      <c r="G26" s="1300"/>
      <c r="H26" s="1304">
        <v>0</v>
      </c>
      <c r="I26" s="1300"/>
      <c r="J26" s="1304">
        <v>0</v>
      </c>
      <c r="K26" s="1300"/>
      <c r="L26" s="1304">
        <v>0</v>
      </c>
      <c r="M26" s="1300"/>
      <c r="N26" s="1304">
        <v>0</v>
      </c>
      <c r="O26" s="1301">
        <v>23</v>
      </c>
      <c r="P26" s="1304">
        <v>0</v>
      </c>
      <c r="Q26" s="1287"/>
      <c r="R26" s="1288"/>
      <c r="S26" s="1288"/>
      <c r="T26" s="1288"/>
      <c r="U26" s="1288"/>
      <c r="V26" s="1288"/>
    </row>
    <row r="27" spans="1:22" ht="14.25" x14ac:dyDescent="0.45">
      <c r="A27" s="1253" t="s">
        <v>1322</v>
      </c>
      <c r="B27" s="1303">
        <v>10</v>
      </c>
      <c r="C27" s="1255"/>
      <c r="D27" s="1304">
        <v>0</v>
      </c>
      <c r="E27" s="1300"/>
      <c r="F27" s="1304">
        <v>0</v>
      </c>
      <c r="G27" s="1300"/>
      <c r="H27" s="1304">
        <v>0</v>
      </c>
      <c r="I27" s="1300"/>
      <c r="J27" s="1304">
        <v>0</v>
      </c>
      <c r="K27" s="1300"/>
      <c r="L27" s="1304">
        <v>0</v>
      </c>
      <c r="M27" s="1300"/>
      <c r="N27" s="1304">
        <v>0</v>
      </c>
      <c r="O27" s="1301">
        <v>24</v>
      </c>
      <c r="P27" s="1304">
        <v>0</v>
      </c>
      <c r="Q27" s="1287"/>
      <c r="R27" s="1288"/>
      <c r="S27" s="1288"/>
      <c r="T27" s="1288"/>
      <c r="U27" s="1288"/>
      <c r="V27" s="1288"/>
    </row>
    <row r="28" spans="1:22" ht="14.25" x14ac:dyDescent="0.45">
      <c r="A28" s="1253" t="s">
        <v>1323</v>
      </c>
      <c r="B28" s="1303">
        <v>15.99</v>
      </c>
      <c r="C28" s="1255"/>
      <c r="D28" s="1304">
        <v>1</v>
      </c>
      <c r="E28" s="1300"/>
      <c r="F28" s="1304">
        <v>1</v>
      </c>
      <c r="G28" s="1300"/>
      <c r="H28" s="1304">
        <v>0</v>
      </c>
      <c r="I28" s="1300"/>
      <c r="J28" s="1304">
        <v>0</v>
      </c>
      <c r="K28" s="1300"/>
      <c r="L28" s="1304">
        <v>0</v>
      </c>
      <c r="M28" s="1300"/>
      <c r="N28" s="1304">
        <v>0</v>
      </c>
      <c r="O28" s="1301">
        <v>25</v>
      </c>
      <c r="P28" s="1304">
        <v>0</v>
      </c>
      <c r="Q28" s="1287"/>
      <c r="R28" s="1288"/>
      <c r="S28" s="1288"/>
      <c r="T28" s="1288"/>
      <c r="U28" s="1288"/>
      <c r="V28" s="1288"/>
    </row>
    <row r="29" spans="1:22" ht="14.25" x14ac:dyDescent="0.45">
      <c r="A29" s="1253" t="s">
        <v>1324</v>
      </c>
      <c r="B29" s="1303">
        <v>250</v>
      </c>
      <c r="C29" s="1255"/>
      <c r="D29" s="1304">
        <v>0.25</v>
      </c>
      <c r="E29" s="1300"/>
      <c r="F29" s="1304">
        <v>0.25</v>
      </c>
      <c r="G29" s="1300"/>
      <c r="H29" s="1304">
        <v>0.25</v>
      </c>
      <c r="I29" s="1300"/>
      <c r="J29" s="1304">
        <v>0.25</v>
      </c>
      <c r="K29" s="1300"/>
      <c r="L29" s="1304">
        <v>0</v>
      </c>
      <c r="M29" s="1300"/>
      <c r="N29" s="1304">
        <v>0</v>
      </c>
      <c r="O29" s="1301">
        <v>26</v>
      </c>
      <c r="P29" s="1304">
        <v>1</v>
      </c>
      <c r="Q29" s="1287"/>
      <c r="R29" s="1288"/>
      <c r="S29" s="1288"/>
      <c r="T29" s="1288"/>
      <c r="U29" s="1288"/>
      <c r="V29" s="1288"/>
    </row>
    <row r="30" spans="1:22" ht="14.25" x14ac:dyDescent="0.45">
      <c r="A30" s="1253" t="s">
        <v>1325</v>
      </c>
      <c r="B30" s="1303">
        <v>150</v>
      </c>
      <c r="C30" s="1255"/>
      <c r="D30" s="1304">
        <v>1</v>
      </c>
      <c r="E30" s="1300"/>
      <c r="F30" s="1304">
        <v>1</v>
      </c>
      <c r="G30" s="1300"/>
      <c r="H30" s="1304">
        <v>1</v>
      </c>
      <c r="I30" s="1300"/>
      <c r="J30" s="1304">
        <v>1</v>
      </c>
      <c r="K30" s="1300"/>
      <c r="L30" s="1304">
        <v>0</v>
      </c>
      <c r="M30" s="1300"/>
      <c r="N30" s="1304">
        <v>0</v>
      </c>
      <c r="O30" s="1301">
        <v>27</v>
      </c>
      <c r="P30" s="1304">
        <v>1</v>
      </c>
      <c r="Q30" s="1287"/>
      <c r="R30" s="1288"/>
      <c r="S30" s="1288"/>
      <c r="T30" s="1288"/>
      <c r="U30" s="1288"/>
      <c r="V30" s="1288"/>
    </row>
    <row r="31" spans="1:22" ht="14.25" x14ac:dyDescent="0.45">
      <c r="A31" s="1253" t="s">
        <v>1326</v>
      </c>
      <c r="B31" s="1303">
        <v>19.28</v>
      </c>
      <c r="C31" s="1255"/>
      <c r="D31" s="1304">
        <v>1</v>
      </c>
      <c r="E31" s="1300"/>
      <c r="F31" s="1304">
        <v>1</v>
      </c>
      <c r="G31" s="1300"/>
      <c r="H31" s="1304">
        <v>1</v>
      </c>
      <c r="I31" s="1300"/>
      <c r="J31" s="1304">
        <v>1</v>
      </c>
      <c r="K31" s="1300"/>
      <c r="L31" s="1304">
        <v>0</v>
      </c>
      <c r="M31" s="1300"/>
      <c r="N31" s="1304">
        <v>1</v>
      </c>
      <c r="O31" s="1301">
        <v>28</v>
      </c>
      <c r="P31" s="1304">
        <v>0</v>
      </c>
      <c r="Q31" s="1287"/>
      <c r="R31" s="1288"/>
      <c r="S31" s="1288"/>
      <c r="T31" s="1288"/>
      <c r="U31" s="1288"/>
      <c r="V31" s="1288"/>
    </row>
    <row r="32" spans="1:22" ht="14.25" x14ac:dyDescent="0.45">
      <c r="A32" s="1253" t="s">
        <v>1327</v>
      </c>
      <c r="B32" s="1303">
        <v>4</v>
      </c>
      <c r="C32" s="1255"/>
      <c r="D32" s="1304">
        <v>3</v>
      </c>
      <c r="E32" s="1300"/>
      <c r="F32" s="1304">
        <v>3</v>
      </c>
      <c r="G32" s="1300"/>
      <c r="H32" s="1304">
        <v>0</v>
      </c>
      <c r="I32" s="1300"/>
      <c r="J32" s="1304">
        <v>0</v>
      </c>
      <c r="K32" s="1300"/>
      <c r="L32" s="1304">
        <v>30</v>
      </c>
      <c r="M32" s="1300"/>
      <c r="N32" s="1304">
        <v>0</v>
      </c>
      <c r="O32" s="1301">
        <v>29</v>
      </c>
      <c r="P32" s="1304">
        <v>0</v>
      </c>
      <c r="Q32" s="1287"/>
      <c r="R32" s="1288"/>
      <c r="S32" s="1288"/>
      <c r="T32" s="1288"/>
      <c r="U32" s="1288"/>
      <c r="V32" s="1288"/>
    </row>
    <row r="33" spans="1:22" ht="14.25" x14ac:dyDescent="0.45">
      <c r="A33" s="1253" t="s">
        <v>1328</v>
      </c>
      <c r="B33" s="1303">
        <v>29</v>
      </c>
      <c r="C33" s="1255"/>
      <c r="D33" s="1304">
        <v>1</v>
      </c>
      <c r="E33" s="1300"/>
      <c r="F33" s="1304">
        <v>1</v>
      </c>
      <c r="G33" s="1300"/>
      <c r="H33" s="1304">
        <v>0</v>
      </c>
      <c r="I33" s="1300"/>
      <c r="J33" s="1304">
        <v>0</v>
      </c>
      <c r="K33" s="1300"/>
      <c r="L33" s="1304">
        <v>1</v>
      </c>
      <c r="M33" s="1300"/>
      <c r="N33" s="1304">
        <v>0</v>
      </c>
      <c r="O33" s="1301">
        <v>30</v>
      </c>
      <c r="P33" s="1304">
        <v>0</v>
      </c>
      <c r="Q33" s="1287"/>
      <c r="R33" s="1288"/>
      <c r="S33" s="1288"/>
      <c r="T33" s="1288"/>
      <c r="U33" s="1288"/>
      <c r="V33" s="1288"/>
    </row>
    <row r="34" spans="1:22" ht="14.25" x14ac:dyDescent="0.45">
      <c r="A34" s="1305" t="s">
        <v>1329</v>
      </c>
      <c r="B34" s="1306">
        <v>280</v>
      </c>
      <c r="C34" s="1255"/>
      <c r="D34" s="1304">
        <v>0</v>
      </c>
      <c r="E34" s="1300"/>
      <c r="F34" s="1304">
        <v>0</v>
      </c>
      <c r="G34" s="1300"/>
      <c r="H34" s="1304">
        <v>0</v>
      </c>
      <c r="I34" s="1300"/>
      <c r="J34" s="1304">
        <v>0</v>
      </c>
      <c r="K34" s="1300"/>
      <c r="L34" s="1304">
        <v>0</v>
      </c>
      <c r="M34" s="1300"/>
      <c r="N34" s="1304">
        <v>0</v>
      </c>
      <c r="O34" s="1301">
        <v>31</v>
      </c>
      <c r="P34" s="1304">
        <v>0.5</v>
      </c>
      <c r="Q34" s="1287"/>
      <c r="R34" s="1288"/>
      <c r="S34" s="1288"/>
      <c r="T34" s="1288"/>
      <c r="U34" s="1288"/>
      <c r="V34" s="1288"/>
    </row>
    <row r="35" spans="1:22" ht="14.25" x14ac:dyDescent="0.45">
      <c r="A35" s="1307" t="s">
        <v>1330</v>
      </c>
      <c r="B35" s="1306">
        <v>253</v>
      </c>
      <c r="C35" s="1255"/>
      <c r="D35" s="1304">
        <v>0</v>
      </c>
      <c r="E35" s="1300"/>
      <c r="F35" s="1304">
        <v>0</v>
      </c>
      <c r="G35" s="1300"/>
      <c r="H35" s="1304">
        <v>0</v>
      </c>
      <c r="I35" s="1300"/>
      <c r="J35" s="1304">
        <v>0</v>
      </c>
      <c r="K35" s="1300"/>
      <c r="L35" s="1304">
        <v>0</v>
      </c>
      <c r="M35" s="1300"/>
      <c r="N35" s="1304">
        <v>0</v>
      </c>
      <c r="O35" s="1301">
        <v>32</v>
      </c>
      <c r="P35" s="1304">
        <v>0</v>
      </c>
      <c r="Q35" s="1287"/>
      <c r="R35" s="1288"/>
      <c r="S35" s="1288"/>
      <c r="T35" s="1288"/>
      <c r="U35" s="1288"/>
      <c r="V35" s="1288"/>
    </row>
    <row r="36" spans="1:22" ht="14.65" thickBot="1" x14ac:dyDescent="0.5">
      <c r="A36" s="1307" t="s">
        <v>1331</v>
      </c>
      <c r="B36" s="1308">
        <v>300</v>
      </c>
      <c r="C36" s="1255"/>
      <c r="D36" s="1309">
        <v>0</v>
      </c>
      <c r="E36" s="1300"/>
      <c r="F36" s="1309">
        <v>0</v>
      </c>
      <c r="G36" s="1300"/>
      <c r="H36" s="1309">
        <v>0</v>
      </c>
      <c r="I36" s="1300"/>
      <c r="J36" s="1309">
        <v>0</v>
      </c>
      <c r="K36" s="1300"/>
      <c r="L36" s="1309">
        <v>0</v>
      </c>
      <c r="M36" s="1300"/>
      <c r="N36" s="1309">
        <v>0</v>
      </c>
      <c r="O36" s="1301">
        <v>33</v>
      </c>
      <c r="P36" s="1309">
        <v>0.5</v>
      </c>
      <c r="Q36" s="1287"/>
      <c r="R36" s="1288"/>
      <c r="S36" s="1288"/>
      <c r="T36" s="1288"/>
      <c r="U36" s="1288"/>
      <c r="V36" s="1288"/>
    </row>
    <row r="37" spans="1:22" ht="14.65" thickBot="1" x14ac:dyDescent="0.5">
      <c r="A37" s="1310" t="s">
        <v>1332</v>
      </c>
      <c r="B37" s="1311"/>
      <c r="C37" s="1311"/>
      <c r="D37" s="1312">
        <f t="array" ref="D37">SUM($B$5:$B$36*(1+$B$3)*D5:D36)</f>
        <v>479.45920000000007</v>
      </c>
      <c r="E37" s="1313"/>
      <c r="F37" s="1312">
        <f t="array" ref="F37">SUM($B$5:$B$36*(1+$B$3)*F5:F36)</f>
        <v>447.6592</v>
      </c>
      <c r="G37" s="1313"/>
      <c r="H37" s="1312">
        <f t="array" ref="H37">SUM($B$5:$B$36*(1+$B$3)*H5:H36)</f>
        <v>402.08980000000003</v>
      </c>
      <c r="I37" s="1313"/>
      <c r="J37" s="1312">
        <f t="array" ref="J37">SUM($B$5:$B$36*(1+$B$3)*J5:J36)</f>
        <v>402.08980000000003</v>
      </c>
      <c r="K37" s="1313"/>
      <c r="L37" s="1312">
        <f t="array" ref="L37">SUM($B$5:$B$36*(1+$B$3)*L5:L36)</f>
        <v>227.63499999999999</v>
      </c>
      <c r="M37" s="1313"/>
      <c r="N37" s="1312">
        <f t="array" ref="N37">SUM($B$5:$B$36*(1+$B$3)*N5:N36)</f>
        <v>92.251800000000003</v>
      </c>
      <c r="O37" s="1314">
        <v>34</v>
      </c>
      <c r="P37" s="1312">
        <f t="array" ref="P37">SUM($B$5:$B$36*(1+$B$3)*P5:P36)</f>
        <v>875.34799999999996</v>
      </c>
      <c r="Q37" s="1315"/>
      <c r="R37" s="1288"/>
      <c r="S37" s="1288"/>
      <c r="T37" s="1288"/>
      <c r="U37" s="1288"/>
      <c r="V37" s="1288"/>
    </row>
    <row r="38" spans="1:22" ht="14.25" x14ac:dyDescent="0.45">
      <c r="A38" s="1258" t="s">
        <v>1333</v>
      </c>
      <c r="B38" s="1298">
        <v>150</v>
      </c>
      <c r="C38" s="1255"/>
      <c r="D38" s="1316">
        <v>1</v>
      </c>
      <c r="E38" s="1317"/>
      <c r="F38" s="1316">
        <v>1</v>
      </c>
      <c r="G38" s="1317"/>
      <c r="H38" s="1316">
        <v>2</v>
      </c>
      <c r="I38" s="1317"/>
      <c r="J38" s="1316">
        <v>2</v>
      </c>
      <c r="K38" s="1317"/>
      <c r="L38" s="1316">
        <v>0</v>
      </c>
      <c r="M38" s="1317"/>
      <c r="N38" s="1316">
        <v>0.5</v>
      </c>
      <c r="O38" s="1254">
        <v>35</v>
      </c>
      <c r="P38" s="1316">
        <v>0</v>
      </c>
      <c r="Q38" s="1287"/>
      <c r="R38" s="1288"/>
      <c r="S38" s="1288"/>
      <c r="T38" s="1288"/>
      <c r="U38" s="1288"/>
      <c r="V38" s="1288"/>
    </row>
    <row r="39" spans="1:22" ht="14.25" x14ac:dyDescent="0.45">
      <c r="A39" s="1258" t="s">
        <v>1334</v>
      </c>
      <c r="B39" s="1303">
        <v>30</v>
      </c>
      <c r="C39" s="1255"/>
      <c r="D39" s="1318">
        <v>0</v>
      </c>
      <c r="E39" s="1317"/>
      <c r="F39" s="1318">
        <v>0</v>
      </c>
      <c r="G39" s="1317"/>
      <c r="H39" s="1318">
        <v>0</v>
      </c>
      <c r="I39" s="1317"/>
      <c r="J39" s="1318">
        <v>0</v>
      </c>
      <c r="K39" s="1317"/>
      <c r="L39" s="1318">
        <v>0</v>
      </c>
      <c r="M39" s="1317"/>
      <c r="N39" s="1318">
        <v>0</v>
      </c>
      <c r="O39" s="1254">
        <v>36</v>
      </c>
      <c r="P39" s="1318">
        <v>0</v>
      </c>
      <c r="Q39" s="1287"/>
      <c r="R39" s="1288"/>
      <c r="S39" s="1288"/>
      <c r="T39" s="1288"/>
      <c r="U39" s="1288"/>
      <c r="V39" s="1288"/>
    </row>
    <row r="40" spans="1:22" ht="14.25" x14ac:dyDescent="0.45">
      <c r="A40" s="1258" t="s">
        <v>1335</v>
      </c>
      <c r="B40" s="1303">
        <v>125</v>
      </c>
      <c r="C40" s="1255"/>
      <c r="D40" s="1318">
        <v>0</v>
      </c>
      <c r="E40" s="1317"/>
      <c r="F40" s="1318">
        <v>0</v>
      </c>
      <c r="G40" s="1317"/>
      <c r="H40" s="1318">
        <v>1</v>
      </c>
      <c r="I40" s="1317"/>
      <c r="J40" s="1318">
        <v>1</v>
      </c>
      <c r="K40" s="1317"/>
      <c r="L40" s="1318">
        <v>0</v>
      </c>
      <c r="M40" s="1317"/>
      <c r="N40" s="1318">
        <v>0</v>
      </c>
      <c r="O40" s="1254">
        <v>37</v>
      </c>
      <c r="P40" s="1318">
        <v>0</v>
      </c>
      <c r="Q40" s="1287"/>
      <c r="R40" s="1288"/>
      <c r="S40" s="1288"/>
      <c r="T40" s="1288"/>
      <c r="U40" s="1288"/>
      <c r="V40" s="1288"/>
    </row>
    <row r="41" spans="1:22" ht="14.65" thickBot="1" x14ac:dyDescent="0.5">
      <c r="A41" s="1319" t="s">
        <v>1336</v>
      </c>
      <c r="B41" s="1320">
        <v>350</v>
      </c>
      <c r="C41" s="1255"/>
      <c r="D41" s="1321">
        <v>0</v>
      </c>
      <c r="E41" s="1317"/>
      <c r="F41" s="1321">
        <v>0</v>
      </c>
      <c r="G41" s="1317"/>
      <c r="H41" s="1321">
        <v>0</v>
      </c>
      <c r="I41" s="1317"/>
      <c r="J41" s="1321">
        <v>0</v>
      </c>
      <c r="K41" s="1317"/>
      <c r="L41" s="1321">
        <v>0</v>
      </c>
      <c r="M41" s="1317"/>
      <c r="N41" s="1321">
        <v>0</v>
      </c>
      <c r="O41" s="1254">
        <v>38</v>
      </c>
      <c r="P41" s="1321">
        <v>0.5</v>
      </c>
      <c r="Q41" s="1287"/>
      <c r="R41" s="1288"/>
      <c r="S41" s="1288"/>
      <c r="T41" s="1288"/>
      <c r="U41" s="1288"/>
      <c r="V41" s="1288"/>
    </row>
    <row r="42" spans="1:22" ht="14.65" thickBot="1" x14ac:dyDescent="0.5">
      <c r="A42" s="1310" t="s">
        <v>1337</v>
      </c>
      <c r="B42" s="1311"/>
      <c r="C42" s="1311"/>
      <c r="D42" s="1312">
        <f t="array" ref="D42">SUM($B$38:$B$41*D38:D41)</f>
        <v>150</v>
      </c>
      <c r="E42" s="1322"/>
      <c r="F42" s="1312">
        <f t="array" ref="F42">SUM($B$38:$B$41*F38:F41)</f>
        <v>150</v>
      </c>
      <c r="G42" s="1322"/>
      <c r="H42" s="1312">
        <f t="array" ref="H42">SUM($B$38:$B$41*H38:H41)</f>
        <v>425</v>
      </c>
      <c r="I42" s="1322"/>
      <c r="J42" s="1312">
        <f t="array" ref="J42">SUM($B$38:$B$41*J38:J41)</f>
        <v>425</v>
      </c>
      <c r="K42" s="1322"/>
      <c r="L42" s="1312">
        <f t="array" ref="L42">SUM($B$38:$B$41*L38:L41)</f>
        <v>0</v>
      </c>
      <c r="M42" s="1322"/>
      <c r="N42" s="1312">
        <f t="array" ref="N42">SUM($B$38:$B$41*N38:N41)</f>
        <v>75</v>
      </c>
      <c r="O42" s="1314">
        <v>39</v>
      </c>
      <c r="P42" s="1312">
        <f t="array" ref="P42">SUM($B$38:$B$41*P38:P41)</f>
        <v>175</v>
      </c>
      <c r="Q42" s="1315"/>
      <c r="R42" s="1288"/>
      <c r="S42" s="1288"/>
      <c r="T42" s="1288"/>
      <c r="U42" s="1288"/>
      <c r="V42" s="1288"/>
    </row>
    <row r="43" spans="1:22" ht="14.25" x14ac:dyDescent="0.45">
      <c r="A43" s="1319" t="s">
        <v>1338</v>
      </c>
      <c r="B43" s="1298">
        <v>75</v>
      </c>
      <c r="C43" s="1255"/>
      <c r="D43" s="1316">
        <v>1</v>
      </c>
      <c r="E43" s="1317"/>
      <c r="F43" s="1316">
        <v>1</v>
      </c>
      <c r="G43" s="1317"/>
      <c r="H43" s="1316">
        <v>1</v>
      </c>
      <c r="I43" s="1317"/>
      <c r="J43" s="1316">
        <v>1</v>
      </c>
      <c r="K43" s="1317"/>
      <c r="L43" s="1316">
        <v>0.5</v>
      </c>
      <c r="M43" s="1317"/>
      <c r="N43" s="1316">
        <v>0.5</v>
      </c>
      <c r="O43" s="1254">
        <v>40</v>
      </c>
      <c r="P43" s="1316">
        <v>0</v>
      </c>
      <c r="Q43" s="1287"/>
      <c r="R43" s="1288"/>
      <c r="S43" s="1288"/>
      <c r="T43" s="1288"/>
      <c r="U43" s="1288"/>
      <c r="V43" s="1288"/>
    </row>
    <row r="44" spans="1:22" ht="14.25" x14ac:dyDescent="0.45">
      <c r="A44" s="1319" t="s">
        <v>1339</v>
      </c>
      <c r="B44" s="1303">
        <v>75</v>
      </c>
      <c r="C44" s="1255"/>
      <c r="D44" s="1318">
        <v>0</v>
      </c>
      <c r="E44" s="1317"/>
      <c r="F44" s="1318">
        <v>0</v>
      </c>
      <c r="G44" s="1317"/>
      <c r="H44" s="1318">
        <v>0</v>
      </c>
      <c r="I44" s="1317"/>
      <c r="J44" s="1318">
        <v>0</v>
      </c>
      <c r="K44" s="1317"/>
      <c r="L44" s="1318">
        <v>0</v>
      </c>
      <c r="M44" s="1317"/>
      <c r="N44" s="1318">
        <v>0</v>
      </c>
      <c r="O44" s="1254">
        <v>41</v>
      </c>
      <c r="P44" s="1318">
        <v>0</v>
      </c>
      <c r="Q44" s="1287"/>
      <c r="R44" s="1288"/>
      <c r="S44" s="1288"/>
      <c r="T44" s="1288"/>
      <c r="U44" s="1288"/>
      <c r="V44" s="1288"/>
    </row>
    <row r="45" spans="1:22" ht="14.25" x14ac:dyDescent="0.45">
      <c r="A45" s="1319" t="s">
        <v>1340</v>
      </c>
      <c r="B45" s="1303">
        <v>400</v>
      </c>
      <c r="C45" s="1255"/>
      <c r="D45" s="1318">
        <v>1</v>
      </c>
      <c r="E45" s="1317"/>
      <c r="F45" s="1318">
        <v>1</v>
      </c>
      <c r="G45" s="1317"/>
      <c r="H45" s="1318">
        <v>1</v>
      </c>
      <c r="I45" s="1317"/>
      <c r="J45" s="1323">
        <v>1</v>
      </c>
      <c r="K45" s="1317"/>
      <c r="L45" s="1318">
        <v>0</v>
      </c>
      <c r="M45" s="1317"/>
      <c r="N45" s="1318">
        <v>0</v>
      </c>
      <c r="O45" s="1254">
        <v>42</v>
      </c>
      <c r="P45" s="1318">
        <v>1</v>
      </c>
      <c r="Q45" s="1287"/>
      <c r="R45" s="1288"/>
      <c r="S45" s="1288"/>
      <c r="T45" s="1288"/>
      <c r="U45" s="1288"/>
      <c r="V45" s="1288"/>
    </row>
    <row r="46" spans="1:22" ht="14.25" x14ac:dyDescent="0.45">
      <c r="A46" s="1319" t="s">
        <v>1341</v>
      </c>
      <c r="B46" s="1303">
        <v>250</v>
      </c>
      <c r="C46" s="1255"/>
      <c r="D46" s="1318">
        <v>1</v>
      </c>
      <c r="E46" s="1317"/>
      <c r="F46" s="1318">
        <v>1</v>
      </c>
      <c r="G46" s="1317"/>
      <c r="H46" s="1318">
        <v>1</v>
      </c>
      <c r="I46" s="1317"/>
      <c r="J46" s="1318">
        <v>1</v>
      </c>
      <c r="K46" s="1317"/>
      <c r="L46" s="1318">
        <v>0</v>
      </c>
      <c r="M46" s="1317"/>
      <c r="N46" s="1318">
        <v>0</v>
      </c>
      <c r="O46" s="1254">
        <v>43</v>
      </c>
      <c r="P46" s="1318">
        <v>1</v>
      </c>
      <c r="Q46" s="1287"/>
      <c r="R46" s="1288"/>
      <c r="S46" s="1288"/>
      <c r="T46" s="1288"/>
      <c r="U46" s="1288"/>
      <c r="V46" s="1288"/>
    </row>
    <row r="47" spans="1:22" ht="14.65" thickBot="1" x14ac:dyDescent="0.5">
      <c r="A47" s="1319" t="s">
        <v>1342</v>
      </c>
      <c r="B47" s="1320">
        <v>150</v>
      </c>
      <c r="C47" s="1255"/>
      <c r="D47" s="1321">
        <v>0</v>
      </c>
      <c r="E47" s="1317"/>
      <c r="F47" s="1321">
        <v>0</v>
      </c>
      <c r="G47" s="1317"/>
      <c r="H47" s="1321">
        <v>0</v>
      </c>
      <c r="I47" s="1317"/>
      <c r="J47" s="1324">
        <v>0</v>
      </c>
      <c r="K47" s="1317"/>
      <c r="L47" s="1321">
        <v>0</v>
      </c>
      <c r="M47" s="1317"/>
      <c r="N47" s="1321">
        <v>0</v>
      </c>
      <c r="O47" s="1254">
        <v>44</v>
      </c>
      <c r="P47" s="1321">
        <v>0.5</v>
      </c>
      <c r="Q47" s="1287"/>
      <c r="R47" s="1288"/>
      <c r="S47" s="1288"/>
      <c r="T47" s="1288"/>
      <c r="U47" s="1288"/>
      <c r="V47" s="1288"/>
    </row>
    <row r="48" spans="1:22" ht="14.65" thickBot="1" x14ac:dyDescent="0.5">
      <c r="A48" s="1310" t="s">
        <v>1343</v>
      </c>
      <c r="B48" s="1325"/>
      <c r="C48" s="1311"/>
      <c r="D48" s="1312">
        <f t="array" ref="D48">SUM($B$43:$B$47*D43:D47)</f>
        <v>725</v>
      </c>
      <c r="E48" s="1322"/>
      <c r="F48" s="1312">
        <f t="array" ref="F48">SUM($B$43:$B$47*F43:F47)</f>
        <v>725</v>
      </c>
      <c r="G48" s="1322"/>
      <c r="H48" s="1312">
        <f t="array" ref="H48">SUM($B$43:$B$47*H43:H47)</f>
        <v>725</v>
      </c>
      <c r="I48" s="1322"/>
      <c r="J48" s="1312">
        <f t="array" ref="J48">SUM($B$43:$B$47*J43:J47)</f>
        <v>725</v>
      </c>
      <c r="K48" s="1322"/>
      <c r="L48" s="1312">
        <f t="array" ref="L48">SUM($B$43:$B$47*L43:L47)</f>
        <v>37.5</v>
      </c>
      <c r="M48" s="1322"/>
      <c r="N48" s="1312">
        <f t="array" ref="N48">SUM($B$43:$B$47*N43:N47)</f>
        <v>37.5</v>
      </c>
      <c r="O48" s="1314">
        <v>43</v>
      </c>
      <c r="P48" s="1312">
        <f t="array" ref="P48">SUM($B$43:$B$47*P43:P47)</f>
        <v>725</v>
      </c>
      <c r="Q48" s="1315"/>
      <c r="R48" s="1288"/>
      <c r="S48" s="1288"/>
      <c r="T48" s="1288"/>
      <c r="U48" s="1288"/>
      <c r="V48" s="1288"/>
    </row>
    <row r="49" spans="1:22" ht="14.65" thickBot="1" x14ac:dyDescent="0.5">
      <c r="A49" s="1258" t="s">
        <v>1344</v>
      </c>
      <c r="B49" s="1326">
        <v>0.3</v>
      </c>
      <c r="C49" s="1255"/>
      <c r="D49" s="1327">
        <v>450</v>
      </c>
      <c r="E49" s="1256"/>
      <c r="F49" s="1327">
        <v>400</v>
      </c>
      <c r="G49" s="1256"/>
      <c r="H49" s="1327">
        <v>200</v>
      </c>
      <c r="I49" s="1256"/>
      <c r="J49" s="1327">
        <v>200</v>
      </c>
      <c r="K49" s="1256"/>
      <c r="L49" s="1328">
        <v>200</v>
      </c>
      <c r="M49" s="1256"/>
      <c r="N49" s="1328">
        <v>225</v>
      </c>
      <c r="O49" s="1254">
        <v>45</v>
      </c>
      <c r="P49" s="1328">
        <v>0</v>
      </c>
      <c r="Q49" s="1287"/>
      <c r="R49" s="1288"/>
      <c r="S49" s="1288"/>
      <c r="T49" s="1288"/>
      <c r="U49" s="1288"/>
      <c r="V49" s="1288"/>
    </row>
    <row r="50" spans="1:22" ht="14.65" thickBot="1" x14ac:dyDescent="0.5">
      <c r="A50" s="1258" t="s">
        <v>1345</v>
      </c>
      <c r="B50" s="1320">
        <v>28</v>
      </c>
      <c r="C50" s="1255"/>
      <c r="D50" s="1329">
        <v>0</v>
      </c>
      <c r="E50" s="1256"/>
      <c r="F50" s="1329">
        <v>0</v>
      </c>
      <c r="G50" s="1256"/>
      <c r="H50" s="1329">
        <v>0</v>
      </c>
      <c r="I50" s="1256"/>
      <c r="J50" s="1329">
        <v>0</v>
      </c>
      <c r="K50" s="1256"/>
      <c r="L50" s="1329">
        <v>0</v>
      </c>
      <c r="M50" s="1256"/>
      <c r="N50" s="1329">
        <v>0</v>
      </c>
      <c r="O50" s="1254">
        <v>46</v>
      </c>
      <c r="P50" s="1329">
        <v>0</v>
      </c>
      <c r="Q50" s="1287"/>
      <c r="R50" s="1288"/>
      <c r="S50" s="1288"/>
      <c r="T50" s="1288"/>
      <c r="U50" s="1288"/>
      <c r="V50" s="1288"/>
    </row>
    <row r="51" spans="1:22" ht="14.65" thickBot="1" x14ac:dyDescent="0.5">
      <c r="A51" s="1257"/>
      <c r="B51" s="1253" t="s">
        <v>1346</v>
      </c>
      <c r="C51" s="1255"/>
      <c r="D51" s="1330">
        <v>8</v>
      </c>
      <c r="E51" s="1256"/>
      <c r="F51" s="1330">
        <v>8</v>
      </c>
      <c r="G51" s="1256"/>
      <c r="H51" s="1330">
        <v>4</v>
      </c>
      <c r="I51" s="1256"/>
      <c r="J51" s="1330">
        <v>4</v>
      </c>
      <c r="K51" s="1256"/>
      <c r="L51" s="1330">
        <v>2</v>
      </c>
      <c r="M51" s="1256"/>
      <c r="N51" s="1330">
        <v>4</v>
      </c>
      <c r="O51" s="1254">
        <v>47</v>
      </c>
      <c r="P51" s="1330">
        <v>0</v>
      </c>
      <c r="Q51" s="1287"/>
      <c r="R51" s="1288"/>
      <c r="S51" s="1288"/>
      <c r="T51" s="1288"/>
      <c r="U51" s="1288"/>
      <c r="V51" s="1288"/>
    </row>
    <row r="52" spans="1:22" ht="14.25" x14ac:dyDescent="0.45">
      <c r="A52" s="1310" t="s">
        <v>1347</v>
      </c>
      <c r="B52" s="1331"/>
      <c r="C52" s="1332"/>
      <c r="D52" s="1333">
        <f>(D49+D50*$B$50)*(1+$B$49)</f>
        <v>585</v>
      </c>
      <c r="E52" s="1334"/>
      <c r="F52" s="1333">
        <f>(F49+F50*$B$50)*(1+$B$49)</f>
        <v>520</v>
      </c>
      <c r="G52" s="1334"/>
      <c r="H52" s="1333">
        <f>(H49+H50*$B$50)*(1+$B$49)</f>
        <v>260</v>
      </c>
      <c r="I52" s="1334"/>
      <c r="J52" s="1333">
        <f>(J49+J50*$B$50)*(1+$B$49)</f>
        <v>260</v>
      </c>
      <c r="K52" s="1334"/>
      <c r="L52" s="1333">
        <f>(L49+L50*$B$50)*(1+$B$49)</f>
        <v>260</v>
      </c>
      <c r="M52" s="1334"/>
      <c r="N52" s="1333">
        <f>(N49+N50*$B$50)*(1+$B$49)</f>
        <v>292.5</v>
      </c>
      <c r="O52" s="1335">
        <v>47</v>
      </c>
      <c r="P52" s="1333">
        <f>(P49+P50*$B$50)*(1+$B$49)</f>
        <v>0</v>
      </c>
      <c r="Q52" s="1315"/>
      <c r="R52" s="1288"/>
      <c r="S52" s="1288"/>
      <c r="T52" s="1288"/>
      <c r="U52" s="1288"/>
      <c r="V52" s="1288"/>
    </row>
    <row r="53" spans="1:22" ht="18.399999999999999" thickBot="1" x14ac:dyDescent="0.6">
      <c r="A53" s="1336"/>
      <c r="B53" s="1337"/>
      <c r="C53" s="1336" t="s">
        <v>1348</v>
      </c>
      <c r="D53" s="1338">
        <f>D52+D48+D42+D37</f>
        <v>1939.4592</v>
      </c>
      <c r="E53" s="1339"/>
      <c r="F53" s="1338">
        <f>F52+F48+F42+F37</f>
        <v>1842.6592000000001</v>
      </c>
      <c r="G53" s="1339"/>
      <c r="H53" s="1338">
        <f>H52+H48+H42+H37</f>
        <v>1812.0898</v>
      </c>
      <c r="I53" s="1339"/>
      <c r="J53" s="1338">
        <f>J52+J48+J42+J37</f>
        <v>1812.0898</v>
      </c>
      <c r="K53" s="1339"/>
      <c r="L53" s="1338">
        <f>L52+L48+L42+L37</f>
        <v>525.13499999999999</v>
      </c>
      <c r="M53" s="1339"/>
      <c r="N53" s="1338">
        <f>N52+N48+N42+N37</f>
        <v>497.2518</v>
      </c>
      <c r="O53" s="1340">
        <v>48</v>
      </c>
      <c r="P53" s="1338">
        <f>P52+P48+P42+P37</f>
        <v>1775.348</v>
      </c>
      <c r="Q53" s="1287"/>
      <c r="R53" s="1288"/>
      <c r="S53" s="1288"/>
      <c r="T53" s="1288"/>
      <c r="U53" s="1288"/>
      <c r="V53" s="1288"/>
    </row>
    <row r="54" spans="1:22" ht="14.25" x14ac:dyDescent="0.45">
      <c r="A54" s="1257"/>
      <c r="D54" s="591"/>
      <c r="E54" s="591"/>
      <c r="F54" s="591"/>
      <c r="G54" s="591"/>
      <c r="H54" s="591"/>
      <c r="I54" s="591"/>
      <c r="J54" s="591"/>
      <c r="K54" s="591"/>
      <c r="L54" s="591"/>
      <c r="M54" s="591"/>
      <c r="N54" s="591"/>
      <c r="O54" s="1341"/>
      <c r="P54" s="591"/>
      <c r="Q54" s="1287"/>
      <c r="R54" s="1288"/>
      <c r="S54" s="1288"/>
      <c r="T54" s="1288"/>
      <c r="U54" s="1288"/>
      <c r="V54" s="1288"/>
    </row>
    <row r="55" spans="1:22" ht="14.25" x14ac:dyDescent="0.45">
      <c r="A55" s="1257"/>
      <c r="D55" s="591"/>
      <c r="E55" s="591"/>
      <c r="F55" s="591"/>
      <c r="G55" s="591"/>
      <c r="H55" s="591"/>
      <c r="I55" s="591"/>
      <c r="J55" s="591"/>
      <c r="K55" s="591"/>
      <c r="L55" s="591"/>
      <c r="M55" s="591"/>
      <c r="N55" s="591"/>
      <c r="O55" s="591"/>
      <c r="P55" s="591"/>
      <c r="Q55" s="1287"/>
      <c r="R55" s="1288"/>
      <c r="S55" s="1288"/>
      <c r="T55" s="1288"/>
      <c r="U55" s="1288"/>
      <c r="V55" s="1288"/>
    </row>
    <row r="56" spans="1:22" ht="14.25" x14ac:dyDescent="0.45">
      <c r="A56" s="1257"/>
      <c r="D56" s="591"/>
      <c r="E56" s="591"/>
      <c r="F56" s="591"/>
      <c r="G56" s="591"/>
      <c r="H56" s="591"/>
      <c r="I56" s="591"/>
      <c r="J56" s="591"/>
      <c r="K56" s="591"/>
      <c r="L56" s="591"/>
      <c r="M56" s="591"/>
      <c r="N56" s="591"/>
      <c r="O56" s="591"/>
      <c r="P56" s="591"/>
      <c r="Q56" s="1287"/>
      <c r="R56" s="1288"/>
      <c r="S56" s="1288"/>
      <c r="T56" s="1288"/>
      <c r="U56" s="1288"/>
      <c r="V56" s="1288"/>
    </row>
    <row r="57" spans="1:22" ht="14.25" x14ac:dyDescent="0.45">
      <c r="A57" s="1257"/>
      <c r="D57" s="591"/>
      <c r="E57" s="591"/>
      <c r="F57" s="591"/>
      <c r="G57" s="591"/>
      <c r="H57" s="591"/>
      <c r="I57" s="591"/>
      <c r="J57" s="591"/>
      <c r="K57" s="591"/>
      <c r="L57" s="591"/>
      <c r="M57" s="591"/>
      <c r="N57" s="591"/>
      <c r="O57" s="591"/>
      <c r="P57" s="591"/>
      <c r="Q57" s="1287"/>
      <c r="R57" s="1288"/>
      <c r="S57" s="1288"/>
      <c r="T57" s="1288"/>
      <c r="U57" s="1288"/>
      <c r="V57" s="1288"/>
    </row>
    <row r="58" spans="1:22" ht="14.25" x14ac:dyDescent="0.45">
      <c r="A58" s="1257"/>
      <c r="D58" s="591"/>
      <c r="E58" s="591"/>
      <c r="F58" s="591"/>
      <c r="G58" s="591"/>
      <c r="H58" s="591"/>
      <c r="I58" s="591"/>
      <c r="J58" s="591"/>
      <c r="K58" s="591"/>
      <c r="L58" s="591"/>
      <c r="M58" s="591"/>
      <c r="N58" s="591"/>
      <c r="O58" s="591"/>
      <c r="P58" s="591"/>
      <c r="Q58" s="1287"/>
      <c r="R58" s="1288"/>
      <c r="S58" s="1288"/>
      <c r="T58" s="1288"/>
      <c r="U58" s="1288"/>
      <c r="V58" s="1288"/>
    </row>
    <row r="59" spans="1:22" ht="14.25" x14ac:dyDescent="0.45">
      <c r="A59" s="1257"/>
      <c r="D59" s="591"/>
      <c r="E59" s="591"/>
      <c r="F59" s="591"/>
      <c r="G59" s="591"/>
      <c r="H59" s="591"/>
      <c r="I59" s="591"/>
      <c r="J59" s="591"/>
      <c r="K59" s="591"/>
      <c r="L59" s="591"/>
      <c r="M59" s="591"/>
      <c r="N59" s="591"/>
      <c r="O59" s="591"/>
      <c r="P59" s="591"/>
      <c r="Q59" s="1287"/>
      <c r="R59" s="1288"/>
      <c r="S59" s="1288"/>
      <c r="T59" s="1288"/>
      <c r="U59" s="1288"/>
      <c r="V59" s="1288"/>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C5E78-60FA-4EC3-88C2-C9537BBBE051}">
  <dimension ref="A1:AA56"/>
  <sheetViews>
    <sheetView topLeftCell="O1" workbookViewId="0">
      <selection activeCell="AA9" sqref="AA9"/>
    </sheetView>
  </sheetViews>
  <sheetFormatPr defaultRowHeight="12.75" x14ac:dyDescent="0.35"/>
  <cols>
    <col min="1" max="1" width="4.73046875" customWidth="1"/>
    <col min="2" max="2" width="22.33203125" customWidth="1"/>
    <col min="6" max="6" width="15" customWidth="1"/>
    <col min="9" max="9" width="14.46484375" customWidth="1"/>
    <col min="11" max="11" width="13.86328125" customWidth="1"/>
    <col min="15" max="15" width="12.796875" customWidth="1"/>
    <col min="16" max="16" width="13.6640625" customWidth="1"/>
    <col min="19" max="19" width="13.1328125" customWidth="1"/>
    <col min="20" max="20" width="16.73046875" customWidth="1"/>
    <col min="21" max="21" width="15.06640625" customWidth="1"/>
    <col min="25" max="25" width="14.19921875" customWidth="1"/>
    <col min="26" max="26" width="16.46484375" customWidth="1"/>
    <col min="27" max="27" width="11.3984375" customWidth="1"/>
  </cols>
  <sheetData>
    <row r="1" spans="2:27" ht="14.25" x14ac:dyDescent="0.45">
      <c r="B1" s="1258" t="s">
        <v>1433</v>
      </c>
      <c r="C1" s="1281" t="s">
        <v>1434</v>
      </c>
      <c r="D1" s="1395"/>
      <c r="E1" s="1395"/>
      <c r="F1" s="1395"/>
      <c r="G1" s="1395"/>
    </row>
    <row r="2" spans="2:27" ht="14.25" x14ac:dyDescent="0.45">
      <c r="B2" s="1258"/>
      <c r="C2" s="1447" t="s">
        <v>1349</v>
      </c>
      <c r="D2" s="1448"/>
      <c r="E2" s="1448"/>
      <c r="F2" s="1448"/>
      <c r="G2" s="1449"/>
      <c r="H2" s="1447" t="s">
        <v>1350</v>
      </c>
      <c r="I2" s="1448"/>
      <c r="J2" s="1448"/>
      <c r="K2" s="1448"/>
      <c r="L2" s="1449"/>
      <c r="M2" s="1447" t="s">
        <v>1351</v>
      </c>
      <c r="N2" s="1448"/>
      <c r="O2" s="1448"/>
      <c r="P2" s="1448"/>
      <c r="Q2" s="1449"/>
      <c r="R2" s="1447" t="s">
        <v>1352</v>
      </c>
      <c r="S2" s="1448"/>
      <c r="T2" s="1448"/>
      <c r="U2" s="1448"/>
      <c r="V2" s="1449"/>
      <c r="W2" s="1447" t="s">
        <v>1353</v>
      </c>
      <c r="X2" s="1448"/>
      <c r="Y2" s="1448"/>
      <c r="Z2" s="1448"/>
      <c r="AA2" s="1449"/>
    </row>
    <row r="3" spans="2:27" ht="14.25" x14ac:dyDescent="0.45">
      <c r="B3" s="1257"/>
      <c r="C3" s="1447" t="s">
        <v>1354</v>
      </c>
      <c r="D3" s="1448"/>
      <c r="E3" s="1448"/>
      <c r="F3" s="1448"/>
      <c r="G3" s="1449"/>
      <c r="H3" s="1447" t="s">
        <v>1355</v>
      </c>
      <c r="I3" s="1448"/>
      <c r="J3" s="1448"/>
      <c r="K3" s="1448"/>
      <c r="L3" s="1449"/>
      <c r="M3" s="1447" t="s">
        <v>1356</v>
      </c>
      <c r="N3" s="1448"/>
      <c r="O3" s="1448"/>
      <c r="P3" s="1448"/>
      <c r="Q3" s="1449"/>
      <c r="R3" s="1447" t="s">
        <v>1357</v>
      </c>
      <c r="S3" s="1448"/>
      <c r="T3" s="1448"/>
      <c r="U3" s="1448"/>
      <c r="V3" s="1449"/>
      <c r="W3" s="1447" t="s">
        <v>1358</v>
      </c>
      <c r="X3" s="1448"/>
      <c r="Y3" s="1448"/>
      <c r="Z3" s="1448"/>
      <c r="AA3" s="1449"/>
    </row>
    <row r="4" spans="2:27" ht="14.25" x14ac:dyDescent="0.45">
      <c r="B4" s="1257" t="s">
        <v>1359</v>
      </c>
      <c r="C4" s="1342" t="s">
        <v>1360</v>
      </c>
      <c r="D4" s="1343" t="s">
        <v>549</v>
      </c>
      <c r="E4" s="1343" t="s">
        <v>1361</v>
      </c>
      <c r="F4" s="1343" t="s">
        <v>1362</v>
      </c>
      <c r="G4" s="1344" t="s">
        <v>1363</v>
      </c>
      <c r="H4" s="1342" t="s">
        <v>1360</v>
      </c>
      <c r="I4" s="1343" t="s">
        <v>549</v>
      </c>
      <c r="J4" s="1343" t="s">
        <v>1361</v>
      </c>
      <c r="K4" s="1343" t="s">
        <v>1362</v>
      </c>
      <c r="L4" s="1344" t="s">
        <v>1363</v>
      </c>
      <c r="M4" s="1342" t="s">
        <v>1360</v>
      </c>
      <c r="N4" s="1343" t="s">
        <v>549</v>
      </c>
      <c r="O4" s="1343" t="s">
        <v>1361</v>
      </c>
      <c r="P4" s="1343" t="s">
        <v>1362</v>
      </c>
      <c r="Q4" s="1344" t="s">
        <v>1363</v>
      </c>
      <c r="R4" s="1342" t="s">
        <v>1360</v>
      </c>
      <c r="S4" s="1343" t="s">
        <v>549</v>
      </c>
      <c r="T4" s="1343" t="s">
        <v>1361</v>
      </c>
      <c r="U4" s="1343" t="s">
        <v>1362</v>
      </c>
      <c r="V4" s="1344" t="s">
        <v>1363</v>
      </c>
      <c r="W4" s="1342" t="s">
        <v>1360</v>
      </c>
      <c r="X4" s="1343" t="s">
        <v>549</v>
      </c>
      <c r="Y4" s="1343" t="s">
        <v>1361</v>
      </c>
      <c r="Z4" s="1343" t="s">
        <v>1362</v>
      </c>
      <c r="AA4" s="1344" t="s">
        <v>1363</v>
      </c>
    </row>
    <row r="5" spans="2:27" ht="14.25" x14ac:dyDescent="0.45">
      <c r="B5" s="1257" t="s">
        <v>1364</v>
      </c>
      <c r="C5" s="1345">
        <v>5</v>
      </c>
      <c r="D5" s="1346">
        <v>1</v>
      </c>
      <c r="E5" s="1346">
        <v>20</v>
      </c>
      <c r="F5" s="1346">
        <v>5</v>
      </c>
      <c r="G5" s="1347">
        <v>0</v>
      </c>
      <c r="H5" s="1348">
        <v>10</v>
      </c>
      <c r="I5" s="1349">
        <v>10</v>
      </c>
      <c r="J5" s="1349" t="s">
        <v>1365</v>
      </c>
      <c r="K5" s="1349" t="s">
        <v>1365</v>
      </c>
      <c r="L5" s="1350">
        <v>1</v>
      </c>
      <c r="M5" s="1348">
        <v>10</v>
      </c>
      <c r="N5" s="1349">
        <v>10</v>
      </c>
      <c r="O5" s="1349" t="s">
        <v>1366</v>
      </c>
      <c r="P5" s="1349" t="s">
        <v>1366</v>
      </c>
      <c r="Q5" s="1350">
        <v>2</v>
      </c>
      <c r="R5" s="1348">
        <v>12</v>
      </c>
      <c r="S5" s="1349">
        <v>12</v>
      </c>
      <c r="T5" s="1349" t="s">
        <v>1366</v>
      </c>
      <c r="U5" s="1349" t="s">
        <v>1366</v>
      </c>
      <c r="V5" s="1350">
        <v>3</v>
      </c>
      <c r="W5" s="1348">
        <v>20</v>
      </c>
      <c r="X5" s="1349">
        <v>20</v>
      </c>
      <c r="Y5" s="1349" t="s">
        <v>1366</v>
      </c>
      <c r="Z5" s="1349" t="s">
        <v>1366</v>
      </c>
      <c r="AA5" s="1350">
        <v>5</v>
      </c>
    </row>
    <row r="6" spans="2:27" ht="14.25" x14ac:dyDescent="0.45">
      <c r="B6" s="1257" t="s">
        <v>1367</v>
      </c>
      <c r="C6" s="1446" t="s">
        <v>1368</v>
      </c>
      <c r="D6" s="1446"/>
      <c r="E6" s="1446"/>
      <c r="F6" s="1446"/>
      <c r="G6" s="1446"/>
      <c r="H6" s="1446" t="s">
        <v>1350</v>
      </c>
      <c r="I6" s="1446"/>
      <c r="J6" s="1446"/>
      <c r="K6" s="1446"/>
      <c r="L6" s="1446"/>
      <c r="M6" s="1446" t="s">
        <v>1351</v>
      </c>
      <c r="N6" s="1446"/>
      <c r="O6" s="1446"/>
      <c r="P6" s="1446"/>
      <c r="Q6" s="1446"/>
      <c r="R6" s="1446" t="s">
        <v>1352</v>
      </c>
      <c r="S6" s="1446"/>
      <c r="T6" s="1446"/>
      <c r="U6" s="1446"/>
      <c r="V6" s="1446"/>
      <c r="W6" s="1446" t="s">
        <v>1369</v>
      </c>
      <c r="X6" s="1446"/>
      <c r="Y6" s="1446"/>
      <c r="Z6" s="1446"/>
      <c r="AA6" s="1446"/>
    </row>
    <row r="7" spans="2:27" ht="14.25" x14ac:dyDescent="0.45">
      <c r="B7" s="1351" t="s">
        <v>1370</v>
      </c>
      <c r="C7" s="1352" t="s">
        <v>1371</v>
      </c>
      <c r="D7" s="1352" t="s">
        <v>1372</v>
      </c>
      <c r="E7" s="1352" t="s">
        <v>1373</v>
      </c>
      <c r="F7" s="1352"/>
      <c r="G7" s="1352"/>
      <c r="H7" s="1352" t="s">
        <v>1374</v>
      </c>
      <c r="I7" s="1353" t="s">
        <v>1372</v>
      </c>
      <c r="J7" s="1353" t="s">
        <v>1373</v>
      </c>
      <c r="K7" s="1352"/>
      <c r="L7" s="1352"/>
      <c r="M7" s="1352" t="s">
        <v>1375</v>
      </c>
      <c r="N7" s="1353" t="s">
        <v>1376</v>
      </c>
      <c r="O7" s="1353" t="s">
        <v>1373</v>
      </c>
      <c r="P7" s="1353"/>
      <c r="Q7" s="1353"/>
      <c r="R7" s="1352" t="s">
        <v>1375</v>
      </c>
      <c r="S7" s="1353" t="s">
        <v>1376</v>
      </c>
      <c r="T7" s="1352" t="s">
        <v>1373</v>
      </c>
      <c r="U7" s="1352"/>
      <c r="V7" s="1352"/>
      <c r="W7" s="1352" t="s">
        <v>1375</v>
      </c>
      <c r="X7" s="1353" t="s">
        <v>1376</v>
      </c>
      <c r="Y7" s="1352" t="s">
        <v>1373</v>
      </c>
      <c r="Z7" s="1352"/>
      <c r="AA7" s="1352"/>
    </row>
    <row r="8" spans="2:27" ht="14.65" thickBot="1" x14ac:dyDescent="0.5">
      <c r="B8" s="1354" t="s">
        <v>1377</v>
      </c>
      <c r="C8" s="1355" t="s">
        <v>1378</v>
      </c>
      <c r="D8" s="1355" t="s">
        <v>1376</v>
      </c>
      <c r="E8" s="1355" t="s">
        <v>1373</v>
      </c>
      <c r="F8" s="1355" t="s">
        <v>1379</v>
      </c>
      <c r="G8" s="1355" t="str">
        <f>C$4</f>
        <v>Parts</v>
      </c>
      <c r="H8" s="1355" t="s">
        <v>1378</v>
      </c>
      <c r="I8" s="1355" t="s">
        <v>1376</v>
      </c>
      <c r="J8" s="1355" t="s">
        <v>1373</v>
      </c>
      <c r="K8" s="1355" t="s">
        <v>1379</v>
      </c>
      <c r="L8" s="1355" t="str">
        <f>H$4</f>
        <v>Parts</v>
      </c>
      <c r="M8" s="1355" t="s">
        <v>1378</v>
      </c>
      <c r="N8" s="1355" t="s">
        <v>1376</v>
      </c>
      <c r="O8" s="1355" t="s">
        <v>1373</v>
      </c>
      <c r="P8" s="1355" t="s">
        <v>1379</v>
      </c>
      <c r="Q8" s="1355" t="str">
        <f>M$4</f>
        <v>Parts</v>
      </c>
      <c r="R8" s="1355" t="s">
        <v>1378</v>
      </c>
      <c r="S8" s="1355" t="s">
        <v>1376</v>
      </c>
      <c r="T8" s="1355" t="s">
        <v>1373</v>
      </c>
      <c r="U8" s="1355" t="s">
        <v>1379</v>
      </c>
      <c r="V8" s="1355" t="str">
        <f>R$4</f>
        <v>Parts</v>
      </c>
      <c r="W8" s="1355" t="s">
        <v>1378</v>
      </c>
      <c r="X8" s="1355" t="s">
        <v>1376</v>
      </c>
      <c r="Y8" s="1355" t="s">
        <v>1373</v>
      </c>
      <c r="Z8" s="1355" t="s">
        <v>1379</v>
      </c>
      <c r="AA8" s="1355" t="str">
        <f>W$4</f>
        <v>Parts</v>
      </c>
    </row>
    <row r="9" spans="2:27" ht="14.65" thickBot="1" x14ac:dyDescent="0.5">
      <c r="B9" s="1356">
        <v>2</v>
      </c>
      <c r="C9" s="1357">
        <v>604</v>
      </c>
      <c r="D9" s="1358">
        <v>412</v>
      </c>
      <c r="E9" s="1359">
        <v>180</v>
      </c>
      <c r="F9" s="1358">
        <v>0</v>
      </c>
      <c r="G9" s="1360">
        <f>SUM(C9:F9)*(1+'System Variables'!$B$3)</f>
        <v>1267.76</v>
      </c>
      <c r="H9" s="1361">
        <v>943</v>
      </c>
      <c r="I9" s="1362">
        <v>470</v>
      </c>
      <c r="J9" s="1359">
        <v>240</v>
      </c>
      <c r="K9" s="1359">
        <v>380</v>
      </c>
      <c r="L9" s="1363">
        <f>SUM(H9:K9)*(1+'System Variables'!$B$3)</f>
        <v>2154.98</v>
      </c>
      <c r="M9" s="1361">
        <v>1400</v>
      </c>
      <c r="N9" s="1359">
        <v>621</v>
      </c>
      <c r="O9" s="1359">
        <v>240</v>
      </c>
      <c r="P9" s="1359">
        <v>460</v>
      </c>
      <c r="Q9" s="1360">
        <f>SUM(M9:P9)*(1+'System Variables'!$B$3)</f>
        <v>2884.26</v>
      </c>
      <c r="R9" s="1361">
        <v>1400</v>
      </c>
      <c r="S9" s="1359">
        <v>805</v>
      </c>
      <c r="T9" s="1359">
        <v>292</v>
      </c>
      <c r="U9" s="1359">
        <v>540</v>
      </c>
      <c r="V9" s="1363">
        <f>SUM(R9:U9)*(1+'System Variables'!$B$3)</f>
        <v>3219.2200000000003</v>
      </c>
      <c r="W9" s="1361">
        <v>1400</v>
      </c>
      <c r="X9" s="1362">
        <v>0</v>
      </c>
      <c r="Y9" s="1362">
        <v>0</v>
      </c>
      <c r="Z9" s="1359">
        <v>0</v>
      </c>
      <c r="AA9" s="1364">
        <f>SUM(W9:Z9)*(1+'System Variables'!$B$3)</f>
        <v>1484</v>
      </c>
    </row>
    <row r="10" spans="2:27" ht="14.65" thickBot="1" x14ac:dyDescent="0.5">
      <c r="B10" s="1356">
        <v>2.5</v>
      </c>
      <c r="C10" s="1365">
        <v>633</v>
      </c>
      <c r="D10" s="1366">
        <v>412</v>
      </c>
      <c r="E10" s="1367">
        <v>211</v>
      </c>
      <c r="F10" s="1366">
        <v>0</v>
      </c>
      <c r="G10" s="1360">
        <f>SUM(C10:F10)*(1+'System Variables'!$B$3)</f>
        <v>1331.3600000000001</v>
      </c>
      <c r="H10" s="1368">
        <v>966</v>
      </c>
      <c r="I10" s="1367">
        <v>470</v>
      </c>
      <c r="J10" s="1367">
        <v>254</v>
      </c>
      <c r="K10" s="1367">
        <v>380</v>
      </c>
      <c r="L10" s="1363">
        <f>SUM(H10:K10)*(1+'System Variables'!$B$3)</f>
        <v>2194.2000000000003</v>
      </c>
      <c r="M10" s="1368">
        <v>1400</v>
      </c>
      <c r="N10" s="1367">
        <v>675</v>
      </c>
      <c r="O10" s="1367">
        <v>254</v>
      </c>
      <c r="P10" s="1367">
        <v>460</v>
      </c>
      <c r="Q10" s="1360">
        <f>SUM(M10:P10)*(1+'System Variables'!$B$3)</f>
        <v>2956.34</v>
      </c>
      <c r="R10" s="1368">
        <v>1400</v>
      </c>
      <c r="S10" s="1367">
        <v>859</v>
      </c>
      <c r="T10" s="1367">
        <v>339</v>
      </c>
      <c r="U10" s="1367">
        <v>540</v>
      </c>
      <c r="V10" s="1363">
        <f>SUM(R10:U10)*(1+'System Variables'!$B$3)</f>
        <v>3326.28</v>
      </c>
      <c r="W10" s="1368">
        <v>1400</v>
      </c>
      <c r="X10" s="1367">
        <v>805</v>
      </c>
      <c r="Y10" s="1367">
        <v>317</v>
      </c>
      <c r="Z10" s="1367">
        <v>900</v>
      </c>
      <c r="AA10" s="1364">
        <f>SUM(W10:Z10)*(1+'System Variables'!$B$3)</f>
        <v>3627.32</v>
      </c>
    </row>
    <row r="11" spans="2:27" ht="14.65" thickBot="1" x14ac:dyDescent="0.5">
      <c r="B11" s="1356">
        <v>3</v>
      </c>
      <c r="C11" s="1365">
        <v>711</v>
      </c>
      <c r="D11" s="1366">
        <v>436</v>
      </c>
      <c r="E11" s="1367">
        <v>240</v>
      </c>
      <c r="F11" s="1366">
        <v>0</v>
      </c>
      <c r="G11" s="1360">
        <f>SUM(C11:F11)*(1+'System Variables'!$B$3)</f>
        <v>1470.22</v>
      </c>
      <c r="H11" s="1368">
        <v>1095</v>
      </c>
      <c r="I11" s="1367">
        <v>497</v>
      </c>
      <c r="J11" s="1367">
        <v>318</v>
      </c>
      <c r="K11" s="1367">
        <v>380</v>
      </c>
      <c r="L11" s="1363">
        <f>SUM(H11:K11)*(1+'System Variables'!$B$3)</f>
        <v>2427.4</v>
      </c>
      <c r="M11" s="1368">
        <v>1400</v>
      </c>
      <c r="N11" s="1367">
        <v>675</v>
      </c>
      <c r="O11" s="1367">
        <v>425</v>
      </c>
      <c r="P11" s="1367">
        <v>460</v>
      </c>
      <c r="Q11" s="1360">
        <f>SUM(M11:P11)*(1+'System Variables'!$B$3)</f>
        <v>3137.6000000000004</v>
      </c>
      <c r="R11" s="1368">
        <v>1400</v>
      </c>
      <c r="S11" s="1367">
        <v>859</v>
      </c>
      <c r="T11" s="1367">
        <v>339</v>
      </c>
      <c r="U11" s="1367">
        <v>540</v>
      </c>
      <c r="V11" s="1363">
        <f>SUM(R11:U11)*(1+'System Variables'!$B$3)</f>
        <v>3326.28</v>
      </c>
      <c r="W11" s="1368">
        <v>1400</v>
      </c>
      <c r="X11" s="1367">
        <v>805</v>
      </c>
      <c r="Y11" s="1367">
        <v>317</v>
      </c>
      <c r="Z11" s="1367">
        <v>900</v>
      </c>
      <c r="AA11" s="1364">
        <f>SUM(W11:Z11)*(1+'System Variables'!$B$3)</f>
        <v>3627.32</v>
      </c>
    </row>
    <row r="12" spans="2:27" ht="14.65" thickBot="1" x14ac:dyDescent="0.5">
      <c r="B12" s="1356">
        <v>3.5</v>
      </c>
      <c r="C12" s="1365">
        <v>808</v>
      </c>
      <c r="D12" s="1366">
        <v>485</v>
      </c>
      <c r="E12" s="1367">
        <v>287</v>
      </c>
      <c r="F12" s="1366">
        <v>0</v>
      </c>
      <c r="G12" s="1360">
        <f>SUM(C12:F12)*(1+'System Variables'!$B$3)</f>
        <v>1674.8000000000002</v>
      </c>
      <c r="H12" s="1368">
        <v>1232</v>
      </c>
      <c r="I12" s="1367">
        <v>550</v>
      </c>
      <c r="J12" s="1367">
        <v>337</v>
      </c>
      <c r="K12" s="1367">
        <v>380</v>
      </c>
      <c r="L12" s="1363">
        <f>SUM(H12:K12)*(1+'System Variables'!$B$3)</f>
        <v>2648.94</v>
      </c>
      <c r="M12" s="1368">
        <v>1400</v>
      </c>
      <c r="N12" s="1367">
        <v>675</v>
      </c>
      <c r="O12" s="1367">
        <v>425</v>
      </c>
      <c r="P12" s="1367">
        <v>460</v>
      </c>
      <c r="Q12" s="1360">
        <f>SUM(M12:P12)*(1+'System Variables'!$B$3)</f>
        <v>3137.6000000000004</v>
      </c>
      <c r="R12" s="1368">
        <v>1400</v>
      </c>
      <c r="S12" s="1367">
        <v>859</v>
      </c>
      <c r="T12" s="1367">
        <v>389</v>
      </c>
      <c r="U12" s="1367">
        <v>540</v>
      </c>
      <c r="V12" s="1363">
        <f>SUM(R12:U12)*(1+'System Variables'!$B$3)</f>
        <v>3379.28</v>
      </c>
      <c r="W12" s="1368">
        <v>1400</v>
      </c>
      <c r="X12" s="1367">
        <v>859</v>
      </c>
      <c r="Y12" s="1367">
        <v>369</v>
      </c>
      <c r="Z12" s="1367">
        <v>900</v>
      </c>
      <c r="AA12" s="1364">
        <f>SUM(W12:Z12)*(1+'System Variables'!$B$3)</f>
        <v>3739.6800000000003</v>
      </c>
    </row>
    <row r="13" spans="2:27" ht="14.65" thickBot="1" x14ac:dyDescent="0.5">
      <c r="B13" s="1356">
        <v>4</v>
      </c>
      <c r="C13" s="1365">
        <v>878</v>
      </c>
      <c r="D13" s="1366">
        <v>485</v>
      </c>
      <c r="E13" s="1367">
        <v>337</v>
      </c>
      <c r="F13" s="1366">
        <v>0</v>
      </c>
      <c r="G13" s="1360">
        <f>SUM(C13:F13)*(1+'System Variables'!$B$3)</f>
        <v>1802</v>
      </c>
      <c r="H13" s="1368">
        <v>1338</v>
      </c>
      <c r="I13" s="1367">
        <v>532</v>
      </c>
      <c r="J13" s="1367">
        <v>337</v>
      </c>
      <c r="K13" s="1367">
        <v>380</v>
      </c>
      <c r="L13" s="1363">
        <f>SUM(H13:K13)*(1+'System Variables'!$B$3)</f>
        <v>2742.2200000000003</v>
      </c>
      <c r="M13" s="1368">
        <v>1400</v>
      </c>
      <c r="N13" s="1367">
        <v>675</v>
      </c>
      <c r="O13" s="1367">
        <v>425</v>
      </c>
      <c r="P13" s="1367">
        <v>460</v>
      </c>
      <c r="Q13" s="1360">
        <f>SUM(M13:P13)*(1+'System Variables'!$B$3)</f>
        <v>3137.6000000000004</v>
      </c>
      <c r="R13" s="1368">
        <v>1400</v>
      </c>
      <c r="S13" s="1367">
        <v>859</v>
      </c>
      <c r="T13" s="1367">
        <v>389</v>
      </c>
      <c r="U13" s="1367">
        <v>540</v>
      </c>
      <c r="V13" s="1363">
        <f>SUM(R13:U13)*(1+'System Variables'!$B$3)</f>
        <v>3379.28</v>
      </c>
      <c r="W13" s="1368">
        <v>1400</v>
      </c>
      <c r="X13" s="1367">
        <v>859</v>
      </c>
      <c r="Y13" s="1367">
        <v>369</v>
      </c>
      <c r="Z13" s="1367">
        <v>900</v>
      </c>
      <c r="AA13" s="1364">
        <f>SUM(W13:Z13)*(1+'System Variables'!$B$3)</f>
        <v>3739.6800000000003</v>
      </c>
    </row>
    <row r="14" spans="2:27" ht="14.65" thickBot="1" x14ac:dyDescent="0.5">
      <c r="B14" s="1356">
        <v>5</v>
      </c>
      <c r="C14" s="1369">
        <v>1117</v>
      </c>
      <c r="D14" s="1370">
        <v>485</v>
      </c>
      <c r="E14" s="1371">
        <v>337</v>
      </c>
      <c r="F14" s="1370">
        <v>0</v>
      </c>
      <c r="G14" s="1360">
        <f>SUM(C14:F14)*(1+'System Variables'!$B$3)</f>
        <v>2055.34</v>
      </c>
      <c r="H14" s="1372">
        <v>1586</v>
      </c>
      <c r="I14" s="1371">
        <v>532</v>
      </c>
      <c r="J14" s="1371">
        <v>337</v>
      </c>
      <c r="K14" s="1371">
        <v>380</v>
      </c>
      <c r="L14" s="1363">
        <f>SUM(H14:K14)*(1+'System Variables'!$B$3)</f>
        <v>3005.1000000000004</v>
      </c>
      <c r="M14" s="1372">
        <v>1400</v>
      </c>
      <c r="N14" s="1371">
        <v>675</v>
      </c>
      <c r="O14" s="1371">
        <v>425</v>
      </c>
      <c r="P14" s="1367">
        <v>460</v>
      </c>
      <c r="Q14" s="1360">
        <f>SUM(M14:P14)*(1+'System Variables'!$B$3)</f>
        <v>3137.6000000000004</v>
      </c>
      <c r="R14" s="1372">
        <v>1400</v>
      </c>
      <c r="S14" s="1371">
        <v>859</v>
      </c>
      <c r="T14" s="1371">
        <v>389</v>
      </c>
      <c r="U14" s="1371">
        <v>540</v>
      </c>
      <c r="V14" s="1363">
        <f>SUM(R14:U14)*(1+'System Variables'!$B$3)</f>
        <v>3379.28</v>
      </c>
      <c r="W14" s="1372">
        <v>1400</v>
      </c>
      <c r="X14" s="1371">
        <v>859</v>
      </c>
      <c r="Y14" s="1371">
        <v>369</v>
      </c>
      <c r="Z14" s="1371">
        <v>900</v>
      </c>
      <c r="AA14" s="1364">
        <f>SUM(W14:Z14)*(1+'System Variables'!$B$3)</f>
        <v>3739.6800000000003</v>
      </c>
    </row>
    <row r="15" spans="2:27" ht="14.25" x14ac:dyDescent="0.45">
      <c r="B15" s="1351" t="s">
        <v>1370</v>
      </c>
      <c r="C15" s="1352" t="s">
        <v>1380</v>
      </c>
      <c r="D15" s="1373" t="s">
        <v>1381</v>
      </c>
      <c r="E15" s="1373" t="s">
        <v>1382</v>
      </c>
      <c r="F15" s="1373"/>
      <c r="G15" s="1373"/>
      <c r="H15" s="1352" t="s">
        <v>1383</v>
      </c>
      <c r="I15" s="1373" t="s">
        <v>1381</v>
      </c>
      <c r="J15" s="1373" t="s">
        <v>1382</v>
      </c>
      <c r="K15" s="1373"/>
      <c r="L15" s="1373"/>
      <c r="M15" s="1352" t="s">
        <v>1383</v>
      </c>
      <c r="N15" s="1373" t="s">
        <v>1384</v>
      </c>
      <c r="O15" s="1373" t="s">
        <v>1382</v>
      </c>
      <c r="P15" s="1373"/>
      <c r="Q15" s="1373"/>
      <c r="R15" s="1352" t="s">
        <v>1385</v>
      </c>
      <c r="S15" s="1373" t="s">
        <v>1386</v>
      </c>
      <c r="T15" s="1373" t="s">
        <v>1382</v>
      </c>
      <c r="U15" s="1373"/>
      <c r="V15" s="1373"/>
      <c r="W15" s="1352" t="s">
        <v>1387</v>
      </c>
      <c r="X15" s="1373" t="s">
        <v>1384</v>
      </c>
      <c r="Y15" s="1373" t="s">
        <v>1382</v>
      </c>
      <c r="Z15" s="1373"/>
      <c r="AA15" s="1373"/>
    </row>
    <row r="16" spans="2:27" ht="14.65" thickBot="1" x14ac:dyDescent="0.5">
      <c r="B16" s="1354" t="s">
        <v>1388</v>
      </c>
      <c r="C16" s="1277" t="s">
        <v>1378</v>
      </c>
      <c r="D16" s="1277" t="s">
        <v>1376</v>
      </c>
      <c r="E16" s="1277" t="s">
        <v>1373</v>
      </c>
      <c r="F16" s="1355" t="s">
        <v>1379</v>
      </c>
      <c r="G16" s="1277" t="str">
        <f>C$4</f>
        <v>Parts</v>
      </c>
      <c r="H16" s="1277" t="s">
        <v>1378</v>
      </c>
      <c r="I16" s="1277" t="s">
        <v>1376</v>
      </c>
      <c r="J16" s="1277" t="s">
        <v>1373</v>
      </c>
      <c r="K16" s="1355" t="s">
        <v>1379</v>
      </c>
      <c r="L16" s="1277" t="str">
        <f>H$4</f>
        <v>Parts</v>
      </c>
      <c r="M16" s="1355" t="s">
        <v>1378</v>
      </c>
      <c r="N16" s="1355" t="s">
        <v>1376</v>
      </c>
      <c r="O16" s="1355" t="s">
        <v>1373</v>
      </c>
      <c r="P16" s="1355" t="s">
        <v>1379</v>
      </c>
      <c r="Q16" s="1355" t="str">
        <f>M$4</f>
        <v>Parts</v>
      </c>
      <c r="R16" s="1277" t="s">
        <v>1378</v>
      </c>
      <c r="S16" s="1277" t="s">
        <v>1376</v>
      </c>
      <c r="T16" s="1277" t="s">
        <v>1373</v>
      </c>
      <c r="U16" s="1355" t="s">
        <v>1379</v>
      </c>
      <c r="V16" s="1277" t="str">
        <f>R$4</f>
        <v>Parts</v>
      </c>
      <c r="W16" s="1277" t="s">
        <v>1378</v>
      </c>
      <c r="X16" s="1277" t="s">
        <v>1376</v>
      </c>
      <c r="Y16" s="1277" t="s">
        <v>1373</v>
      </c>
      <c r="Z16" s="1355" t="s">
        <v>1379</v>
      </c>
      <c r="AA16" s="1277" t="str">
        <f>W$4</f>
        <v>Parts</v>
      </c>
    </row>
    <row r="17" spans="1:27" ht="14.65" thickBot="1" x14ac:dyDescent="0.5">
      <c r="B17" s="1356">
        <v>2</v>
      </c>
      <c r="C17" s="1374">
        <v>790</v>
      </c>
      <c r="D17" s="1375">
        <v>409</v>
      </c>
      <c r="E17" s="1375">
        <v>31</v>
      </c>
      <c r="F17" s="1358">
        <v>0</v>
      </c>
      <c r="G17" s="1360">
        <f>SUM(C17:F17)*(1+'System Variables'!$B$3)</f>
        <v>1303.8</v>
      </c>
      <c r="H17" s="1361">
        <v>1102</v>
      </c>
      <c r="I17" s="1359">
        <v>600</v>
      </c>
      <c r="J17" s="1362">
        <v>0</v>
      </c>
      <c r="K17" s="1359">
        <v>530</v>
      </c>
      <c r="L17" s="1360">
        <f>SUM(H17:K17)*(1+'System Variables'!$B$3)</f>
        <v>2365.92</v>
      </c>
      <c r="M17" s="1361">
        <v>1400</v>
      </c>
      <c r="N17" s="1359">
        <v>476</v>
      </c>
      <c r="O17" s="1359">
        <v>250</v>
      </c>
      <c r="P17" s="1359">
        <v>610</v>
      </c>
      <c r="Q17" s="1360">
        <f>SUM(M17:P17)*(1+'System Variables'!$B$3)</f>
        <v>2900.1600000000003</v>
      </c>
      <c r="R17" s="1361">
        <v>1400</v>
      </c>
      <c r="S17" s="1362">
        <v>868</v>
      </c>
      <c r="T17" s="1362">
        <v>0</v>
      </c>
      <c r="U17" s="1359">
        <v>700</v>
      </c>
      <c r="V17" s="1360">
        <f>SUM(R17:U17)*(1+'System Variables'!$B$3)</f>
        <v>3146.0800000000004</v>
      </c>
      <c r="W17" s="1361">
        <v>1400</v>
      </c>
      <c r="X17" s="1362">
        <v>0</v>
      </c>
      <c r="Y17" s="1362">
        <v>0</v>
      </c>
      <c r="Z17" s="1362">
        <v>0</v>
      </c>
      <c r="AA17" s="1360">
        <f>SUM(W17:Z17)*(1+'System Variables'!$B$3)</f>
        <v>1484</v>
      </c>
    </row>
    <row r="18" spans="1:27" ht="14.65" thickBot="1" x14ac:dyDescent="0.5">
      <c r="B18" s="1356">
        <v>2.5</v>
      </c>
      <c r="C18" s="1365">
        <v>886</v>
      </c>
      <c r="D18" s="1366">
        <v>478</v>
      </c>
      <c r="E18" s="1366">
        <v>31</v>
      </c>
      <c r="F18" s="1366">
        <v>0</v>
      </c>
      <c r="G18" s="1360">
        <f>SUM(C18:F18)*(1+'System Variables'!$B$3)</f>
        <v>1478.7</v>
      </c>
      <c r="H18" s="1368">
        <v>1223</v>
      </c>
      <c r="I18" s="1367">
        <v>600</v>
      </c>
      <c r="J18" s="1367">
        <v>0</v>
      </c>
      <c r="K18" s="1359">
        <v>530</v>
      </c>
      <c r="L18" s="1360">
        <f>SUM(H18:K18)*(1+'System Variables'!$B$3)</f>
        <v>2494.1800000000003</v>
      </c>
      <c r="M18" s="1368">
        <v>1400</v>
      </c>
      <c r="N18" s="1367">
        <v>476</v>
      </c>
      <c r="O18" s="1367">
        <v>250</v>
      </c>
      <c r="P18" s="1367">
        <v>610</v>
      </c>
      <c r="Q18" s="1360">
        <f>SUM(M18:P18)*(1+'System Variables'!$B$3)</f>
        <v>2900.1600000000003</v>
      </c>
      <c r="R18" s="1368">
        <v>1400</v>
      </c>
      <c r="S18" s="1367">
        <v>868</v>
      </c>
      <c r="T18" s="1367">
        <v>0</v>
      </c>
      <c r="U18" s="1367">
        <v>700</v>
      </c>
      <c r="V18" s="1360">
        <f>SUM(R18:U18)*(1+'System Variables'!$B$3)</f>
        <v>3146.0800000000004</v>
      </c>
      <c r="W18" s="1368">
        <v>1400</v>
      </c>
      <c r="X18" s="1367">
        <v>900</v>
      </c>
      <c r="Y18" s="1367">
        <v>0</v>
      </c>
      <c r="Z18" s="1367">
        <v>850</v>
      </c>
      <c r="AA18" s="1360">
        <f>SUM(W18:Z18)*(1+'System Variables'!$B$3)</f>
        <v>3339</v>
      </c>
    </row>
    <row r="19" spans="1:27" ht="14.65" thickBot="1" x14ac:dyDescent="0.5">
      <c r="B19" s="1356">
        <v>3</v>
      </c>
      <c r="C19" s="1365">
        <v>976</v>
      </c>
      <c r="D19" s="1366">
        <v>600</v>
      </c>
      <c r="E19" s="1366">
        <v>31</v>
      </c>
      <c r="F19" s="1366">
        <v>0</v>
      </c>
      <c r="G19" s="1360">
        <f>SUM(C19:F19)*(1+'System Variables'!$B$3)</f>
        <v>1703.42</v>
      </c>
      <c r="H19" s="1368">
        <v>1354</v>
      </c>
      <c r="I19" s="1367">
        <v>683</v>
      </c>
      <c r="J19" s="1367">
        <v>0</v>
      </c>
      <c r="K19" s="1359">
        <v>530</v>
      </c>
      <c r="L19" s="1360">
        <f>SUM(H19:K19)*(1+'System Variables'!$B$3)</f>
        <v>2721.02</v>
      </c>
      <c r="M19" s="1368">
        <v>1400</v>
      </c>
      <c r="N19" s="1367">
        <v>476</v>
      </c>
      <c r="O19" s="1367">
        <v>363</v>
      </c>
      <c r="P19" s="1367">
        <v>610</v>
      </c>
      <c r="Q19" s="1360">
        <f>SUM(M19:P19)*(1+'System Variables'!$B$3)</f>
        <v>3019.94</v>
      </c>
      <c r="R19" s="1368">
        <v>1400</v>
      </c>
      <c r="S19" s="1367">
        <v>868</v>
      </c>
      <c r="T19" s="1367">
        <v>0</v>
      </c>
      <c r="U19" s="1367">
        <v>700</v>
      </c>
      <c r="V19" s="1360">
        <f>SUM(R19:U19)*(1+'System Variables'!$B$3)</f>
        <v>3146.0800000000004</v>
      </c>
      <c r="W19" s="1368">
        <v>1400</v>
      </c>
      <c r="X19" s="1367">
        <v>900</v>
      </c>
      <c r="Y19" s="1367">
        <v>0</v>
      </c>
      <c r="Z19" s="1367">
        <v>850</v>
      </c>
      <c r="AA19" s="1360">
        <f>SUM(W19:Z19)*(1+'System Variables'!$B$3)</f>
        <v>3339</v>
      </c>
    </row>
    <row r="20" spans="1:27" ht="14.65" thickBot="1" x14ac:dyDescent="0.5">
      <c r="B20" s="1356">
        <v>3.5</v>
      </c>
      <c r="C20" s="1365">
        <v>1058</v>
      </c>
      <c r="D20" s="1366">
        <v>571</v>
      </c>
      <c r="E20" s="1366">
        <v>31</v>
      </c>
      <c r="F20" s="1366">
        <v>0</v>
      </c>
      <c r="G20" s="1360">
        <f>SUM(C20:F20)*(1+'System Variables'!$B$3)</f>
        <v>1759.6000000000001</v>
      </c>
      <c r="H20" s="1368">
        <v>1495</v>
      </c>
      <c r="I20" s="1367">
        <v>698</v>
      </c>
      <c r="J20" s="1367">
        <v>0</v>
      </c>
      <c r="K20" s="1359">
        <v>530</v>
      </c>
      <c r="L20" s="1360">
        <f>SUM(H20:K20)*(1+'System Variables'!$B$3)</f>
        <v>2886.38</v>
      </c>
      <c r="M20" s="1368">
        <v>1400</v>
      </c>
      <c r="N20" s="1367">
        <v>528</v>
      </c>
      <c r="O20" s="1367">
        <v>363</v>
      </c>
      <c r="P20" s="1367">
        <v>610</v>
      </c>
      <c r="Q20" s="1360">
        <f>SUM(M20:P20)*(1+'System Variables'!$B$3)</f>
        <v>3075.06</v>
      </c>
      <c r="R20" s="1368">
        <v>1400</v>
      </c>
      <c r="S20" s="1367">
        <v>899</v>
      </c>
      <c r="T20" s="1367">
        <v>0</v>
      </c>
      <c r="U20" s="1367">
        <v>700</v>
      </c>
      <c r="V20" s="1360">
        <f>SUM(R20:U20)*(1+'System Variables'!$B$3)</f>
        <v>3178.94</v>
      </c>
      <c r="W20" s="1368">
        <v>1400</v>
      </c>
      <c r="X20" s="1367">
        <v>900</v>
      </c>
      <c r="Y20" s="1367">
        <v>0</v>
      </c>
      <c r="Z20" s="1367">
        <v>850</v>
      </c>
      <c r="AA20" s="1360">
        <f>SUM(W20:Z20)*(1+'System Variables'!$B$3)</f>
        <v>3339</v>
      </c>
    </row>
    <row r="21" spans="1:27" ht="14.65" thickBot="1" x14ac:dyDescent="0.5">
      <c r="A21" t="s">
        <v>207</v>
      </c>
      <c r="B21" s="1356">
        <v>4</v>
      </c>
      <c r="C21" s="1365">
        <v>1160</v>
      </c>
      <c r="D21" s="1366">
        <v>718</v>
      </c>
      <c r="E21" s="1366">
        <v>31</v>
      </c>
      <c r="F21" s="1366">
        <v>0</v>
      </c>
      <c r="G21" s="1360">
        <f>SUM(C21:F21)*(1+'System Variables'!$B$3)</f>
        <v>2023.5400000000002</v>
      </c>
      <c r="H21" s="1368">
        <v>1615</v>
      </c>
      <c r="I21" s="1367">
        <v>857</v>
      </c>
      <c r="J21" s="1367">
        <v>0</v>
      </c>
      <c r="K21" s="1359">
        <v>530</v>
      </c>
      <c r="L21" s="1360">
        <f>SUM(H21:K21)*(1+'System Variables'!$B$3)</f>
        <v>3182.1200000000003</v>
      </c>
      <c r="M21" s="1368">
        <v>1400</v>
      </c>
      <c r="N21" s="1367">
        <v>528</v>
      </c>
      <c r="O21" s="1367">
        <v>363</v>
      </c>
      <c r="P21" s="1367">
        <v>610</v>
      </c>
      <c r="Q21" s="1360">
        <f>SUM(M21:P21)*(1+'System Variables'!$B$3)</f>
        <v>3075.06</v>
      </c>
      <c r="R21" s="1368">
        <v>1400</v>
      </c>
      <c r="S21" s="1367">
        <v>899</v>
      </c>
      <c r="T21" s="1367">
        <v>0</v>
      </c>
      <c r="U21" s="1367">
        <v>700</v>
      </c>
      <c r="V21" s="1360">
        <f>SUM(R21:U21)*(1+'System Variables'!$B$3)</f>
        <v>3178.94</v>
      </c>
      <c r="W21" s="1368">
        <v>1400</v>
      </c>
      <c r="X21" s="1367">
        <v>900</v>
      </c>
      <c r="Y21" s="1367">
        <v>0</v>
      </c>
      <c r="Z21" s="1367">
        <v>850</v>
      </c>
      <c r="AA21" s="1360">
        <f>SUM(W21:Z21)*(1+'System Variables'!$B$3)</f>
        <v>3339</v>
      </c>
    </row>
    <row r="22" spans="1:27" ht="14.65" thickBot="1" x14ac:dyDescent="0.5">
      <c r="B22" s="1356">
        <v>5</v>
      </c>
      <c r="C22" s="1369">
        <v>1383</v>
      </c>
      <c r="D22" s="1370">
        <v>759</v>
      </c>
      <c r="E22" s="1370">
        <v>31</v>
      </c>
      <c r="F22" s="1370">
        <v>0</v>
      </c>
      <c r="G22" s="1360">
        <f>SUM(C22:F22)*(1+'System Variables'!$B$3)</f>
        <v>2303.38</v>
      </c>
      <c r="H22" s="1372">
        <v>1925</v>
      </c>
      <c r="I22" s="1371">
        <v>867</v>
      </c>
      <c r="J22" s="1371">
        <v>0</v>
      </c>
      <c r="K22" s="1359">
        <v>530</v>
      </c>
      <c r="L22" s="1360">
        <f>SUM(H22:K22)*(1+'System Variables'!$B$3)</f>
        <v>3521.32</v>
      </c>
      <c r="M22" s="1372">
        <v>1400</v>
      </c>
      <c r="N22" s="1371">
        <v>528</v>
      </c>
      <c r="O22" s="1371">
        <v>363</v>
      </c>
      <c r="P22" s="1371">
        <v>610</v>
      </c>
      <c r="Q22" s="1360">
        <f>SUM(M22:P22)*(1+'System Variables'!$B$3)</f>
        <v>3075.06</v>
      </c>
      <c r="R22" s="1372">
        <v>1400</v>
      </c>
      <c r="S22" s="1371">
        <v>921</v>
      </c>
      <c r="T22" s="1371">
        <v>0</v>
      </c>
      <c r="U22" s="1371">
        <v>700</v>
      </c>
      <c r="V22" s="1360">
        <f>SUM(R22:U22)*(1+'System Variables'!$B$3)</f>
        <v>3202.26</v>
      </c>
      <c r="W22" s="1372">
        <v>1400</v>
      </c>
      <c r="X22" s="1371">
        <v>921</v>
      </c>
      <c r="Y22" s="1371">
        <v>0</v>
      </c>
      <c r="Z22" s="1371">
        <v>850</v>
      </c>
      <c r="AA22" s="1360">
        <f>SUM(W22:Z22)*(1+'System Variables'!$B$3)</f>
        <v>3361.26</v>
      </c>
    </row>
    <row r="23" spans="1:27" ht="14.25" x14ac:dyDescent="0.45">
      <c r="B23" s="1351" t="s">
        <v>1370</v>
      </c>
      <c r="C23" s="1352" t="s">
        <v>1389</v>
      </c>
      <c r="D23" s="1373"/>
      <c r="E23" s="1373"/>
      <c r="F23" s="1373"/>
      <c r="G23" s="1373"/>
      <c r="H23" s="1352" t="s">
        <v>1390</v>
      </c>
      <c r="I23" s="1373"/>
      <c r="J23" s="1373"/>
      <c r="K23" s="1373"/>
      <c r="L23" s="1373"/>
      <c r="M23" s="1352" t="s">
        <v>1391</v>
      </c>
      <c r="N23" s="1373" t="s">
        <v>207</v>
      </c>
      <c r="O23" s="1373"/>
      <c r="P23" s="1373"/>
      <c r="Q23" s="1373"/>
      <c r="R23" s="1376" t="s">
        <v>1392</v>
      </c>
      <c r="S23" s="1373"/>
      <c r="T23" s="1373"/>
      <c r="U23" s="1373" t="s">
        <v>207</v>
      </c>
      <c r="V23" s="1373"/>
      <c r="W23" s="1352"/>
      <c r="X23" s="1373"/>
      <c r="Y23" s="1373"/>
      <c r="Z23" s="1373"/>
      <c r="AA23" s="1373"/>
    </row>
    <row r="24" spans="1:27" ht="14.65" thickBot="1" x14ac:dyDescent="0.5">
      <c r="A24" s="1377"/>
      <c r="B24" s="1354" t="s">
        <v>1393</v>
      </c>
      <c r="C24" s="1277" t="s">
        <v>1378</v>
      </c>
      <c r="D24" s="1277" t="s">
        <v>1376</v>
      </c>
      <c r="E24" s="1277" t="s">
        <v>1373</v>
      </c>
      <c r="F24" s="1355" t="s">
        <v>1379</v>
      </c>
      <c r="G24" s="1277" t="str">
        <f>C$4</f>
        <v>Parts</v>
      </c>
      <c r="H24" s="1277" t="s">
        <v>1378</v>
      </c>
      <c r="I24" s="1277" t="s">
        <v>1376</v>
      </c>
      <c r="J24" s="1277" t="s">
        <v>1373</v>
      </c>
      <c r="K24" s="1355" t="s">
        <v>1379</v>
      </c>
      <c r="L24" s="1277" t="str">
        <f>H$4</f>
        <v>Parts</v>
      </c>
      <c r="M24" s="1277" t="s">
        <v>1378</v>
      </c>
      <c r="N24" s="1277" t="s">
        <v>1376</v>
      </c>
      <c r="O24" s="1277" t="s">
        <v>1373</v>
      </c>
      <c r="P24" s="1355" t="s">
        <v>1379</v>
      </c>
      <c r="Q24" s="1277" t="str">
        <f>M$4</f>
        <v>Parts</v>
      </c>
      <c r="R24" s="1277" t="s">
        <v>1378</v>
      </c>
      <c r="S24" s="1277" t="s">
        <v>1376</v>
      </c>
      <c r="T24" s="1277" t="s">
        <v>1373</v>
      </c>
      <c r="U24" s="1277" t="s">
        <v>1379</v>
      </c>
      <c r="V24" s="1277" t="str">
        <f>R$4</f>
        <v>Parts</v>
      </c>
      <c r="W24" s="1277" t="s">
        <v>1378</v>
      </c>
      <c r="X24" s="1277" t="s">
        <v>1376</v>
      </c>
      <c r="Y24" s="1277" t="s">
        <v>1373</v>
      </c>
      <c r="Z24" s="1277" t="s">
        <v>1379</v>
      </c>
      <c r="AA24" s="1277" t="str">
        <f>W$4</f>
        <v>Parts</v>
      </c>
    </row>
    <row r="25" spans="1:27" ht="14.65" thickBot="1" x14ac:dyDescent="0.5">
      <c r="B25" s="1356">
        <v>2</v>
      </c>
      <c r="C25" s="1374">
        <v>1382</v>
      </c>
      <c r="D25" s="1375">
        <v>0</v>
      </c>
      <c r="E25" s="1375">
        <v>0</v>
      </c>
      <c r="F25" s="1358">
        <v>0</v>
      </c>
      <c r="G25" s="1360">
        <f>SUM(C25:F25)*(1+'System Variables'!$B$3)</f>
        <v>1464.92</v>
      </c>
      <c r="H25" s="1378">
        <v>1481</v>
      </c>
      <c r="I25" s="1362">
        <v>0</v>
      </c>
      <c r="J25" s="1362">
        <v>0</v>
      </c>
      <c r="K25" s="1359">
        <v>480</v>
      </c>
      <c r="L25" s="1360">
        <f>SUM(H25:K25)*(1+'System Variables'!$B$3)</f>
        <v>2078.6600000000003</v>
      </c>
      <c r="M25" s="1361">
        <v>1400</v>
      </c>
      <c r="N25" s="1362">
        <v>0</v>
      </c>
      <c r="O25" s="1362">
        <v>0</v>
      </c>
      <c r="P25" s="1359">
        <v>480</v>
      </c>
      <c r="Q25" s="1360">
        <f>SUM(M25:P25)*(1+'System Variables'!$B$3)</f>
        <v>1992.8000000000002</v>
      </c>
      <c r="R25" s="1361">
        <v>1400</v>
      </c>
      <c r="S25" s="1362">
        <v>0</v>
      </c>
      <c r="T25" s="1362">
        <v>0</v>
      </c>
      <c r="U25" s="1362">
        <v>0</v>
      </c>
      <c r="V25" s="1360">
        <f>SUM(R25:U25)*(1+'System Variables'!$B$3)</f>
        <v>1484</v>
      </c>
      <c r="W25" s="1361">
        <v>1400</v>
      </c>
      <c r="X25" s="1362">
        <v>0</v>
      </c>
      <c r="Y25" s="1362">
        <v>0</v>
      </c>
      <c r="Z25" s="1362">
        <v>0</v>
      </c>
      <c r="AA25" s="1360">
        <f>SUM(W25:Z25)*(1+'System Variables'!$B$3)</f>
        <v>1484</v>
      </c>
    </row>
    <row r="26" spans="1:27" ht="14.65" thickBot="1" x14ac:dyDescent="0.5">
      <c r="B26" s="1356">
        <v>2.5</v>
      </c>
      <c r="C26" s="1365">
        <v>1475</v>
      </c>
      <c r="D26" s="1366">
        <v>0</v>
      </c>
      <c r="E26" s="1366">
        <v>0</v>
      </c>
      <c r="F26" s="1366">
        <v>0</v>
      </c>
      <c r="G26" s="1360">
        <f>SUM(C26:F26)*(1+'System Variables'!$B$3)</f>
        <v>1563.5</v>
      </c>
      <c r="H26" s="1368">
        <v>1592</v>
      </c>
      <c r="I26" s="1367">
        <v>0</v>
      </c>
      <c r="J26" s="1367">
        <v>0</v>
      </c>
      <c r="K26" s="1367">
        <v>480</v>
      </c>
      <c r="L26" s="1360">
        <f>SUM(H26:K26)*(1+'System Variables'!$B$3)</f>
        <v>2196.3200000000002</v>
      </c>
      <c r="M26" s="1368">
        <v>1400</v>
      </c>
      <c r="N26" s="1367">
        <v>0</v>
      </c>
      <c r="O26" s="1367">
        <v>0</v>
      </c>
      <c r="P26" s="1367">
        <v>480</v>
      </c>
      <c r="Q26" s="1360">
        <f>SUM(M26:P26)*(1+'System Variables'!$B$3)</f>
        <v>1992.8000000000002</v>
      </c>
      <c r="R26" s="1368">
        <v>1400</v>
      </c>
      <c r="S26" s="1367">
        <v>0</v>
      </c>
      <c r="T26" s="1367">
        <v>0</v>
      </c>
      <c r="U26" s="1367">
        <v>0</v>
      </c>
      <c r="V26" s="1360">
        <f>SUM(R26:U26)*(1+'System Variables'!$B$3)</f>
        <v>1484</v>
      </c>
      <c r="W26" s="1368">
        <v>1400</v>
      </c>
      <c r="X26" s="1367">
        <v>0</v>
      </c>
      <c r="Y26" s="1367">
        <v>0</v>
      </c>
      <c r="Z26" s="1367">
        <v>0</v>
      </c>
      <c r="AA26" s="1360">
        <f>SUM(W26:Z26)*(1+'System Variables'!$B$3)</f>
        <v>1484</v>
      </c>
    </row>
    <row r="27" spans="1:27" ht="14.65" thickBot="1" x14ac:dyDescent="0.5">
      <c r="B27" s="1356">
        <v>3</v>
      </c>
      <c r="C27" s="1365">
        <v>1514</v>
      </c>
      <c r="D27" s="1366">
        <v>0</v>
      </c>
      <c r="E27" s="1366">
        <v>0</v>
      </c>
      <c r="F27" s="1366">
        <v>0</v>
      </c>
      <c r="G27" s="1360">
        <f>SUM(C27:F27)*(1+'System Variables'!$B$3)</f>
        <v>1604.8400000000001</v>
      </c>
      <c r="H27" s="1368">
        <v>1663</v>
      </c>
      <c r="I27" s="1367">
        <v>0</v>
      </c>
      <c r="J27" s="1367">
        <v>0</v>
      </c>
      <c r="K27" s="1367">
        <v>480</v>
      </c>
      <c r="L27" s="1360">
        <f>SUM(H27:K27)*(1+'System Variables'!$B$3)</f>
        <v>2271.58</v>
      </c>
      <c r="M27" s="1368">
        <v>1400</v>
      </c>
      <c r="N27" s="1367">
        <v>0</v>
      </c>
      <c r="O27" s="1367">
        <v>0</v>
      </c>
      <c r="P27" s="1367">
        <v>480</v>
      </c>
      <c r="Q27" s="1360">
        <f>SUM(M27:P27)*(1+'System Variables'!$B$3)</f>
        <v>1992.8000000000002</v>
      </c>
      <c r="R27" s="1368">
        <v>1400</v>
      </c>
      <c r="S27" s="1367">
        <v>0</v>
      </c>
      <c r="T27" s="1367">
        <v>0</v>
      </c>
      <c r="U27" s="1359">
        <v>640</v>
      </c>
      <c r="V27" s="1360">
        <f>SUM(R27:U27)*(1+'System Variables'!$B$3)</f>
        <v>2162.4</v>
      </c>
      <c r="W27" s="1368">
        <v>1400</v>
      </c>
      <c r="X27" s="1367">
        <v>0</v>
      </c>
      <c r="Y27" s="1367">
        <v>0</v>
      </c>
      <c r="Z27" s="1367">
        <v>0</v>
      </c>
      <c r="AA27" s="1360">
        <f>SUM(W27:Z27)*(1+'System Variables'!$B$3)</f>
        <v>1484</v>
      </c>
    </row>
    <row r="28" spans="1:27" ht="14.65" thickBot="1" x14ac:dyDescent="0.5">
      <c r="B28" s="1356">
        <v>3.5</v>
      </c>
      <c r="C28" s="1365">
        <v>1617</v>
      </c>
      <c r="D28" s="1366">
        <v>0</v>
      </c>
      <c r="E28" s="1366">
        <v>0</v>
      </c>
      <c r="F28" s="1366">
        <v>0</v>
      </c>
      <c r="G28" s="1360">
        <f>SUM(C28:F28)*(1+'System Variables'!$B$3)</f>
        <v>1714.02</v>
      </c>
      <c r="H28" s="1368">
        <v>1745</v>
      </c>
      <c r="I28" s="1367">
        <v>0</v>
      </c>
      <c r="J28" s="1367">
        <v>0</v>
      </c>
      <c r="K28" s="1367">
        <v>480</v>
      </c>
      <c r="L28" s="1360">
        <f>SUM(H28:K28)*(1+'System Variables'!$B$3)</f>
        <v>2358.5</v>
      </c>
      <c r="M28" s="1368">
        <v>1400</v>
      </c>
      <c r="N28" s="1367">
        <v>0</v>
      </c>
      <c r="O28" s="1367">
        <v>0</v>
      </c>
      <c r="P28" s="1367">
        <v>480</v>
      </c>
      <c r="Q28" s="1360">
        <f>SUM(M28:P28)*(1+'System Variables'!$B$3)</f>
        <v>1992.8000000000002</v>
      </c>
      <c r="R28" s="1368">
        <v>1400</v>
      </c>
      <c r="S28" s="1367">
        <v>0</v>
      </c>
      <c r="T28" s="1367">
        <v>0</v>
      </c>
      <c r="U28" s="1367">
        <v>0</v>
      </c>
      <c r="V28" s="1360">
        <f>SUM(R28:U28)*(1+'System Variables'!$B$3)</f>
        <v>1484</v>
      </c>
      <c r="W28" s="1368">
        <v>1400</v>
      </c>
      <c r="X28" s="1367">
        <v>0</v>
      </c>
      <c r="Y28" s="1367">
        <v>0</v>
      </c>
      <c r="Z28" s="1367">
        <v>0</v>
      </c>
      <c r="AA28" s="1360">
        <f>SUM(W28:Z28)*(1+'System Variables'!$B$3)</f>
        <v>1484</v>
      </c>
    </row>
    <row r="29" spans="1:27" ht="14.65" thickBot="1" x14ac:dyDescent="0.5">
      <c r="B29" s="1356">
        <v>4</v>
      </c>
      <c r="C29" s="1365">
        <v>1815</v>
      </c>
      <c r="D29" s="1366">
        <v>0</v>
      </c>
      <c r="E29" s="1366">
        <v>0</v>
      </c>
      <c r="F29" s="1366">
        <v>0</v>
      </c>
      <c r="G29" s="1360">
        <f>SUM(C29:F29)*(1+'System Variables'!$B$3)</f>
        <v>1923.9</v>
      </c>
      <c r="H29" s="1368">
        <v>1905</v>
      </c>
      <c r="I29" s="1367">
        <v>0</v>
      </c>
      <c r="J29" s="1367">
        <v>0</v>
      </c>
      <c r="K29" s="1367">
        <v>480</v>
      </c>
      <c r="L29" s="1360">
        <f>SUM(H29:K29)*(1+'System Variables'!$B$3)</f>
        <v>2528.1</v>
      </c>
      <c r="M29" s="1368">
        <v>1400</v>
      </c>
      <c r="N29" s="1367">
        <v>0</v>
      </c>
      <c r="O29" s="1367">
        <v>0</v>
      </c>
      <c r="P29" s="1367">
        <v>480</v>
      </c>
      <c r="Q29" s="1360">
        <f>SUM(M29:P29)*(1+'System Variables'!$B$3)</f>
        <v>1992.8000000000002</v>
      </c>
      <c r="R29" s="1368">
        <v>1400</v>
      </c>
      <c r="S29" s="1367">
        <v>0</v>
      </c>
      <c r="T29" s="1367">
        <v>0</v>
      </c>
      <c r="U29" s="1367">
        <v>640</v>
      </c>
      <c r="V29" s="1360">
        <f>SUM(R29:U29)*(1+'System Variables'!$B$3)</f>
        <v>2162.4</v>
      </c>
      <c r="W29" s="1368">
        <v>1400</v>
      </c>
      <c r="X29" s="1367">
        <v>0</v>
      </c>
      <c r="Y29" s="1367">
        <v>0</v>
      </c>
      <c r="Z29" s="1367">
        <v>0</v>
      </c>
      <c r="AA29" s="1360">
        <f>SUM(W29:Z29)*(1+'System Variables'!$B$3)</f>
        <v>1484</v>
      </c>
    </row>
    <row r="30" spans="1:27" ht="14.65" thickBot="1" x14ac:dyDescent="0.5">
      <c r="B30" s="1356">
        <v>5</v>
      </c>
      <c r="C30" s="1369">
        <v>1933</v>
      </c>
      <c r="D30" s="1370">
        <v>0</v>
      </c>
      <c r="E30" s="1370">
        <v>0</v>
      </c>
      <c r="F30" s="1370">
        <v>0</v>
      </c>
      <c r="G30" s="1360">
        <f>SUM(C30:F30)*(1+'System Variables'!$B$3)</f>
        <v>2048.98</v>
      </c>
      <c r="H30" s="1372">
        <v>2170</v>
      </c>
      <c r="I30" s="1371">
        <v>0</v>
      </c>
      <c r="J30" s="1371">
        <v>0</v>
      </c>
      <c r="K30" s="1371">
        <v>480</v>
      </c>
      <c r="L30" s="1360">
        <f>SUM(H30:K30)*(1+'System Variables'!$B$3)</f>
        <v>2809</v>
      </c>
      <c r="M30" s="1372">
        <v>1400</v>
      </c>
      <c r="N30" s="1371">
        <v>0</v>
      </c>
      <c r="O30" s="1371">
        <v>0</v>
      </c>
      <c r="P30" s="1371">
        <v>480</v>
      </c>
      <c r="Q30" s="1360">
        <f>SUM(M30:P30)*(1+'System Variables'!$B$3)</f>
        <v>1992.8000000000002</v>
      </c>
      <c r="R30" s="1372">
        <v>1400</v>
      </c>
      <c r="S30" s="1371">
        <v>0</v>
      </c>
      <c r="T30" s="1371">
        <v>0</v>
      </c>
      <c r="U30" s="1371">
        <v>640</v>
      </c>
      <c r="V30" s="1360">
        <f>SUM(R30:U30)*(1+'System Variables'!$B$3)</f>
        <v>2162.4</v>
      </c>
      <c r="W30" s="1372">
        <v>1400</v>
      </c>
      <c r="X30" s="1371">
        <v>0</v>
      </c>
      <c r="Y30" s="1371">
        <v>0</v>
      </c>
      <c r="Z30" s="1371">
        <v>0</v>
      </c>
      <c r="AA30" s="1360">
        <f>SUM(W30:Z30)*(1+'System Variables'!$B$3)</f>
        <v>1484</v>
      </c>
    </row>
    <row r="31" spans="1:27" ht="14.25" x14ac:dyDescent="0.45">
      <c r="B31" s="1351" t="s">
        <v>1370</v>
      </c>
      <c r="C31" s="1379" t="s">
        <v>1394</v>
      </c>
      <c r="D31" s="1380"/>
      <c r="E31" s="1380" t="s">
        <v>1382</v>
      </c>
      <c r="F31" s="1380"/>
      <c r="G31" s="1380"/>
      <c r="H31" s="1379" t="s">
        <v>1395</v>
      </c>
      <c r="I31" s="1381"/>
      <c r="J31" s="1380"/>
      <c r="K31" s="1380"/>
      <c r="L31" s="1380"/>
      <c r="M31" s="1379" t="s">
        <v>1396</v>
      </c>
      <c r="N31" s="1380"/>
      <c r="O31" s="1380" t="s">
        <v>1382</v>
      </c>
      <c r="P31" s="1380"/>
      <c r="Q31" s="1380"/>
      <c r="R31" s="1382" t="s">
        <v>1397</v>
      </c>
      <c r="S31" s="1373"/>
      <c r="T31" s="1373"/>
      <c r="U31" s="1373" t="s">
        <v>207</v>
      </c>
      <c r="V31" s="1380"/>
      <c r="W31" s="1383"/>
      <c r="X31" s="1380"/>
      <c r="Y31" s="1380"/>
      <c r="Z31" s="1380" t="s">
        <v>207</v>
      </c>
      <c r="AA31" s="1380"/>
    </row>
    <row r="32" spans="1:27" ht="14.65" thickBot="1" x14ac:dyDescent="0.5">
      <c r="A32" s="1384"/>
      <c r="B32" s="1354" t="s">
        <v>1398</v>
      </c>
      <c r="C32" s="1277" t="s">
        <v>1378</v>
      </c>
      <c r="D32" s="1277" t="s">
        <v>1376</v>
      </c>
      <c r="E32" s="1277" t="s">
        <v>1373</v>
      </c>
      <c r="F32" s="1355" t="s">
        <v>1379</v>
      </c>
      <c r="G32" s="1277" t="str">
        <f>C$4</f>
        <v>Parts</v>
      </c>
      <c r="H32" s="1277" t="s">
        <v>1378</v>
      </c>
      <c r="I32" s="1277" t="s">
        <v>1376</v>
      </c>
      <c r="J32" s="1277" t="s">
        <v>1373</v>
      </c>
      <c r="K32" s="1355" t="s">
        <v>1379</v>
      </c>
      <c r="L32" s="1277" t="str">
        <f>H$4</f>
        <v>Parts</v>
      </c>
      <c r="M32" s="1277" t="s">
        <v>1378</v>
      </c>
      <c r="N32" s="1277" t="s">
        <v>1376</v>
      </c>
      <c r="O32" s="1277" t="s">
        <v>1373</v>
      </c>
      <c r="P32" s="1355" t="s">
        <v>1379</v>
      </c>
      <c r="Q32" s="1277" t="str">
        <f>M$4</f>
        <v>Parts</v>
      </c>
      <c r="R32" s="1277" t="s">
        <v>1378</v>
      </c>
      <c r="S32" s="1277" t="s">
        <v>1376</v>
      </c>
      <c r="T32" s="1277" t="s">
        <v>1373</v>
      </c>
      <c r="U32" s="1277" t="s">
        <v>1379</v>
      </c>
      <c r="V32" s="1277" t="str">
        <f>R$4</f>
        <v>Parts</v>
      </c>
      <c r="W32" s="1277" t="s">
        <v>1378</v>
      </c>
      <c r="X32" s="1277" t="s">
        <v>1376</v>
      </c>
      <c r="Y32" s="1277" t="s">
        <v>1373</v>
      </c>
      <c r="Z32" s="1277" t="s">
        <v>1379</v>
      </c>
      <c r="AA32" s="1277" t="str">
        <f>W$4</f>
        <v>Parts</v>
      </c>
    </row>
    <row r="33" spans="1:27" ht="14.65" thickBot="1" x14ac:dyDescent="0.5">
      <c r="B33" s="1356">
        <v>2</v>
      </c>
      <c r="C33" s="1374">
        <v>1298</v>
      </c>
      <c r="D33" s="1375">
        <v>0</v>
      </c>
      <c r="E33" s="1375">
        <v>29</v>
      </c>
      <c r="F33" s="1358">
        <v>0</v>
      </c>
      <c r="G33" s="1360">
        <f>SUM(C33:F33)*(1+'System Variables'!$B$3)</f>
        <v>1406.6200000000001</v>
      </c>
      <c r="H33" s="1378">
        <v>1423</v>
      </c>
      <c r="I33" s="1362">
        <v>0</v>
      </c>
      <c r="J33" s="1362">
        <v>0</v>
      </c>
      <c r="K33" s="1359">
        <v>480</v>
      </c>
      <c r="L33" s="1360">
        <f>SUM(H33:K33)*(1+'System Variables'!$B$3)</f>
        <v>2017.18</v>
      </c>
      <c r="M33" s="1361">
        <v>1400</v>
      </c>
      <c r="N33" s="1362">
        <v>0</v>
      </c>
      <c r="O33" s="1362">
        <v>50</v>
      </c>
      <c r="P33" s="1359">
        <v>480</v>
      </c>
      <c r="Q33" s="1360">
        <f>SUM(M33:P33)*(1+'System Variables'!$B$3)</f>
        <v>2045.8000000000002</v>
      </c>
      <c r="R33" s="1361">
        <v>1400</v>
      </c>
      <c r="S33" s="1362">
        <v>0</v>
      </c>
      <c r="T33" s="1362">
        <v>0</v>
      </c>
      <c r="U33" s="1362">
        <v>0</v>
      </c>
      <c r="V33" s="1360">
        <f>SUM(R33:U33)*(1+'System Variables'!$B$3)</f>
        <v>1484</v>
      </c>
      <c r="W33" s="1361">
        <v>1400</v>
      </c>
      <c r="X33" s="1362">
        <v>0</v>
      </c>
      <c r="Y33" s="1362">
        <v>0</v>
      </c>
      <c r="Z33" s="1362">
        <v>0</v>
      </c>
      <c r="AA33" s="1360">
        <f>SUM(W33:Z33)*(1+'System Variables'!$B$3)</f>
        <v>1484</v>
      </c>
    </row>
    <row r="34" spans="1:27" ht="14.65" thickBot="1" x14ac:dyDescent="0.5">
      <c r="B34" s="1356">
        <v>2.5</v>
      </c>
      <c r="C34" s="1365">
        <v>1376</v>
      </c>
      <c r="D34" s="1366">
        <v>0</v>
      </c>
      <c r="E34" s="1366">
        <v>29</v>
      </c>
      <c r="F34" s="1366">
        <v>0</v>
      </c>
      <c r="G34" s="1360">
        <f>SUM(C34:F34)*(1+'System Variables'!$B$3)</f>
        <v>1489.3000000000002</v>
      </c>
      <c r="H34" s="1368">
        <v>1495</v>
      </c>
      <c r="I34" s="1367">
        <v>0</v>
      </c>
      <c r="J34" s="1367">
        <v>0</v>
      </c>
      <c r="K34" s="1367">
        <v>480</v>
      </c>
      <c r="L34" s="1360">
        <f>SUM(H34:K34)*(1+'System Variables'!$B$3)</f>
        <v>2093.5</v>
      </c>
      <c r="M34" s="1368">
        <v>1400</v>
      </c>
      <c r="N34" s="1367">
        <v>0</v>
      </c>
      <c r="O34" s="1367">
        <v>50</v>
      </c>
      <c r="P34" s="1367">
        <v>480</v>
      </c>
      <c r="Q34" s="1360">
        <f>SUM(M34:P34)*(1+'System Variables'!$B$3)</f>
        <v>2045.8000000000002</v>
      </c>
      <c r="R34" s="1368">
        <v>1400</v>
      </c>
      <c r="S34" s="1367">
        <v>0</v>
      </c>
      <c r="T34" s="1367">
        <v>0</v>
      </c>
      <c r="U34" s="1367">
        <v>0</v>
      </c>
      <c r="V34" s="1360">
        <f>SUM(R34:U34)*(1+'System Variables'!$B$3)</f>
        <v>1484</v>
      </c>
      <c r="W34" s="1368">
        <v>1400</v>
      </c>
      <c r="X34" s="1367">
        <v>0</v>
      </c>
      <c r="Y34" s="1367">
        <v>0</v>
      </c>
      <c r="Z34" s="1367">
        <v>0</v>
      </c>
      <c r="AA34" s="1360">
        <f>SUM(W34:Z34)*(1+'System Variables'!$B$3)</f>
        <v>1484</v>
      </c>
    </row>
    <row r="35" spans="1:27" ht="14.65" thickBot="1" x14ac:dyDescent="0.5">
      <c r="B35" s="1356">
        <v>3</v>
      </c>
      <c r="C35" s="1365">
        <v>1480</v>
      </c>
      <c r="D35" s="1366">
        <v>0</v>
      </c>
      <c r="E35" s="1366">
        <v>29</v>
      </c>
      <c r="F35" s="1366">
        <v>0</v>
      </c>
      <c r="G35" s="1360">
        <f>SUM(C35:F35)*(1+'System Variables'!$B$3)</f>
        <v>1599.5400000000002</v>
      </c>
      <c r="H35" s="1368">
        <v>1640</v>
      </c>
      <c r="I35" s="1367">
        <v>0</v>
      </c>
      <c r="J35" s="1367">
        <v>0</v>
      </c>
      <c r="K35" s="1367">
        <v>480</v>
      </c>
      <c r="L35" s="1360">
        <f>SUM(H35:K35)*(1+'System Variables'!$B$3)</f>
        <v>2247.2000000000003</v>
      </c>
      <c r="M35" s="1368">
        <v>1400</v>
      </c>
      <c r="N35" s="1367">
        <v>0</v>
      </c>
      <c r="O35" s="1367">
        <v>50</v>
      </c>
      <c r="P35" s="1367">
        <v>480</v>
      </c>
      <c r="Q35" s="1360">
        <f>SUM(M35:P35)*(1+'System Variables'!$B$3)</f>
        <v>2045.8000000000002</v>
      </c>
      <c r="R35" s="1368">
        <v>1400</v>
      </c>
      <c r="S35" s="1367">
        <v>0</v>
      </c>
      <c r="T35" s="1367">
        <v>0</v>
      </c>
      <c r="U35" s="1359">
        <v>640</v>
      </c>
      <c r="V35" s="1360">
        <f>SUM(R35:U35)*(1+'System Variables'!$B$3)</f>
        <v>2162.4</v>
      </c>
      <c r="W35" s="1368">
        <v>1400</v>
      </c>
      <c r="X35" s="1367">
        <v>0</v>
      </c>
      <c r="Y35" s="1367">
        <v>0</v>
      </c>
      <c r="Z35" s="1367">
        <v>0</v>
      </c>
      <c r="AA35" s="1360">
        <f>SUM(W35:Z35)*(1+'System Variables'!$B$3)</f>
        <v>1484</v>
      </c>
    </row>
    <row r="36" spans="1:27" ht="14.65" thickBot="1" x14ac:dyDescent="0.5">
      <c r="B36" s="1356">
        <v>3.5</v>
      </c>
      <c r="C36" s="1365">
        <v>1620</v>
      </c>
      <c r="D36" s="1366">
        <v>0</v>
      </c>
      <c r="E36" s="1366">
        <v>29</v>
      </c>
      <c r="F36" s="1366">
        <v>0</v>
      </c>
      <c r="G36" s="1360">
        <f>SUM(C36:F36)*(1+'System Variables'!$B$3)</f>
        <v>1747.94</v>
      </c>
      <c r="H36" s="1368">
        <v>1762</v>
      </c>
      <c r="I36" s="1367">
        <v>0</v>
      </c>
      <c r="J36" s="1367">
        <v>0</v>
      </c>
      <c r="K36" s="1367">
        <v>480</v>
      </c>
      <c r="L36" s="1360">
        <f>SUM(H36:K36)*(1+'System Variables'!$B$3)</f>
        <v>2376.52</v>
      </c>
      <c r="M36" s="1368">
        <v>1400</v>
      </c>
      <c r="N36" s="1367">
        <v>0</v>
      </c>
      <c r="O36" s="1367">
        <v>50</v>
      </c>
      <c r="P36" s="1367">
        <v>480</v>
      </c>
      <c r="Q36" s="1360">
        <f>SUM(M36:P36)*(1+'System Variables'!$B$3)</f>
        <v>2045.8000000000002</v>
      </c>
      <c r="R36" s="1368">
        <v>1400</v>
      </c>
      <c r="S36" s="1367">
        <v>0</v>
      </c>
      <c r="T36" s="1367">
        <v>0</v>
      </c>
      <c r="U36" s="1367">
        <v>0</v>
      </c>
      <c r="V36" s="1360">
        <f>SUM(R36:U36)*(1+'System Variables'!$B$3)</f>
        <v>1484</v>
      </c>
      <c r="W36" s="1368">
        <v>1400</v>
      </c>
      <c r="X36" s="1367">
        <v>0</v>
      </c>
      <c r="Y36" s="1367">
        <v>0</v>
      </c>
      <c r="Z36" s="1367">
        <v>0</v>
      </c>
      <c r="AA36" s="1360">
        <f>SUM(W36:Z36)*(1+'System Variables'!$B$3)</f>
        <v>1484</v>
      </c>
    </row>
    <row r="37" spans="1:27" ht="14.65" thickBot="1" x14ac:dyDescent="0.5">
      <c r="B37" s="1356">
        <v>4</v>
      </c>
      <c r="C37" s="1365">
        <v>1775</v>
      </c>
      <c r="D37" s="1366">
        <v>0</v>
      </c>
      <c r="E37" s="1366">
        <v>29</v>
      </c>
      <c r="F37" s="1366">
        <v>0</v>
      </c>
      <c r="G37" s="1360">
        <f>SUM(C37:F37)*(1+'System Variables'!$B$3)</f>
        <v>1912.24</v>
      </c>
      <c r="H37" s="1368">
        <v>2030</v>
      </c>
      <c r="I37" s="1367">
        <v>0</v>
      </c>
      <c r="J37" s="1367">
        <v>0</v>
      </c>
      <c r="K37" s="1367">
        <v>480</v>
      </c>
      <c r="L37" s="1360">
        <f>SUM(H37:K37)*(1+'System Variables'!$B$3)</f>
        <v>2660.6</v>
      </c>
      <c r="M37" s="1368">
        <v>1400</v>
      </c>
      <c r="N37" s="1367">
        <v>0</v>
      </c>
      <c r="O37" s="1367">
        <v>50</v>
      </c>
      <c r="P37" s="1367">
        <v>480</v>
      </c>
      <c r="Q37" s="1360">
        <f>SUM(M37:P37)*(1+'System Variables'!$B$3)</f>
        <v>2045.8000000000002</v>
      </c>
      <c r="R37" s="1368">
        <v>1400</v>
      </c>
      <c r="S37" s="1367">
        <v>0</v>
      </c>
      <c r="T37" s="1367">
        <v>0</v>
      </c>
      <c r="U37" s="1367">
        <v>640</v>
      </c>
      <c r="V37" s="1360">
        <f>SUM(R37:U37)*(1+'System Variables'!$B$3)</f>
        <v>2162.4</v>
      </c>
      <c r="W37" s="1368">
        <v>1400</v>
      </c>
      <c r="X37" s="1367">
        <v>0</v>
      </c>
      <c r="Y37" s="1367">
        <v>0</v>
      </c>
      <c r="Z37" s="1367">
        <v>0</v>
      </c>
      <c r="AA37" s="1360">
        <f>SUM(W37:Z37)*(1+'System Variables'!$B$3)</f>
        <v>1484</v>
      </c>
    </row>
    <row r="38" spans="1:27" ht="14.65" thickBot="1" x14ac:dyDescent="0.5">
      <c r="B38" s="1356">
        <v>5</v>
      </c>
      <c r="C38" s="1369">
        <v>1925</v>
      </c>
      <c r="D38" s="1370">
        <v>0</v>
      </c>
      <c r="E38" s="1370">
        <v>29</v>
      </c>
      <c r="F38" s="1370">
        <v>0</v>
      </c>
      <c r="G38" s="1360">
        <f>SUM(C38:F38)*(1+'System Variables'!$B$3)</f>
        <v>2071.2400000000002</v>
      </c>
      <c r="H38" s="1372">
        <v>2130</v>
      </c>
      <c r="I38" s="1371">
        <v>0</v>
      </c>
      <c r="J38" s="1371">
        <v>0</v>
      </c>
      <c r="K38" s="1371">
        <v>480</v>
      </c>
      <c r="L38" s="1360">
        <f>SUM(H38:K38)*(1+'System Variables'!$B$3)</f>
        <v>2766.6000000000004</v>
      </c>
      <c r="M38" s="1372">
        <v>1400</v>
      </c>
      <c r="N38" s="1371">
        <v>0</v>
      </c>
      <c r="O38" s="1371">
        <v>50</v>
      </c>
      <c r="P38" s="1371">
        <v>480</v>
      </c>
      <c r="Q38" s="1360">
        <f>SUM(M38:P38)*(1+'System Variables'!$B$3)</f>
        <v>2045.8000000000002</v>
      </c>
      <c r="R38" s="1372">
        <v>1400</v>
      </c>
      <c r="S38" s="1371">
        <v>0</v>
      </c>
      <c r="T38" s="1371">
        <v>0</v>
      </c>
      <c r="U38" s="1371">
        <v>640</v>
      </c>
      <c r="V38" s="1360">
        <f>SUM(R38:U38)*(1+'System Variables'!$B$3)</f>
        <v>2162.4</v>
      </c>
      <c r="W38" s="1372">
        <v>1400</v>
      </c>
      <c r="X38" s="1371">
        <v>0</v>
      </c>
      <c r="Y38" s="1371">
        <v>0</v>
      </c>
      <c r="Z38" s="1371">
        <v>0</v>
      </c>
      <c r="AA38" s="1360">
        <f>SUM(W38:Z38)*(1+'System Variables'!$B$3)</f>
        <v>1484</v>
      </c>
    </row>
    <row r="39" spans="1:27" ht="14.25" x14ac:dyDescent="0.45">
      <c r="B39" s="1351" t="s">
        <v>1370</v>
      </c>
      <c r="C39" s="1352" t="s">
        <v>1399</v>
      </c>
      <c r="D39" s="1373"/>
      <c r="E39" s="1373" t="s">
        <v>1400</v>
      </c>
      <c r="F39" s="1373"/>
      <c r="G39" s="1373"/>
      <c r="H39" s="1352" t="s">
        <v>1401</v>
      </c>
      <c r="I39" s="1373"/>
      <c r="J39" s="1373" t="s">
        <v>1400</v>
      </c>
      <c r="K39" s="1373"/>
      <c r="L39" s="1373"/>
      <c r="M39" s="1352" t="s">
        <v>1402</v>
      </c>
      <c r="N39" s="1373"/>
      <c r="O39" s="1373" t="s">
        <v>1403</v>
      </c>
      <c r="P39" s="1373"/>
      <c r="Q39" s="1373"/>
      <c r="R39" s="1352"/>
      <c r="S39" s="1373"/>
      <c r="T39" s="1373"/>
      <c r="U39" s="1373" t="s">
        <v>207</v>
      </c>
      <c r="V39" s="1373"/>
      <c r="W39" s="1352"/>
      <c r="X39" s="1373"/>
      <c r="Y39" s="1373"/>
      <c r="Z39" s="1373" t="s">
        <v>207</v>
      </c>
      <c r="AA39" s="1373"/>
    </row>
    <row r="40" spans="1:27" ht="14.65" thickBot="1" x14ac:dyDescent="0.5">
      <c r="A40" s="1384"/>
      <c r="B40" s="1354" t="s">
        <v>1404</v>
      </c>
      <c r="C40" s="1277" t="s">
        <v>1378</v>
      </c>
      <c r="D40" s="1277" t="s">
        <v>1376</v>
      </c>
      <c r="E40" s="1277" t="s">
        <v>1373</v>
      </c>
      <c r="F40" s="1277" t="s">
        <v>1379</v>
      </c>
      <c r="G40" s="1277" t="str">
        <f>C$4</f>
        <v>Parts</v>
      </c>
      <c r="H40" s="1277" t="s">
        <v>1378</v>
      </c>
      <c r="I40" s="1277" t="s">
        <v>1376</v>
      </c>
      <c r="J40" s="1277" t="s">
        <v>1373</v>
      </c>
      <c r="K40" s="1277" t="s">
        <v>1379</v>
      </c>
      <c r="L40" s="1277" t="str">
        <f>H$4</f>
        <v>Parts</v>
      </c>
      <c r="M40" s="1277" t="s">
        <v>1378</v>
      </c>
      <c r="N40" s="1277" t="s">
        <v>1376</v>
      </c>
      <c r="O40" s="1277" t="s">
        <v>1373</v>
      </c>
      <c r="P40" s="1277" t="s">
        <v>1379</v>
      </c>
      <c r="Q40" s="1277" t="str">
        <f>M$4</f>
        <v>Parts</v>
      </c>
      <c r="R40" s="1277" t="s">
        <v>1378</v>
      </c>
      <c r="S40" s="1277" t="s">
        <v>1376</v>
      </c>
      <c r="T40" s="1277" t="s">
        <v>1373</v>
      </c>
      <c r="U40" s="1277" t="s">
        <v>1379</v>
      </c>
      <c r="V40" s="1277" t="str">
        <f>R$4</f>
        <v>Parts</v>
      </c>
      <c r="W40" s="1277" t="s">
        <v>1378</v>
      </c>
      <c r="X40" s="1277" t="s">
        <v>1376</v>
      </c>
      <c r="Y40" s="1277" t="s">
        <v>1373</v>
      </c>
      <c r="Z40" s="1277" t="s">
        <v>1379</v>
      </c>
      <c r="AA40" s="1277" t="str">
        <f>W$4</f>
        <v>Parts</v>
      </c>
    </row>
    <row r="41" spans="1:27" ht="14.65" thickBot="1" x14ac:dyDescent="0.5">
      <c r="B41" s="1356">
        <v>2</v>
      </c>
      <c r="C41" s="1374">
        <v>604</v>
      </c>
      <c r="D41" s="1375">
        <v>0</v>
      </c>
      <c r="E41" s="1385">
        <v>0</v>
      </c>
      <c r="F41" s="1375">
        <v>0</v>
      </c>
      <c r="G41" s="1360">
        <f>SUM(C41:F41)*(1+'System Variables'!$B$3)</f>
        <v>640.24</v>
      </c>
      <c r="H41" s="1378">
        <v>748</v>
      </c>
      <c r="I41" s="1362">
        <v>0</v>
      </c>
      <c r="J41" s="1362">
        <v>180</v>
      </c>
      <c r="K41" s="1362">
        <v>180</v>
      </c>
      <c r="L41" s="1360">
        <f>SUM(H41:K41)*(1+'System Variables'!$B$3)</f>
        <v>1174.48</v>
      </c>
      <c r="M41" s="1361">
        <v>1400</v>
      </c>
      <c r="N41" s="1362">
        <v>0</v>
      </c>
      <c r="O41" s="1362">
        <v>240</v>
      </c>
      <c r="P41" s="1386">
        <v>260</v>
      </c>
      <c r="Q41" s="1360">
        <f>SUM(M41:P41)*(1+'System Variables'!$B$3)</f>
        <v>2014</v>
      </c>
      <c r="R41" s="1361">
        <v>1400</v>
      </c>
      <c r="S41" s="1362">
        <v>0</v>
      </c>
      <c r="T41" s="1362">
        <v>292</v>
      </c>
      <c r="U41" s="1386">
        <v>350</v>
      </c>
      <c r="V41" s="1360">
        <f>SUM(R41:U41)*(1+'System Variables'!$B$3)</f>
        <v>2164.52</v>
      </c>
      <c r="W41" s="1361">
        <v>1400</v>
      </c>
      <c r="X41" s="1362">
        <v>0</v>
      </c>
      <c r="Y41" s="1362">
        <v>0</v>
      </c>
      <c r="Z41" s="1386">
        <v>0</v>
      </c>
      <c r="AA41" s="1360">
        <f>SUM(W41:Z41)*(1+'System Variables'!$B$3)</f>
        <v>1484</v>
      </c>
    </row>
    <row r="42" spans="1:27" ht="14.65" thickBot="1" x14ac:dyDescent="0.5">
      <c r="B42" s="1356">
        <v>2.5</v>
      </c>
      <c r="C42" s="1365">
        <v>633</v>
      </c>
      <c r="D42" s="1366">
        <v>0</v>
      </c>
      <c r="E42" s="1387">
        <v>0</v>
      </c>
      <c r="F42" s="1366">
        <v>0</v>
      </c>
      <c r="G42" s="1360">
        <f>SUM(C42:F42)*(1+'System Variables'!$B$3)</f>
        <v>670.98</v>
      </c>
      <c r="H42" s="1368">
        <v>790</v>
      </c>
      <c r="I42" s="1367">
        <v>0</v>
      </c>
      <c r="J42" s="1367">
        <v>211</v>
      </c>
      <c r="K42" s="1367">
        <v>180</v>
      </c>
      <c r="L42" s="1360">
        <f>SUM(H42:K42)*(1+'System Variables'!$B$3)</f>
        <v>1251.8600000000001</v>
      </c>
      <c r="M42" s="1368">
        <v>1400</v>
      </c>
      <c r="N42" s="1367">
        <v>0</v>
      </c>
      <c r="O42" s="1367">
        <v>254</v>
      </c>
      <c r="P42" s="1388">
        <v>260</v>
      </c>
      <c r="Q42" s="1360">
        <f>SUM(M42:P42)*(1+'System Variables'!$B$3)</f>
        <v>2028.8400000000001</v>
      </c>
      <c r="R42" s="1368">
        <v>1400</v>
      </c>
      <c r="S42" s="1367">
        <v>0</v>
      </c>
      <c r="T42" s="1367">
        <v>367</v>
      </c>
      <c r="U42" s="1388">
        <v>350</v>
      </c>
      <c r="V42" s="1360">
        <f>SUM(R42:U42)*(1+'System Variables'!$B$3)</f>
        <v>2244.02</v>
      </c>
      <c r="W42" s="1368">
        <v>1400</v>
      </c>
      <c r="X42" s="1367">
        <v>0</v>
      </c>
      <c r="Y42" s="1367">
        <v>0</v>
      </c>
      <c r="Z42" s="1388">
        <v>0</v>
      </c>
      <c r="AA42" s="1360">
        <f>SUM(W42:Z42)*(1+'System Variables'!$B$3)</f>
        <v>1484</v>
      </c>
    </row>
    <row r="43" spans="1:27" ht="14.65" thickBot="1" x14ac:dyDescent="0.5">
      <c r="B43" s="1356">
        <v>3</v>
      </c>
      <c r="C43" s="1365">
        <v>711</v>
      </c>
      <c r="D43" s="1366">
        <v>0</v>
      </c>
      <c r="E43" s="1387">
        <v>0</v>
      </c>
      <c r="F43" s="1366">
        <v>0</v>
      </c>
      <c r="G43" s="1360">
        <f>SUM(C43:F43)*(1+'System Variables'!$B$3)</f>
        <v>753.66000000000008</v>
      </c>
      <c r="H43" s="1368">
        <v>863</v>
      </c>
      <c r="I43" s="1367">
        <v>0</v>
      </c>
      <c r="J43" s="1367">
        <v>240</v>
      </c>
      <c r="K43" s="1367">
        <v>180</v>
      </c>
      <c r="L43" s="1360">
        <f>SUM(H43:K43)*(1+'System Variables'!$B$3)</f>
        <v>1359.98</v>
      </c>
      <c r="M43" s="1368">
        <v>1400</v>
      </c>
      <c r="N43" s="1367">
        <v>0</v>
      </c>
      <c r="O43" s="1367">
        <v>318</v>
      </c>
      <c r="P43" s="1388">
        <v>260</v>
      </c>
      <c r="Q43" s="1360">
        <f>SUM(M43:P43)*(1+'System Variables'!$B$3)</f>
        <v>2096.6800000000003</v>
      </c>
      <c r="R43" s="1368">
        <v>1400</v>
      </c>
      <c r="S43" s="1367">
        <v>0</v>
      </c>
      <c r="T43" s="1367">
        <v>367</v>
      </c>
      <c r="U43" s="1388">
        <v>350</v>
      </c>
      <c r="V43" s="1360">
        <f>SUM(R43:U43)*(1+'System Variables'!$B$3)</f>
        <v>2244.02</v>
      </c>
      <c r="W43" s="1368">
        <v>1400</v>
      </c>
      <c r="X43" s="1367">
        <v>0</v>
      </c>
      <c r="Y43" s="1367">
        <v>400</v>
      </c>
      <c r="Z43" s="1388">
        <v>600</v>
      </c>
      <c r="AA43" s="1360">
        <f>SUM(W43:Z43)*(1+'System Variables'!$B$3)</f>
        <v>2544</v>
      </c>
    </row>
    <row r="44" spans="1:27" ht="14.65" thickBot="1" x14ac:dyDescent="0.5">
      <c r="B44" s="1356">
        <v>3.5</v>
      </c>
      <c r="C44" s="1365">
        <v>808</v>
      </c>
      <c r="D44" s="1366">
        <v>0</v>
      </c>
      <c r="E44" s="1387">
        <v>0</v>
      </c>
      <c r="F44" s="1366">
        <v>0</v>
      </c>
      <c r="G44" s="1360">
        <f>SUM(C44:F44)*(1+'System Variables'!$B$3)</f>
        <v>856.48</v>
      </c>
      <c r="H44" s="1368">
        <v>970</v>
      </c>
      <c r="I44" s="1367">
        <v>0</v>
      </c>
      <c r="J44" s="1367">
        <v>287</v>
      </c>
      <c r="K44" s="1367">
        <v>180</v>
      </c>
      <c r="L44" s="1360">
        <f>SUM(H44:K44)*(1+'System Variables'!$B$3)</f>
        <v>1523.22</v>
      </c>
      <c r="M44" s="1368">
        <v>1400</v>
      </c>
      <c r="N44" s="1367">
        <v>0</v>
      </c>
      <c r="O44" s="1367">
        <v>337</v>
      </c>
      <c r="P44" s="1388">
        <v>260</v>
      </c>
      <c r="Q44" s="1360">
        <f>SUM(M44:P44)*(1+'System Variables'!$B$3)</f>
        <v>2116.8200000000002</v>
      </c>
      <c r="R44" s="1368">
        <v>1400</v>
      </c>
      <c r="S44" s="1367">
        <v>0</v>
      </c>
      <c r="T44" s="1367">
        <v>425</v>
      </c>
      <c r="U44" s="1388">
        <v>350</v>
      </c>
      <c r="V44" s="1360">
        <f>SUM(R44:U44)*(1+'System Variables'!$B$3)</f>
        <v>2305.5</v>
      </c>
      <c r="W44" s="1368">
        <v>1400</v>
      </c>
      <c r="X44" s="1367">
        <v>0</v>
      </c>
      <c r="Y44" s="1367">
        <v>0</v>
      </c>
      <c r="Z44" s="1388">
        <v>0</v>
      </c>
      <c r="AA44" s="1360">
        <f>SUM(W44:Z44)*(1+'System Variables'!$B$3)</f>
        <v>1484</v>
      </c>
    </row>
    <row r="45" spans="1:27" ht="14.65" thickBot="1" x14ac:dyDescent="0.5">
      <c r="B45" s="1356">
        <v>4</v>
      </c>
      <c r="C45" s="1365">
        <v>878</v>
      </c>
      <c r="D45" s="1366">
        <v>0</v>
      </c>
      <c r="E45" s="1387">
        <v>0</v>
      </c>
      <c r="F45" s="1366">
        <v>0</v>
      </c>
      <c r="G45" s="1360">
        <f>SUM(C45:F45)*(1+'System Variables'!$B$3)</f>
        <v>930.68000000000006</v>
      </c>
      <c r="H45" s="1368">
        <v>1084</v>
      </c>
      <c r="I45" s="1367">
        <v>0</v>
      </c>
      <c r="J45" s="1367">
        <v>337</v>
      </c>
      <c r="K45" s="1367">
        <v>180</v>
      </c>
      <c r="L45" s="1360">
        <f>SUM(H45:K45)*(1+'System Variables'!$B$3)</f>
        <v>1697.0600000000002</v>
      </c>
      <c r="M45" s="1368">
        <v>1400</v>
      </c>
      <c r="N45" s="1367">
        <v>0</v>
      </c>
      <c r="O45" s="1367">
        <v>337</v>
      </c>
      <c r="P45" s="1388">
        <v>260</v>
      </c>
      <c r="Q45" s="1360">
        <f>SUM(M45:P45)*(1+'System Variables'!$B$3)</f>
        <v>2116.8200000000002</v>
      </c>
      <c r="R45" s="1368">
        <v>1400</v>
      </c>
      <c r="S45" s="1367">
        <v>0</v>
      </c>
      <c r="T45" s="1367">
        <v>425</v>
      </c>
      <c r="U45" s="1388">
        <v>350</v>
      </c>
      <c r="V45" s="1360">
        <f>SUM(R45:U45)*(1+'System Variables'!$B$3)</f>
        <v>2305.5</v>
      </c>
      <c r="W45" s="1368">
        <v>1400</v>
      </c>
      <c r="X45" s="1367">
        <v>0</v>
      </c>
      <c r="Y45" s="1367">
        <v>400</v>
      </c>
      <c r="Z45" s="1388">
        <v>600</v>
      </c>
      <c r="AA45" s="1360">
        <f>SUM(W45:Z45)*(1+'System Variables'!$B$3)</f>
        <v>2544</v>
      </c>
    </row>
    <row r="46" spans="1:27" ht="14.65" thickBot="1" x14ac:dyDescent="0.5">
      <c r="B46" s="1356">
        <v>5</v>
      </c>
      <c r="C46" s="1369">
        <v>1117</v>
      </c>
      <c r="D46" s="1370">
        <v>0</v>
      </c>
      <c r="E46" s="1389">
        <v>0</v>
      </c>
      <c r="F46" s="1370">
        <v>0</v>
      </c>
      <c r="G46" s="1360">
        <f>SUM(C46:F46)*(1+'System Variables'!$B$3)</f>
        <v>1184.02</v>
      </c>
      <c r="H46" s="1372">
        <v>1278</v>
      </c>
      <c r="I46" s="1371">
        <v>0</v>
      </c>
      <c r="J46" s="1371">
        <v>363</v>
      </c>
      <c r="K46" s="1371">
        <v>180</v>
      </c>
      <c r="L46" s="1360">
        <f>SUM(H46:K46)*(1+'System Variables'!$B$3)</f>
        <v>1930.26</v>
      </c>
      <c r="M46" s="1372">
        <v>1400</v>
      </c>
      <c r="N46" s="1371">
        <v>0</v>
      </c>
      <c r="O46" s="1371">
        <v>337</v>
      </c>
      <c r="P46" s="1390">
        <v>260</v>
      </c>
      <c r="Q46" s="1360">
        <f>SUM(M46:P46)*(1+'System Variables'!$B$3)</f>
        <v>2116.8200000000002</v>
      </c>
      <c r="R46" s="1372">
        <v>1400</v>
      </c>
      <c r="S46" s="1371">
        <v>0</v>
      </c>
      <c r="T46" s="1371">
        <v>425</v>
      </c>
      <c r="U46" s="1390">
        <v>350</v>
      </c>
      <c r="V46" s="1360">
        <f>SUM(R46:U46)*(1+'System Variables'!$B$3)</f>
        <v>2305.5</v>
      </c>
      <c r="W46" s="1372">
        <v>1400</v>
      </c>
      <c r="X46" s="1371">
        <v>0</v>
      </c>
      <c r="Y46" s="1371">
        <v>400</v>
      </c>
      <c r="Z46" s="1390">
        <v>600</v>
      </c>
      <c r="AA46" s="1360">
        <f>SUM(W46:Z46)*(1+'System Variables'!$B$3)</f>
        <v>2544</v>
      </c>
    </row>
    <row r="47" spans="1:27" ht="14.25" x14ac:dyDescent="0.45">
      <c r="B47" s="1351" t="s">
        <v>1370</v>
      </c>
      <c r="C47" s="1391"/>
      <c r="D47" s="1392" t="s">
        <v>1405</v>
      </c>
      <c r="E47" s="1393"/>
      <c r="F47" s="1393"/>
      <c r="G47" s="1393"/>
      <c r="H47" s="1391"/>
      <c r="I47" s="1393" t="s">
        <v>1406</v>
      </c>
      <c r="J47" s="1393"/>
      <c r="K47" s="1393"/>
      <c r="L47" s="1393"/>
      <c r="M47" s="1391"/>
      <c r="N47" s="1393" t="s">
        <v>1407</v>
      </c>
      <c r="O47" s="1393"/>
      <c r="P47" s="1393"/>
      <c r="Q47" s="1393"/>
      <c r="R47" s="1391"/>
      <c r="S47" s="1393" t="s">
        <v>1408</v>
      </c>
      <c r="T47" s="1393"/>
      <c r="U47" s="1393" t="s">
        <v>207</v>
      </c>
      <c r="V47" s="1393"/>
      <c r="W47" s="1391"/>
      <c r="X47" s="1393" t="s">
        <v>1408</v>
      </c>
      <c r="Y47" s="1393"/>
      <c r="Z47" s="1393" t="s">
        <v>207</v>
      </c>
      <c r="AA47" s="1393"/>
    </row>
    <row r="48" spans="1:27" ht="14.65" thickBot="1" x14ac:dyDescent="0.5">
      <c r="B48" s="1354" t="s">
        <v>1409</v>
      </c>
      <c r="C48" s="1277" t="s">
        <v>1378</v>
      </c>
      <c r="D48" s="1277" t="s">
        <v>1376</v>
      </c>
      <c r="E48" s="1277" t="s">
        <v>1373</v>
      </c>
      <c r="F48" s="1277" t="s">
        <v>1379</v>
      </c>
      <c r="G48" s="1277" t="str">
        <f>C$4</f>
        <v>Parts</v>
      </c>
      <c r="H48" s="1277" t="s">
        <v>1378</v>
      </c>
      <c r="I48" s="1277" t="s">
        <v>1376</v>
      </c>
      <c r="J48" s="1277" t="s">
        <v>1373</v>
      </c>
      <c r="K48" s="1277" t="s">
        <v>1379</v>
      </c>
      <c r="L48" s="1277" t="str">
        <f>H$4</f>
        <v>Parts</v>
      </c>
      <c r="M48" s="1277" t="s">
        <v>1378</v>
      </c>
      <c r="N48" s="1277" t="s">
        <v>1376</v>
      </c>
      <c r="O48" s="1277" t="s">
        <v>1373</v>
      </c>
      <c r="P48" s="1277" t="s">
        <v>1379</v>
      </c>
      <c r="Q48" s="1277" t="str">
        <f>M$4</f>
        <v>Parts</v>
      </c>
      <c r="R48" s="1277" t="s">
        <v>1378</v>
      </c>
      <c r="S48" s="1277" t="s">
        <v>1376</v>
      </c>
      <c r="T48" s="1277" t="s">
        <v>1373</v>
      </c>
      <c r="U48" s="1277" t="s">
        <v>1379</v>
      </c>
      <c r="V48" s="1277" t="str">
        <f>R$4</f>
        <v>Parts</v>
      </c>
      <c r="W48" s="1277" t="s">
        <v>1378</v>
      </c>
      <c r="X48" s="1277" t="s">
        <v>1376</v>
      </c>
      <c r="Y48" s="1277" t="s">
        <v>1373</v>
      </c>
      <c r="Z48" s="1277" t="s">
        <v>1379</v>
      </c>
      <c r="AA48" s="1277" t="str">
        <f>W$4</f>
        <v>Parts</v>
      </c>
    </row>
    <row r="49" spans="1:27" ht="14.65" thickBot="1" x14ac:dyDescent="0.5">
      <c r="A49" t="s">
        <v>207</v>
      </c>
      <c r="B49" s="1356">
        <v>2</v>
      </c>
      <c r="C49" s="1374">
        <v>0</v>
      </c>
      <c r="D49" s="1375">
        <v>412</v>
      </c>
      <c r="E49" s="1375">
        <v>0</v>
      </c>
      <c r="F49" s="1375">
        <v>0</v>
      </c>
      <c r="G49" s="1360">
        <f>SUM(C49:F49)*(1+'System Variables'!$B$3)</f>
        <v>436.72</v>
      </c>
      <c r="H49" s="1378">
        <v>0</v>
      </c>
      <c r="I49" s="1362">
        <v>470</v>
      </c>
      <c r="J49" s="1362">
        <v>0</v>
      </c>
      <c r="K49" s="1362">
        <v>180</v>
      </c>
      <c r="L49" s="1360">
        <f>SUM(H49:K49)*(1+'System Variables'!$B$3)</f>
        <v>689</v>
      </c>
      <c r="M49" s="1361">
        <v>1400</v>
      </c>
      <c r="N49" s="1362">
        <v>470</v>
      </c>
      <c r="O49" s="1362">
        <v>0</v>
      </c>
      <c r="P49" s="1386">
        <v>260</v>
      </c>
      <c r="Q49" s="1360">
        <f>SUM(M49:P49)*(1+'System Variables'!$B$3)</f>
        <v>2257.8000000000002</v>
      </c>
      <c r="R49" s="1361">
        <v>1400</v>
      </c>
      <c r="S49" s="1362">
        <v>805</v>
      </c>
      <c r="T49" s="1362">
        <v>0</v>
      </c>
      <c r="U49" s="1386">
        <v>350</v>
      </c>
      <c r="V49" s="1360">
        <f>SUM(R49:U49)*(1+'System Variables'!$B$3)</f>
        <v>2708.3</v>
      </c>
      <c r="W49" s="1361">
        <v>1400</v>
      </c>
      <c r="X49" s="1362">
        <v>0</v>
      </c>
      <c r="Y49" s="1362">
        <v>0</v>
      </c>
      <c r="Z49" s="1386">
        <v>0</v>
      </c>
      <c r="AA49" s="1360">
        <f>SUM(W49:Z49)*(1+'System Variables'!$B$3)</f>
        <v>1484</v>
      </c>
    </row>
    <row r="50" spans="1:27" ht="14.65" thickBot="1" x14ac:dyDescent="0.5">
      <c r="A50" t="s">
        <v>207</v>
      </c>
      <c r="B50" s="1356">
        <v>2.5</v>
      </c>
      <c r="C50" s="1365">
        <v>0</v>
      </c>
      <c r="D50" s="1366">
        <v>412</v>
      </c>
      <c r="E50" s="1366">
        <v>0</v>
      </c>
      <c r="F50" s="1366">
        <v>0</v>
      </c>
      <c r="G50" s="1360">
        <f>SUM(C50:F50)*(1+'System Variables'!$B$3)</f>
        <v>436.72</v>
      </c>
      <c r="H50" s="1368">
        <v>0</v>
      </c>
      <c r="I50" s="1367">
        <v>470</v>
      </c>
      <c r="J50" s="1367">
        <v>0</v>
      </c>
      <c r="K50" s="1367">
        <v>180</v>
      </c>
      <c r="L50" s="1360">
        <f>SUM(H50:K50)*(1+'System Variables'!$B$3)</f>
        <v>689</v>
      </c>
      <c r="M50" s="1368">
        <v>1400</v>
      </c>
      <c r="N50" s="1367">
        <v>470</v>
      </c>
      <c r="O50" s="1367">
        <v>0</v>
      </c>
      <c r="P50" s="1388">
        <v>260</v>
      </c>
      <c r="Q50" s="1360">
        <f>SUM(M50:P50)*(1+'System Variables'!$B$3)</f>
        <v>2257.8000000000002</v>
      </c>
      <c r="R50" s="1368">
        <v>1400</v>
      </c>
      <c r="S50" s="1367">
        <v>0</v>
      </c>
      <c r="T50" s="1367">
        <v>0</v>
      </c>
      <c r="U50" s="1388">
        <v>0</v>
      </c>
      <c r="V50" s="1360">
        <f>SUM(R50:U50)*(1+'System Variables'!$B$3)</f>
        <v>1484</v>
      </c>
      <c r="W50" s="1368">
        <v>1400</v>
      </c>
      <c r="X50" s="1367">
        <v>0</v>
      </c>
      <c r="Y50" s="1367">
        <v>0</v>
      </c>
      <c r="Z50" s="1388">
        <v>0</v>
      </c>
      <c r="AA50" s="1360">
        <f>SUM(W50:Z50)*(1+'System Variables'!$B$3)</f>
        <v>1484</v>
      </c>
    </row>
    <row r="51" spans="1:27" ht="14.65" thickBot="1" x14ac:dyDescent="0.5">
      <c r="A51" t="s">
        <v>207</v>
      </c>
      <c r="B51" s="1356">
        <v>3</v>
      </c>
      <c r="C51" s="1365">
        <v>0</v>
      </c>
      <c r="D51" s="1366">
        <v>436</v>
      </c>
      <c r="E51" s="1366">
        <v>0</v>
      </c>
      <c r="F51" s="1366">
        <v>0</v>
      </c>
      <c r="G51" s="1360">
        <f>SUM(C51:F51)*(1+'System Variables'!$B$3)</f>
        <v>462.16</v>
      </c>
      <c r="H51" s="1368">
        <v>0</v>
      </c>
      <c r="I51" s="1367">
        <v>497</v>
      </c>
      <c r="J51" s="1367">
        <v>0</v>
      </c>
      <c r="K51" s="1367">
        <v>180</v>
      </c>
      <c r="L51" s="1360">
        <f>SUM(H51:K51)*(1+'System Variables'!$B$3)</f>
        <v>717.62</v>
      </c>
      <c r="M51" s="1368">
        <v>1400</v>
      </c>
      <c r="N51" s="1367">
        <v>497</v>
      </c>
      <c r="O51" s="1367">
        <v>0</v>
      </c>
      <c r="P51" s="1388">
        <v>260</v>
      </c>
      <c r="Q51" s="1360">
        <f>SUM(M51:P51)*(1+'System Variables'!$B$3)</f>
        <v>2286.42</v>
      </c>
      <c r="R51" s="1368">
        <v>1400</v>
      </c>
      <c r="S51" s="1367">
        <v>859</v>
      </c>
      <c r="T51" s="1367">
        <v>0</v>
      </c>
      <c r="U51" s="1388">
        <v>350</v>
      </c>
      <c r="V51" s="1360">
        <f>SUM(R51:U51)*(1+'System Variables'!$B$3)</f>
        <v>2765.54</v>
      </c>
      <c r="W51" s="1368">
        <v>1400</v>
      </c>
      <c r="X51" s="1367">
        <v>805</v>
      </c>
      <c r="Y51" s="1367">
        <v>0</v>
      </c>
      <c r="Z51" s="1388">
        <v>500</v>
      </c>
      <c r="AA51" s="1360">
        <f>SUM(W51:Z51)*(1+'System Variables'!$B$3)</f>
        <v>2867.3</v>
      </c>
    </row>
    <row r="52" spans="1:27" ht="14.65" thickBot="1" x14ac:dyDescent="0.5">
      <c r="B52" s="1356">
        <v>3.5</v>
      </c>
      <c r="C52" s="1365">
        <v>0</v>
      </c>
      <c r="D52" s="1366">
        <v>485</v>
      </c>
      <c r="E52" s="1366">
        <v>0</v>
      </c>
      <c r="F52" s="1366">
        <v>0</v>
      </c>
      <c r="G52" s="1360">
        <f>SUM(C52:F52)*(1+'System Variables'!$B$3)</f>
        <v>514.1</v>
      </c>
      <c r="H52" s="1368">
        <v>0</v>
      </c>
      <c r="I52" s="1367">
        <v>550</v>
      </c>
      <c r="J52" s="1367">
        <v>0</v>
      </c>
      <c r="K52" s="1367">
        <v>180</v>
      </c>
      <c r="L52" s="1360">
        <f>SUM(H52:K52)*(1+'System Variables'!$B$3)</f>
        <v>773.80000000000007</v>
      </c>
      <c r="M52" s="1368">
        <v>1400</v>
      </c>
      <c r="N52" s="1367">
        <v>550</v>
      </c>
      <c r="O52" s="1367">
        <v>0</v>
      </c>
      <c r="P52" s="1388">
        <v>260</v>
      </c>
      <c r="Q52" s="1360">
        <f>SUM(M52:P52)*(1+'System Variables'!$B$3)</f>
        <v>2342.6</v>
      </c>
      <c r="R52" s="1368">
        <v>1400</v>
      </c>
      <c r="S52" s="1367">
        <v>0</v>
      </c>
      <c r="T52" s="1367">
        <v>0</v>
      </c>
      <c r="U52" s="1388">
        <v>0</v>
      </c>
      <c r="V52" s="1360">
        <f>SUM(R52:U52)*(1+'System Variables'!$B$3)</f>
        <v>1484</v>
      </c>
      <c r="W52" s="1368">
        <v>1400</v>
      </c>
      <c r="X52" s="1367">
        <v>0</v>
      </c>
      <c r="Y52" s="1367">
        <v>0</v>
      </c>
      <c r="Z52" s="1388">
        <v>0</v>
      </c>
      <c r="AA52" s="1360">
        <f>SUM(W52:Z52)*(1+'System Variables'!$B$3)</f>
        <v>1484</v>
      </c>
    </row>
    <row r="53" spans="1:27" ht="14.65" thickBot="1" x14ac:dyDescent="0.5">
      <c r="B53" s="1356">
        <v>4</v>
      </c>
      <c r="C53" s="1365">
        <v>0</v>
      </c>
      <c r="D53" s="1366">
        <v>485</v>
      </c>
      <c r="E53" s="1366">
        <v>0</v>
      </c>
      <c r="F53" s="1366">
        <v>0</v>
      </c>
      <c r="G53" s="1360">
        <f>SUM(C53:F53)*(1+'System Variables'!$B$3)</f>
        <v>514.1</v>
      </c>
      <c r="H53" s="1368">
        <v>0</v>
      </c>
      <c r="I53" s="1367">
        <v>532</v>
      </c>
      <c r="J53" s="1367">
        <v>0</v>
      </c>
      <c r="K53" s="1367">
        <v>180</v>
      </c>
      <c r="L53" s="1360">
        <f>SUM(H53:K53)*(1+'System Variables'!$B$3)</f>
        <v>754.72</v>
      </c>
      <c r="M53" s="1368">
        <v>1400</v>
      </c>
      <c r="N53" s="1367">
        <v>532</v>
      </c>
      <c r="O53" s="1367">
        <v>0</v>
      </c>
      <c r="P53" s="1388">
        <v>260</v>
      </c>
      <c r="Q53" s="1360">
        <f>SUM(M53:P53)*(1+'System Variables'!$B$3)</f>
        <v>2323.52</v>
      </c>
      <c r="R53" s="1368">
        <v>1400</v>
      </c>
      <c r="S53" s="1367">
        <v>859</v>
      </c>
      <c r="T53" s="1367">
        <v>0</v>
      </c>
      <c r="U53" s="1388">
        <v>350</v>
      </c>
      <c r="V53" s="1360">
        <f>SUM(R53:U53)*(1+'System Variables'!$B$3)</f>
        <v>2765.54</v>
      </c>
      <c r="W53" s="1368">
        <v>1400</v>
      </c>
      <c r="X53" s="1367">
        <v>859</v>
      </c>
      <c r="Y53" s="1367">
        <v>0</v>
      </c>
      <c r="Z53" s="1388">
        <v>500</v>
      </c>
      <c r="AA53" s="1360">
        <f>SUM(W53:Z53)*(1+'System Variables'!$B$3)</f>
        <v>2924.54</v>
      </c>
    </row>
    <row r="54" spans="1:27" ht="14.65" thickBot="1" x14ac:dyDescent="0.5">
      <c r="B54" s="1356">
        <v>5</v>
      </c>
      <c r="C54" s="1369">
        <v>0</v>
      </c>
      <c r="D54" s="1370">
        <v>531</v>
      </c>
      <c r="E54" s="1370">
        <v>0</v>
      </c>
      <c r="F54" s="1370">
        <v>0</v>
      </c>
      <c r="G54" s="1360">
        <f>SUM(C54:F54)*(1+'System Variables'!$B$3)</f>
        <v>562.86</v>
      </c>
      <c r="H54" s="1372">
        <v>0</v>
      </c>
      <c r="I54" s="1371">
        <v>532</v>
      </c>
      <c r="J54" s="1371">
        <v>0</v>
      </c>
      <c r="K54" s="1371">
        <v>180</v>
      </c>
      <c r="L54" s="1360">
        <f>SUM(H54:K54)*(1+'System Variables'!$B$3)</f>
        <v>754.72</v>
      </c>
      <c r="M54" s="1372">
        <v>1400</v>
      </c>
      <c r="N54" s="1371">
        <v>532</v>
      </c>
      <c r="O54" s="1371">
        <v>0</v>
      </c>
      <c r="P54" s="1390">
        <v>260</v>
      </c>
      <c r="Q54" s="1360">
        <f>SUM(M54:P54)*(1+'System Variables'!$B$3)</f>
        <v>2323.52</v>
      </c>
      <c r="R54" s="1372">
        <v>1400</v>
      </c>
      <c r="S54" s="1371">
        <v>859</v>
      </c>
      <c r="T54" s="1371">
        <v>0</v>
      </c>
      <c r="U54" s="1390">
        <v>350</v>
      </c>
      <c r="V54" s="1360">
        <f>SUM(R54:U54)*(1+'System Variables'!$B$3)</f>
        <v>2765.54</v>
      </c>
      <c r="W54" s="1372">
        <v>1400</v>
      </c>
      <c r="X54" s="1371">
        <v>859</v>
      </c>
      <c r="Y54" s="1371">
        <v>0</v>
      </c>
      <c r="Z54" s="1390">
        <v>500</v>
      </c>
      <c r="AA54" s="1360">
        <f>SUM(W54:Z54)*(1+'System Variables'!$B$3)</f>
        <v>2924.54</v>
      </c>
    </row>
    <row r="55" spans="1:27" ht="14.25" x14ac:dyDescent="0.45">
      <c r="B55" s="1257"/>
      <c r="H55" s="1394"/>
    </row>
    <row r="56" spans="1:27" x14ac:dyDescent="0.35">
      <c r="B56" s="1257"/>
    </row>
  </sheetData>
  <mergeCells count="15">
    <mergeCell ref="C3:G3"/>
    <mergeCell ref="H3:L3"/>
    <mergeCell ref="M3:Q3"/>
    <mergeCell ref="R3:V3"/>
    <mergeCell ref="W3:AA3"/>
    <mergeCell ref="C2:G2"/>
    <mergeCell ref="H2:L2"/>
    <mergeCell ref="M2:Q2"/>
    <mergeCell ref="R2:V2"/>
    <mergeCell ref="W2:AA2"/>
    <mergeCell ref="C6:G6"/>
    <mergeCell ref="H6:L6"/>
    <mergeCell ref="M6:Q6"/>
    <mergeCell ref="R6:V6"/>
    <mergeCell ref="W6:AA6"/>
  </mergeCell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EFB882-01E8-4F04-85E0-6DFBA032BD5F}">
  <dimension ref="A1:Y62"/>
  <sheetViews>
    <sheetView topLeftCell="H1" workbookViewId="0">
      <selection activeCell="U6" sqref="U6"/>
    </sheetView>
  </sheetViews>
  <sheetFormatPr defaultRowHeight="12.75" x14ac:dyDescent="0.35"/>
  <cols>
    <col min="3" max="3" width="13.46484375" customWidth="1"/>
    <col min="4" max="4" width="12.86328125" customWidth="1"/>
    <col min="5" max="5" width="12.59765625" customWidth="1"/>
    <col min="6" max="6" width="11.796875" customWidth="1"/>
    <col min="7" max="7" width="12.59765625" customWidth="1"/>
    <col min="9" max="9" width="12" customWidth="1"/>
    <col min="10" max="10" width="12.6640625" customWidth="1"/>
    <col min="11" max="11" width="12.86328125" customWidth="1"/>
    <col min="12" max="12" width="14.19921875" customWidth="1"/>
    <col min="13" max="13" width="12.6640625" customWidth="1"/>
    <col min="14" max="14" width="10.06640625" customWidth="1"/>
    <col min="15" max="15" width="15.19921875" customWidth="1"/>
    <col min="16" max="16" width="12.3984375" customWidth="1"/>
    <col min="17" max="17" width="12.53125" customWidth="1"/>
    <col min="18" max="18" width="12.3984375" customWidth="1"/>
    <col min="19" max="19" width="12.86328125" customWidth="1"/>
    <col min="20" max="20" width="4.73046875" customWidth="1"/>
    <col min="21" max="21" width="19.796875" customWidth="1"/>
    <col min="22" max="22" width="15.796875" customWidth="1"/>
    <col min="23" max="23" width="19.1328125" customWidth="1"/>
    <col min="24" max="24" width="15.6640625" customWidth="1"/>
    <col min="25" max="25" width="16.796875" customWidth="1"/>
  </cols>
  <sheetData>
    <row r="1" spans="1:25" ht="14.25" x14ac:dyDescent="0.45">
      <c r="B1" s="1258" t="s">
        <v>1410</v>
      </c>
      <c r="C1" s="1395" t="s">
        <v>1411</v>
      </c>
      <c r="D1" s="1395"/>
      <c r="E1" s="1395"/>
      <c r="F1" s="1395"/>
      <c r="G1" s="1395"/>
    </row>
    <row r="2" spans="1:25" ht="14.25" x14ac:dyDescent="0.45">
      <c r="B2" s="1257" t="s">
        <v>1412</v>
      </c>
      <c r="C2" s="1396">
        <v>0.05</v>
      </c>
      <c r="D2" s="1276">
        <v>0.06</v>
      </c>
      <c r="E2" s="1276">
        <v>0.08</v>
      </c>
      <c r="F2" s="1276">
        <v>0.1</v>
      </c>
      <c r="G2" s="1276">
        <v>0.12</v>
      </c>
    </row>
    <row r="3" spans="1:25" ht="14.25" x14ac:dyDescent="0.45">
      <c r="B3" s="1257" t="s">
        <v>1413</v>
      </c>
      <c r="C3" s="1397">
        <v>0.05</v>
      </c>
      <c r="D3" s="1397">
        <v>0.05</v>
      </c>
      <c r="E3" s="1397">
        <v>0.05</v>
      </c>
      <c r="F3" s="1397">
        <v>0.05</v>
      </c>
      <c r="G3" s="1397">
        <v>0.05</v>
      </c>
      <c r="H3" s="1398"/>
    </row>
    <row r="4" spans="1:25" ht="15.75" x14ac:dyDescent="0.5">
      <c r="C4" s="1452" t="s">
        <v>1414</v>
      </c>
      <c r="D4" s="1453"/>
      <c r="E4" s="1453"/>
      <c r="F4" s="1453"/>
      <c r="G4" s="1453"/>
      <c r="I4" s="1452" t="s">
        <v>1415</v>
      </c>
      <c r="J4" s="1453"/>
      <c r="K4" s="1453"/>
      <c r="L4" s="1453"/>
      <c r="M4" s="1453"/>
      <c r="O4" s="1452" t="s">
        <v>1416</v>
      </c>
      <c r="P4" s="1453"/>
      <c r="Q4" s="1453"/>
      <c r="R4" s="1453"/>
      <c r="S4" s="1453"/>
      <c r="U4" s="1454" t="s">
        <v>1417</v>
      </c>
      <c r="V4" s="1455"/>
      <c r="W4" s="1455"/>
      <c r="X4" s="1455"/>
      <c r="Y4" s="1455"/>
    </row>
    <row r="5" spans="1:25" ht="14.25" x14ac:dyDescent="0.45">
      <c r="B5" s="1258" t="s">
        <v>1377</v>
      </c>
      <c r="C5" s="1277" t="str">
        <f>'[3]Equipment Costs'!$C$3</f>
        <v>The Value Line</v>
      </c>
      <c r="D5" s="1277" t="str">
        <f>'[3]Equipment Costs'!$H$3</f>
        <v>The Prestige</v>
      </c>
      <c r="E5" s="1277" t="str">
        <f>'[3]Equipment Costs'!$M$3</f>
        <v>The Supreme</v>
      </c>
      <c r="F5" s="1277" t="str">
        <f>'[3]Equipment Costs'!$R$3</f>
        <v>The Optimum</v>
      </c>
      <c r="G5" s="1277" t="str">
        <f>'[3]Equipment Costs'!$W$3</f>
        <v>The Ultimate</v>
      </c>
      <c r="I5" s="1277" t="str">
        <f>'[3]Equipment Costs'!$C$3</f>
        <v>The Value Line</v>
      </c>
      <c r="J5" s="1277" t="str">
        <f>'[3]Equipment Costs'!$H$3</f>
        <v>The Prestige</v>
      </c>
      <c r="K5" s="1277" t="str">
        <f>'[3]Equipment Costs'!$M$3</f>
        <v>The Supreme</v>
      </c>
      <c r="L5" s="1277" t="str">
        <f>'[3]Equipment Costs'!$R$3</f>
        <v>The Optimum</v>
      </c>
      <c r="M5" s="1277" t="str">
        <f>'[3]Equipment Costs'!$W$3</f>
        <v>The Ultimate</v>
      </c>
      <c r="N5" s="1258" t="str">
        <f>B5</f>
        <v>SPLIT_GAS</v>
      </c>
      <c r="O5" s="1277" t="str">
        <f>'[3]Equipment Costs'!$C$3</f>
        <v>The Value Line</v>
      </c>
      <c r="P5" s="1277" t="str">
        <f>'[3]Equipment Costs'!$H$3</f>
        <v>The Prestige</v>
      </c>
      <c r="Q5" s="1277" t="str">
        <f>'[3]Equipment Costs'!$M$3</f>
        <v>The Supreme</v>
      </c>
      <c r="R5" s="1277" t="str">
        <f>'[3]Equipment Costs'!$R$3</f>
        <v>The Optimum</v>
      </c>
      <c r="S5" s="1277" t="str">
        <f>'[3]Equipment Costs'!$W$3</f>
        <v>The Ultimate</v>
      </c>
      <c r="U5" s="1277" t="str">
        <f>'[3]Equipment Costs'!$C$3</f>
        <v>The Value Line</v>
      </c>
      <c r="V5" s="1277" t="str">
        <f>'[3]Equipment Costs'!$H$3</f>
        <v>The Prestige</v>
      </c>
      <c r="W5" s="1277" t="str">
        <f>'[3]Equipment Costs'!$M$3</f>
        <v>The Supreme</v>
      </c>
      <c r="X5" s="1277" t="str">
        <f>'[3]Equipment Costs'!$R$3</f>
        <v>The Optimum</v>
      </c>
      <c r="Y5" s="1277" t="str">
        <f>'[3]Equipment Costs'!$W$3</f>
        <v>The Ultimate</v>
      </c>
    </row>
    <row r="6" spans="1:25" ht="14.25" x14ac:dyDescent="0.45">
      <c r="B6" s="1399">
        <v>2</v>
      </c>
      <c r="C6" s="1402">
        <f>+((((('Equipment Costs'!G9)+'System Variables'!$D$53)+(I6)))/(1-C$2)/(1-$C$3))</f>
        <v>16223.010658497311</v>
      </c>
      <c r="D6" s="1402">
        <f>+((((('Equipment Costs'!L9)+'System Variables'!$D$53)+(J6)))/(1-D$2)/(1-$C$3))</f>
        <v>18061.015811079313</v>
      </c>
      <c r="E6" s="1402">
        <f>+((((('Equipment Costs'!Q9)+'System Variables'!$D$53)+(K6)))/(1-E$2)/(1-$C$3))</f>
        <v>19860.14544541627</v>
      </c>
      <c r="F6" s="1402">
        <f>+((((('Equipment Costs'!V9)+'System Variables'!$D$53)+(L6)))/(1-F$2)/(1-$C$3))</f>
        <v>21044.125285723767</v>
      </c>
      <c r="G6" s="1402">
        <f>+((((('Equipment Costs'!AA9)+'System Variables'!$D$53)+(M6)))/(1-G$2)/(1-$C$3))</f>
        <v>19686.013300590697</v>
      </c>
      <c r="H6" s="1411"/>
      <c r="I6" s="1402">
        <f>'Labor Rate'!$L$7+'Pricing-GP-Margin'!U6</f>
        <v>11434.047919293822</v>
      </c>
      <c r="J6" s="1402">
        <f>'Labor Rate'!$L$7+'Pricing-GP-Margin'!V6</f>
        <v>12034.047919293822</v>
      </c>
      <c r="K6" s="1402">
        <f>'Labor Rate'!$L$7+'Pricing-GP-Margin'!W6</f>
        <v>12534.047919293822</v>
      </c>
      <c r="L6" s="1402">
        <f>'Labor Rate'!$L$7+'Pricing-GP-Margin'!X6</f>
        <v>12834.047919293822</v>
      </c>
      <c r="M6" s="1402">
        <f>'Labor Rate'!$L$7+'Pricing-GP-Margin'!Y6</f>
        <v>13034.047919293822</v>
      </c>
      <c r="N6" s="1412">
        <v>2</v>
      </c>
      <c r="O6" s="1403">
        <f>+(I6/C6)</f>
        <v>0.70480431530166565</v>
      </c>
      <c r="P6" s="1403">
        <f>+(J6/D6)</f>
        <v>0.66629961709638064</v>
      </c>
      <c r="Q6" s="1403">
        <f>+(K6/E6)</f>
        <v>0.63111561563043261</v>
      </c>
      <c r="R6" s="1403">
        <f t="shared" ref="R6:S11" si="0">+(L6/F6)</f>
        <v>0.60986369093707959</v>
      </c>
      <c r="S6" s="1403">
        <f t="shared" si="0"/>
        <v>0.66209687661354588</v>
      </c>
      <c r="T6" s="591"/>
      <c r="U6" s="1400">
        <v>400</v>
      </c>
      <c r="V6" s="1400">
        <v>1000</v>
      </c>
      <c r="W6" s="1400">
        <v>1500</v>
      </c>
      <c r="X6" s="1400">
        <v>1800</v>
      </c>
      <c r="Y6" s="1400">
        <v>2000</v>
      </c>
    </row>
    <row r="7" spans="1:25" ht="14.25" x14ac:dyDescent="0.45">
      <c r="A7" s="1401"/>
      <c r="B7" s="1399">
        <v>2.5</v>
      </c>
      <c r="C7" s="1402">
        <f>+((((('Equipment Costs'!G10)+'System Variables'!$D$53)+(I7)))/(1-C$2)/(1-$C$3))</f>
        <v>16293.481572624734</v>
      </c>
      <c r="D7" s="1402">
        <f>+((((('Equipment Costs'!L10)+'System Variables'!$D$53)+(J7)))/(1-D$2)/(1-$C$3))</f>
        <v>18104.935183979647</v>
      </c>
      <c r="E7" s="1402">
        <f>+((((('Equipment Costs'!Q10)+'System Variables'!$D$53)+(K7)))/(1-E$2)/(1-$C$3))</f>
        <v>19942.61684129728</v>
      </c>
      <c r="F7" s="1402">
        <f>+((((('Equipment Costs'!V10)+'System Variables'!$D$53)+(L7)))/(1-F$2)/(1-$C$3))</f>
        <v>21169.341659992773</v>
      </c>
      <c r="G7" s="1402">
        <f>+((((('Equipment Costs'!AA10)+'System Variables'!$D$53)+(M7)))/(1-G$2)/(1-$C$3))</f>
        <v>22249.793204896916</v>
      </c>
      <c r="H7" s="1402"/>
      <c r="I7" s="1402">
        <f>'Labor Rate'!$L$7+'Pricing-GP-Margin'!U7</f>
        <v>11434.047919293822</v>
      </c>
      <c r="J7" s="1402">
        <f>'Labor Rate'!$L$7+'Pricing-GP-Margin'!V7</f>
        <v>12034.047919293822</v>
      </c>
      <c r="K7" s="1402">
        <f>'Labor Rate'!$L$7+'Pricing-GP-Margin'!W7</f>
        <v>12534.047919293822</v>
      </c>
      <c r="L7" s="1402">
        <f>'Labor Rate'!$L$7+'Pricing-GP-Margin'!X7</f>
        <v>12834.047919293822</v>
      </c>
      <c r="M7" s="1402">
        <f>'Labor Rate'!$L$7+'Pricing-GP-Margin'!Y7</f>
        <v>13034.047919293822</v>
      </c>
      <c r="N7" s="1412">
        <v>2.5</v>
      </c>
      <c r="O7" s="1403">
        <f>+(I7/C7)</f>
        <v>0.7017559671534277</v>
      </c>
      <c r="P7" s="1403">
        <f t="shared" ref="P7:Q11" si="1">+(J7/D7)</f>
        <v>0.66468329198672205</v>
      </c>
      <c r="Q7" s="1403">
        <f t="shared" si="1"/>
        <v>0.62850567801805457</v>
      </c>
      <c r="R7" s="1403">
        <f t="shared" si="0"/>
        <v>0.60625635531918587</v>
      </c>
      <c r="S7" s="1403">
        <f t="shared" si="0"/>
        <v>0.58580535105491149</v>
      </c>
      <c r="T7" s="591"/>
      <c r="U7" s="1400">
        <v>400</v>
      </c>
      <c r="V7" s="1400">
        <v>1000</v>
      </c>
      <c r="W7" s="1400">
        <v>1500</v>
      </c>
      <c r="X7" s="1400">
        <v>1800</v>
      </c>
      <c r="Y7" s="1400">
        <v>2000</v>
      </c>
    </row>
    <row r="8" spans="1:25" ht="14.25" x14ac:dyDescent="0.45">
      <c r="B8" s="1399">
        <v>3</v>
      </c>
      <c r="C8" s="1402">
        <f>+((((('Equipment Costs'!G11)+'System Variables'!$D$53)+(I8)))/(1-C$2)/(1-$C$3))</f>
        <v>16447.34306846961</v>
      </c>
      <c r="D8" s="1402">
        <f>+((((('Equipment Costs'!L11)+'System Variables'!$D$53)+(J8)))/(1-D$2)/(1-$C$3))</f>
        <v>18366.077401224884</v>
      </c>
      <c r="E8" s="1402">
        <f>+((((('Equipment Costs'!Q11)+'System Variables'!$D$53)+(K8)))/(1-E$2)/(1-$C$3))</f>
        <v>20150.008145645104</v>
      </c>
      <c r="F8" s="1402">
        <f>+((((('Equipment Costs'!V11)+'System Variables'!$D$53)+(L8)))/(1-F$2)/(1-$C$3))</f>
        <v>21169.341659992773</v>
      </c>
      <c r="G8" s="1402">
        <f>+((((('Equipment Costs'!AA11)+'System Variables'!$D$53)+(M8)))/(1-G$2)/(1-$C$3))</f>
        <v>22249.793204896916</v>
      </c>
      <c r="H8" s="1402"/>
      <c r="I8" s="1402">
        <f>'Labor Rate'!$L$7+'Pricing-GP-Margin'!U8</f>
        <v>11434.047919293822</v>
      </c>
      <c r="J8" s="1402">
        <f>'Labor Rate'!$L$7+'Pricing-GP-Margin'!V8</f>
        <v>12034.047919293822</v>
      </c>
      <c r="K8" s="1402">
        <f>'Labor Rate'!$L$7+'Pricing-GP-Margin'!W8</f>
        <v>12534.047919293822</v>
      </c>
      <c r="L8" s="1402">
        <f>'Labor Rate'!$L$7+'Pricing-GP-Margin'!X8</f>
        <v>12834.047919293822</v>
      </c>
      <c r="M8" s="1402">
        <f>'Labor Rate'!$L$7+'Pricing-GP-Margin'!Y8</f>
        <v>13034.047919293822</v>
      </c>
      <c r="N8" s="1412">
        <v>3</v>
      </c>
      <c r="O8" s="1403">
        <f t="shared" ref="O8:O11" si="2">+(I8/C8)</f>
        <v>0.69519118508651234</v>
      </c>
      <c r="P8" s="1403">
        <f t="shared" si="1"/>
        <v>0.65523234256277496</v>
      </c>
      <c r="Q8" s="1403">
        <f t="shared" si="1"/>
        <v>0.62203686612418208</v>
      </c>
      <c r="R8" s="1403">
        <f t="shared" si="0"/>
        <v>0.60625635531918587</v>
      </c>
      <c r="S8" s="1403">
        <f t="shared" si="0"/>
        <v>0.58580535105491149</v>
      </c>
      <c r="T8" s="591"/>
      <c r="U8" s="1400">
        <v>400</v>
      </c>
      <c r="V8" s="1400">
        <v>1000</v>
      </c>
      <c r="W8" s="1400">
        <v>1500</v>
      </c>
      <c r="X8" s="1400">
        <v>1800</v>
      </c>
      <c r="Y8" s="1400">
        <v>2000</v>
      </c>
    </row>
    <row r="9" spans="1:25" ht="14.25" x14ac:dyDescent="0.45">
      <c r="B9" s="1399">
        <v>3.5</v>
      </c>
      <c r="C9" s="1402">
        <f>+((((('Equipment Costs'!G12)+'System Variables'!$D$53)+(I9)))/(1-C$2)/(1-$C$3))</f>
        <v>16674.024508912822</v>
      </c>
      <c r="D9" s="1402">
        <f>+((((('Equipment Costs'!L12)+'System Variables'!$D$53)+(J9)))/(1-D$2)/(1-$C$3))</f>
        <v>18614.162507607867</v>
      </c>
      <c r="E9" s="1402">
        <f>+((((('Equipment Costs'!Q12)+'System Variables'!$D$53)+(K9)))/(1-E$2)/(1-$C$3))</f>
        <v>20150.008145645104</v>
      </c>
      <c r="F9" s="1402">
        <f>+((((('Equipment Costs'!V12)+'System Variables'!$D$53)+(L9)))/(1-F$2)/(1-$C$3))</f>
        <v>21231.329964086341</v>
      </c>
      <c r="G9" s="1402">
        <f>+((((('Equipment Costs'!AA12)+'System Variables'!$D$53)+(M9)))/(1-G$2)/(1-$C$3))</f>
        <v>22384.195118772517</v>
      </c>
      <c r="H9" s="1402"/>
      <c r="I9" s="1402">
        <f>'Labor Rate'!$L$7+'Pricing-GP-Margin'!U9</f>
        <v>11434.047919293822</v>
      </c>
      <c r="J9" s="1402">
        <f>'Labor Rate'!$L$7+'Pricing-GP-Margin'!V9</f>
        <v>12034.047919293822</v>
      </c>
      <c r="K9" s="1402">
        <f>'Labor Rate'!$L$7+'Pricing-GP-Margin'!W9</f>
        <v>12534.047919293822</v>
      </c>
      <c r="L9" s="1402">
        <f>'Labor Rate'!$L$7+'Pricing-GP-Margin'!X9</f>
        <v>12834.047919293822</v>
      </c>
      <c r="M9" s="1402">
        <f>'Labor Rate'!$L$7+'Pricing-GP-Margin'!Y9</f>
        <v>13034.047919293822</v>
      </c>
      <c r="N9" s="1412">
        <v>3.5</v>
      </c>
      <c r="O9" s="1403">
        <f t="shared" si="2"/>
        <v>0.68574014109082915</v>
      </c>
      <c r="P9" s="1403">
        <f t="shared" si="1"/>
        <v>0.64649956259785202</v>
      </c>
      <c r="Q9" s="1403">
        <f t="shared" si="1"/>
        <v>0.62203686612418208</v>
      </c>
      <c r="R9" s="1403">
        <f t="shared" si="0"/>
        <v>0.60448629176802093</v>
      </c>
      <c r="S9" s="1403">
        <f t="shared" si="0"/>
        <v>0.58228798713261798</v>
      </c>
      <c r="T9" s="591"/>
      <c r="U9" s="1400">
        <v>400</v>
      </c>
      <c r="V9" s="1400">
        <v>1000</v>
      </c>
      <c r="W9" s="1400">
        <v>1500</v>
      </c>
      <c r="X9" s="1400">
        <v>1800</v>
      </c>
      <c r="Y9" s="1400">
        <v>2000</v>
      </c>
    </row>
    <row r="10" spans="1:25" ht="14.25" x14ac:dyDescent="0.45">
      <c r="B10" s="1399">
        <v>4</v>
      </c>
      <c r="C10" s="1402">
        <f>+((((('Equipment Costs'!G13)+'System Variables'!$D$53)+(I10)))/(1-C$2)/(1-$C$3))</f>
        <v>16814.966337167672</v>
      </c>
      <c r="D10" s="1402">
        <f>+((((('Equipment Costs'!L13)+'System Variables'!$D$53)+(J10)))/(1-D$2)/(1-$C$3))</f>
        <v>18718.61939450596</v>
      </c>
      <c r="E10" s="1402">
        <f>+((((('Equipment Costs'!Q13)+'System Variables'!$D$53)+(K10)))/(1-E$2)/(1-$C$3))</f>
        <v>20150.008145645104</v>
      </c>
      <c r="F10" s="1402">
        <f>+((((('Equipment Costs'!V13)+'System Variables'!$D$53)+(L10)))/(1-F$2)/(1-$C$3))</f>
        <v>21231.329964086341</v>
      </c>
      <c r="G10" s="1402">
        <f>+((((('Equipment Costs'!AA13)+'System Variables'!$D$53)+(M10)))/(1-G$2)/(1-$C$3))</f>
        <v>22384.195118772517</v>
      </c>
      <c r="H10" s="1402"/>
      <c r="I10" s="1402">
        <f>'Labor Rate'!$L$7+'Pricing-GP-Margin'!U10</f>
        <v>11434.047919293822</v>
      </c>
      <c r="J10" s="1402">
        <f>'Labor Rate'!$L$7+'Pricing-GP-Margin'!V10</f>
        <v>12034.047919293822</v>
      </c>
      <c r="K10" s="1402">
        <f>'Labor Rate'!$L$7+'Pricing-GP-Margin'!W10</f>
        <v>12534.047919293822</v>
      </c>
      <c r="L10" s="1402">
        <f>'Labor Rate'!$L$7+'Pricing-GP-Margin'!X10</f>
        <v>12834.047919293822</v>
      </c>
      <c r="M10" s="1402">
        <f>'Labor Rate'!$L$7+'Pricing-GP-Margin'!Y10</f>
        <v>13034.047919293822</v>
      </c>
      <c r="N10" s="1412">
        <v>4</v>
      </c>
      <c r="O10" s="1403">
        <f t="shared" si="2"/>
        <v>0.67999231696468465</v>
      </c>
      <c r="P10" s="1403">
        <f t="shared" si="1"/>
        <v>0.64289185359609879</v>
      </c>
      <c r="Q10" s="1403">
        <f t="shared" si="1"/>
        <v>0.62203686612418208</v>
      </c>
      <c r="R10" s="1403">
        <f t="shared" si="0"/>
        <v>0.60448629176802093</v>
      </c>
      <c r="S10" s="1403">
        <f t="shared" si="0"/>
        <v>0.58228798713261798</v>
      </c>
      <c r="T10" s="591"/>
      <c r="U10" s="1400">
        <v>400</v>
      </c>
      <c r="V10" s="1400">
        <v>1000</v>
      </c>
      <c r="W10" s="1400">
        <v>1500</v>
      </c>
      <c r="X10" s="1400">
        <v>1800</v>
      </c>
      <c r="Y10" s="1400">
        <v>2000</v>
      </c>
    </row>
    <row r="11" spans="1:25" ht="14.25" x14ac:dyDescent="0.45">
      <c r="B11" s="1399">
        <v>5</v>
      </c>
      <c r="C11" s="1402">
        <f>+((((('Equipment Costs'!G14)+'System Variables'!$D$53)+(I11)))/(1-C$2)/(1-$C$3))</f>
        <v>17095.67547844191</v>
      </c>
      <c r="D11" s="1402">
        <f>+((((('Equipment Costs'!L14)+'System Variables'!$D$53)+(J11)))/(1-D$2)/(1-$C$3))</f>
        <v>19012.997893946052</v>
      </c>
      <c r="E11" s="1402">
        <f>+((((('Equipment Costs'!Q14)+'System Variables'!$D$53)+(K11)))/(1-E$2)/(1-$C$3))</f>
        <v>20150.008145645104</v>
      </c>
      <c r="F11" s="1402">
        <f>+((((('Equipment Costs'!V14)+'System Variables'!$D$53)+(L11)))/(1-F$2)/(1-$C$3))</f>
        <v>21231.329964086341</v>
      </c>
      <c r="G11" s="1402">
        <f>+((((('Equipment Costs'!AA14)+'System Variables'!$D$53)+(M11)))/(1-G$2)/(1-$C$3))</f>
        <v>22384.195118772517</v>
      </c>
      <c r="H11" s="1402"/>
      <c r="I11" s="1402">
        <f>'Labor Rate'!$L$7+'Pricing-GP-Margin'!U11</f>
        <v>11434.047919293822</v>
      </c>
      <c r="J11" s="1402">
        <f>'Labor Rate'!$L$7+'Pricing-GP-Margin'!V11</f>
        <v>12034.047919293822</v>
      </c>
      <c r="K11" s="1402">
        <f>'Labor Rate'!$L$7+'Pricing-GP-Margin'!W11</f>
        <v>12534.047919293822</v>
      </c>
      <c r="L11" s="1402">
        <f>'Labor Rate'!$L$7+'Pricing-GP-Margin'!X11</f>
        <v>12834.047919293822</v>
      </c>
      <c r="M11" s="1402">
        <f>'Labor Rate'!$L$7+'Pricing-GP-Margin'!Y11</f>
        <v>13034.047919293822</v>
      </c>
      <c r="N11" s="1412">
        <v>5</v>
      </c>
      <c r="O11" s="1403">
        <f t="shared" si="2"/>
        <v>0.66882691670840688</v>
      </c>
      <c r="P11" s="1403">
        <f t="shared" si="1"/>
        <v>0.63293795047048285</v>
      </c>
      <c r="Q11" s="1403">
        <f t="shared" si="1"/>
        <v>0.62203686612418208</v>
      </c>
      <c r="R11" s="1403">
        <f t="shared" si="0"/>
        <v>0.60448629176802093</v>
      </c>
      <c r="S11" s="1403">
        <f t="shared" si="0"/>
        <v>0.58228798713261798</v>
      </c>
      <c r="T11" s="591"/>
      <c r="U11" s="1400">
        <v>400</v>
      </c>
      <c r="V11" s="1400">
        <v>1000</v>
      </c>
      <c r="W11" s="1400">
        <v>1500</v>
      </c>
      <c r="X11" s="1400">
        <v>1800</v>
      </c>
      <c r="Y11" s="1400">
        <v>2000</v>
      </c>
    </row>
    <row r="12" spans="1:25" x14ac:dyDescent="0.35">
      <c r="C12" s="1413"/>
      <c r="D12" s="1413"/>
      <c r="E12" s="1413"/>
      <c r="F12" s="1413"/>
      <c r="G12" s="1413"/>
      <c r="H12" s="1413"/>
      <c r="I12" s="1413"/>
      <c r="J12" s="1413"/>
      <c r="K12" s="1413"/>
      <c r="L12" s="1413"/>
      <c r="M12" s="1413"/>
      <c r="N12" s="1413"/>
      <c r="O12" s="1413"/>
      <c r="P12" s="1413"/>
      <c r="Q12" s="1413"/>
      <c r="R12" s="1413"/>
      <c r="S12" s="1413"/>
    </row>
    <row r="13" spans="1:25" ht="14.25" x14ac:dyDescent="0.45">
      <c r="C13" s="1450" t="s">
        <v>1414</v>
      </c>
      <c r="D13" s="1451"/>
      <c r="E13" s="1451"/>
      <c r="F13" s="1451"/>
      <c r="G13" s="1451"/>
      <c r="H13" s="1413"/>
      <c r="I13" s="1450" t="s">
        <v>1415</v>
      </c>
      <c r="J13" s="1451"/>
      <c r="K13" s="1451"/>
      <c r="L13" s="1451"/>
      <c r="M13" s="1451"/>
      <c r="N13" s="1413"/>
      <c r="O13" s="1450" t="s">
        <v>1416</v>
      </c>
      <c r="P13" s="1451"/>
      <c r="Q13" s="1451"/>
      <c r="R13" s="1451"/>
      <c r="S13" s="1451"/>
      <c r="U13" s="1452" t="s">
        <v>1418</v>
      </c>
      <c r="V13" s="1453"/>
      <c r="W13" s="1453"/>
      <c r="X13" s="1453"/>
      <c r="Y13" s="1453"/>
    </row>
    <row r="14" spans="1:25" ht="14.25" x14ac:dyDescent="0.45">
      <c r="B14" s="1258" t="s">
        <v>1388</v>
      </c>
      <c r="C14" s="1414" t="str">
        <f>'[3]Equipment Costs'!$C$3</f>
        <v>The Value Line</v>
      </c>
      <c r="D14" s="1414" t="str">
        <f>'[3]Equipment Costs'!$H$3</f>
        <v>The Prestige</v>
      </c>
      <c r="E14" s="1414" t="str">
        <f>'[3]Equipment Costs'!$M$3</f>
        <v>The Supreme</v>
      </c>
      <c r="F14" s="1414" t="str">
        <f>'[3]Equipment Costs'!$R$3</f>
        <v>The Optimum</v>
      </c>
      <c r="G14" s="1414" t="str">
        <f>'[3]Equipment Costs'!$W$3</f>
        <v>The Ultimate</v>
      </c>
      <c r="H14" s="1413"/>
      <c r="I14" s="1414" t="str">
        <f>'[3]Equipment Costs'!$C$3</f>
        <v>The Value Line</v>
      </c>
      <c r="J14" s="1414" t="str">
        <f>'[3]Equipment Costs'!$H$3</f>
        <v>The Prestige</v>
      </c>
      <c r="K14" s="1414" t="str">
        <f>'[3]Equipment Costs'!$M$3</f>
        <v>The Supreme</v>
      </c>
      <c r="L14" s="1414" t="str">
        <f>'[3]Equipment Costs'!$R$3</f>
        <v>The Optimum</v>
      </c>
      <c r="M14" s="1414" t="str">
        <f>'[3]Equipment Costs'!$W$3</f>
        <v>The Ultimate</v>
      </c>
      <c r="N14" s="1415" t="str">
        <f>B14</f>
        <v>SPLIT_HP</v>
      </c>
      <c r="O14" s="1414" t="str">
        <f>'[3]Equipment Costs'!$C$3</f>
        <v>The Value Line</v>
      </c>
      <c r="P14" s="1414" t="str">
        <f>'[3]Equipment Costs'!$H$3</f>
        <v>The Prestige</v>
      </c>
      <c r="Q14" s="1414" t="str">
        <f>'[3]Equipment Costs'!$M$3</f>
        <v>The Supreme</v>
      </c>
      <c r="R14" s="1414" t="str">
        <f>'[3]Equipment Costs'!$R$3</f>
        <v>The Optimum</v>
      </c>
      <c r="S14" s="1414" t="str">
        <f>'[3]Equipment Costs'!$W$3</f>
        <v>The Ultimate</v>
      </c>
      <c r="U14" s="1277" t="str">
        <f>'[3]Equipment Costs'!$C$3</f>
        <v>The Value Line</v>
      </c>
      <c r="V14" s="1277" t="str">
        <f>'[3]Equipment Costs'!$H$3</f>
        <v>The Prestige</v>
      </c>
      <c r="W14" s="1277" t="str">
        <f>'[3]Equipment Costs'!$M$3</f>
        <v>The Supreme</v>
      </c>
      <c r="X14" s="1277" t="str">
        <f>'[3]Equipment Costs'!$R$3</f>
        <v>The Optimum</v>
      </c>
      <c r="Y14" s="1277" t="str">
        <f>'[3]Equipment Costs'!$W$3</f>
        <v>The Ultimate</v>
      </c>
    </row>
    <row r="15" spans="1:25" ht="14.25" x14ac:dyDescent="0.45">
      <c r="B15" s="1399">
        <v>2</v>
      </c>
      <c r="C15" s="1402">
        <f>+((((('Equipment Costs'!G17)+'System Variables'!$D$53)+(I15)))/(1-C$2)/(1-$C$3))</f>
        <v>16262.944176502851</v>
      </c>
      <c r="D15" s="1402">
        <f>+((((('Equipment Costs'!L17)+'System Variables'!$D$53)+(J15)))/(1-D$2)/(1-$C$3))</f>
        <v>18297.230816678413</v>
      </c>
      <c r="E15" s="1402">
        <f>+((((('Equipment Costs'!Q17)+'System Variables'!$D$53)+(K15)))/(1-E$2)/(1-$C$3))</f>
        <v>19878.337665095907</v>
      </c>
      <c r="F15" s="1402">
        <f>+((((('Equipment Costs'!V17)+'System Variables'!$D$53)+(L15)))/(1-F$2)/(1-$C$3))</f>
        <v>20958.581426074645</v>
      </c>
      <c r="G15" s="1402">
        <f>+((((('Equipment Costs'!AA17)+'System Variables'!$D$53)+(M15)))/(1-G$2)/(1-$C$3))</f>
        <v>19686.013300590697</v>
      </c>
      <c r="H15" s="1411"/>
      <c r="I15" s="1402">
        <f>'Labor Rate'!$L$7+'Pricing-GP-Margin'!U15</f>
        <v>11434.047919293822</v>
      </c>
      <c r="J15" s="1402">
        <f>'Labor Rate'!$L$7+'Pricing-GP-Margin'!V15</f>
        <v>12034.047919293822</v>
      </c>
      <c r="K15" s="1402">
        <f>'Labor Rate'!$L$7+'Pricing-GP-Margin'!W15</f>
        <v>12534.047919293822</v>
      </c>
      <c r="L15" s="1402">
        <f>'Labor Rate'!$L$7+'Pricing-GP-Margin'!X15</f>
        <v>12834.047919293822</v>
      </c>
      <c r="M15" s="1402">
        <f>'Labor Rate'!$L$7+'Pricing-GP-Margin'!Y15</f>
        <v>13034.047919293822</v>
      </c>
      <c r="N15" s="1412">
        <v>2</v>
      </c>
      <c r="O15" s="1403">
        <f>+(I15/C15)</f>
        <v>0.7030736744343038</v>
      </c>
      <c r="P15" s="1403">
        <f>+(J15/D15)</f>
        <v>0.65769777076455016</v>
      </c>
      <c r="Q15" s="1403">
        <f>+(K15/E15)</f>
        <v>0.63053803242824369</v>
      </c>
      <c r="R15" s="1403">
        <f t="shared" ref="R15:S20" si="3">+(L15/F15)</f>
        <v>0.6123528906077077</v>
      </c>
      <c r="S15" s="1403">
        <f t="shared" si="3"/>
        <v>0.66209687661354588</v>
      </c>
      <c r="T15" s="591"/>
      <c r="U15" s="1400">
        <v>400</v>
      </c>
      <c r="V15" s="1400">
        <v>1000</v>
      </c>
      <c r="W15" s="1400">
        <v>1500</v>
      </c>
      <c r="X15" s="1400">
        <v>1800</v>
      </c>
      <c r="Y15" s="1400">
        <v>2000</v>
      </c>
    </row>
    <row r="16" spans="1:25" ht="14.25" x14ac:dyDescent="0.45">
      <c r="B16" s="1399">
        <v>2.5</v>
      </c>
      <c r="C16" s="1402">
        <f>+((((('Equipment Costs'!G18)+'System Variables'!$D$53)+(I16)))/(1-C$2)/(1-$C$3))</f>
        <v>16456.739190353266</v>
      </c>
      <c r="D16" s="1402">
        <f>+((((('Equipment Costs'!L18)+'System Variables'!$D$53)+(J16)))/(1-D$2)/(1-$C$3))</f>
        <v>18440.859036163296</v>
      </c>
      <c r="E16" s="1402">
        <f>+((((('Equipment Costs'!Q18)+'System Variables'!$D$53)+(K16)))/(1-E$2)/(1-$C$3))</f>
        <v>19878.337665095907</v>
      </c>
      <c r="F16" s="1402">
        <f>+((((('Equipment Costs'!V18)+'System Variables'!$D$53)+(L16)))/(1-F$2)/(1-$C$3))</f>
        <v>20958.581426074645</v>
      </c>
      <c r="G16" s="1402">
        <f>+((((('Equipment Costs'!AA18)+'System Variables'!$D$53)+(M16)))/(1-G$2)/(1-$C$3))</f>
        <v>21904.912822121802</v>
      </c>
      <c r="H16" s="1411"/>
      <c r="I16" s="1402">
        <f>'Labor Rate'!$L$7+'Pricing-GP-Margin'!U16</f>
        <v>11434.047919293822</v>
      </c>
      <c r="J16" s="1402">
        <f>'Labor Rate'!$L$7+'Pricing-GP-Margin'!V16</f>
        <v>12034.047919293822</v>
      </c>
      <c r="K16" s="1402">
        <f>'Labor Rate'!$L$7+'Pricing-GP-Margin'!W16</f>
        <v>12534.047919293822</v>
      </c>
      <c r="L16" s="1402">
        <f>'Labor Rate'!$L$7+'Pricing-GP-Margin'!X16</f>
        <v>12834.047919293822</v>
      </c>
      <c r="M16" s="1402">
        <f>'Labor Rate'!$L$7+'Pricing-GP-Margin'!Y16</f>
        <v>13034.047919293822</v>
      </c>
      <c r="N16" s="1412">
        <v>2.5</v>
      </c>
      <c r="O16" s="1403">
        <f>+(I16/C16)</f>
        <v>0.69479425948466855</v>
      </c>
      <c r="P16" s="1403">
        <f t="shared" ref="P16:Q20" si="4">+(J16/D16)</f>
        <v>0.6525752350090932</v>
      </c>
      <c r="Q16" s="1403">
        <f t="shared" si="4"/>
        <v>0.63053803242824369</v>
      </c>
      <c r="R16" s="1403">
        <f t="shared" si="3"/>
        <v>0.6123528906077077</v>
      </c>
      <c r="S16" s="1403">
        <f t="shared" si="3"/>
        <v>0.59502852283122165</v>
      </c>
      <c r="T16" s="591"/>
      <c r="U16" s="1400">
        <v>400</v>
      </c>
      <c r="V16" s="1400">
        <v>1000</v>
      </c>
      <c r="W16" s="1400">
        <v>1500</v>
      </c>
      <c r="X16" s="1400">
        <v>1800</v>
      </c>
      <c r="Y16" s="1400">
        <v>2000</v>
      </c>
    </row>
    <row r="17" spans="2:25" ht="14.25" x14ac:dyDescent="0.45">
      <c r="B17" s="1399">
        <v>3</v>
      </c>
      <c r="C17" s="1402">
        <f>+((((('Equipment Costs'!G19)+'System Variables'!$D$53)+(I17)))/(1-C$2)/(1-$C$3))</f>
        <v>16705.736420270165</v>
      </c>
      <c r="D17" s="1402">
        <f>+((((('Equipment Costs'!L19)+'System Variables'!$D$53)+(J17)))/(1-D$2)/(1-$C$3))</f>
        <v>18694.879192938213</v>
      </c>
      <c r="E17" s="1402">
        <f>+((((('Equipment Costs'!Q19)+'System Variables'!$D$53)+(K17)))/(1-E$2)/(1-$C$3))</f>
        <v>20015.385720015816</v>
      </c>
      <c r="F17" s="1402">
        <f>+((((('Equipment Costs'!V19)+'System Variables'!$D$53)+(L17)))/(1-F$2)/(1-$C$3))</f>
        <v>20958.581426074645</v>
      </c>
      <c r="G17" s="1402">
        <f>+((((('Equipment Costs'!AA19)+'System Variables'!$D$53)+(M17)))/(1-G$2)/(1-$C$3))</f>
        <v>21904.912822121802</v>
      </c>
      <c r="H17" s="1411"/>
      <c r="I17" s="1402">
        <f>'Labor Rate'!$L$7+'Pricing-GP-Margin'!U17</f>
        <v>11434.047919293822</v>
      </c>
      <c r="J17" s="1402">
        <f>'Labor Rate'!$L$7+'Pricing-GP-Margin'!V17</f>
        <v>12034.047919293822</v>
      </c>
      <c r="K17" s="1402">
        <f>'Labor Rate'!$L$7+'Pricing-GP-Margin'!W17</f>
        <v>12534.047919293822</v>
      </c>
      <c r="L17" s="1402">
        <f>'Labor Rate'!$L$7+'Pricing-GP-Margin'!X17</f>
        <v>12834.047919293822</v>
      </c>
      <c r="M17" s="1402">
        <f>'Labor Rate'!$L$7+'Pricing-GP-Margin'!Y17</f>
        <v>13034.047919293822</v>
      </c>
      <c r="N17" s="1412">
        <v>3</v>
      </c>
      <c r="O17" s="1403">
        <f t="shared" ref="O17:O20" si="5">+(I17/C17)</f>
        <v>0.68443842472099237</v>
      </c>
      <c r="P17" s="1403">
        <f t="shared" si="4"/>
        <v>0.64370824732793952</v>
      </c>
      <c r="Q17" s="1403">
        <f t="shared" si="4"/>
        <v>0.62622065318279152</v>
      </c>
      <c r="R17" s="1403">
        <f t="shared" si="3"/>
        <v>0.6123528906077077</v>
      </c>
      <c r="S17" s="1403">
        <f t="shared" si="3"/>
        <v>0.59502852283122165</v>
      </c>
      <c r="T17" s="591"/>
      <c r="U17" s="1400">
        <v>400</v>
      </c>
      <c r="V17" s="1400">
        <v>1000</v>
      </c>
      <c r="W17" s="1400">
        <v>1500</v>
      </c>
      <c r="X17" s="1400">
        <v>1800</v>
      </c>
      <c r="Y17" s="1400">
        <v>2000</v>
      </c>
    </row>
    <row r="18" spans="2:25" ht="14.25" x14ac:dyDescent="0.45">
      <c r="B18" s="1399">
        <v>3.5</v>
      </c>
      <c r="C18" s="1402">
        <f>+((((('Equipment Costs'!G20)+'System Variables'!$D$53)+(I18)))/(1-C$2)/(1-$C$3))</f>
        <v>16767.98572774939</v>
      </c>
      <c r="D18" s="1402">
        <f>+((((('Equipment Costs'!L20)+'System Variables'!$D$53)+(J18)))/(1-D$2)/(1-$C$3))</f>
        <v>18880.05276516666</v>
      </c>
      <c r="E18" s="1402">
        <f>+((((('Equipment Costs'!Q20)+'System Variables'!$D$53)+(K18)))/(1-E$2)/(1-$C$3))</f>
        <v>20078.452081571875</v>
      </c>
      <c r="F18" s="1402">
        <f>+((((('Equipment Costs'!V20)+'System Variables'!$D$53)+(L18)))/(1-F$2)/(1-$C$3))</f>
        <v>20997.014174612657</v>
      </c>
      <c r="G18" s="1402">
        <f>+((((('Equipment Costs'!AA20)+'System Variables'!$D$53)+(M18)))/(1-G$2)/(1-$C$3))</f>
        <v>21904.912822121802</v>
      </c>
      <c r="H18" s="1411"/>
      <c r="I18" s="1402">
        <f>'Labor Rate'!$L$7+'Pricing-GP-Margin'!U18</f>
        <v>11434.047919293822</v>
      </c>
      <c r="J18" s="1402">
        <f>'Labor Rate'!$L$7+'Pricing-GP-Margin'!V18</f>
        <v>12034.047919293822</v>
      </c>
      <c r="K18" s="1402">
        <f>'Labor Rate'!$L$7+'Pricing-GP-Margin'!W18</f>
        <v>12534.047919293822</v>
      </c>
      <c r="L18" s="1402">
        <f>'Labor Rate'!$L$7+'Pricing-GP-Margin'!X18</f>
        <v>12834.047919293822</v>
      </c>
      <c r="M18" s="1402">
        <f>'Labor Rate'!$L$7+'Pricing-GP-Margin'!Y18</f>
        <v>13034.047919293822</v>
      </c>
      <c r="N18" s="1412">
        <v>3.5</v>
      </c>
      <c r="O18" s="1403">
        <f t="shared" si="5"/>
        <v>0.68189752215566246</v>
      </c>
      <c r="P18" s="1403">
        <f t="shared" si="4"/>
        <v>0.63739482452593632</v>
      </c>
      <c r="Q18" s="1403">
        <f t="shared" si="4"/>
        <v>0.62425369587118951</v>
      </c>
      <c r="R18" s="1403">
        <f t="shared" si="3"/>
        <v>0.61123204530725039</v>
      </c>
      <c r="S18" s="1403">
        <f t="shared" si="3"/>
        <v>0.59502852283122165</v>
      </c>
      <c r="T18" s="591"/>
      <c r="U18" s="1400">
        <v>400</v>
      </c>
      <c r="V18" s="1400">
        <v>1000</v>
      </c>
      <c r="W18" s="1400">
        <v>1500</v>
      </c>
      <c r="X18" s="1400">
        <v>1800</v>
      </c>
      <c r="Y18" s="1400">
        <v>2000</v>
      </c>
    </row>
    <row r="19" spans="2:25" ht="14.25" x14ac:dyDescent="0.45">
      <c r="B19" s="1399">
        <v>4</v>
      </c>
      <c r="C19" s="1402">
        <f>+((((('Equipment Costs'!G21)+'System Variables'!$D$53)+(I19)))/(1-C$2)/(1-$C$3))</f>
        <v>17060.440021378199</v>
      </c>
      <c r="D19" s="1402">
        <f>+((((('Equipment Costs'!L21)+'System Variables'!$D$53)+(J19)))/(1-D$2)/(1-$C$3))</f>
        <v>19211.228577036756</v>
      </c>
      <c r="E19" s="1402">
        <f>+((((('Equipment Costs'!Q21)+'System Variables'!$D$53)+(K19)))/(1-E$2)/(1-$C$3))</f>
        <v>20078.452081571875</v>
      </c>
      <c r="F19" s="1402">
        <f>+((((('Equipment Costs'!V21)+'System Variables'!$D$53)+(L19)))/(1-F$2)/(1-$C$3))</f>
        <v>20997.014174612657</v>
      </c>
      <c r="G19" s="1402">
        <f>+((((('Equipment Costs'!AA21)+'System Variables'!$D$53)+(M19)))/(1-G$2)/(1-$C$3))</f>
        <v>21904.912822121802</v>
      </c>
      <c r="H19" s="1411"/>
      <c r="I19" s="1402">
        <f>'Labor Rate'!$L$7+'Pricing-GP-Margin'!U19</f>
        <v>11434.047919293822</v>
      </c>
      <c r="J19" s="1402">
        <f>'Labor Rate'!$L$7+'Pricing-GP-Margin'!V19</f>
        <v>12034.047919293822</v>
      </c>
      <c r="K19" s="1402">
        <f>'Labor Rate'!$L$7+'Pricing-GP-Margin'!W19</f>
        <v>12534.047919293822</v>
      </c>
      <c r="L19" s="1402">
        <f>'Labor Rate'!$L$7+'Pricing-GP-Margin'!X19</f>
        <v>12834.047919293822</v>
      </c>
      <c r="M19" s="1402">
        <f>'Labor Rate'!$L$7+'Pricing-GP-Margin'!Y19</f>
        <v>13034.047919293822</v>
      </c>
      <c r="N19" s="1412">
        <v>4</v>
      </c>
      <c r="O19" s="1403">
        <f t="shared" si="5"/>
        <v>0.67020826572854952</v>
      </c>
      <c r="P19" s="1403">
        <f t="shared" si="4"/>
        <v>0.62640699271457101</v>
      </c>
      <c r="Q19" s="1403">
        <f t="shared" si="4"/>
        <v>0.62425369587118951</v>
      </c>
      <c r="R19" s="1403">
        <f t="shared" si="3"/>
        <v>0.61123204530725039</v>
      </c>
      <c r="S19" s="1403">
        <f t="shared" si="3"/>
        <v>0.59502852283122165</v>
      </c>
      <c r="T19" s="591"/>
      <c r="U19" s="1400">
        <v>400</v>
      </c>
      <c r="V19" s="1400">
        <v>1000</v>
      </c>
      <c r="W19" s="1400">
        <v>1500</v>
      </c>
      <c r="X19" s="1400">
        <v>1800</v>
      </c>
      <c r="Y19" s="1400">
        <v>2000</v>
      </c>
    </row>
    <row r="20" spans="2:25" ht="14.25" x14ac:dyDescent="0.45">
      <c r="B20" s="1399">
        <v>5</v>
      </c>
      <c r="C20" s="1402">
        <f>+((((('Equipment Costs'!G22)+'System Variables'!$D$53)+(I20)))/(1-C$2)/(1-$C$3))</f>
        <v>17370.512043538864</v>
      </c>
      <c r="D20" s="1402">
        <f>+((((('Equipment Costs'!L22)+'System Variables'!$D$53)+(J20)))/(1-D$2)/(1-$C$3))</f>
        <v>19591.071802120747</v>
      </c>
      <c r="E20" s="1402">
        <f>+((((('Equipment Costs'!Q22)+'System Variables'!$D$53)+(K20)))/(1-E$2)/(1-$C$3))</f>
        <v>20078.452081571875</v>
      </c>
      <c r="F20" s="1402">
        <f>+((((('Equipment Costs'!V22)+'System Variables'!$D$53)+(L20)))/(1-F$2)/(1-$C$3))</f>
        <v>21024.289028413827</v>
      </c>
      <c r="G20" s="1402">
        <f>+((((('Equipment Costs'!AA22)+'System Variables'!$D$53)+(M20)))/(1-G$2)/(1-$C$3))</f>
        <v>21931.539616380171</v>
      </c>
      <c r="H20" s="1411"/>
      <c r="I20" s="1402">
        <f>'Labor Rate'!$L$7+'Pricing-GP-Margin'!U20</f>
        <v>11434.047919293822</v>
      </c>
      <c r="J20" s="1402">
        <f>'Labor Rate'!$L$7+'Pricing-GP-Margin'!V20</f>
        <v>12034.047919293822</v>
      </c>
      <c r="K20" s="1402">
        <f>'Labor Rate'!$L$7+'Pricing-GP-Margin'!W20</f>
        <v>12534.047919293822</v>
      </c>
      <c r="L20" s="1402">
        <f>'Labor Rate'!$L$7+'Pricing-GP-Margin'!X20</f>
        <v>12834.047919293822</v>
      </c>
      <c r="M20" s="1402">
        <f>'Labor Rate'!$L$7+'Pricing-GP-Margin'!Y20</f>
        <v>13034.047919293822</v>
      </c>
      <c r="N20" s="1412">
        <v>5</v>
      </c>
      <c r="O20" s="1403">
        <f t="shared" si="5"/>
        <v>0.6582447247746408</v>
      </c>
      <c r="P20" s="1403">
        <f t="shared" si="4"/>
        <v>0.61426184543875384</v>
      </c>
      <c r="Q20" s="1403">
        <f t="shared" si="4"/>
        <v>0.62425369587118951</v>
      </c>
      <c r="R20" s="1403">
        <f t="shared" si="3"/>
        <v>0.61043909270600838</v>
      </c>
      <c r="S20" s="1403">
        <f t="shared" si="3"/>
        <v>0.59430610651515714</v>
      </c>
      <c r="T20" s="591"/>
      <c r="U20" s="1400">
        <v>400</v>
      </c>
      <c r="V20" s="1400">
        <v>1000</v>
      </c>
      <c r="W20" s="1400">
        <v>1500</v>
      </c>
      <c r="X20" s="1400">
        <v>1800</v>
      </c>
      <c r="Y20" s="1400">
        <v>2000</v>
      </c>
    </row>
    <row r="21" spans="2:25" x14ac:dyDescent="0.35">
      <c r="C21" s="1413"/>
      <c r="D21" s="1413"/>
      <c r="E21" s="1413"/>
      <c r="F21" s="1413"/>
      <c r="G21" s="1413"/>
      <c r="H21" s="1413"/>
      <c r="I21" s="1413"/>
      <c r="J21" s="1413"/>
      <c r="K21" s="1413"/>
      <c r="L21" s="1413"/>
      <c r="M21" s="1413"/>
      <c r="N21" s="1413"/>
      <c r="O21" s="1413"/>
      <c r="P21" s="1413"/>
      <c r="Q21" s="1413"/>
      <c r="R21" s="1413"/>
      <c r="S21" s="1413"/>
    </row>
    <row r="22" spans="2:25" ht="14.25" x14ac:dyDescent="0.45">
      <c r="C22" s="1450" t="s">
        <v>1414</v>
      </c>
      <c r="D22" s="1451"/>
      <c r="E22" s="1451"/>
      <c r="F22" s="1451"/>
      <c r="G22" s="1451"/>
      <c r="H22" s="1413"/>
      <c r="I22" s="1450" t="s">
        <v>1415</v>
      </c>
      <c r="J22" s="1451"/>
      <c r="K22" s="1451"/>
      <c r="L22" s="1451"/>
      <c r="M22" s="1451"/>
      <c r="N22" s="1413"/>
      <c r="O22" s="1450" t="s">
        <v>1416</v>
      </c>
      <c r="P22" s="1451"/>
      <c r="Q22" s="1451"/>
      <c r="R22" s="1451"/>
      <c r="S22" s="1451"/>
      <c r="U22" s="1452" t="s">
        <v>1418</v>
      </c>
      <c r="V22" s="1453"/>
      <c r="W22" s="1453"/>
      <c r="X22" s="1453"/>
      <c r="Y22" s="1453"/>
    </row>
    <row r="23" spans="2:25" ht="14.25" x14ac:dyDescent="0.45">
      <c r="B23" s="1258" t="s">
        <v>1393</v>
      </c>
      <c r="C23" s="1414" t="str">
        <f>'[3]Equipment Costs'!$C$3</f>
        <v>The Value Line</v>
      </c>
      <c r="D23" s="1414" t="str">
        <f>'[3]Equipment Costs'!$H$3</f>
        <v>The Prestige</v>
      </c>
      <c r="E23" s="1414" t="str">
        <f>'[3]Equipment Costs'!$M$3</f>
        <v>The Supreme</v>
      </c>
      <c r="F23" s="1414" t="str">
        <f>'[3]Equipment Costs'!$R$3</f>
        <v>The Optimum</v>
      </c>
      <c r="G23" s="1414" t="str">
        <f>'[3]Equipment Costs'!$W$3</f>
        <v>The Ultimate</v>
      </c>
      <c r="H23" s="1413"/>
      <c r="I23" s="1414" t="str">
        <f>'[3]Equipment Costs'!$C$3</f>
        <v>The Value Line</v>
      </c>
      <c r="J23" s="1414" t="str">
        <f>'[3]Equipment Costs'!$H$3</f>
        <v>The Prestige</v>
      </c>
      <c r="K23" s="1414" t="str">
        <f>'[3]Equipment Costs'!$M$3</f>
        <v>The Supreme</v>
      </c>
      <c r="L23" s="1414" t="str">
        <f>'[3]Equipment Costs'!$R$3</f>
        <v>The Optimum</v>
      </c>
      <c r="M23" s="1414" t="str">
        <f>'[3]Equipment Costs'!$W$3</f>
        <v>The Ultimate</v>
      </c>
      <c r="N23" s="1415" t="str">
        <f>B23</f>
        <v>PACKAGE_GAS</v>
      </c>
      <c r="O23" s="1414" t="str">
        <f>'[3]Equipment Costs'!$C$3</f>
        <v>The Value Line</v>
      </c>
      <c r="P23" s="1414" t="str">
        <f>'[3]Equipment Costs'!$H$3</f>
        <v>The Prestige</v>
      </c>
      <c r="Q23" s="1414" t="str">
        <f>'[3]Equipment Costs'!$M$3</f>
        <v>The Supreme</v>
      </c>
      <c r="R23" s="1414" t="str">
        <f>'[3]Equipment Costs'!$R$3</f>
        <v>The Optimum</v>
      </c>
      <c r="S23" s="1414" t="str">
        <f>'[3]Equipment Costs'!$W$3</f>
        <v>The Ultimate</v>
      </c>
      <c r="U23" s="1277" t="str">
        <f>'[3]Equipment Costs'!$C$3</f>
        <v>The Value Line</v>
      </c>
      <c r="V23" s="1277" t="str">
        <f>'[3]Equipment Costs'!$H$3</f>
        <v>The Prestige</v>
      </c>
      <c r="W23" s="1277" t="str">
        <f>'[3]Equipment Costs'!$M$3</f>
        <v>The Supreme</v>
      </c>
      <c r="X23" s="1277" t="str">
        <f>'[3]Equipment Costs'!$R$3</f>
        <v>The Optimum</v>
      </c>
      <c r="Y23" s="1277" t="str">
        <f>'[3]Equipment Costs'!$W$3</f>
        <v>The Ultimate</v>
      </c>
    </row>
    <row r="24" spans="2:25" ht="14.25" x14ac:dyDescent="0.45">
      <c r="B24" s="1399">
        <v>2</v>
      </c>
      <c r="C24" s="1402">
        <f>+((((('Equipment Costs'!G25)+'System Variables'!$H$53)+(I24)))/(1-C$2)/(1-$C$3))</f>
        <v>16300.340963206452</v>
      </c>
      <c r="D24" s="1402">
        <f>+((((('Equipment Costs'!L25)+'System Variables'!$H$53)+(J24)))/(1-D$2)/(1-$C$3))</f>
        <v>17832.920178380544</v>
      </c>
      <c r="E24" s="1402">
        <f>+((((('Equipment Costs'!Q25)+'System Variables'!$H$53)+(K24)))/(1-E$2)/(1-$C$3))</f>
        <v>18694.4367497641</v>
      </c>
      <c r="F24" s="1402">
        <f>+((((('Equipment Costs'!V25)+'System Variables'!$H$53)+(L24)))/(1-F$2)/(1-$C$3))</f>
        <v>18865.658151220843</v>
      </c>
      <c r="G24" s="1402">
        <f>+((((('Equipment Costs'!AA25)+'System Variables'!$H$53)+(M24)))/(1-G$2)/(1-$C$3))</f>
        <v>19533.6575589639</v>
      </c>
      <c r="H24" s="1411"/>
      <c r="I24" s="1402">
        <f>'Labor Rate'!$L$7+'Pricing-GP-Margin'!U24</f>
        <v>11434.047919293822</v>
      </c>
      <c r="J24" s="1402">
        <f>'Labor Rate'!$L$7+'Pricing-GP-Margin'!V24</f>
        <v>12034.047919293822</v>
      </c>
      <c r="K24" s="1402">
        <f>'Labor Rate'!$L$7+'Pricing-GP-Margin'!W24</f>
        <v>12534.047919293822</v>
      </c>
      <c r="L24" s="1402">
        <f>'Labor Rate'!$L$7+'Pricing-GP-Margin'!X24</f>
        <v>12834.047919293822</v>
      </c>
      <c r="M24" s="1402">
        <f>'Labor Rate'!$L$7+'Pricing-GP-Margin'!Y24</f>
        <v>13034.047919293822</v>
      </c>
      <c r="N24" s="1412">
        <v>2</v>
      </c>
      <c r="O24" s="1403">
        <f>+(I24/C24)</f>
        <v>0.701460659326271</v>
      </c>
      <c r="P24" s="1403">
        <f>+(J24/D24)</f>
        <v>0.6748220593665365</v>
      </c>
      <c r="Q24" s="1403">
        <f>+(K24/E24)</f>
        <v>0.67046940686522616</v>
      </c>
      <c r="R24" s="1403">
        <f t="shared" ref="R24:S29" si="6">+(L24/F24)</f>
        <v>0.68028625433686762</v>
      </c>
      <c r="S24" s="1403">
        <f t="shared" si="6"/>
        <v>0.66726100219324058</v>
      </c>
      <c r="T24" s="591"/>
      <c r="U24" s="1400">
        <v>400</v>
      </c>
      <c r="V24" s="1400">
        <v>1000</v>
      </c>
      <c r="W24" s="1400">
        <v>1500</v>
      </c>
      <c r="X24" s="1400">
        <v>1800</v>
      </c>
      <c r="Y24" s="1400">
        <v>2000</v>
      </c>
    </row>
    <row r="25" spans="2:25" ht="14.25" x14ac:dyDescent="0.45">
      <c r="B25" s="1399">
        <v>2.5</v>
      </c>
      <c r="C25" s="1402">
        <f>+((((('Equipment Costs'!G26)+'System Variables'!$H$53)+(I25)))/(1-C$2)/(1-$C$3))</f>
        <v>16409.570880103958</v>
      </c>
      <c r="D25" s="1402">
        <f>+((((('Equipment Costs'!L26)+'System Variables'!$H$53)+(J25)))/(1-D$2)/(1-$C$3))</f>
        <v>17964.678297081551</v>
      </c>
      <c r="E25" s="1402">
        <f>+((((('Equipment Costs'!Q26)+'System Variables'!$H$53)+(K25)))/(1-E$2)/(1-$C$3))</f>
        <v>18694.4367497641</v>
      </c>
      <c r="F25" s="1402">
        <f>+((((('Equipment Costs'!V26)+'System Variables'!$H$53)+(L25)))/(1-F$2)/(1-$C$3))</f>
        <v>18865.658151220843</v>
      </c>
      <c r="G25" s="1402">
        <f>+((((('Equipment Costs'!AA26)+'System Variables'!$H$53)+(M25)))/(1-G$2)/(1-$C$3))</f>
        <v>19533.6575589639</v>
      </c>
      <c r="H25" s="1411"/>
      <c r="I25" s="1402">
        <f>'Labor Rate'!$L$7+'Pricing-GP-Margin'!U25</f>
        <v>11434.047919293822</v>
      </c>
      <c r="J25" s="1402">
        <f>'Labor Rate'!$L$7+'Pricing-GP-Margin'!V25</f>
        <v>12034.047919293822</v>
      </c>
      <c r="K25" s="1402">
        <f>'Labor Rate'!$L$7+'Pricing-GP-Margin'!W25</f>
        <v>12534.047919293822</v>
      </c>
      <c r="L25" s="1402">
        <f>'Labor Rate'!$L$7+'Pricing-GP-Margin'!X25</f>
        <v>12834.047919293822</v>
      </c>
      <c r="M25" s="1402">
        <f>'Labor Rate'!$L$7+'Pricing-GP-Margin'!Y25</f>
        <v>13034.047919293822</v>
      </c>
      <c r="N25" s="1412">
        <v>2.5</v>
      </c>
      <c r="O25" s="1403">
        <f>+(I25/C25)</f>
        <v>0.69679140319002575</v>
      </c>
      <c r="P25" s="1403">
        <f t="shared" ref="P25:Q29" si="7">+(J25/D25)</f>
        <v>0.66987272025064937</v>
      </c>
      <c r="Q25" s="1403">
        <f t="shared" si="7"/>
        <v>0.67046940686522616</v>
      </c>
      <c r="R25" s="1403">
        <f t="shared" si="6"/>
        <v>0.68028625433686762</v>
      </c>
      <c r="S25" s="1403">
        <f t="shared" si="6"/>
        <v>0.66726100219324058</v>
      </c>
      <c r="T25" s="591"/>
      <c r="U25" s="1400">
        <v>400</v>
      </c>
      <c r="V25" s="1400">
        <v>1000</v>
      </c>
      <c r="W25" s="1400">
        <v>1500</v>
      </c>
      <c r="X25" s="1400">
        <v>1800</v>
      </c>
      <c r="Y25" s="1400">
        <v>2000</v>
      </c>
    </row>
    <row r="26" spans="2:25" ht="14.25" x14ac:dyDescent="0.45">
      <c r="B26" s="1399">
        <v>3</v>
      </c>
      <c r="C26" s="1402">
        <f>+((((('Equipment Costs'!G27)+'System Variables'!$H$53)+(I26)))/(1-C$2)/(1-$C$3))</f>
        <v>16455.376974286784</v>
      </c>
      <c r="D26" s="1402">
        <f>+((((('Equipment Costs'!L27)+'System Variables'!$H$53)+(J26)))/(1-D$2)/(1-$C$3))</f>
        <v>18048.956012647061</v>
      </c>
      <c r="E26" s="1402">
        <f>+((((('Equipment Costs'!Q27)+'System Variables'!$H$53)+(K26)))/(1-E$2)/(1-$C$3))</f>
        <v>18694.4367497641</v>
      </c>
      <c r="F26" s="1402">
        <f>+((((('Equipment Costs'!V27)+'System Variables'!$H$53)+(L26)))/(1-F$2)/(1-$C$3))</f>
        <v>19659.108443618505</v>
      </c>
      <c r="G26" s="1402">
        <f>+((((('Equipment Costs'!AA27)+'System Variables'!$H$53)+(M26)))/(1-G$2)/(1-$C$3))</f>
        <v>19533.6575589639</v>
      </c>
      <c r="H26" s="1411"/>
      <c r="I26" s="1402">
        <f>'Labor Rate'!$L$7+'Pricing-GP-Margin'!U26</f>
        <v>11434.047919293822</v>
      </c>
      <c r="J26" s="1402">
        <f>'Labor Rate'!$L$7+'Pricing-GP-Margin'!V26</f>
        <v>12034.047919293822</v>
      </c>
      <c r="K26" s="1402">
        <f>'Labor Rate'!$L$7+'Pricing-GP-Margin'!W26</f>
        <v>12534.047919293822</v>
      </c>
      <c r="L26" s="1402">
        <f>'Labor Rate'!$L$7+'Pricing-GP-Margin'!X26</f>
        <v>12834.047919293822</v>
      </c>
      <c r="M26" s="1402">
        <f>'Labor Rate'!$L$7+'Pricing-GP-Margin'!Y26</f>
        <v>13034.047919293822</v>
      </c>
      <c r="N26" s="1412">
        <v>3</v>
      </c>
      <c r="O26" s="1403">
        <f t="shared" ref="O26:O29" si="8">+(I26/C26)</f>
        <v>0.69485177624072036</v>
      </c>
      <c r="P26" s="1403">
        <f t="shared" si="7"/>
        <v>0.66674481952648457</v>
      </c>
      <c r="Q26" s="1403">
        <f t="shared" si="7"/>
        <v>0.67046940686522616</v>
      </c>
      <c r="R26" s="1403">
        <f t="shared" si="6"/>
        <v>0.65282960089982367</v>
      </c>
      <c r="S26" s="1403">
        <f t="shared" si="6"/>
        <v>0.66726100219324058</v>
      </c>
      <c r="T26" s="591"/>
      <c r="U26" s="1400">
        <v>400</v>
      </c>
      <c r="V26" s="1400">
        <v>1000</v>
      </c>
      <c r="W26" s="1400">
        <v>1500</v>
      </c>
      <c r="X26" s="1400">
        <v>1800</v>
      </c>
      <c r="Y26" s="1400">
        <v>2000</v>
      </c>
    </row>
    <row r="27" spans="2:25" ht="14.25" x14ac:dyDescent="0.45">
      <c r="B27" s="1399">
        <v>3.5</v>
      </c>
      <c r="C27" s="1402">
        <f>+((((('Equipment Costs'!G28)+'System Variables'!$H$53)+(I27)))/(1-C$2)/(1-$C$3))</f>
        <v>16576.352043538864</v>
      </c>
      <c r="D27" s="1402">
        <f>+((((('Equipment Costs'!L28)+'System Variables'!$H$53)+(J27)))/(1-D$2)/(1-$C$3))</f>
        <v>18146.290839074831</v>
      </c>
      <c r="E27" s="1402">
        <f>+((((('Equipment Costs'!Q28)+'System Variables'!$H$53)+(K27)))/(1-E$2)/(1-$C$3))</f>
        <v>18694.4367497641</v>
      </c>
      <c r="F27" s="1402">
        <f>+((((('Equipment Costs'!V28)+'System Variables'!$H$53)+(L27)))/(1-F$2)/(1-$C$3))</f>
        <v>18865.658151220843</v>
      </c>
      <c r="G27" s="1402">
        <f>+((((('Equipment Costs'!AA28)+'System Variables'!$H$53)+(M27)))/(1-G$2)/(1-$C$3))</f>
        <v>19533.6575589639</v>
      </c>
      <c r="H27" s="1411"/>
      <c r="I27" s="1402">
        <f>'Labor Rate'!$L$7+'Pricing-GP-Margin'!U27</f>
        <v>11434.047919293822</v>
      </c>
      <c r="J27" s="1402">
        <f>'Labor Rate'!$L$7+'Pricing-GP-Margin'!V27</f>
        <v>12034.047919293822</v>
      </c>
      <c r="K27" s="1402">
        <f>'Labor Rate'!$L$7+'Pricing-GP-Margin'!W27</f>
        <v>12534.047919293822</v>
      </c>
      <c r="L27" s="1402">
        <f>'Labor Rate'!$L$7+'Pricing-GP-Margin'!X27</f>
        <v>12834.047919293822</v>
      </c>
      <c r="M27" s="1402">
        <f>'Labor Rate'!$L$7+'Pricing-GP-Margin'!Y27</f>
        <v>13034.047919293822</v>
      </c>
      <c r="N27" s="1412">
        <v>3.5</v>
      </c>
      <c r="O27" s="1403">
        <f t="shared" si="8"/>
        <v>0.68978071226175419</v>
      </c>
      <c r="P27" s="1403">
        <f t="shared" si="7"/>
        <v>0.66316846930396522</v>
      </c>
      <c r="Q27" s="1403">
        <f t="shared" si="7"/>
        <v>0.67046940686522616</v>
      </c>
      <c r="R27" s="1403">
        <f t="shared" si="6"/>
        <v>0.68028625433686762</v>
      </c>
      <c r="S27" s="1403">
        <f t="shared" si="6"/>
        <v>0.66726100219324058</v>
      </c>
      <c r="T27" s="591"/>
      <c r="U27" s="1400">
        <v>400</v>
      </c>
      <c r="V27" s="1400">
        <v>1000</v>
      </c>
      <c r="W27" s="1400">
        <v>1500</v>
      </c>
      <c r="X27" s="1400">
        <v>1800</v>
      </c>
      <c r="Y27" s="1400">
        <v>2000</v>
      </c>
    </row>
    <row r="28" spans="2:25" ht="14.25" x14ac:dyDescent="0.45">
      <c r="B28" s="1399">
        <v>4</v>
      </c>
      <c r="C28" s="1402">
        <f>+((((('Equipment Costs'!G29)+'System Variables'!$H$53)+(I28)))/(1-C$2)/(1-$C$3))</f>
        <v>16808.906060159359</v>
      </c>
      <c r="D28" s="1402">
        <f>+((((('Equipment Costs'!L29)+'System Variables'!$H$53)+(J28)))/(1-D$2)/(1-$C$3))</f>
        <v>18336.212451616822</v>
      </c>
      <c r="E28" s="1402">
        <f>+((((('Equipment Costs'!Q29)+'System Variables'!$H$53)+(K28)))/(1-E$2)/(1-$C$3))</f>
        <v>18694.4367497641</v>
      </c>
      <c r="F28" s="1402">
        <f>+((((('Equipment Costs'!V29)+'System Variables'!$H$53)+(L28)))/(1-F$2)/(1-$C$3))</f>
        <v>19659.108443618505</v>
      </c>
      <c r="G28" s="1402">
        <f>+((((('Equipment Costs'!AA29)+'System Variables'!$H$53)+(M28)))/(1-G$2)/(1-$C$3))</f>
        <v>19533.6575589639</v>
      </c>
      <c r="H28" s="1411"/>
      <c r="I28" s="1402">
        <f>'Labor Rate'!$L$7+'Pricing-GP-Margin'!U28</f>
        <v>11434.047919293822</v>
      </c>
      <c r="J28" s="1402">
        <f>'Labor Rate'!$L$7+'Pricing-GP-Margin'!V28</f>
        <v>12034.047919293822</v>
      </c>
      <c r="K28" s="1402">
        <f>'Labor Rate'!$L$7+'Pricing-GP-Margin'!W28</f>
        <v>12534.047919293822</v>
      </c>
      <c r="L28" s="1402">
        <f>'Labor Rate'!$L$7+'Pricing-GP-Margin'!X28</f>
        <v>12834.047919293822</v>
      </c>
      <c r="M28" s="1402">
        <f>'Labor Rate'!$L$7+'Pricing-GP-Margin'!Y28</f>
        <v>13034.047919293822</v>
      </c>
      <c r="N28" s="1412">
        <v>4</v>
      </c>
      <c r="O28" s="1403">
        <f t="shared" si="8"/>
        <v>0.68023748115262062</v>
      </c>
      <c r="P28" s="1403">
        <f t="shared" si="7"/>
        <v>0.65629954665106982</v>
      </c>
      <c r="Q28" s="1403">
        <f t="shared" si="7"/>
        <v>0.67046940686522616</v>
      </c>
      <c r="R28" s="1403">
        <f t="shared" si="6"/>
        <v>0.65282960089982367</v>
      </c>
      <c r="S28" s="1403">
        <f t="shared" si="6"/>
        <v>0.66726100219324058</v>
      </c>
      <c r="T28" s="591"/>
      <c r="U28" s="1400">
        <v>400</v>
      </c>
      <c r="V28" s="1400">
        <v>1000</v>
      </c>
      <c r="W28" s="1400">
        <v>1500</v>
      </c>
      <c r="X28" s="1400">
        <v>1800</v>
      </c>
      <c r="Y28" s="1400">
        <v>2000</v>
      </c>
    </row>
    <row r="29" spans="2:25" ht="14.25" x14ac:dyDescent="0.45">
      <c r="B29" s="1399">
        <v>5</v>
      </c>
      <c r="C29" s="1402">
        <f>+((((('Equipment Costs'!G30)+'System Variables'!$H$53)+(I29)))/(1-C$2)/(1-$C$3))</f>
        <v>16947.498857943294</v>
      </c>
      <c r="D29" s="1402">
        <f>+((((('Equipment Costs'!L30)+'System Variables'!$H$53)+(J29)))/(1-D$2)/(1-$C$3))</f>
        <v>18650.770122389502</v>
      </c>
      <c r="E29" s="1402">
        <f>+((((('Equipment Costs'!Q30)+'System Variables'!$H$53)+(K29)))/(1-E$2)/(1-$C$3))</f>
        <v>18694.4367497641</v>
      </c>
      <c r="F29" s="1402">
        <f>+((((('Equipment Costs'!V30)+'System Variables'!$H$53)+(L29)))/(1-F$2)/(1-$C$3))</f>
        <v>19659.108443618505</v>
      </c>
      <c r="G29" s="1402">
        <f>+((((('Equipment Costs'!AA30)+'System Variables'!$H$53)+(M29)))/(1-G$2)/(1-$C$3))</f>
        <v>19533.6575589639</v>
      </c>
      <c r="H29" s="1411"/>
      <c r="I29" s="1402">
        <f>'Labor Rate'!$L$7+'Pricing-GP-Margin'!U29</f>
        <v>11434.047919293822</v>
      </c>
      <c r="J29" s="1402">
        <f>'Labor Rate'!$L$7+'Pricing-GP-Margin'!V29</f>
        <v>12034.047919293822</v>
      </c>
      <c r="K29" s="1402">
        <f>'Labor Rate'!$L$7+'Pricing-GP-Margin'!W29</f>
        <v>12534.047919293822</v>
      </c>
      <c r="L29" s="1402">
        <f>'Labor Rate'!$L$7+'Pricing-GP-Margin'!X29</f>
        <v>12834.047919293822</v>
      </c>
      <c r="M29" s="1402">
        <f>'Labor Rate'!$L$7+'Pricing-GP-Margin'!Y29</f>
        <v>13034.047919293822</v>
      </c>
      <c r="N29" s="1412">
        <v>5</v>
      </c>
      <c r="O29" s="1403">
        <f t="shared" si="8"/>
        <v>0.67467465347753564</v>
      </c>
      <c r="P29" s="1403">
        <f t="shared" si="7"/>
        <v>0.64523061730557874</v>
      </c>
      <c r="Q29" s="1403">
        <f t="shared" si="7"/>
        <v>0.67046940686522616</v>
      </c>
      <c r="R29" s="1403">
        <f t="shared" si="6"/>
        <v>0.65282960089982367</v>
      </c>
      <c r="S29" s="1403">
        <f t="shared" si="6"/>
        <v>0.66726100219324058</v>
      </c>
      <c r="T29" s="591"/>
      <c r="U29" s="1400">
        <v>400</v>
      </c>
      <c r="V29" s="1400">
        <v>1000</v>
      </c>
      <c r="W29" s="1400">
        <v>1500</v>
      </c>
      <c r="X29" s="1400">
        <v>1800</v>
      </c>
      <c r="Y29" s="1400">
        <v>2000</v>
      </c>
    </row>
    <row r="30" spans="2:25" x14ac:dyDescent="0.35">
      <c r="C30" s="1413"/>
      <c r="D30" s="1413"/>
      <c r="E30" s="1413"/>
      <c r="F30" s="1413"/>
      <c r="G30" s="1413"/>
      <c r="H30" s="1413"/>
      <c r="I30" s="1413"/>
      <c r="J30" s="1413"/>
      <c r="K30" s="1413"/>
      <c r="L30" s="1413"/>
      <c r="M30" s="1413"/>
      <c r="N30" s="1413"/>
      <c r="O30" s="1413"/>
      <c r="P30" s="1413"/>
      <c r="Q30" s="1413"/>
      <c r="R30" s="1413"/>
      <c r="S30" s="1413"/>
    </row>
    <row r="31" spans="2:25" ht="14.25" x14ac:dyDescent="0.45">
      <c r="C31" s="1450" t="s">
        <v>1414</v>
      </c>
      <c r="D31" s="1451"/>
      <c r="E31" s="1451"/>
      <c r="F31" s="1451"/>
      <c r="G31" s="1451"/>
      <c r="H31" s="1413"/>
      <c r="I31" s="1450" t="s">
        <v>1415</v>
      </c>
      <c r="J31" s="1451"/>
      <c r="K31" s="1451"/>
      <c r="L31" s="1451"/>
      <c r="M31" s="1451"/>
      <c r="N31" s="1413"/>
      <c r="O31" s="1450" t="s">
        <v>1416</v>
      </c>
      <c r="P31" s="1451"/>
      <c r="Q31" s="1451"/>
      <c r="R31" s="1451"/>
      <c r="S31" s="1451"/>
      <c r="U31" s="1452" t="s">
        <v>1418</v>
      </c>
      <c r="V31" s="1453"/>
      <c r="W31" s="1453"/>
      <c r="X31" s="1453"/>
      <c r="Y31" s="1453"/>
    </row>
    <row r="32" spans="2:25" ht="14.25" x14ac:dyDescent="0.45">
      <c r="B32" s="1258" t="s">
        <v>1398</v>
      </c>
      <c r="C32" s="1414" t="str">
        <f>'[3]Equipment Costs'!$C$3</f>
        <v>The Value Line</v>
      </c>
      <c r="D32" s="1414" t="str">
        <f>'[3]Equipment Costs'!$H$3</f>
        <v>The Prestige</v>
      </c>
      <c r="E32" s="1414" t="str">
        <f>'[3]Equipment Costs'!$M$3</f>
        <v>The Supreme</v>
      </c>
      <c r="F32" s="1414" t="str">
        <f>'[3]Equipment Costs'!$R$3</f>
        <v>The Optimum</v>
      </c>
      <c r="G32" s="1414" t="str">
        <f>'[3]Equipment Costs'!$W$3</f>
        <v>The Ultimate</v>
      </c>
      <c r="H32" s="1413"/>
      <c r="I32" s="1414" t="str">
        <f>'[3]Equipment Costs'!$C$3</f>
        <v>The Value Line</v>
      </c>
      <c r="J32" s="1414" t="str">
        <f>'[3]Equipment Costs'!$H$3</f>
        <v>The Prestige</v>
      </c>
      <c r="K32" s="1414" t="str">
        <f>'[3]Equipment Costs'!$M$3</f>
        <v>The Supreme</v>
      </c>
      <c r="L32" s="1414" t="str">
        <f>'[3]Equipment Costs'!$R$3</f>
        <v>The Optimum</v>
      </c>
      <c r="M32" s="1414" t="str">
        <f>'[3]Equipment Costs'!$W$3</f>
        <v>The Ultimate</v>
      </c>
      <c r="N32" s="1415" t="str">
        <f>B32</f>
        <v>PACKAGE_HP</v>
      </c>
      <c r="O32" s="1414" t="str">
        <f>'[3]Equipment Costs'!$C$3</f>
        <v>The Value Line</v>
      </c>
      <c r="P32" s="1414" t="str">
        <f>'[3]Equipment Costs'!$H$3</f>
        <v>The Prestige</v>
      </c>
      <c r="Q32" s="1414" t="str">
        <f>'[3]Equipment Costs'!$M$3</f>
        <v>The Supreme</v>
      </c>
      <c r="R32" s="1414" t="str">
        <f>'[3]Equipment Costs'!$R$3</f>
        <v>The Optimum</v>
      </c>
      <c r="S32" s="1414" t="str">
        <f>'[3]Equipment Costs'!$W$3</f>
        <v>The Ultimate</v>
      </c>
      <c r="U32" s="1277" t="str">
        <f>'[3]Equipment Costs'!$C$3</f>
        <v>The Value Line</v>
      </c>
      <c r="V32" s="1277" t="str">
        <f>'[3]Equipment Costs'!$H$3</f>
        <v>The Prestige</v>
      </c>
      <c r="W32" s="1277" t="str">
        <f>'[3]Equipment Costs'!$M$3</f>
        <v>The Supreme</v>
      </c>
      <c r="X32" s="1277" t="str">
        <f>'[3]Equipment Costs'!$R$3</f>
        <v>The Optimum</v>
      </c>
      <c r="Y32" s="1277" t="str">
        <f>'[3]Equipment Costs'!$W$3</f>
        <v>The Ultimate</v>
      </c>
    </row>
    <row r="33" spans="2:25" ht="14.25" x14ac:dyDescent="0.45">
      <c r="B33" s="1399">
        <v>2</v>
      </c>
      <c r="C33" s="1402">
        <f>+((((('Equipment Costs'!G33)+'System Variables'!$J$53)+(I33)))/(1-C$2)/(1-$C$3))</f>
        <v>16235.742625256315</v>
      </c>
      <c r="D33" s="1402">
        <f>+((((('Equipment Costs'!L33)+'System Variables'!$J$53)+(J33)))/(1-D$2)/(1-$C$3))</f>
        <v>17764.073593834069</v>
      </c>
      <c r="E33" s="1402">
        <f>+((((('Equipment Costs'!Q33)+'System Variables'!$J$53)+(K33)))/(1-E$2)/(1-$C$3))</f>
        <v>18755.077482029548</v>
      </c>
      <c r="F33" s="1402">
        <f>+((((('Equipment Costs'!V33)+'System Variables'!$J$53)+(L33)))/(1-F$2)/(1-$C$3))</f>
        <v>18865.658151220843</v>
      </c>
      <c r="G33" s="1402">
        <f>+((((('Equipment Costs'!AA33)+'System Variables'!$J$53)+(M33)))/(1-G$2)/(1-$C$3))</f>
        <v>19533.6575589639</v>
      </c>
      <c r="H33" s="1411"/>
      <c r="I33" s="1402">
        <f>'Labor Rate'!$L$7+'Pricing-GP-Margin'!U33</f>
        <v>11434.047919293822</v>
      </c>
      <c r="J33" s="1402">
        <f>'Labor Rate'!$L$7+'Pricing-GP-Margin'!V33</f>
        <v>12034.047919293822</v>
      </c>
      <c r="K33" s="1402">
        <f>'Labor Rate'!$L$7+'Pricing-GP-Margin'!W33</f>
        <v>12534.047919293822</v>
      </c>
      <c r="L33" s="1402">
        <f>'Labor Rate'!$L$7+'Pricing-GP-Margin'!X33</f>
        <v>12834.047919293822</v>
      </c>
      <c r="M33" s="1402">
        <f>'Labor Rate'!$L$7+'Pricing-GP-Margin'!Y33</f>
        <v>13034.047919293822</v>
      </c>
      <c r="N33" s="1412">
        <v>2</v>
      </c>
      <c r="O33" s="1403">
        <f>+(I33/C33)</f>
        <v>0.70425161221187516</v>
      </c>
      <c r="P33" s="1403">
        <f>+(J33/D33)</f>
        <v>0.67743740509332573</v>
      </c>
      <c r="Q33" s="1403">
        <f>+(K33/E33)</f>
        <v>0.66830158026825015</v>
      </c>
      <c r="R33" s="1403">
        <f t="shared" ref="R33:S38" si="9">+(L33/F33)</f>
        <v>0.68028625433686762</v>
      </c>
      <c r="S33" s="1403">
        <f t="shared" si="9"/>
        <v>0.66726100219324058</v>
      </c>
      <c r="T33" s="591"/>
      <c r="U33" s="1400">
        <v>400</v>
      </c>
      <c r="V33" s="1400">
        <v>1000</v>
      </c>
      <c r="W33" s="1400">
        <v>1500</v>
      </c>
      <c r="X33" s="1400">
        <v>1800</v>
      </c>
      <c r="Y33" s="1400">
        <v>2000</v>
      </c>
    </row>
    <row r="34" spans="2:25" ht="14.25" x14ac:dyDescent="0.45">
      <c r="B34" s="1399">
        <v>2.5</v>
      </c>
      <c r="C34" s="1402">
        <f>+((((('Equipment Costs'!G34)+'System Variables'!$J$53)+(I34)))/(1-C$2)/(1-$C$3))</f>
        <v>16327.354813621965</v>
      </c>
      <c r="D34" s="1402">
        <f>+((((('Equipment Costs'!L34)+'System Variables'!$J$53)+(J34)))/(1-D$2)/(1-$C$3))</f>
        <v>17849.538319477968</v>
      </c>
      <c r="E34" s="1402">
        <f>+((((('Equipment Costs'!Q34)+'System Variables'!$J$53)+(K34)))/(1-E$2)/(1-$C$3))</f>
        <v>18755.077482029548</v>
      </c>
      <c r="F34" s="1402">
        <f>+((((('Equipment Costs'!V34)+'System Variables'!$J$53)+(L34)))/(1-F$2)/(1-$C$3))</f>
        <v>18865.658151220843</v>
      </c>
      <c r="G34" s="1402">
        <f>+((((('Equipment Costs'!AA34)+'System Variables'!$J$53)+(M34)))/(1-G$2)/(1-$C$3))</f>
        <v>19533.6575589639</v>
      </c>
      <c r="H34" s="1411"/>
      <c r="I34" s="1402">
        <f>'Labor Rate'!$L$7+'Pricing-GP-Margin'!U34</f>
        <v>11434.047919293822</v>
      </c>
      <c r="J34" s="1402">
        <f>'Labor Rate'!$L$7+'Pricing-GP-Margin'!V34</f>
        <v>12034.047919293822</v>
      </c>
      <c r="K34" s="1402">
        <f>'Labor Rate'!$L$7+'Pricing-GP-Margin'!W34</f>
        <v>12534.047919293822</v>
      </c>
      <c r="L34" s="1402">
        <f>'Labor Rate'!$L$7+'Pricing-GP-Margin'!X34</f>
        <v>12834.047919293822</v>
      </c>
      <c r="M34" s="1402">
        <f>'Labor Rate'!$L$7+'Pricing-GP-Margin'!Y34</f>
        <v>13034.047919293822</v>
      </c>
      <c r="N34" s="1412">
        <v>2.5</v>
      </c>
      <c r="O34" s="1403">
        <f>+(I34/C34)</f>
        <v>0.70030008227385121</v>
      </c>
      <c r="P34" s="1403">
        <f t="shared" ref="P34:Q38" si="10">+(J34/D34)</f>
        <v>0.67419379167705962</v>
      </c>
      <c r="Q34" s="1403">
        <f t="shared" si="10"/>
        <v>0.66830158026825015</v>
      </c>
      <c r="R34" s="1403">
        <f t="shared" si="9"/>
        <v>0.68028625433686762</v>
      </c>
      <c r="S34" s="1403">
        <f t="shared" si="9"/>
        <v>0.66726100219324058</v>
      </c>
      <c r="T34" s="591"/>
      <c r="U34" s="1400">
        <v>400</v>
      </c>
      <c r="V34" s="1400">
        <v>1000</v>
      </c>
      <c r="W34" s="1400">
        <v>1500</v>
      </c>
      <c r="X34" s="1400">
        <v>1800</v>
      </c>
      <c r="Y34" s="1400">
        <v>2000</v>
      </c>
    </row>
    <row r="35" spans="2:25" ht="14.25" x14ac:dyDescent="0.45">
      <c r="B35" s="1399">
        <v>3</v>
      </c>
      <c r="C35" s="1402">
        <f>+((((('Equipment Costs'!G35)+'System Variables'!$J$53)+(I35)))/(1-C$2)/(1-$C$3))</f>
        <v>16449.5043981095</v>
      </c>
      <c r="D35" s="1402">
        <f>+((((('Equipment Costs'!L35)+'System Variables'!$J$53)+(J35)))/(1-D$2)/(1-$C$3))</f>
        <v>18021.65478084415</v>
      </c>
      <c r="E35" s="1402">
        <f>+((((('Equipment Costs'!Q35)+'System Variables'!$J$53)+(K35)))/(1-E$2)/(1-$C$3))</f>
        <v>18755.077482029548</v>
      </c>
      <c r="F35" s="1402">
        <f>+((((('Equipment Costs'!V35)+'System Variables'!$J$53)+(L35)))/(1-F$2)/(1-$C$3))</f>
        <v>19659.108443618505</v>
      </c>
      <c r="G35" s="1402">
        <f>+((((('Equipment Costs'!AA35)+'System Variables'!$J$53)+(M35)))/(1-G$2)/(1-$C$3))</f>
        <v>19533.6575589639</v>
      </c>
      <c r="H35" s="1411"/>
      <c r="I35" s="1402">
        <f>'Labor Rate'!$L$7+'Pricing-GP-Margin'!U35</f>
        <v>11434.047919293822</v>
      </c>
      <c r="J35" s="1402">
        <f>'Labor Rate'!$L$7+'Pricing-GP-Margin'!V35</f>
        <v>12034.047919293822</v>
      </c>
      <c r="K35" s="1402">
        <f>'Labor Rate'!$L$7+'Pricing-GP-Margin'!W35</f>
        <v>12534.047919293822</v>
      </c>
      <c r="L35" s="1402">
        <f>'Labor Rate'!$L$7+'Pricing-GP-Margin'!X35</f>
        <v>12834.047919293822</v>
      </c>
      <c r="M35" s="1402">
        <f>'Labor Rate'!$L$7+'Pricing-GP-Margin'!Y35</f>
        <v>13034.047919293822</v>
      </c>
      <c r="N35" s="1412">
        <v>3</v>
      </c>
      <c r="O35" s="1403">
        <f t="shared" ref="O35:O38" si="11">+(I35/C35)</f>
        <v>0.6950998426802395</v>
      </c>
      <c r="P35" s="1403">
        <f t="shared" si="10"/>
        <v>0.66775487965096492</v>
      </c>
      <c r="Q35" s="1403">
        <f t="shared" si="10"/>
        <v>0.66830158026825015</v>
      </c>
      <c r="R35" s="1403">
        <f t="shared" si="9"/>
        <v>0.65282960089982367</v>
      </c>
      <c r="S35" s="1403">
        <f t="shared" si="9"/>
        <v>0.66726100219324058</v>
      </c>
      <c r="T35" s="591"/>
      <c r="U35" s="1400">
        <v>400</v>
      </c>
      <c r="V35" s="1400">
        <v>1000</v>
      </c>
      <c r="W35" s="1400">
        <v>1500</v>
      </c>
      <c r="X35" s="1400">
        <v>1800</v>
      </c>
      <c r="Y35" s="1400">
        <v>2000</v>
      </c>
    </row>
    <row r="36" spans="2:25" ht="14.25" x14ac:dyDescent="0.45">
      <c r="B36" s="1399">
        <v>3.5</v>
      </c>
      <c r="C36" s="1402">
        <f>+((((('Equipment Costs'!G36)+'System Variables'!$J$53)+(I36)))/(1-C$2)/(1-$C$3))</f>
        <v>16613.93653107349</v>
      </c>
      <c r="D36" s="1402">
        <f>+((((('Equipment Costs'!L36)+'System Variables'!$J$53)+(J36)))/(1-D$2)/(1-$C$3))</f>
        <v>18166.470010407418</v>
      </c>
      <c r="E36" s="1402">
        <f>+((((('Equipment Costs'!Q36)+'System Variables'!$J$53)+(K36)))/(1-E$2)/(1-$C$3))</f>
        <v>18755.077482029548</v>
      </c>
      <c r="F36" s="1402">
        <f>+((((('Equipment Costs'!V36)+'System Variables'!$J$53)+(L36)))/(1-F$2)/(1-$C$3))</f>
        <v>18865.658151220843</v>
      </c>
      <c r="G36" s="1402">
        <f>+((((('Equipment Costs'!AA36)+'System Variables'!$J$53)+(M36)))/(1-G$2)/(1-$C$3))</f>
        <v>19533.6575589639</v>
      </c>
      <c r="H36" s="1411"/>
      <c r="I36" s="1402">
        <f>'Labor Rate'!$L$7+'Pricing-GP-Margin'!U36</f>
        <v>11434.047919293822</v>
      </c>
      <c r="J36" s="1402">
        <f>'Labor Rate'!$L$7+'Pricing-GP-Margin'!V36</f>
        <v>12034.047919293822</v>
      </c>
      <c r="K36" s="1402">
        <f>'Labor Rate'!$L$7+'Pricing-GP-Margin'!W36</f>
        <v>12534.047919293822</v>
      </c>
      <c r="L36" s="1402">
        <f>'Labor Rate'!$L$7+'Pricing-GP-Margin'!X36</f>
        <v>12834.047919293822</v>
      </c>
      <c r="M36" s="1402">
        <f>'Labor Rate'!$L$7+'Pricing-GP-Margin'!Y36</f>
        <v>13034.047919293822</v>
      </c>
      <c r="N36" s="1412">
        <v>3.5</v>
      </c>
      <c r="O36" s="1403">
        <f t="shared" si="11"/>
        <v>0.68822027205343028</v>
      </c>
      <c r="P36" s="1403">
        <f t="shared" si="10"/>
        <v>0.66243182700874836</v>
      </c>
      <c r="Q36" s="1403">
        <f t="shared" si="10"/>
        <v>0.66830158026825015</v>
      </c>
      <c r="R36" s="1403">
        <f t="shared" si="9"/>
        <v>0.68028625433686762</v>
      </c>
      <c r="S36" s="1403">
        <f t="shared" si="9"/>
        <v>0.66726100219324058</v>
      </c>
      <c r="T36" s="591"/>
      <c r="U36" s="1400">
        <v>400</v>
      </c>
      <c r="V36" s="1400">
        <v>1000</v>
      </c>
      <c r="W36" s="1400">
        <v>1500</v>
      </c>
      <c r="X36" s="1400">
        <v>1800</v>
      </c>
      <c r="Y36" s="1400">
        <v>2000</v>
      </c>
    </row>
    <row r="37" spans="2:25" ht="14.25" x14ac:dyDescent="0.45">
      <c r="B37" s="1399">
        <v>4</v>
      </c>
      <c r="C37" s="1402">
        <f>+((((('Equipment Costs'!G37)+'System Variables'!$J$53)+(I37)))/(1-C$2)/(1-$C$3))</f>
        <v>16795.986392569332</v>
      </c>
      <c r="D37" s="1402">
        <f>+((((('Equipment Costs'!L37)+'System Variables'!$J$53)+(J37)))/(1-D$2)/(1-$C$3))</f>
        <v>18484.588711415257</v>
      </c>
      <c r="E37" s="1402">
        <f>+((((('Equipment Costs'!Q37)+'System Variables'!$J$53)+(K37)))/(1-E$2)/(1-$C$3))</f>
        <v>18755.077482029548</v>
      </c>
      <c r="F37" s="1402">
        <f>+((((('Equipment Costs'!V37)+'System Variables'!$J$53)+(L37)))/(1-F$2)/(1-$C$3))</f>
        <v>19659.108443618505</v>
      </c>
      <c r="G37" s="1402">
        <f>+((((('Equipment Costs'!AA37)+'System Variables'!$J$53)+(M37)))/(1-G$2)/(1-$C$3))</f>
        <v>19533.6575589639</v>
      </c>
      <c r="H37" s="1411"/>
      <c r="I37" s="1402">
        <f>'Labor Rate'!$L$7+'Pricing-GP-Margin'!U37</f>
        <v>11434.047919293822</v>
      </c>
      <c r="J37" s="1402">
        <f>'Labor Rate'!$L$7+'Pricing-GP-Margin'!V37</f>
        <v>12034.047919293822</v>
      </c>
      <c r="K37" s="1402">
        <f>'Labor Rate'!$L$7+'Pricing-GP-Margin'!W37</f>
        <v>12534.047919293822</v>
      </c>
      <c r="L37" s="1402">
        <f>'Labor Rate'!$L$7+'Pricing-GP-Margin'!X37</f>
        <v>12834.047919293822</v>
      </c>
      <c r="M37" s="1402">
        <f>'Labor Rate'!$L$7+'Pricing-GP-Margin'!Y37</f>
        <v>13034.047919293822</v>
      </c>
      <c r="N37" s="1412">
        <v>4</v>
      </c>
      <c r="O37" s="1403">
        <f t="shared" si="11"/>
        <v>0.68076072771482654</v>
      </c>
      <c r="P37" s="1403">
        <f t="shared" si="10"/>
        <v>0.65103141363714145</v>
      </c>
      <c r="Q37" s="1403">
        <f t="shared" si="10"/>
        <v>0.66830158026825015</v>
      </c>
      <c r="R37" s="1403">
        <f t="shared" si="9"/>
        <v>0.65282960089982367</v>
      </c>
      <c r="S37" s="1403">
        <f t="shared" si="9"/>
        <v>0.66726100219324058</v>
      </c>
      <c r="T37" s="591"/>
      <c r="U37" s="1400">
        <v>400</v>
      </c>
      <c r="V37" s="1400">
        <v>1000</v>
      </c>
      <c r="W37" s="1400">
        <v>1500</v>
      </c>
      <c r="X37" s="1400">
        <v>1800</v>
      </c>
      <c r="Y37" s="1400">
        <v>2000</v>
      </c>
    </row>
    <row r="38" spans="2:25" ht="14.25" x14ac:dyDescent="0.45">
      <c r="B38" s="1399">
        <v>5</v>
      </c>
      <c r="C38" s="1402">
        <f>+((((('Equipment Costs'!G38)+'System Variables'!$J$53)+(I38)))/(1-C$2)/(1-$C$3))</f>
        <v>16972.163677887893</v>
      </c>
      <c r="D38" s="1402">
        <f>+((((('Equipment Costs'!L38)+'System Variables'!$J$53)+(J38)))/(1-D$2)/(1-$C$3))</f>
        <v>18603.289719254004</v>
      </c>
      <c r="E38" s="1402">
        <f>+((((('Equipment Costs'!Q38)+'System Variables'!$J$53)+(K38)))/(1-E$2)/(1-$C$3))</f>
        <v>18755.077482029548</v>
      </c>
      <c r="F38" s="1402">
        <f>+((((('Equipment Costs'!V38)+'System Variables'!$J$53)+(L38)))/(1-F$2)/(1-$C$3))</f>
        <v>19659.108443618505</v>
      </c>
      <c r="G38" s="1402">
        <f>+((((('Equipment Costs'!AA38)+'System Variables'!$J$53)+(M38)))/(1-G$2)/(1-$C$3))</f>
        <v>19533.6575589639</v>
      </c>
      <c r="H38" s="1411"/>
      <c r="I38" s="1402">
        <f>'Labor Rate'!$L$7+'Pricing-GP-Margin'!U38</f>
        <v>11434.047919293822</v>
      </c>
      <c r="J38" s="1402">
        <f>'Labor Rate'!$L$7+'Pricing-GP-Margin'!V38</f>
        <v>12034.047919293822</v>
      </c>
      <c r="K38" s="1402">
        <f>'Labor Rate'!$L$7+'Pricing-GP-Margin'!W38</f>
        <v>12534.047919293822</v>
      </c>
      <c r="L38" s="1402">
        <f>'Labor Rate'!$L$7+'Pricing-GP-Margin'!X38</f>
        <v>12834.047919293822</v>
      </c>
      <c r="M38" s="1402">
        <f>'Labor Rate'!$L$7+'Pricing-GP-Margin'!Y38</f>
        <v>13034.047919293822</v>
      </c>
      <c r="N38" s="1412">
        <v>5</v>
      </c>
      <c r="O38" s="1403">
        <f t="shared" si="11"/>
        <v>0.67369418161990857</v>
      </c>
      <c r="P38" s="1403">
        <f t="shared" si="10"/>
        <v>0.64687741259218479</v>
      </c>
      <c r="Q38" s="1403">
        <f t="shared" si="10"/>
        <v>0.66830158026825015</v>
      </c>
      <c r="R38" s="1403">
        <f t="shared" si="9"/>
        <v>0.65282960089982367</v>
      </c>
      <c r="S38" s="1403">
        <f t="shared" si="9"/>
        <v>0.66726100219324058</v>
      </c>
      <c r="T38" s="591"/>
      <c r="U38" s="1400">
        <v>400</v>
      </c>
      <c r="V38" s="1400">
        <v>1000</v>
      </c>
      <c r="W38" s="1400">
        <v>1500</v>
      </c>
      <c r="X38" s="1400">
        <v>1800</v>
      </c>
      <c r="Y38" s="1400">
        <v>2000</v>
      </c>
    </row>
    <row r="39" spans="2:25" x14ac:dyDescent="0.35">
      <c r="C39" s="1413"/>
      <c r="D39" s="1413"/>
      <c r="E39" s="1413"/>
      <c r="F39" s="1413"/>
      <c r="G39" s="1413"/>
      <c r="H39" s="1413"/>
      <c r="I39" s="1413"/>
      <c r="J39" s="1413"/>
      <c r="K39" s="1413"/>
      <c r="L39" s="1413"/>
      <c r="M39" s="1413"/>
      <c r="N39" s="1413"/>
      <c r="O39" s="1413"/>
      <c r="P39" s="1413"/>
      <c r="Q39" s="1413"/>
      <c r="R39" s="1413"/>
      <c r="S39" s="1413"/>
    </row>
    <row r="40" spans="2:25" ht="14.25" x14ac:dyDescent="0.45">
      <c r="C40" s="1450" t="s">
        <v>1414</v>
      </c>
      <c r="D40" s="1451"/>
      <c r="E40" s="1451"/>
      <c r="F40" s="1451"/>
      <c r="G40" s="1451"/>
      <c r="H40" s="1413"/>
      <c r="I40" s="1450" t="s">
        <v>1415</v>
      </c>
      <c r="J40" s="1451"/>
      <c r="K40" s="1451"/>
      <c r="L40" s="1451"/>
      <c r="M40" s="1451"/>
      <c r="N40" s="1413"/>
      <c r="O40" s="1450" t="s">
        <v>1416</v>
      </c>
      <c r="P40" s="1451"/>
      <c r="Q40" s="1451"/>
      <c r="R40" s="1451"/>
      <c r="S40" s="1451"/>
      <c r="U40" s="1452" t="s">
        <v>1418</v>
      </c>
      <c r="V40" s="1453"/>
      <c r="W40" s="1453"/>
      <c r="X40" s="1453"/>
      <c r="Y40" s="1453"/>
    </row>
    <row r="41" spans="2:25" ht="14.25" x14ac:dyDescent="0.45">
      <c r="B41" s="1258" t="s">
        <v>1404</v>
      </c>
      <c r="C41" s="1414" t="str">
        <f>'[3]Equipment Costs'!$C$3</f>
        <v>The Value Line</v>
      </c>
      <c r="D41" s="1414" t="str">
        <f>'[3]Equipment Costs'!$H$3</f>
        <v>The Prestige</v>
      </c>
      <c r="E41" s="1414" t="str">
        <f>'[3]Equipment Costs'!$M$3</f>
        <v>The Supreme</v>
      </c>
      <c r="F41" s="1414" t="str">
        <f>'[3]Equipment Costs'!$R$3</f>
        <v>The Optimum</v>
      </c>
      <c r="G41" s="1414" t="str">
        <f>'[3]Equipment Costs'!$W$3</f>
        <v>The Ultimate</v>
      </c>
      <c r="H41" s="1413"/>
      <c r="I41" s="1414" t="str">
        <f>'[3]Equipment Costs'!$C$3</f>
        <v>The Value Line</v>
      </c>
      <c r="J41" s="1414" t="str">
        <f>'[3]Equipment Costs'!$H$3</f>
        <v>The Prestige</v>
      </c>
      <c r="K41" s="1414" t="str">
        <f>'[3]Equipment Costs'!$M$3</f>
        <v>The Supreme</v>
      </c>
      <c r="L41" s="1414" t="str">
        <f>'[3]Equipment Costs'!$R$3</f>
        <v>The Optimum</v>
      </c>
      <c r="M41" s="1414" t="str">
        <f>'[3]Equipment Costs'!$W$3</f>
        <v>The Ultimate</v>
      </c>
      <c r="N41" s="1415" t="str">
        <f>B41</f>
        <v>COND_COIL</v>
      </c>
      <c r="O41" s="1414" t="str">
        <f>'[3]Equipment Costs'!$C$3</f>
        <v>The Value Line</v>
      </c>
      <c r="P41" s="1414" t="str">
        <f>'[3]Equipment Costs'!$H$3</f>
        <v>The Prestige</v>
      </c>
      <c r="Q41" s="1414" t="str">
        <f>'[3]Equipment Costs'!$M$3</f>
        <v>The Supreme</v>
      </c>
      <c r="R41" s="1414" t="str">
        <f>'[3]Equipment Costs'!$R$3</f>
        <v>The Optimum</v>
      </c>
      <c r="S41" s="1414" t="str">
        <f>'[3]Equipment Costs'!$W$3</f>
        <v>The Ultimate</v>
      </c>
      <c r="U41" s="1277" t="str">
        <f>'[3]Equipment Costs'!$C$3</f>
        <v>The Value Line</v>
      </c>
      <c r="V41" s="1277" t="str">
        <f>'[3]Equipment Costs'!$H$3</f>
        <v>The Prestige</v>
      </c>
      <c r="W41" s="1277" t="str">
        <f>'[3]Equipment Costs'!$M$3</f>
        <v>The Supreme</v>
      </c>
      <c r="X41" s="1277" t="str">
        <f>'[3]Equipment Costs'!$R$3</f>
        <v>The Optimum</v>
      </c>
      <c r="Y41" s="1277" t="str">
        <f>'[3]Equipment Costs'!$W$3</f>
        <v>The Ultimate</v>
      </c>
    </row>
    <row r="42" spans="2:25" ht="14.25" x14ac:dyDescent="0.45">
      <c r="B42" s="1399">
        <v>2</v>
      </c>
      <c r="C42" s="1402">
        <f>+((((('Equipment Costs'!G41)+'System Variables'!$L$53)+(I42)))/(1-C$2)/(1-$C$3))</f>
        <v>13960.579411959914</v>
      </c>
      <c r="D42" s="1402">
        <f>+((((('Equipment Costs'!L41)+'System Variables'!$L$53)+(J42)))/(1-D$2)/(1-$C$3))</f>
        <v>15379.241790922533</v>
      </c>
      <c r="E42" s="1402">
        <f>+((((('Equipment Costs'!Q41)+'System Variables'!$L$53)+(K42)))/(1-E$2)/(1-$C$3))</f>
        <v>17246.204713150826</v>
      </c>
      <c r="F42" s="1402">
        <f>+((((('Equipment Costs'!V41)+'System Variables'!$L$53)+(L42)))/(1-F$2)/(1-$C$3))</f>
        <v>18156.377683384588</v>
      </c>
      <c r="G42" s="1402">
        <f>+((((('Equipment Costs'!AA41)+'System Variables'!$L$53)+(M42)))/(1-G$2)/(1-$C$3))</f>
        <v>17994.237941739022</v>
      </c>
      <c r="H42" s="1411"/>
      <c r="I42" s="1402">
        <f>'Labor Rate'!$L$7+'Pricing-GP-Margin'!U42</f>
        <v>11434.047919293822</v>
      </c>
      <c r="J42" s="1402">
        <f>'Labor Rate'!$L$7+'Pricing-GP-Margin'!V42</f>
        <v>12034.047919293822</v>
      </c>
      <c r="K42" s="1402">
        <f>'Labor Rate'!$L$7+'Pricing-GP-Margin'!W42</f>
        <v>12534.047919293822</v>
      </c>
      <c r="L42" s="1402">
        <f>'Labor Rate'!$L$7+'Pricing-GP-Margin'!X42</f>
        <v>12834.047919293822</v>
      </c>
      <c r="M42" s="1402">
        <f>'Labor Rate'!$L$7+'Pricing-GP-Margin'!Y42</f>
        <v>13034.047919293822</v>
      </c>
      <c r="N42" s="1412">
        <v>2</v>
      </c>
      <c r="O42" s="1403">
        <f>+(I42/C42)</f>
        <v>0.81902388016204875</v>
      </c>
      <c r="P42" s="1403">
        <f>+(J42/D42)</f>
        <v>0.78248642442157434</v>
      </c>
      <c r="Q42" s="1403">
        <f>+(K42/E42)</f>
        <v>0.72677137537026781</v>
      </c>
      <c r="R42" s="1403">
        <f t="shared" ref="R42:S47" si="12">+(L42/F42)</f>
        <v>0.70686169582375569</v>
      </c>
      <c r="S42" s="1403">
        <f t="shared" si="12"/>
        <v>0.72434564672840873</v>
      </c>
      <c r="T42" s="591"/>
      <c r="U42" s="1400">
        <v>400</v>
      </c>
      <c r="V42" s="1400">
        <v>1000</v>
      </c>
      <c r="W42" s="1400">
        <v>1500</v>
      </c>
      <c r="X42" s="1400">
        <v>1800</v>
      </c>
      <c r="Y42" s="1400">
        <v>2000</v>
      </c>
    </row>
    <row r="43" spans="2:25" ht="14.25" x14ac:dyDescent="0.45">
      <c r="B43" s="1399">
        <v>2.5</v>
      </c>
      <c r="C43" s="1402">
        <f>+((((('Equipment Costs'!G42)+'System Variables'!$L$53)+(I43)))/(1-C$2)/(1-$C$3))</f>
        <v>13994.640353788171</v>
      </c>
      <c r="D43" s="1402">
        <f>+((((('Equipment Costs'!L42)+'System Variables'!$L$53)+(J43)))/(1-D$2)/(1-$C$3))</f>
        <v>15465.893526644821</v>
      </c>
      <c r="E43" s="1402">
        <f>+((((('Equipment Costs'!Q42)+'System Variables'!$L$53)+(K43)))/(1-E$2)/(1-$C$3))</f>
        <v>17263.184118185152</v>
      </c>
      <c r="F43" s="1402">
        <f>+((((('Equipment Costs'!V42)+'System Variables'!$L$53)+(L43)))/(1-F$2)/(1-$C$3))</f>
        <v>18249.360139524935</v>
      </c>
      <c r="G43" s="1402">
        <f>+((((('Equipment Costs'!AA42)+'System Variables'!$L$53)+(M43)))/(1-G$2)/(1-$C$3))</f>
        <v>17994.237941739022</v>
      </c>
      <c r="H43" s="1411"/>
      <c r="I43" s="1402">
        <f>'Labor Rate'!$L$7+'Pricing-GP-Margin'!U43</f>
        <v>11434.047919293822</v>
      </c>
      <c r="J43" s="1402">
        <f>'Labor Rate'!$L$7+'Pricing-GP-Margin'!V43</f>
        <v>12034.047919293822</v>
      </c>
      <c r="K43" s="1402">
        <f>'Labor Rate'!$L$7+'Pricing-GP-Margin'!W43</f>
        <v>12534.047919293822</v>
      </c>
      <c r="L43" s="1402">
        <f>'Labor Rate'!$L$7+'Pricing-GP-Margin'!X43</f>
        <v>12834.047919293822</v>
      </c>
      <c r="M43" s="1402">
        <f>'Labor Rate'!$L$7+'Pricing-GP-Margin'!Y43</f>
        <v>13034.047919293822</v>
      </c>
      <c r="N43" s="1412">
        <v>2.5</v>
      </c>
      <c r="O43" s="1403">
        <f>+(I43/C43)</f>
        <v>0.81703049383464654</v>
      </c>
      <c r="P43" s="1403">
        <f t="shared" ref="P43:Q47" si="13">+(J43/D43)</f>
        <v>0.77810233844953247</v>
      </c>
      <c r="Q43" s="1403">
        <f t="shared" si="13"/>
        <v>0.7260565509517084</v>
      </c>
      <c r="R43" s="1403">
        <f t="shared" si="12"/>
        <v>0.7032601593245732</v>
      </c>
      <c r="S43" s="1403">
        <f t="shared" si="12"/>
        <v>0.72434564672840873</v>
      </c>
      <c r="T43" s="591"/>
      <c r="U43" s="1400">
        <v>400</v>
      </c>
      <c r="V43" s="1400">
        <v>1000</v>
      </c>
      <c r="W43" s="1400">
        <v>1500</v>
      </c>
      <c r="X43" s="1400">
        <v>1800</v>
      </c>
      <c r="Y43" s="1400">
        <v>2000</v>
      </c>
    </row>
    <row r="44" spans="2:25" ht="14.25" x14ac:dyDescent="0.45">
      <c r="B44" s="1399">
        <v>3</v>
      </c>
      <c r="C44" s="1402">
        <f>+((((('Equipment Costs'!G43)+'System Variables'!$L$53)+(I44)))/(1-C$2)/(1-$C$3))</f>
        <v>14086.252542153819</v>
      </c>
      <c r="D44" s="1402">
        <f>+((((('Equipment Costs'!L43)+'System Variables'!$L$53)+(J44)))/(1-D$2)/(1-$C$3))</f>
        <v>15586.96855464034</v>
      </c>
      <c r="E44" s="1402">
        <f>+((((('Equipment Costs'!Q43)+'System Variables'!$L$53)+(K44)))/(1-E$2)/(1-$C$3))</f>
        <v>17340.80425548492</v>
      </c>
      <c r="F44" s="1402">
        <f>+((((('Equipment Costs'!V43)+'System Variables'!$L$53)+(L44)))/(1-F$2)/(1-$C$3))</f>
        <v>18249.360139524935</v>
      </c>
      <c r="G44" s="1402">
        <f>+((((('Equipment Costs'!AA43)+'System Variables'!$L$53)+(M44)))/(1-G$2)/(1-$C$3))</f>
        <v>19262.180525471082</v>
      </c>
      <c r="H44" s="1411"/>
      <c r="I44" s="1402">
        <f>'Labor Rate'!$L$7+'Pricing-GP-Margin'!U44</f>
        <v>11434.047919293822</v>
      </c>
      <c r="J44" s="1402">
        <f>'Labor Rate'!$L$7+'Pricing-GP-Margin'!V44</f>
        <v>12034.047919293822</v>
      </c>
      <c r="K44" s="1402">
        <f>'Labor Rate'!$L$7+'Pricing-GP-Margin'!W44</f>
        <v>12534.047919293822</v>
      </c>
      <c r="L44" s="1402">
        <f>'Labor Rate'!$L$7+'Pricing-GP-Margin'!X44</f>
        <v>12834.047919293822</v>
      </c>
      <c r="M44" s="1402">
        <f>'Labor Rate'!$L$7+'Pricing-GP-Margin'!Y44</f>
        <v>13034.047919293822</v>
      </c>
      <c r="N44" s="1412">
        <v>3</v>
      </c>
      <c r="O44" s="1403">
        <f t="shared" ref="O44:O47" si="14">+(I44/C44)</f>
        <v>0.81171680580600536</v>
      </c>
      <c r="P44" s="1403">
        <f t="shared" si="13"/>
        <v>0.77205826630805696</v>
      </c>
      <c r="Q44" s="1403">
        <f t="shared" si="13"/>
        <v>0.72280660888777903</v>
      </c>
      <c r="R44" s="1403">
        <f t="shared" si="12"/>
        <v>0.7032601593245732</v>
      </c>
      <c r="S44" s="1403">
        <f t="shared" si="12"/>
        <v>0.67666523538487378</v>
      </c>
      <c r="T44" s="591"/>
      <c r="U44" s="1400">
        <v>400</v>
      </c>
      <c r="V44" s="1400">
        <v>1000</v>
      </c>
      <c r="W44" s="1400">
        <v>1500</v>
      </c>
      <c r="X44" s="1400">
        <v>1800</v>
      </c>
      <c r="Y44" s="1400">
        <v>2000</v>
      </c>
    </row>
    <row r="45" spans="2:25" ht="14.25" x14ac:dyDescent="0.45">
      <c r="B45" s="1399">
        <v>3.5</v>
      </c>
      <c r="C45" s="1402">
        <f>+((((('Equipment Costs'!G44)+'System Variables'!$L$53)+(I45)))/(1-C$2)/(1-$C$3))</f>
        <v>14200.180519993155</v>
      </c>
      <c r="D45" s="1402">
        <f>+((((('Equipment Costs'!L44)+'System Variables'!$L$53)+(J45)))/(1-D$2)/(1-$C$3))</f>
        <v>15769.768106712008</v>
      </c>
      <c r="E45" s="1402">
        <f>+((((('Equipment Costs'!Q44)+'System Variables'!$L$53)+(K45)))/(1-E$2)/(1-$C$3))</f>
        <v>17363.847733745792</v>
      </c>
      <c r="F45" s="1402">
        <f>+((((('Equipment Costs'!V44)+'System Variables'!$L$53)+(L45)))/(1-F$2)/(1-$C$3))</f>
        <v>18321.266572273478</v>
      </c>
      <c r="G45" s="1402">
        <f>+((((('Equipment Costs'!AA44)+'System Variables'!$L$53)+(M45)))/(1-G$2)/(1-$C$3))</f>
        <v>17994.237941739022</v>
      </c>
      <c r="H45" s="1411"/>
      <c r="I45" s="1402">
        <f>'Labor Rate'!$L$7+'Pricing-GP-Margin'!U45</f>
        <v>11434.047919293822</v>
      </c>
      <c r="J45" s="1402">
        <f>'Labor Rate'!$L$7+'Pricing-GP-Margin'!V45</f>
        <v>12034.047919293822</v>
      </c>
      <c r="K45" s="1402">
        <f>'Labor Rate'!$L$7+'Pricing-GP-Margin'!W45</f>
        <v>12534.047919293822</v>
      </c>
      <c r="L45" s="1402">
        <f>'Labor Rate'!$L$7+'Pricing-GP-Margin'!X45</f>
        <v>12834.047919293822</v>
      </c>
      <c r="M45" s="1402">
        <f>'Labor Rate'!$L$7+'Pricing-GP-Margin'!Y45</f>
        <v>13034.047919293822</v>
      </c>
      <c r="N45" s="1412">
        <v>3.5</v>
      </c>
      <c r="O45" s="1403">
        <f t="shared" si="14"/>
        <v>0.80520440590140707</v>
      </c>
      <c r="P45" s="1403">
        <f t="shared" si="13"/>
        <v>0.76310874312551424</v>
      </c>
      <c r="Q45" s="1403">
        <f t="shared" si="13"/>
        <v>0.72184737573657198</v>
      </c>
      <c r="R45" s="1403">
        <f t="shared" si="12"/>
        <v>0.70050003741096434</v>
      </c>
      <c r="S45" s="1403">
        <f t="shared" si="12"/>
        <v>0.72434564672840873</v>
      </c>
      <c r="T45" s="591"/>
      <c r="U45" s="1400">
        <v>400</v>
      </c>
      <c r="V45" s="1400">
        <v>1000</v>
      </c>
      <c r="W45" s="1400">
        <v>1500</v>
      </c>
      <c r="X45" s="1400">
        <v>1800</v>
      </c>
      <c r="Y45" s="1400">
        <v>2000</v>
      </c>
    </row>
    <row r="46" spans="2:25" ht="14.25" x14ac:dyDescent="0.45">
      <c r="B46" s="1399">
        <v>4</v>
      </c>
      <c r="C46" s="1402">
        <f>+((((('Equipment Costs'!G45)+'System Variables'!$L$53)+(I46)))/(1-C$2)/(1-$C$3))</f>
        <v>14282.39658647515</v>
      </c>
      <c r="D46" s="1402">
        <f>+((((('Equipment Costs'!L45)+'System Variables'!$L$53)+(J46)))/(1-D$2)/(1-$C$3))</f>
        <v>15964.437759567551</v>
      </c>
      <c r="E46" s="1402">
        <f>+((((('Equipment Costs'!Q45)+'System Variables'!$L$53)+(K46)))/(1-E$2)/(1-$C$3))</f>
        <v>17363.847733745792</v>
      </c>
      <c r="F46" s="1402">
        <f>+((((('Equipment Costs'!V45)+'System Variables'!$L$53)+(L46)))/(1-F$2)/(1-$C$3))</f>
        <v>18321.266572273478</v>
      </c>
      <c r="G46" s="1402">
        <f>+((((('Equipment Costs'!AA45)+'System Variables'!$L$53)+(M46)))/(1-G$2)/(1-$C$3))</f>
        <v>19262.180525471082</v>
      </c>
      <c r="H46" s="1411"/>
      <c r="I46" s="1402">
        <f>'Labor Rate'!$L$7+'Pricing-GP-Margin'!U46</f>
        <v>11434.047919293822</v>
      </c>
      <c r="J46" s="1402">
        <f>'Labor Rate'!$L$7+'Pricing-GP-Margin'!V46</f>
        <v>12034.047919293822</v>
      </c>
      <c r="K46" s="1402">
        <f>'Labor Rate'!$L$7+'Pricing-GP-Margin'!W46</f>
        <v>12534.047919293822</v>
      </c>
      <c r="L46" s="1402">
        <f>'Labor Rate'!$L$7+'Pricing-GP-Margin'!X46</f>
        <v>12834.047919293822</v>
      </c>
      <c r="M46" s="1402">
        <f>'Labor Rate'!$L$7+'Pricing-GP-Margin'!Y46</f>
        <v>13034.047919293822</v>
      </c>
      <c r="N46" s="1412">
        <v>4</v>
      </c>
      <c r="O46" s="1403">
        <f t="shared" si="14"/>
        <v>0.80056927771641639</v>
      </c>
      <c r="P46" s="1403">
        <f t="shared" si="13"/>
        <v>0.75380342862884531</v>
      </c>
      <c r="Q46" s="1403">
        <f t="shared" si="13"/>
        <v>0.72184737573657198</v>
      </c>
      <c r="R46" s="1403">
        <f t="shared" si="12"/>
        <v>0.70050003741096434</v>
      </c>
      <c r="S46" s="1403">
        <f t="shared" si="12"/>
        <v>0.67666523538487378</v>
      </c>
      <c r="T46" s="591"/>
      <c r="U46" s="1400">
        <v>400</v>
      </c>
      <c r="V46" s="1400">
        <v>1000</v>
      </c>
      <c r="W46" s="1400">
        <v>1500</v>
      </c>
      <c r="X46" s="1400">
        <v>1800</v>
      </c>
      <c r="Y46" s="1400">
        <v>2000</v>
      </c>
    </row>
    <row r="47" spans="2:25" ht="14.25" x14ac:dyDescent="0.45">
      <c r="B47" s="1399">
        <v>5</v>
      </c>
      <c r="C47" s="1402">
        <f>+((((('Equipment Costs'!G46)+'System Variables'!$L$53)+(I47)))/(1-C$2)/(1-$C$3))</f>
        <v>14563.105727749389</v>
      </c>
      <c r="D47" s="1402">
        <f>+((((('Equipment Costs'!L46)+'System Variables'!$L$53)+(J47)))/(1-D$2)/(1-$C$3))</f>
        <v>16225.579976812793</v>
      </c>
      <c r="E47" s="1402">
        <f>+((((('Equipment Costs'!Q46)+'System Variables'!$L$53)+(K47)))/(1-E$2)/(1-$C$3))</f>
        <v>17363.847733745792</v>
      </c>
      <c r="F47" s="1402">
        <f>+((((('Equipment Costs'!V46)+'System Variables'!$L$53)+(L47)))/(1-F$2)/(1-$C$3))</f>
        <v>18321.266572273478</v>
      </c>
      <c r="G47" s="1402">
        <f>+((((('Equipment Costs'!AA46)+'System Variables'!$L$53)+(M47)))/(1-G$2)/(1-$C$3))</f>
        <v>19262.180525471082</v>
      </c>
      <c r="H47" s="1411"/>
      <c r="I47" s="1402">
        <f>'Labor Rate'!$L$7+'Pricing-GP-Margin'!U47</f>
        <v>11434.047919293822</v>
      </c>
      <c r="J47" s="1402">
        <f>'Labor Rate'!$L$7+'Pricing-GP-Margin'!V47</f>
        <v>12034.047919293822</v>
      </c>
      <c r="K47" s="1402">
        <f>'Labor Rate'!$L$7+'Pricing-GP-Margin'!W47</f>
        <v>12534.047919293822</v>
      </c>
      <c r="L47" s="1402">
        <f>'Labor Rate'!$L$7+'Pricing-GP-Margin'!X47</f>
        <v>12834.047919293822</v>
      </c>
      <c r="M47" s="1402">
        <f>'Labor Rate'!$L$7+'Pricing-GP-Margin'!Y47</f>
        <v>13034.047919293822</v>
      </c>
      <c r="N47" s="1412">
        <v>5</v>
      </c>
      <c r="O47" s="1403">
        <f t="shared" si="14"/>
        <v>0.78513801472351608</v>
      </c>
      <c r="P47" s="1403">
        <f t="shared" si="13"/>
        <v>0.74167135698638254</v>
      </c>
      <c r="Q47" s="1403">
        <f t="shared" si="13"/>
        <v>0.72184737573657198</v>
      </c>
      <c r="R47" s="1403">
        <f t="shared" si="12"/>
        <v>0.70050003741096434</v>
      </c>
      <c r="S47" s="1403">
        <f t="shared" si="12"/>
        <v>0.67666523538487378</v>
      </c>
      <c r="T47" s="591"/>
      <c r="U47" s="1400">
        <v>400</v>
      </c>
      <c r="V47" s="1400">
        <v>1000</v>
      </c>
      <c r="W47" s="1400">
        <v>1500</v>
      </c>
      <c r="X47" s="1400">
        <v>1800</v>
      </c>
      <c r="Y47" s="1400">
        <v>2000</v>
      </c>
    </row>
    <row r="48" spans="2:25" x14ac:dyDescent="0.35">
      <c r="C48" s="1413"/>
      <c r="D48" s="1413"/>
      <c r="E48" s="1413"/>
      <c r="F48" s="1413"/>
      <c r="G48" s="1413"/>
      <c r="H48" s="1413"/>
      <c r="I48" s="1413"/>
      <c r="J48" s="1413"/>
      <c r="K48" s="1413"/>
      <c r="L48" s="1413"/>
      <c r="M48" s="1413"/>
      <c r="N48" s="1413"/>
      <c r="O48" s="1413"/>
      <c r="P48" s="1413"/>
      <c r="Q48" s="1413"/>
      <c r="R48" s="1413"/>
      <c r="S48" s="1413"/>
    </row>
    <row r="49" spans="2:25" ht="14.25" x14ac:dyDescent="0.45">
      <c r="C49" s="1450" t="s">
        <v>1414</v>
      </c>
      <c r="D49" s="1451"/>
      <c r="E49" s="1451"/>
      <c r="F49" s="1451"/>
      <c r="G49" s="1451"/>
      <c r="H49" s="1413"/>
      <c r="I49" s="1450" t="s">
        <v>1415</v>
      </c>
      <c r="J49" s="1451"/>
      <c r="K49" s="1451"/>
      <c r="L49" s="1451"/>
      <c r="M49" s="1451"/>
      <c r="N49" s="1413"/>
      <c r="O49" s="1450" t="s">
        <v>1416</v>
      </c>
      <c r="P49" s="1451"/>
      <c r="Q49" s="1451"/>
      <c r="R49" s="1451"/>
      <c r="S49" s="1451"/>
      <c r="U49" s="1452" t="s">
        <v>1418</v>
      </c>
      <c r="V49" s="1453"/>
      <c r="W49" s="1453"/>
      <c r="X49" s="1453"/>
      <c r="Y49" s="1453"/>
    </row>
    <row r="50" spans="2:25" ht="14.25" x14ac:dyDescent="0.45">
      <c r="B50" s="1258" t="s">
        <v>1409</v>
      </c>
      <c r="C50" s="1414" t="str">
        <f>'[3]Equipment Costs'!$C$3</f>
        <v>The Value Line</v>
      </c>
      <c r="D50" s="1414" t="str">
        <f>'[3]Equipment Costs'!$H$3</f>
        <v>The Prestige</v>
      </c>
      <c r="E50" s="1414" t="str">
        <f>'[3]Equipment Costs'!$M$3</f>
        <v>The Supreme</v>
      </c>
      <c r="F50" s="1414" t="str">
        <f>'[3]Equipment Costs'!$R$3</f>
        <v>The Optimum</v>
      </c>
      <c r="G50" s="1414" t="str">
        <f>'[3]Equipment Costs'!$W$3</f>
        <v>The Ultimate</v>
      </c>
      <c r="H50" s="1413"/>
      <c r="I50" s="1414" t="str">
        <f>'[3]Equipment Costs'!$C$3</f>
        <v>The Value Line</v>
      </c>
      <c r="J50" s="1414" t="str">
        <f>'[3]Equipment Costs'!$H$3</f>
        <v>The Prestige</v>
      </c>
      <c r="K50" s="1414" t="str">
        <f>'[3]Equipment Costs'!$M$3</f>
        <v>The Supreme</v>
      </c>
      <c r="L50" s="1414" t="str">
        <f>'[3]Equipment Costs'!$R$3</f>
        <v>The Optimum</v>
      </c>
      <c r="M50" s="1414" t="str">
        <f>'[3]Equipment Costs'!$W$3</f>
        <v>The Ultimate</v>
      </c>
      <c r="N50" s="1415" t="str">
        <f>B50</f>
        <v>FURNACE</v>
      </c>
      <c r="O50" s="1414" t="str">
        <f>'[3]Equipment Costs'!$C$3</f>
        <v>The Value Line</v>
      </c>
      <c r="P50" s="1414" t="str">
        <f>'[3]Equipment Costs'!$H$3</f>
        <v>The Prestige</v>
      </c>
      <c r="Q50" s="1414" t="str">
        <f>'[3]Equipment Costs'!$M$3</f>
        <v>The Supreme</v>
      </c>
      <c r="R50" s="1414" t="str">
        <f>'[3]Equipment Costs'!$R$3</f>
        <v>The Optimum</v>
      </c>
      <c r="S50" s="1414" t="str">
        <f>'[3]Equipment Costs'!$W$3</f>
        <v>The Ultimate</v>
      </c>
      <c r="U50" s="1277" t="str">
        <f>'[3]Equipment Costs'!$C$3</f>
        <v>The Value Line</v>
      </c>
      <c r="V50" s="1277" t="str">
        <f>'[3]Equipment Costs'!$H$3</f>
        <v>The Prestige</v>
      </c>
      <c r="W50" s="1277" t="str">
        <f>'[3]Equipment Costs'!$M$3</f>
        <v>The Supreme</v>
      </c>
      <c r="X50" s="1277" t="str">
        <f>'[3]Equipment Costs'!$R$3</f>
        <v>The Optimum</v>
      </c>
      <c r="Y50" s="1277" t="str">
        <f>'[3]Equipment Costs'!$W$3</f>
        <v>The Ultimate</v>
      </c>
    </row>
    <row r="51" spans="2:25" ht="14.25" x14ac:dyDescent="0.45">
      <c r="B51" s="1399">
        <v>2</v>
      </c>
      <c r="C51" s="1402">
        <f>+((((('Equipment Costs'!G49)+'System Variables'!$N$53)+(I51)))/(1-C$2)/(1-$C$3))</f>
        <v>13704.176974286784</v>
      </c>
      <c r="D51" s="1402">
        <f>+((((('Equipment Costs'!L49)+'System Variables'!$N$53)+(J51)))/(1-D$2)/(1-$C$3))</f>
        <v>14804.366986891178</v>
      </c>
      <c r="E51" s="1402">
        <f>+((((('Equipment Costs'!Q49)+'System Variables'!$N$53)+(K51)))/(1-E$2)/(1-$C$3))</f>
        <v>17493.249106743504</v>
      </c>
      <c r="F51" s="1402">
        <f>+((((('Equipment Costs'!V49)+'System Variables'!$N$53)+(L51)))/(1-F$2)/(1-$C$3))</f>
        <v>18759.765753560026</v>
      </c>
      <c r="G51" s="1402">
        <f>+((((('Equipment Costs'!AA49)+'System Variables'!$N$53)+(M51)))/(1-G$2)/(1-$C$3))</f>
        <v>17960.884831691175</v>
      </c>
      <c r="H51" s="1411"/>
      <c r="I51" s="1402">
        <f>'Labor Rate'!$L$7+'Pricing-GP-Margin'!U51</f>
        <v>11434.047919293822</v>
      </c>
      <c r="J51" s="1402">
        <f>'Labor Rate'!$L$7+'Pricing-GP-Margin'!V51</f>
        <v>12034.047919293822</v>
      </c>
      <c r="K51" s="1402">
        <f>'Labor Rate'!$L$7+'Pricing-GP-Margin'!W51</f>
        <v>12534.047919293822</v>
      </c>
      <c r="L51" s="1402">
        <f>'Labor Rate'!$L$7+'Pricing-GP-Margin'!X51</f>
        <v>12834.047919293822</v>
      </c>
      <c r="M51" s="1402">
        <f>'Labor Rate'!$L$7+'Pricing-GP-Margin'!Y51</f>
        <v>13034.047919293822</v>
      </c>
      <c r="N51" s="1412">
        <v>2</v>
      </c>
      <c r="O51" s="1403">
        <f>+(I51/C51)</f>
        <v>0.83434765478784922</v>
      </c>
      <c r="P51" s="1403">
        <f>+(J51/D51)</f>
        <v>0.81287149460355912</v>
      </c>
      <c r="Q51" s="1403">
        <f>+(K51/E51)</f>
        <v>0.71650771350772391</v>
      </c>
      <c r="R51" s="1403">
        <f t="shared" ref="R51:S56" si="15">+(L51/F51)</f>
        <v>0.68412623525740535</v>
      </c>
      <c r="S51" s="1403">
        <f t="shared" si="15"/>
        <v>0.72569074638771858</v>
      </c>
      <c r="T51" s="591"/>
      <c r="U51" s="1400">
        <v>400</v>
      </c>
      <c r="V51" s="1400">
        <v>1000</v>
      </c>
      <c r="W51" s="1400">
        <v>1500</v>
      </c>
      <c r="X51" s="1400">
        <v>1800</v>
      </c>
      <c r="Y51" s="1400">
        <v>2000</v>
      </c>
    </row>
    <row r="52" spans="2:25" ht="14.25" x14ac:dyDescent="0.45">
      <c r="B52" s="1399">
        <v>2.5</v>
      </c>
      <c r="C52" s="1402">
        <f>+((((('Equipment Costs'!G50)+'System Variables'!$N$53)+(I52)))/(1-C$2)/(1-$C$3))</f>
        <v>13704.176974286784</v>
      </c>
      <c r="D52" s="1402">
        <f>+((((('Equipment Costs'!L50)+'System Variables'!$N$53)+(J52)))/(1-D$2)/(1-$C$3))</f>
        <v>14804.366986891178</v>
      </c>
      <c r="E52" s="1402">
        <f>+((((('Equipment Costs'!Q50)+'System Variables'!$N$53)+(K52)))/(1-E$2)/(1-$C$3))</f>
        <v>17493.249106743504</v>
      </c>
      <c r="F52" s="1402">
        <f>+((((('Equipment Costs'!V50)+'System Variables'!$N$53)+(L52)))/(1-F$2)/(1-$C$3))</f>
        <v>17327.835928998622</v>
      </c>
      <c r="G52" s="1402">
        <f>+((((('Equipment Costs'!AA50)+'System Variables'!$N$53)+(M52)))/(1-G$2)/(1-$C$3))</f>
        <v>17960.884831691175</v>
      </c>
      <c r="H52" s="1411"/>
      <c r="I52" s="1402">
        <f>'Labor Rate'!$L$7+'Pricing-GP-Margin'!U52</f>
        <v>11434.047919293822</v>
      </c>
      <c r="J52" s="1402">
        <f>'Labor Rate'!$L$7+'Pricing-GP-Margin'!V52</f>
        <v>12034.047919293822</v>
      </c>
      <c r="K52" s="1402">
        <f>'Labor Rate'!$L$7+'Pricing-GP-Margin'!W52</f>
        <v>12534.047919293822</v>
      </c>
      <c r="L52" s="1402">
        <f>'Labor Rate'!$L$7+'Pricing-GP-Margin'!X52</f>
        <v>12834.047919293822</v>
      </c>
      <c r="M52" s="1402">
        <f>'Labor Rate'!$L$7+'Pricing-GP-Margin'!Y52</f>
        <v>13034.047919293822</v>
      </c>
      <c r="N52" s="1412">
        <v>2.5</v>
      </c>
      <c r="O52" s="1403">
        <f>+(I52/C52)</f>
        <v>0.83434765478784922</v>
      </c>
      <c r="P52" s="1403">
        <f t="shared" ref="P52:Q56" si="16">+(J52/D52)</f>
        <v>0.81287149460355912</v>
      </c>
      <c r="Q52" s="1403">
        <f t="shared" si="16"/>
        <v>0.71650771350772391</v>
      </c>
      <c r="R52" s="1403">
        <f t="shared" si="15"/>
        <v>0.74066074793654302</v>
      </c>
      <c r="S52" s="1403">
        <f t="shared" si="15"/>
        <v>0.72569074638771858</v>
      </c>
      <c r="T52" s="591"/>
      <c r="U52" s="1400">
        <v>400</v>
      </c>
      <c r="V52" s="1400">
        <v>1000</v>
      </c>
      <c r="W52" s="1400">
        <v>1500</v>
      </c>
      <c r="X52" s="1400">
        <v>1800</v>
      </c>
      <c r="Y52" s="1400">
        <v>2000</v>
      </c>
    </row>
    <row r="53" spans="2:25" ht="14.25" x14ac:dyDescent="0.45">
      <c r="B53" s="1399">
        <v>3</v>
      </c>
      <c r="C53" s="1402">
        <f>+((((('Equipment Costs'!G51)+'System Variables'!$N$53)+(I53)))/(1-C$2)/(1-$C$3))</f>
        <v>13732.365339937753</v>
      </c>
      <c r="D53" s="1402">
        <f>+((((('Equipment Costs'!L51)+'System Variables'!$N$53)+(J53)))/(1-D$2)/(1-$C$3))</f>
        <v>14836.416259007641</v>
      </c>
      <c r="E53" s="1402">
        <f>+((((('Equipment Costs'!Q51)+'System Variables'!$N$53)+(K53)))/(1-E$2)/(1-$C$3))</f>
        <v>17525.995102166846</v>
      </c>
      <c r="F53" s="1402">
        <f>+((((('Equipment Costs'!V51)+'System Variables'!$N$53)+(L53)))/(1-F$2)/(1-$C$3))</f>
        <v>18826.713121981076</v>
      </c>
      <c r="G53" s="1402">
        <f>+((((('Equipment Costs'!AA51)+'System Variables'!$N$53)+(M53)))/(1-G$2)/(1-$C$3))</f>
        <v>19615.54990346151</v>
      </c>
      <c r="H53" s="1411"/>
      <c r="I53" s="1402">
        <f>'Labor Rate'!$L$7+'Pricing-GP-Margin'!U53</f>
        <v>11434.047919293822</v>
      </c>
      <c r="J53" s="1402">
        <f>'Labor Rate'!$L$7+'Pricing-GP-Margin'!V53</f>
        <v>12034.047919293822</v>
      </c>
      <c r="K53" s="1402">
        <f>'Labor Rate'!$L$7+'Pricing-GP-Margin'!W53</f>
        <v>12534.047919293822</v>
      </c>
      <c r="L53" s="1402">
        <f>'Labor Rate'!$L$7+'Pricing-GP-Margin'!X53</f>
        <v>12834.047919293822</v>
      </c>
      <c r="M53" s="1402">
        <f>'Labor Rate'!$L$7+'Pricing-GP-Margin'!Y53</f>
        <v>13034.047919293822</v>
      </c>
      <c r="N53" s="1412">
        <v>3</v>
      </c>
      <c r="O53" s="1403">
        <f t="shared" ref="O53:O56" si="17">+(I53/C53)</f>
        <v>0.83263499304378774</v>
      </c>
      <c r="P53" s="1403">
        <f t="shared" si="16"/>
        <v>0.81111554901188376</v>
      </c>
      <c r="Q53" s="1403">
        <f t="shared" si="16"/>
        <v>0.71516897307269933</v>
      </c>
      <c r="R53" s="1403">
        <f t="shared" si="15"/>
        <v>0.68169349775184418</v>
      </c>
      <c r="S53" s="1403">
        <f t="shared" si="15"/>
        <v>0.66447527514860716</v>
      </c>
      <c r="T53" s="591"/>
      <c r="U53" s="1400">
        <v>400</v>
      </c>
      <c r="V53" s="1400">
        <v>1000</v>
      </c>
      <c r="W53" s="1400">
        <v>1500</v>
      </c>
      <c r="X53" s="1400">
        <v>1800</v>
      </c>
      <c r="Y53" s="1400">
        <v>2000</v>
      </c>
    </row>
    <row r="54" spans="2:25" ht="14.25" x14ac:dyDescent="0.45">
      <c r="B54" s="1399">
        <v>3.5</v>
      </c>
      <c r="C54" s="1402">
        <f>+((((('Equipment Costs'!G52)+'System Variables'!$N$53)+(I54)))/(1-C$2)/(1-$C$3))</f>
        <v>13789.91658647515</v>
      </c>
      <c r="D54" s="1402">
        <f>+((((('Equipment Costs'!L52)+'System Variables'!$N$53)+(J54)))/(1-D$2)/(1-$C$3))</f>
        <v>14899.327793162178</v>
      </c>
      <c r="E54" s="1402">
        <f>+((((('Equipment Costs'!Q52)+'System Variables'!$N$53)+(K54)))/(1-E$2)/(1-$C$3))</f>
        <v>17590.274278368219</v>
      </c>
      <c r="F54" s="1402">
        <f>+((((('Equipment Costs'!V52)+'System Variables'!$N$53)+(L54)))/(1-F$2)/(1-$C$3))</f>
        <v>17327.835928998622</v>
      </c>
      <c r="G54" s="1402">
        <f>+((((('Equipment Costs'!AA52)+'System Variables'!$N$53)+(M54)))/(1-G$2)/(1-$C$3))</f>
        <v>17960.884831691175</v>
      </c>
      <c r="H54" s="1411"/>
      <c r="I54" s="1402">
        <f>'Labor Rate'!$L$7+'Pricing-GP-Margin'!U54</f>
        <v>11434.047919293822</v>
      </c>
      <c r="J54" s="1402">
        <f>'Labor Rate'!$L$7+'Pricing-GP-Margin'!V54</f>
        <v>12034.047919293822</v>
      </c>
      <c r="K54" s="1402">
        <f>'Labor Rate'!$L$7+'Pricing-GP-Margin'!W54</f>
        <v>12534.047919293822</v>
      </c>
      <c r="L54" s="1402">
        <f>'Labor Rate'!$L$7+'Pricing-GP-Margin'!X54</f>
        <v>12834.047919293822</v>
      </c>
      <c r="M54" s="1402">
        <f>'Labor Rate'!$L$7+'Pricing-GP-Margin'!Y54</f>
        <v>13034.047919293822</v>
      </c>
      <c r="N54" s="1412">
        <v>3.5</v>
      </c>
      <c r="O54" s="1403">
        <f t="shared" si="17"/>
        <v>0.82916004948921063</v>
      </c>
      <c r="P54" s="1403">
        <f t="shared" si="16"/>
        <v>0.80769066137444578</v>
      </c>
      <c r="Q54" s="1403">
        <f t="shared" si="16"/>
        <v>0.7125555702509806</v>
      </c>
      <c r="R54" s="1403">
        <f t="shared" si="15"/>
        <v>0.74066074793654302</v>
      </c>
      <c r="S54" s="1403">
        <f t="shared" si="15"/>
        <v>0.72569074638771858</v>
      </c>
      <c r="T54" s="591"/>
      <c r="U54" s="1400">
        <v>400</v>
      </c>
      <c r="V54" s="1400">
        <v>1000</v>
      </c>
      <c r="W54" s="1400">
        <v>1500</v>
      </c>
      <c r="X54" s="1400">
        <v>1800</v>
      </c>
      <c r="Y54" s="1400">
        <v>2000</v>
      </c>
    </row>
    <row r="55" spans="2:25" ht="14.25" x14ac:dyDescent="0.45">
      <c r="B55" s="1399">
        <v>4</v>
      </c>
      <c r="C55" s="1402">
        <f>+((((('Equipment Costs'!G53)+'System Variables'!$N$53)+(I55)))/(1-C$2)/(1-$C$3))</f>
        <v>13789.91658647515</v>
      </c>
      <c r="D55" s="1402">
        <f>+((((('Equipment Costs'!L53)+'System Variables'!$N$53)+(J55)))/(1-D$2)/(1-$C$3))</f>
        <v>14877.9616117512</v>
      </c>
      <c r="E55" s="1402">
        <f>+((((('Equipment Costs'!Q53)+'System Variables'!$N$53)+(K55)))/(1-E$2)/(1-$C$3))</f>
        <v>17568.443614752658</v>
      </c>
      <c r="F55" s="1402">
        <f>+((((('Equipment Costs'!V53)+'System Variables'!$N$53)+(L55)))/(1-F$2)/(1-$C$3))</f>
        <v>18826.713121981076</v>
      </c>
      <c r="G55" s="1402">
        <f>+((((('Equipment Costs'!AA53)+'System Variables'!$N$53)+(M55)))/(1-G$2)/(1-$C$3))</f>
        <v>19684.018802983039</v>
      </c>
      <c r="H55" s="1411"/>
      <c r="I55" s="1402">
        <f>'Labor Rate'!$L$7+'Pricing-GP-Margin'!U55</f>
        <v>11434.047919293822</v>
      </c>
      <c r="J55" s="1402">
        <f>'Labor Rate'!$L$7+'Pricing-GP-Margin'!V55</f>
        <v>12034.047919293822</v>
      </c>
      <c r="K55" s="1402">
        <f>'Labor Rate'!$L$7+'Pricing-GP-Margin'!W55</f>
        <v>12534.047919293822</v>
      </c>
      <c r="L55" s="1402">
        <f>'Labor Rate'!$L$7+'Pricing-GP-Margin'!X55</f>
        <v>12834.047919293822</v>
      </c>
      <c r="M55" s="1402">
        <f>'Labor Rate'!$L$7+'Pricing-GP-Margin'!Y55</f>
        <v>13034.047919293822</v>
      </c>
      <c r="N55" s="1412">
        <v>4</v>
      </c>
      <c r="O55" s="1403">
        <f t="shared" si="17"/>
        <v>0.82916004948921063</v>
      </c>
      <c r="P55" s="1403">
        <f t="shared" si="16"/>
        <v>0.80885058271617383</v>
      </c>
      <c r="Q55" s="1403">
        <f t="shared" si="16"/>
        <v>0.71344099649035908</v>
      </c>
      <c r="R55" s="1403">
        <f t="shared" si="15"/>
        <v>0.68169349775184418</v>
      </c>
      <c r="S55" s="1403">
        <f t="shared" si="15"/>
        <v>0.66216396406401323</v>
      </c>
      <c r="T55" s="591"/>
      <c r="U55" s="1400">
        <v>400</v>
      </c>
      <c r="V55" s="1400">
        <v>1000</v>
      </c>
      <c r="W55" s="1400">
        <v>1500</v>
      </c>
      <c r="X55" s="1400">
        <v>1800</v>
      </c>
      <c r="Y55" s="1400">
        <v>2000</v>
      </c>
    </row>
    <row r="56" spans="2:25" ht="14.25" x14ac:dyDescent="0.45">
      <c r="B56" s="1399">
        <v>5</v>
      </c>
      <c r="C56" s="1402">
        <f>+((((('Equipment Costs'!G54)+'System Variables'!$N$53)+(I56)))/(1-C$2)/(1-$C$3))</f>
        <v>13843.944287306176</v>
      </c>
      <c r="D56" s="1402">
        <f>+((((('Equipment Costs'!L54)+'System Variables'!$N$53)+(J56)))/(1-D$2)/(1-$C$3))</f>
        <v>14877.9616117512</v>
      </c>
      <c r="E56" s="1402">
        <f>+((((('Equipment Costs'!Q54)+'System Variables'!$N$53)+(K56)))/(1-E$2)/(1-$C$3))</f>
        <v>17568.443614752658</v>
      </c>
      <c r="F56" s="1402">
        <f>+((((('Equipment Costs'!V54)+'System Variables'!$N$53)+(L56)))/(1-F$2)/(1-$C$3))</f>
        <v>18826.713121981076</v>
      </c>
      <c r="G56" s="1402">
        <f>+((((('Equipment Costs'!AA54)+'System Variables'!$N$53)+(M56)))/(1-G$2)/(1-$C$3))</f>
        <v>19684.018802983039</v>
      </c>
      <c r="H56" s="1411"/>
      <c r="I56" s="1402">
        <f>'Labor Rate'!$L$7+'Pricing-GP-Margin'!U56</f>
        <v>11434.047919293822</v>
      </c>
      <c r="J56" s="1402">
        <f>'Labor Rate'!$L$7+'Pricing-GP-Margin'!V56</f>
        <v>12034.047919293822</v>
      </c>
      <c r="K56" s="1402">
        <f>'Labor Rate'!$L$7+'Pricing-GP-Margin'!W56</f>
        <v>12534.047919293822</v>
      </c>
      <c r="L56" s="1402">
        <f>'Labor Rate'!$L$7+'Pricing-GP-Margin'!X56</f>
        <v>12834.047919293822</v>
      </c>
      <c r="M56" s="1402">
        <f>'Labor Rate'!$L$7+'Pricing-GP-Margin'!Y56</f>
        <v>13034.047919293822</v>
      </c>
      <c r="N56" s="1412">
        <v>5</v>
      </c>
      <c r="O56" s="1403">
        <f t="shared" si="17"/>
        <v>0.82592415008329367</v>
      </c>
      <c r="P56" s="1403">
        <f t="shared" si="16"/>
        <v>0.80885058271617383</v>
      </c>
      <c r="Q56" s="1403">
        <f t="shared" si="16"/>
        <v>0.71344099649035908</v>
      </c>
      <c r="R56" s="1403">
        <f t="shared" si="15"/>
        <v>0.68169349775184418</v>
      </c>
      <c r="S56" s="1403">
        <f t="shared" si="15"/>
        <v>0.66216396406401323</v>
      </c>
      <c r="T56" s="591"/>
      <c r="U56" s="1400">
        <v>400</v>
      </c>
      <c r="V56" s="1400">
        <v>1000</v>
      </c>
      <c r="W56" s="1400">
        <v>1500</v>
      </c>
      <c r="X56" s="1400">
        <v>1800</v>
      </c>
      <c r="Y56" s="1400">
        <v>2000</v>
      </c>
    </row>
    <row r="57" spans="2:25" x14ac:dyDescent="0.35">
      <c r="C57" s="1413"/>
      <c r="D57" s="1413"/>
      <c r="E57" s="1413"/>
      <c r="F57" s="1413"/>
      <c r="G57" s="1413"/>
      <c r="H57" s="1413"/>
      <c r="I57" s="1413"/>
      <c r="J57" s="1413"/>
      <c r="K57" s="1413"/>
      <c r="L57" s="1413"/>
      <c r="M57" s="1413"/>
      <c r="N57" s="1413"/>
      <c r="O57" s="1413"/>
      <c r="P57" s="1413"/>
      <c r="Q57" s="1413"/>
      <c r="R57" s="1413"/>
      <c r="S57" s="1413"/>
    </row>
    <row r="58" spans="2:25" x14ac:dyDescent="0.35">
      <c r="C58" s="1413"/>
      <c r="D58" s="1413"/>
      <c r="E58" s="1413"/>
      <c r="F58" s="1413"/>
      <c r="G58" s="1413"/>
      <c r="H58" s="1413"/>
      <c r="I58" s="1413"/>
      <c r="J58" s="1413"/>
      <c r="K58" s="1413"/>
      <c r="L58" s="1413"/>
      <c r="M58" s="1413"/>
      <c r="N58" s="1413"/>
      <c r="O58" s="1413"/>
      <c r="P58" s="1413"/>
      <c r="Q58" s="1413"/>
      <c r="R58" s="1413"/>
      <c r="S58" s="1413"/>
    </row>
    <row r="59" spans="2:25" x14ac:dyDescent="0.35">
      <c r="C59" s="1413"/>
      <c r="D59" s="1413"/>
      <c r="E59" s="1413"/>
      <c r="F59" s="1413"/>
      <c r="G59" s="1413"/>
      <c r="H59" s="1413"/>
      <c r="I59" s="1413"/>
      <c r="J59" s="1413"/>
      <c r="K59" s="1413"/>
      <c r="L59" s="1413"/>
      <c r="M59" s="1413"/>
      <c r="N59" s="1413"/>
      <c r="O59" s="1413"/>
      <c r="P59" s="1413"/>
      <c r="Q59" s="1413"/>
      <c r="R59" s="1413"/>
      <c r="S59" s="1413"/>
    </row>
    <row r="60" spans="2:25" x14ac:dyDescent="0.35">
      <c r="C60" s="1413"/>
      <c r="D60" s="1413"/>
      <c r="E60" s="1413"/>
      <c r="F60" s="1413"/>
      <c r="G60" s="1413"/>
      <c r="H60" s="1413"/>
      <c r="I60" s="1413"/>
      <c r="J60" s="1413"/>
      <c r="K60" s="1413"/>
      <c r="L60" s="1413"/>
      <c r="M60" s="1413"/>
      <c r="N60" s="1413"/>
      <c r="O60" s="1413"/>
      <c r="P60" s="1413"/>
      <c r="Q60" s="1413"/>
      <c r="R60" s="1413"/>
      <c r="S60" s="1413"/>
    </row>
    <row r="61" spans="2:25" x14ac:dyDescent="0.35">
      <c r="C61" s="1413"/>
      <c r="D61" s="1413"/>
      <c r="E61" s="1413"/>
      <c r="F61" s="1413"/>
      <c r="G61" s="1413"/>
      <c r="H61" s="1413"/>
      <c r="I61" s="1413"/>
      <c r="J61" s="1413"/>
      <c r="K61" s="1413"/>
      <c r="L61" s="1413"/>
      <c r="M61" s="1413"/>
      <c r="N61" s="1413"/>
      <c r="O61" s="1413"/>
      <c r="P61" s="1413"/>
      <c r="Q61" s="1413"/>
      <c r="R61" s="1413"/>
      <c r="S61" s="1413"/>
    </row>
    <row r="62" spans="2:25" x14ac:dyDescent="0.35">
      <c r="C62" s="1413"/>
      <c r="D62" s="1413"/>
      <c r="E62" s="1413"/>
      <c r="F62" s="1413"/>
      <c r="G62" s="1413"/>
      <c r="H62" s="1413"/>
      <c r="I62" s="1413"/>
      <c r="J62" s="1413"/>
      <c r="K62" s="1413"/>
      <c r="L62" s="1413"/>
      <c r="M62" s="1413"/>
      <c r="N62" s="1413"/>
      <c r="O62" s="1413"/>
      <c r="P62" s="1413"/>
      <c r="Q62" s="1413"/>
      <c r="R62" s="1413"/>
      <c r="S62" s="1413"/>
    </row>
  </sheetData>
  <mergeCells count="24">
    <mergeCell ref="C4:G4"/>
    <mergeCell ref="I4:M4"/>
    <mergeCell ref="O4:S4"/>
    <mergeCell ref="U4:Y4"/>
    <mergeCell ref="C13:G13"/>
    <mergeCell ref="I13:M13"/>
    <mergeCell ref="O13:S13"/>
    <mergeCell ref="U13:Y13"/>
    <mergeCell ref="C22:G22"/>
    <mergeCell ref="I22:M22"/>
    <mergeCell ref="O22:S22"/>
    <mergeCell ref="U22:Y22"/>
    <mergeCell ref="C31:G31"/>
    <mergeCell ref="I31:M31"/>
    <mergeCell ref="O31:S31"/>
    <mergeCell ref="U31:Y31"/>
    <mergeCell ref="C40:G40"/>
    <mergeCell ref="I40:M40"/>
    <mergeCell ref="O40:S40"/>
    <mergeCell ref="U40:Y40"/>
    <mergeCell ref="C49:G49"/>
    <mergeCell ref="I49:M49"/>
    <mergeCell ref="O49:S49"/>
    <mergeCell ref="U49:Y49"/>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4AE2B-2568-447A-8D41-A2AC757FB8AD}">
  <dimension ref="A1:O49"/>
  <sheetViews>
    <sheetView workbookViewId="0"/>
  </sheetViews>
  <sheetFormatPr defaultRowHeight="12.75" x14ac:dyDescent="0.35"/>
  <cols>
    <col min="1" max="1" width="40.265625" customWidth="1"/>
    <col min="2" max="2" width="12.19921875" customWidth="1"/>
    <col min="3" max="3" width="12.796875" customWidth="1"/>
    <col min="4" max="4" width="44" customWidth="1"/>
    <col min="5" max="5" width="14.3984375" customWidth="1"/>
    <col min="6" max="6" width="13.19921875" customWidth="1"/>
    <col min="7" max="7" width="44.06640625" customWidth="1"/>
    <col min="8" max="8" width="14.9296875" customWidth="1"/>
    <col min="9" max="9" width="11.86328125" customWidth="1"/>
    <col min="10" max="10" width="45.265625" customWidth="1"/>
    <col min="11" max="11" width="14.59765625" customWidth="1"/>
    <col min="13" max="13" width="40.86328125" customWidth="1"/>
    <col min="14" max="14" width="14.53125" customWidth="1"/>
    <col min="15" max="15" width="14.9296875" customWidth="1"/>
  </cols>
  <sheetData>
    <row r="1" spans="1:15" ht="14.25" x14ac:dyDescent="0.45">
      <c r="A1" s="1281"/>
      <c r="B1" s="1268" t="s">
        <v>1419</v>
      </c>
      <c r="C1" s="1275" t="s">
        <v>1420</v>
      </c>
      <c r="D1" s="1268"/>
      <c r="E1" s="1268" t="s">
        <v>1421</v>
      </c>
      <c r="F1" s="1275" t="s">
        <v>1420</v>
      </c>
      <c r="G1" s="1277"/>
      <c r="H1" s="1268" t="s">
        <v>1422</v>
      </c>
      <c r="I1" s="1275" t="s">
        <v>1420</v>
      </c>
      <c r="J1" s="1277"/>
      <c r="K1" s="1268" t="s">
        <v>1423</v>
      </c>
      <c r="L1" s="1275" t="s">
        <v>1420</v>
      </c>
      <c r="M1" s="1277"/>
      <c r="N1" s="1268" t="s">
        <v>1424</v>
      </c>
      <c r="O1" s="1275" t="s">
        <v>1420</v>
      </c>
    </row>
    <row r="2" spans="1:15" ht="17.649999999999999" x14ac:dyDescent="0.5">
      <c r="A2" s="1418">
        <v>60</v>
      </c>
      <c r="B2" s="1419"/>
      <c r="C2" s="1405"/>
      <c r="D2" s="1405"/>
      <c r="E2" s="1405"/>
      <c r="F2" s="1406"/>
      <c r="G2" s="1406"/>
      <c r="H2" s="1405"/>
      <c r="I2" s="1406"/>
      <c r="J2" s="1406"/>
      <c r="K2" s="1405"/>
      <c r="L2" s="1406"/>
      <c r="M2" s="1406"/>
      <c r="N2" s="1405"/>
      <c r="O2" s="1406"/>
    </row>
    <row r="3" spans="1:15" ht="17.649999999999999" x14ac:dyDescent="0.5">
      <c r="A3" s="1418" t="s">
        <v>1425</v>
      </c>
      <c r="B3" s="1420">
        <f>'Pricing-GP-Margin'!C11</f>
        <v>17095.67547844191</v>
      </c>
      <c r="C3" s="1408">
        <f>((('Equipment Costs'!G14)+('System Variables'!$D$53)+'Labor Rate'!$L$8))-650</f>
        <v>3344.7992000000004</v>
      </c>
      <c r="D3" s="1404" t="s">
        <v>1425</v>
      </c>
      <c r="E3" s="1420">
        <f>'Pricing-GP-Margin'!D11</f>
        <v>19012.997893946052</v>
      </c>
      <c r="F3" s="1408">
        <f>((('Equipment Costs'!L14)+('System Variables'!$D$53)+'Labor Rate'!$L$8))-650</f>
        <v>4294.5592000000006</v>
      </c>
      <c r="G3" s="1404" t="s">
        <v>1425</v>
      </c>
      <c r="H3" s="1420">
        <f>'Pricing-GP-Margin'!E11</f>
        <v>20150.008145645104</v>
      </c>
      <c r="I3" s="1408">
        <f>((('Equipment Costs'!Q14)+('System Variables'!$D$53)+'Labor Rate'!$L$8))-650</f>
        <v>4427.0592000000006</v>
      </c>
      <c r="J3" s="1404" t="s">
        <v>1425</v>
      </c>
      <c r="K3" s="1420">
        <f>'Pricing-GP-Margin'!F11</f>
        <v>21231.329964086341</v>
      </c>
      <c r="L3" s="1408">
        <f>((('Equipment Costs'!V14)+('System Variables'!$D$53)+'Labor Rate'!$L$8))-650</f>
        <v>4668.7392</v>
      </c>
      <c r="M3" s="1404" t="s">
        <v>1425</v>
      </c>
      <c r="N3" s="1420">
        <f>'Pricing-GP-Margin'!G11</f>
        <v>22384.195118772517</v>
      </c>
      <c r="O3" s="1408">
        <f>((('Equipment Costs'!AA14)+('System Variables'!$D$53)+'Labor Rate'!$L$8))-650</f>
        <v>5029.1392000000005</v>
      </c>
    </row>
    <row r="4" spans="1:15" ht="17.649999999999999" x14ac:dyDescent="0.5">
      <c r="A4" s="1418" t="s">
        <v>1426</v>
      </c>
      <c r="B4" s="1420">
        <f>'Pricing-GP-Margin'!C20</f>
        <v>17370.512043538864</v>
      </c>
      <c r="C4" s="1408">
        <f>((('Equipment Costs'!G22)+('System Variables'!$D$53)+'Labor Rate'!$L$8))-650</f>
        <v>3592.8392000000003</v>
      </c>
      <c r="D4" s="1404" t="s">
        <v>1426</v>
      </c>
      <c r="E4" s="1420">
        <f>'Pricing-GP-Margin'!D20</f>
        <v>19591.071802120747</v>
      </c>
      <c r="F4" s="1408">
        <f>((('Equipment Costs'!L22)+('System Variables'!$D$53)+'Labor Rate'!$L$8))-650</f>
        <v>4810.7791999999999</v>
      </c>
      <c r="G4" s="1404" t="s">
        <v>1426</v>
      </c>
      <c r="H4" s="1420">
        <f>'Pricing-GP-Margin'!E20</f>
        <v>20078.452081571875</v>
      </c>
      <c r="I4" s="1408">
        <f>((('Equipment Costs'!Q22)+('System Variables'!$D$53)+'Labor Rate'!$L$8))-650</f>
        <v>4364.5191999999997</v>
      </c>
      <c r="J4" s="1404" t="s">
        <v>1426</v>
      </c>
      <c r="K4" s="1420">
        <f>'Pricing-GP-Margin'!F20</f>
        <v>21024.289028413827</v>
      </c>
      <c r="L4" s="1408">
        <f>((('Equipment Costs'!V22)+('System Variables'!$D$53)+'Labor Rate'!$L$8))-650</f>
        <v>4491.7192000000005</v>
      </c>
      <c r="M4" s="1404" t="s">
        <v>1426</v>
      </c>
      <c r="N4" s="1420">
        <f>'Pricing-GP-Margin'!G20</f>
        <v>21931.539616380171</v>
      </c>
      <c r="O4" s="1408">
        <f>((('Equipment Costs'!AA22)+('System Variables'!$D$53)+'Labor Rate'!$L$8))-650</f>
        <v>4650.7192000000005</v>
      </c>
    </row>
    <row r="5" spans="1:15" ht="17.649999999999999" x14ac:dyDescent="0.5">
      <c r="A5" s="1418" t="s">
        <v>1427</v>
      </c>
      <c r="B5" s="1420">
        <f>'Pricing-GP-Margin'!C29</f>
        <v>16947.498857943294</v>
      </c>
      <c r="C5" s="1408">
        <f>((('Equipment Costs'!G30)+('System Variables'!$D$53)+'Labor Rate'!$L$8))-650</f>
        <v>3338.4391999999998</v>
      </c>
      <c r="D5" s="1404" t="s">
        <v>1427</v>
      </c>
      <c r="E5" s="1420">
        <f>'Pricing-GP-Margin'!D29</f>
        <v>18650.770122389502</v>
      </c>
      <c r="F5" s="1408">
        <f>((('Equipment Costs'!L30)+('System Variables'!$D$53)+'Labor Rate'!$L$8))-650</f>
        <v>4098.4592000000002</v>
      </c>
      <c r="G5" s="1404" t="s">
        <v>1427</v>
      </c>
      <c r="H5" s="1420">
        <f>'Pricing-GP-Margin'!E29</f>
        <v>18694.4367497641</v>
      </c>
      <c r="I5" s="1408">
        <f>((('Equipment Costs'!Q30)+('System Variables'!$D$53)+'Labor Rate'!$L$8))-650</f>
        <v>3282.2592000000004</v>
      </c>
      <c r="J5" s="1404" t="s">
        <v>1427</v>
      </c>
      <c r="K5" s="1420">
        <f>'Pricing-GP-Margin'!F29</f>
        <v>19659.108443618505</v>
      </c>
      <c r="L5" s="1408">
        <f>((('Equipment Costs'!V30)+('System Variables'!$D$53)+'Labor Rate'!$L$8))-650</f>
        <v>3451.8591999999999</v>
      </c>
      <c r="M5" s="1404" t="s">
        <v>1427</v>
      </c>
      <c r="N5" s="1420">
        <f>'Pricing-GP-Margin'!G29</f>
        <v>19533.6575589639</v>
      </c>
      <c r="O5" s="1408">
        <f>((('Equipment Costs'!AA30)+('System Variables'!$D$53)+'Labor Rate'!$L$8))-650</f>
        <v>2773.4592000000002</v>
      </c>
    </row>
    <row r="6" spans="1:15" ht="17.649999999999999" x14ac:dyDescent="0.5">
      <c r="A6" s="1418" t="s">
        <v>1428</v>
      </c>
      <c r="B6" s="1420">
        <f>'Pricing-GP-Margin'!C38</f>
        <v>16972.163677887893</v>
      </c>
      <c r="C6" s="1408">
        <f>((('Equipment Costs'!G38)+('System Variables'!$D$53)+'Labor Rate'!$L$8))-650</f>
        <v>3360.6992</v>
      </c>
      <c r="D6" s="1404" t="s">
        <v>1428</v>
      </c>
      <c r="E6" s="1420">
        <f>'Pricing-GP-Margin'!D38</f>
        <v>18603.289719254004</v>
      </c>
      <c r="F6" s="1408">
        <f>((('Equipment Costs'!L38)+('System Variables'!$D$53)+'Labor Rate'!$L$8))-650</f>
        <v>4056.0592000000006</v>
      </c>
      <c r="G6" s="1404" t="s">
        <v>1428</v>
      </c>
      <c r="H6" s="1420">
        <f>'Pricing-GP-Margin'!E38</f>
        <v>18755.077482029548</v>
      </c>
      <c r="I6" s="1408">
        <f>((('Equipment Costs'!Q38)+('System Variables'!$D$53)+'Labor Rate'!$L$8))-650</f>
        <v>3335.2592000000004</v>
      </c>
      <c r="J6" s="1404" t="s">
        <v>1428</v>
      </c>
      <c r="K6" s="1420">
        <f>'Pricing-GP-Margin'!F38</f>
        <v>19659.108443618505</v>
      </c>
      <c r="L6" s="1408">
        <f>((('Equipment Costs'!V38)+('System Variables'!$D$53)+'Labor Rate'!$L$8))-650</f>
        <v>3451.8591999999999</v>
      </c>
      <c r="M6" s="1404" t="s">
        <v>1428</v>
      </c>
      <c r="N6" s="1420">
        <f>'Pricing-GP-Margin'!G38</f>
        <v>19533.6575589639</v>
      </c>
      <c r="O6" s="1408">
        <f>((('Equipment Costs'!AA38)+('System Variables'!$D$53)+'Labor Rate'!$L$8))-650</f>
        <v>2773.4592000000002</v>
      </c>
    </row>
    <row r="7" spans="1:15" ht="17.649999999999999" x14ac:dyDescent="0.5">
      <c r="A7" s="1418" t="s">
        <v>1429</v>
      </c>
      <c r="B7" s="1420">
        <f>'Pricing-GP-Margin'!C47</f>
        <v>14563.105727749389</v>
      </c>
      <c r="C7" s="1408">
        <f>((('Equipment Costs'!G46)+('System Variables'!$D$53)+'Labor Rate'!$L$8))-650</f>
        <v>2473.4791999999998</v>
      </c>
      <c r="D7" s="1404" t="s">
        <v>1429</v>
      </c>
      <c r="E7" s="1420">
        <f>'Pricing-GP-Margin'!D47</f>
        <v>16225.579976812793</v>
      </c>
      <c r="F7" s="1408">
        <f>((('Equipment Costs'!L46)+('System Variables'!$D$53)+'Labor Rate'!$L$8))-650</f>
        <v>3219.7192</v>
      </c>
      <c r="G7" s="1404" t="s">
        <v>1429</v>
      </c>
      <c r="H7" s="1420">
        <f>'Pricing-GP-Margin'!E47</f>
        <v>17363.847733745792</v>
      </c>
      <c r="I7" s="1408">
        <f>((('Equipment Costs'!Q46)+('System Variables'!$D$53)+'Labor Rate'!$L$8))-650</f>
        <v>3406.2791999999999</v>
      </c>
      <c r="J7" s="1404" t="s">
        <v>1429</v>
      </c>
      <c r="K7" s="1420">
        <f>'Pricing-GP-Margin'!F47</f>
        <v>18321.266572273478</v>
      </c>
      <c r="L7" s="1408">
        <f>((('Equipment Costs'!V46)+('System Variables'!$D$53)+'Labor Rate'!$L$8))-650</f>
        <v>3594.9592000000002</v>
      </c>
      <c r="M7" s="1404" t="s">
        <v>1429</v>
      </c>
      <c r="N7" s="1420">
        <f>'Pricing-GP-Margin'!G47</f>
        <v>19262.180525471082</v>
      </c>
      <c r="O7" s="1408">
        <f>((('Equipment Costs'!AA46)+('System Variables'!$D$53)+'Labor Rate'!$L$8))-650</f>
        <v>3833.4592000000002</v>
      </c>
    </row>
    <row r="8" spans="1:15" ht="17.649999999999999" x14ac:dyDescent="0.5">
      <c r="A8" s="1418" t="s">
        <v>1430</v>
      </c>
      <c r="B8" s="1420">
        <f>'Pricing-GP-Margin'!C56</f>
        <v>13843.944287306176</v>
      </c>
      <c r="C8" s="1408">
        <f>((('Equipment Costs'!G54)+('System Variables'!$D$53)+'Labor Rate'!$L$8))-650</f>
        <v>1852.3191999999999</v>
      </c>
      <c r="D8" s="1404" t="s">
        <v>1430</v>
      </c>
      <c r="E8" s="1420">
        <f>'Pricing-GP-Margin'!D56</f>
        <v>14877.9616117512</v>
      </c>
      <c r="F8" s="1408">
        <f>((('Equipment Costs'!L54)+('System Variables'!$D$53)+'Labor Rate'!$L$8))-650</f>
        <v>2044.1792</v>
      </c>
      <c r="G8" s="1404" t="s">
        <v>1430</v>
      </c>
      <c r="H8" s="1420">
        <f>'Pricing-GP-Margin'!E56</f>
        <v>17568.443614752658</v>
      </c>
      <c r="I8" s="1408">
        <f>((('Equipment Costs'!Q54)+('System Variables'!$D$53)+'Labor Rate'!$L$8))-650</f>
        <v>3612.9791999999998</v>
      </c>
      <c r="J8" s="1404" t="s">
        <v>1430</v>
      </c>
      <c r="K8" s="1420">
        <f>'Pricing-GP-Margin'!F56</f>
        <v>18826.713121981076</v>
      </c>
      <c r="L8" s="1408">
        <f>((('Equipment Costs'!V54)+('System Variables'!$D$53)+'Labor Rate'!$L$8))-650</f>
        <v>4054.9992000000002</v>
      </c>
      <c r="M8" s="1404" t="s">
        <v>1430</v>
      </c>
      <c r="N8" s="1420">
        <f>'Pricing-GP-Margin'!G16</f>
        <v>21904.912822121802</v>
      </c>
      <c r="O8" s="1408">
        <f>((('Equipment Costs'!AA54)+('System Variables'!$D$53)+'Labor Rate'!$L$8))-650</f>
        <v>4213.9992000000002</v>
      </c>
    </row>
    <row r="9" spans="1:15" ht="17.649999999999999" x14ac:dyDescent="0.5">
      <c r="A9" s="1418"/>
      <c r="B9" s="1420"/>
      <c r="C9" s="1405"/>
      <c r="D9" s="1405"/>
      <c r="E9" s="1407"/>
      <c r="F9" s="1406"/>
      <c r="G9" s="1406"/>
      <c r="H9" s="1407"/>
      <c r="I9" s="1406"/>
      <c r="J9" s="1406"/>
      <c r="K9" s="1407"/>
      <c r="L9" s="1406"/>
      <c r="M9" s="1406"/>
      <c r="N9" s="1407"/>
      <c r="O9" s="1406"/>
    </row>
    <row r="10" spans="1:15" ht="17.649999999999999" x14ac:dyDescent="0.5">
      <c r="A10" s="1404">
        <v>48</v>
      </c>
      <c r="B10" s="1407"/>
      <c r="C10" s="1405"/>
      <c r="D10" s="1405"/>
      <c r="E10" s="1407"/>
      <c r="F10" s="1406"/>
      <c r="G10" s="1406"/>
      <c r="H10" s="1407"/>
      <c r="I10" s="1406"/>
      <c r="J10" s="1406"/>
      <c r="K10" s="1407"/>
      <c r="L10" s="1406"/>
      <c r="M10" s="1406"/>
      <c r="N10" s="1407"/>
      <c r="O10" s="1406"/>
    </row>
    <row r="11" spans="1:15" ht="17.649999999999999" x14ac:dyDescent="0.5">
      <c r="A11" s="1404" t="s">
        <v>1425</v>
      </c>
      <c r="B11" s="1407">
        <f>'Pricing-GP-Margin'!C10</f>
        <v>16814.966337167672</v>
      </c>
      <c r="C11" s="1408">
        <f>((('Equipment Costs'!G13)+('System Variables'!$D$53)+'Labor Rate'!$L$8))-650</f>
        <v>3091.4592000000002</v>
      </c>
      <c r="D11" s="1404" t="s">
        <v>1425</v>
      </c>
      <c r="E11" s="1407">
        <f>'Pricing-GP-Margin'!C10</f>
        <v>16814.966337167672</v>
      </c>
      <c r="F11" s="1408">
        <f>((('Equipment Costs'!L13)+('System Variables'!$D$53)+'Labor Rate'!$L$8))-650</f>
        <v>4031.6792000000005</v>
      </c>
      <c r="G11" s="1404" t="s">
        <v>1425</v>
      </c>
      <c r="H11" s="1407">
        <f>'Pricing-GP-Margin'!E10</f>
        <v>20150.008145645104</v>
      </c>
      <c r="I11" s="1408">
        <f>((('Equipment Costs'!Q13)+('System Variables'!$D$53)+'Labor Rate'!$L$8))-650</f>
        <v>4427.0592000000006</v>
      </c>
      <c r="J11" s="1404" t="s">
        <v>1425</v>
      </c>
      <c r="K11" s="1407">
        <f>'Pricing-GP-Margin'!F10</f>
        <v>21231.329964086341</v>
      </c>
      <c r="L11" s="1408">
        <f>((('Equipment Costs'!V13)+('System Variables'!$D$53)+'Labor Rate'!$L$8))-650</f>
        <v>4668.7392</v>
      </c>
      <c r="M11" s="1404" t="s">
        <v>1425</v>
      </c>
      <c r="N11" s="1407">
        <f>'Pricing-GP-Margin'!G10</f>
        <v>22384.195118772517</v>
      </c>
      <c r="O11" s="1408">
        <f>((('Equipment Costs'!AA13)+('System Variables'!$D$53)+'Labor Rate'!$L$8))-650</f>
        <v>5029.1392000000005</v>
      </c>
    </row>
    <row r="12" spans="1:15" ht="17.649999999999999" x14ac:dyDescent="0.5">
      <c r="A12" s="1404" t="s">
        <v>1426</v>
      </c>
      <c r="B12" s="1407">
        <f>'Pricing-GP-Margin'!C19</f>
        <v>17060.440021378199</v>
      </c>
      <c r="C12" s="1408">
        <f>((('Equipment Costs'!G21)+('System Variables'!$D$53)+'Labor Rate'!$L$8))-650</f>
        <v>3312.9992000000002</v>
      </c>
      <c r="D12" s="1404" t="s">
        <v>1426</v>
      </c>
      <c r="E12" s="1407">
        <f>'Pricing-GP-Margin'!C19</f>
        <v>17060.440021378199</v>
      </c>
      <c r="F12" s="1408">
        <f>((('Equipment Costs'!L21)+('System Variables'!$D$53)+'Labor Rate'!$L$8))-650</f>
        <v>4471.5792000000001</v>
      </c>
      <c r="G12" s="1404" t="s">
        <v>1426</v>
      </c>
      <c r="H12" s="1407">
        <f>'Pricing-GP-Margin'!E19</f>
        <v>20078.452081571875</v>
      </c>
      <c r="I12" s="1408">
        <f>((('Equipment Costs'!Q21)+('System Variables'!$D$53)+'Labor Rate'!$L$8))-650</f>
        <v>4364.5191999999997</v>
      </c>
      <c r="J12" s="1404" t="s">
        <v>1426</v>
      </c>
      <c r="K12" s="1407">
        <f>'Pricing-GP-Margin'!F19</f>
        <v>20997.014174612657</v>
      </c>
      <c r="L12" s="1408">
        <f>((('Equipment Costs'!V21)+('System Variables'!$D$53)+'Labor Rate'!$L$8))-650</f>
        <v>4468.3991999999998</v>
      </c>
      <c r="M12" s="1404" t="s">
        <v>1426</v>
      </c>
      <c r="N12" s="1407">
        <f>'Pricing-GP-Margin'!G19</f>
        <v>21904.912822121802</v>
      </c>
      <c r="O12" s="1408">
        <f>((('Equipment Costs'!AA21)+('System Variables'!$D$53)+'Labor Rate'!$L$8))-650</f>
        <v>4628.4592000000002</v>
      </c>
    </row>
    <row r="13" spans="1:15" ht="17.649999999999999" x14ac:dyDescent="0.5">
      <c r="A13" s="1404" t="s">
        <v>1427</v>
      </c>
      <c r="B13" s="1407">
        <f>'Pricing-GP-Margin'!C28</f>
        <v>16808.906060159359</v>
      </c>
      <c r="C13" s="1408">
        <f>((('Equipment Costs'!G29)+('System Variables'!$D$53)+'Labor Rate'!$L$8))-650</f>
        <v>3213.3591999999999</v>
      </c>
      <c r="D13" s="1404" t="s">
        <v>1427</v>
      </c>
      <c r="E13" s="1407">
        <f>'Pricing-GP-Margin'!C28</f>
        <v>16808.906060159359</v>
      </c>
      <c r="F13" s="1408">
        <f>((('Equipment Costs'!L29)+('System Variables'!$D$53)+'Labor Rate'!$L$8))-650</f>
        <v>3817.5591999999997</v>
      </c>
      <c r="G13" s="1404" t="s">
        <v>1427</v>
      </c>
      <c r="H13" s="1407">
        <f>'Pricing-GP-Margin'!E28</f>
        <v>18694.4367497641</v>
      </c>
      <c r="I13" s="1408">
        <f>((('Equipment Costs'!Q29)+('System Variables'!$D$53)+'Labor Rate'!$L$8))-650</f>
        <v>3282.2592000000004</v>
      </c>
      <c r="J13" s="1404" t="s">
        <v>1427</v>
      </c>
      <c r="K13" s="1407">
        <f>'Pricing-GP-Margin'!F28</f>
        <v>19659.108443618505</v>
      </c>
      <c r="L13" s="1408">
        <f>((('Equipment Costs'!V29)+('System Variables'!$D$53)+'Labor Rate'!$L$8))-650</f>
        <v>3451.8591999999999</v>
      </c>
      <c r="M13" s="1404" t="s">
        <v>1427</v>
      </c>
      <c r="N13" s="1407">
        <f>'Pricing-GP-Margin'!G28</f>
        <v>19533.6575589639</v>
      </c>
      <c r="O13" s="1408">
        <f>((('Equipment Costs'!AA29)+('System Variables'!$D$53)+'Labor Rate'!$L$8))-650</f>
        <v>2773.4592000000002</v>
      </c>
    </row>
    <row r="14" spans="1:15" ht="17.649999999999999" x14ac:dyDescent="0.5">
      <c r="A14" s="1404" t="s">
        <v>1428</v>
      </c>
      <c r="B14" s="1407">
        <f>'Pricing-GP-Margin'!C37</f>
        <v>16795.986392569332</v>
      </c>
      <c r="C14" s="1408">
        <f>((('Equipment Costs'!G37)+('System Variables'!$D$53)+'Labor Rate'!$L$8))-650</f>
        <v>3201.6992</v>
      </c>
      <c r="D14" s="1404" t="s">
        <v>1428</v>
      </c>
      <c r="E14" s="1407">
        <f>'Pricing-GP-Margin'!C37</f>
        <v>16795.986392569332</v>
      </c>
      <c r="F14" s="1408">
        <f>((('Equipment Costs'!L37)+('System Variables'!$D$53)+'Labor Rate'!$L$8))-650</f>
        <v>3950.0591999999997</v>
      </c>
      <c r="G14" s="1404" t="s">
        <v>1428</v>
      </c>
      <c r="H14" s="1407">
        <f>'Pricing-GP-Margin'!E37</f>
        <v>18755.077482029548</v>
      </c>
      <c r="I14" s="1408">
        <f>((('Equipment Costs'!Q37)+('System Variables'!$D$53)+'Labor Rate'!$L$8))-650</f>
        <v>3335.2592000000004</v>
      </c>
      <c r="J14" s="1404" t="s">
        <v>1428</v>
      </c>
      <c r="K14" s="1407">
        <f>'Pricing-GP-Margin'!F37</f>
        <v>19659.108443618505</v>
      </c>
      <c r="L14" s="1408">
        <f>((('Equipment Costs'!V37)+('System Variables'!$D$53)+'Labor Rate'!$L$8))-650</f>
        <v>3451.8591999999999</v>
      </c>
      <c r="M14" s="1404" t="s">
        <v>1428</v>
      </c>
      <c r="N14" s="1407">
        <f>'Pricing-GP-Margin'!G37</f>
        <v>19533.6575589639</v>
      </c>
      <c r="O14" s="1408">
        <f>((('Equipment Costs'!AA37)+('System Variables'!$D$53)+'Labor Rate'!$L$8))-650</f>
        <v>2773.4592000000002</v>
      </c>
    </row>
    <row r="15" spans="1:15" ht="17.649999999999999" x14ac:dyDescent="0.5">
      <c r="A15" s="1404" t="s">
        <v>1429</v>
      </c>
      <c r="B15" s="1407">
        <f>'Pricing-GP-Margin'!C46</f>
        <v>14282.39658647515</v>
      </c>
      <c r="C15" s="1408">
        <f>((('Equipment Costs'!G45)+('System Variables'!$D$53)+'Labor Rate'!$L$8))-650</f>
        <v>2220.1392000000001</v>
      </c>
      <c r="D15" s="1404" t="s">
        <v>1429</v>
      </c>
      <c r="E15" s="1407">
        <f>'Pricing-GP-Margin'!C46</f>
        <v>14282.39658647515</v>
      </c>
      <c r="F15" s="1408">
        <f>((('Equipment Costs'!L45)+('System Variables'!$D$53)+'Labor Rate'!$L$8))-650</f>
        <v>2986.5192000000002</v>
      </c>
      <c r="G15" s="1404" t="s">
        <v>1429</v>
      </c>
      <c r="H15" s="1407">
        <f>'Pricing-GP-Margin'!E46</f>
        <v>17363.847733745792</v>
      </c>
      <c r="I15" s="1408">
        <f>((('Equipment Costs'!Q45)+('System Variables'!$D$53)+'Labor Rate'!$L$8))-650</f>
        <v>3406.2791999999999</v>
      </c>
      <c r="J15" s="1404" t="s">
        <v>1429</v>
      </c>
      <c r="K15" s="1407">
        <f>'Pricing-GP-Margin'!F46</f>
        <v>18321.266572273478</v>
      </c>
      <c r="L15" s="1408">
        <f>((('Equipment Costs'!V45)+('System Variables'!$D$53)+'Labor Rate'!$L$8))-650</f>
        <v>3594.9592000000002</v>
      </c>
      <c r="M15" s="1404" t="s">
        <v>1429</v>
      </c>
      <c r="N15" s="1407">
        <f>'Pricing-GP-Margin'!G46</f>
        <v>19262.180525471082</v>
      </c>
      <c r="O15" s="1408">
        <f>((('Equipment Costs'!AA45)+('System Variables'!$D$53)+'Labor Rate'!$L$8))-650</f>
        <v>3833.4592000000002</v>
      </c>
    </row>
    <row r="16" spans="1:15" ht="17.649999999999999" x14ac:dyDescent="0.5">
      <c r="A16" s="1404" t="s">
        <v>1430</v>
      </c>
      <c r="B16" s="1407">
        <f>'Pricing-GP-Margin'!C55</f>
        <v>13789.91658647515</v>
      </c>
      <c r="C16" s="1408">
        <f>((('Equipment Costs'!G53)+('System Variables'!$D$53)+'Labor Rate'!$L$8))-650</f>
        <v>1803.5592000000001</v>
      </c>
      <c r="D16" s="1404" t="s">
        <v>1430</v>
      </c>
      <c r="E16" s="1407">
        <f>'Pricing-GP-Margin'!C55</f>
        <v>13789.91658647515</v>
      </c>
      <c r="F16" s="1408">
        <f>((('Equipment Costs'!L53)+('System Variables'!$D$53)+'Labor Rate'!$L$8))-650</f>
        <v>2044.1792</v>
      </c>
      <c r="G16" s="1404" t="s">
        <v>1430</v>
      </c>
      <c r="H16" s="1407">
        <f>'Pricing-GP-Margin'!E55</f>
        <v>17568.443614752658</v>
      </c>
      <c r="I16" s="1408">
        <f>((('Equipment Costs'!Q53)+('System Variables'!$D$53)+'Labor Rate'!$L$8))-650</f>
        <v>3612.9791999999998</v>
      </c>
      <c r="J16" s="1404" t="s">
        <v>1430</v>
      </c>
      <c r="K16" s="1407">
        <f>'Pricing-GP-Margin'!F55</f>
        <v>18826.713121981076</v>
      </c>
      <c r="L16" s="1408">
        <f>((('Equipment Costs'!V53)+('System Variables'!$D$53)+'Labor Rate'!$L$8))-650</f>
        <v>4054.9992000000002</v>
      </c>
      <c r="M16" s="1404" t="s">
        <v>1430</v>
      </c>
      <c r="N16" s="1407">
        <f>'Pricing-GP-Margin'!G55</f>
        <v>19684.018802983039</v>
      </c>
      <c r="O16" s="1408">
        <f>((('Equipment Costs'!AA53)+('System Variables'!$D$53)+'Labor Rate'!$L$8))-650</f>
        <v>4213.9992000000002</v>
      </c>
    </row>
    <row r="17" spans="1:15" ht="17.649999999999999" x14ac:dyDescent="0.5">
      <c r="A17" s="1404"/>
      <c r="B17" s="1407"/>
      <c r="C17" s="1405"/>
      <c r="D17" s="1405"/>
      <c r="E17" s="1407"/>
      <c r="F17" s="1406"/>
      <c r="G17" s="1406"/>
      <c r="H17" s="1407"/>
      <c r="I17" s="1406"/>
      <c r="J17" s="1406"/>
      <c r="K17" s="1407"/>
      <c r="L17" s="1406"/>
      <c r="M17" s="1406"/>
      <c r="N17" s="1407"/>
      <c r="O17" s="1406"/>
    </row>
    <row r="18" spans="1:15" ht="17.649999999999999" x14ac:dyDescent="0.5">
      <c r="A18" s="1404">
        <v>42</v>
      </c>
      <c r="B18" s="1407"/>
      <c r="C18" s="1405"/>
      <c r="D18" s="1405"/>
      <c r="E18" s="1407"/>
      <c r="F18" s="1406"/>
      <c r="G18" s="1406"/>
      <c r="H18" s="1407"/>
      <c r="I18" s="1406"/>
      <c r="J18" s="1406"/>
      <c r="K18" s="1407"/>
      <c r="L18" s="1406"/>
      <c r="M18" s="1406"/>
      <c r="N18" s="1407"/>
      <c r="O18" s="1406"/>
    </row>
    <row r="19" spans="1:15" ht="17.649999999999999" x14ac:dyDescent="0.5">
      <c r="A19" s="1404" t="s">
        <v>1425</v>
      </c>
      <c r="B19" s="1407">
        <f>'Pricing-GP-Margin'!C9</f>
        <v>16674.024508912822</v>
      </c>
      <c r="C19" s="1408">
        <f>((('Equipment Costs'!G12)+('System Variables'!$D$53)+'Labor Rate'!$L$8))-650</f>
        <v>2964.2592000000004</v>
      </c>
      <c r="D19" s="1404" t="s">
        <v>1425</v>
      </c>
      <c r="E19" s="1407">
        <f>'Pricing-GP-Margin'!E9</f>
        <v>20150.008145645104</v>
      </c>
      <c r="F19" s="1408">
        <f>((('Equipment Costs'!L12)+('System Variables'!$D$53)+'Labor Rate'!$L$8))-650</f>
        <v>3938.3991999999998</v>
      </c>
      <c r="G19" s="1404" t="s">
        <v>1425</v>
      </c>
      <c r="H19" s="1407">
        <f>'Pricing-GP-Margin'!G9</f>
        <v>22384.195118772517</v>
      </c>
      <c r="I19" s="1408">
        <f>((('Equipment Costs'!Q12)+('System Variables'!$D$53)+'Labor Rate'!$L$8))-650</f>
        <v>4427.0592000000006</v>
      </c>
      <c r="J19" s="1404" t="s">
        <v>1425</v>
      </c>
      <c r="K19" s="1407">
        <f>'Pricing-GP-Margin'!F9</f>
        <v>21231.329964086341</v>
      </c>
      <c r="L19" s="1408">
        <f>((('Equipment Costs'!V12)+('System Variables'!$D$53)+'Labor Rate'!$L$8))-650</f>
        <v>4668.7392</v>
      </c>
      <c r="M19" s="1404" t="s">
        <v>1425</v>
      </c>
      <c r="N19" s="1407">
        <f>'Pricing-GP-Margin'!G9</f>
        <v>22384.195118772517</v>
      </c>
      <c r="O19" s="1408">
        <f>((('Equipment Costs'!AA12)+('System Variables'!$D$53)+'Labor Rate'!$L$8))-650</f>
        <v>5029.1392000000005</v>
      </c>
    </row>
    <row r="20" spans="1:15" ht="17.649999999999999" x14ac:dyDescent="0.5">
      <c r="A20" s="1404" t="s">
        <v>1426</v>
      </c>
      <c r="B20" s="1407">
        <f>'Pricing-GP-Margin'!C18</f>
        <v>16767.98572774939</v>
      </c>
      <c r="C20" s="1408">
        <f>((('Equipment Costs'!G20)+('System Variables'!$D$53)+'Labor Rate'!$L$8))-650</f>
        <v>3049.0592000000001</v>
      </c>
      <c r="D20" s="1404" t="s">
        <v>1426</v>
      </c>
      <c r="E20" s="1407">
        <f>'Pricing-GP-Margin'!E18</f>
        <v>20078.452081571875</v>
      </c>
      <c r="F20" s="1408">
        <f>((('Equipment Costs'!L20)+('System Variables'!$D$53)+'Labor Rate'!$L$8))-650</f>
        <v>4175.8392000000003</v>
      </c>
      <c r="G20" s="1404" t="s">
        <v>1426</v>
      </c>
      <c r="H20" s="1407">
        <f>'Pricing-GP-Margin'!G18</f>
        <v>21904.912822121802</v>
      </c>
      <c r="I20" s="1408">
        <f>((('Equipment Costs'!Q20)+('System Variables'!$D$53)+'Labor Rate'!$L$8))-650</f>
        <v>4364.5191999999997</v>
      </c>
      <c r="J20" s="1404" t="s">
        <v>1426</v>
      </c>
      <c r="K20" s="1407">
        <f>'Pricing-GP-Margin'!F18</f>
        <v>20997.014174612657</v>
      </c>
      <c r="L20" s="1408">
        <f>((('Equipment Costs'!V20)+('System Variables'!$D$53)+'Labor Rate'!$L$8))-650</f>
        <v>4468.3991999999998</v>
      </c>
      <c r="M20" s="1404" t="s">
        <v>1426</v>
      </c>
      <c r="N20" s="1407">
        <f>'Pricing-GP-Margin'!G18</f>
        <v>21904.912822121802</v>
      </c>
      <c r="O20" s="1408">
        <f>((('Equipment Costs'!AA20)+('System Variables'!$D$53)+'Labor Rate'!$L$8))-650</f>
        <v>4628.4592000000002</v>
      </c>
    </row>
    <row r="21" spans="1:15" ht="17.649999999999999" x14ac:dyDescent="0.5">
      <c r="A21" s="1404" t="s">
        <v>1427</v>
      </c>
      <c r="B21" s="1407">
        <f>'Pricing-GP-Margin'!C27</f>
        <v>16576.352043538864</v>
      </c>
      <c r="C21" s="1408">
        <f>((('Equipment Costs'!G28)+('System Variables'!$D$53)+'Labor Rate'!$L$8))-650</f>
        <v>3003.4791999999998</v>
      </c>
      <c r="D21" s="1404" t="s">
        <v>1427</v>
      </c>
      <c r="E21" s="1407">
        <f>'Pricing-GP-Margin'!E27</f>
        <v>18694.4367497641</v>
      </c>
      <c r="F21" s="1408">
        <f>((('Equipment Costs'!L28)+('System Variables'!$D$53)+'Labor Rate'!$L$8))-650</f>
        <v>3647.9592000000002</v>
      </c>
      <c r="G21" s="1404" t="s">
        <v>1427</v>
      </c>
      <c r="H21" s="1407">
        <f>'Pricing-GP-Margin'!G27</f>
        <v>19533.6575589639</v>
      </c>
      <c r="I21" s="1408">
        <f>((('Equipment Costs'!Q28)+('System Variables'!$D$53)+'Labor Rate'!$L$8))-650</f>
        <v>3282.2592000000004</v>
      </c>
      <c r="J21" s="1404" t="s">
        <v>1427</v>
      </c>
      <c r="K21" s="1407">
        <f>'Pricing-GP-Margin'!F27</f>
        <v>18865.658151220843</v>
      </c>
      <c r="L21" s="1408">
        <f>((('Equipment Costs'!V28)+('System Variables'!$D$53)+'Labor Rate'!$L$8))-650</f>
        <v>2773.4592000000002</v>
      </c>
      <c r="M21" s="1404" t="s">
        <v>1427</v>
      </c>
      <c r="N21" s="1407">
        <f>'Pricing-GP-Margin'!G27</f>
        <v>19533.6575589639</v>
      </c>
      <c r="O21" s="1408">
        <f>((('Equipment Costs'!AA28)+('System Variables'!$D$53)+'Labor Rate'!$L$8))-650</f>
        <v>2773.4592000000002</v>
      </c>
    </row>
    <row r="22" spans="1:15" ht="17.649999999999999" x14ac:dyDescent="0.5">
      <c r="A22" s="1404" t="s">
        <v>1428</v>
      </c>
      <c r="B22" s="1407">
        <f>'Pricing-GP-Margin'!C36</f>
        <v>16613.93653107349</v>
      </c>
      <c r="C22" s="1408">
        <f>((('Equipment Costs'!G36)+('System Variables'!$D$53)+'Labor Rate'!$L$8))-650</f>
        <v>3037.3991999999998</v>
      </c>
      <c r="D22" s="1404" t="s">
        <v>1428</v>
      </c>
      <c r="E22" s="1407">
        <f>'Pricing-GP-Margin'!E36</f>
        <v>18755.077482029548</v>
      </c>
      <c r="F22" s="1408">
        <f>((('Equipment Costs'!L36)+('System Variables'!$D$53)+'Labor Rate'!$L$8))-650</f>
        <v>3665.9791999999998</v>
      </c>
      <c r="G22" s="1404" t="s">
        <v>1428</v>
      </c>
      <c r="H22" s="1407">
        <f>'Pricing-GP-Margin'!G36</f>
        <v>19533.6575589639</v>
      </c>
      <c r="I22" s="1408">
        <f>((('Equipment Costs'!Q36)+('System Variables'!$D$53)+'Labor Rate'!$L$8))-650</f>
        <v>3335.2592000000004</v>
      </c>
      <c r="J22" s="1404" t="s">
        <v>1428</v>
      </c>
      <c r="K22" s="1407">
        <f>'Pricing-GP-Margin'!F36</f>
        <v>18865.658151220843</v>
      </c>
      <c r="L22" s="1408">
        <f>((('Equipment Costs'!V36)+('System Variables'!$D$53)+'Labor Rate'!$L$8))-650</f>
        <v>2773.4592000000002</v>
      </c>
      <c r="M22" s="1404" t="s">
        <v>1428</v>
      </c>
      <c r="N22" s="1407">
        <f>'Pricing-GP-Margin'!G36</f>
        <v>19533.6575589639</v>
      </c>
      <c r="O22" s="1408">
        <f>((('Equipment Costs'!AA36)+('System Variables'!$D$53)+'Labor Rate'!$L$8))-650</f>
        <v>2773.4592000000002</v>
      </c>
    </row>
    <row r="23" spans="1:15" ht="17.649999999999999" x14ac:dyDescent="0.5">
      <c r="A23" s="1404" t="s">
        <v>1429</v>
      </c>
      <c r="B23" s="1407">
        <f>'Pricing-GP-Margin'!C45</f>
        <v>14200.180519993155</v>
      </c>
      <c r="C23" s="1408">
        <f>((('Equipment Costs'!G44)+('System Variables'!$D$53)+'Labor Rate'!$L$8))-650</f>
        <v>2145.9391999999998</v>
      </c>
      <c r="D23" s="1404" t="s">
        <v>1429</v>
      </c>
      <c r="E23" s="1407">
        <f>'Pricing-GP-Margin'!E45</f>
        <v>17363.847733745792</v>
      </c>
      <c r="F23" s="1408">
        <f>((('Equipment Costs'!L44)+('System Variables'!$D$53)+'Labor Rate'!$L$8))-650</f>
        <v>2812.6792</v>
      </c>
      <c r="G23" s="1404" t="s">
        <v>1429</v>
      </c>
      <c r="H23" s="1407">
        <f>'Pricing-GP-Margin'!G45</f>
        <v>17994.237941739022</v>
      </c>
      <c r="I23" s="1408">
        <f>((('Equipment Costs'!Q44)+('System Variables'!$D$53)+'Labor Rate'!$L$8))-650</f>
        <v>3406.2791999999999</v>
      </c>
      <c r="J23" s="1404" t="s">
        <v>1429</v>
      </c>
      <c r="K23" s="1407">
        <f>'Pricing-GP-Margin'!F45</f>
        <v>18321.266572273478</v>
      </c>
      <c r="L23" s="1408">
        <f>((('Equipment Costs'!V44)+('System Variables'!$D$53)+'Labor Rate'!$L$8))-650</f>
        <v>3594.9592000000002</v>
      </c>
      <c r="M23" s="1404" t="s">
        <v>1429</v>
      </c>
      <c r="N23" s="1407">
        <f>'Pricing-GP-Margin'!G45</f>
        <v>17994.237941739022</v>
      </c>
      <c r="O23" s="1408">
        <f>((('Equipment Costs'!AA44)+('System Variables'!$D$53)+'Labor Rate'!$L$8))-650</f>
        <v>2773.4592000000002</v>
      </c>
    </row>
    <row r="24" spans="1:15" ht="17.649999999999999" x14ac:dyDescent="0.5">
      <c r="A24" s="1404" t="s">
        <v>1430</v>
      </c>
      <c r="B24" s="1407">
        <f>'Pricing-GP-Margin'!C54</f>
        <v>13789.91658647515</v>
      </c>
      <c r="C24" s="1408">
        <f>((('Equipment Costs'!G52)+('System Variables'!$D$53)+'Labor Rate'!$L$8))-650</f>
        <v>1803.5592000000001</v>
      </c>
      <c r="D24" s="1404" t="s">
        <v>1430</v>
      </c>
      <c r="E24" s="1407">
        <f>'Pricing-GP-Margin'!E54</f>
        <v>17590.274278368219</v>
      </c>
      <c r="F24" s="1408">
        <f>((('Equipment Costs'!L52)+('System Variables'!$D$53)+'Labor Rate'!$L$8))-650</f>
        <v>2063.2592</v>
      </c>
      <c r="G24" s="1404" t="s">
        <v>1430</v>
      </c>
      <c r="H24" s="1407">
        <f>'Pricing-GP-Margin'!G54</f>
        <v>17960.884831691175</v>
      </c>
      <c r="I24" s="1408">
        <f>((('Equipment Costs'!Q52)+('System Variables'!$D$53)+'Labor Rate'!$L$8))-650</f>
        <v>3632.0591999999997</v>
      </c>
      <c r="J24" s="1404" t="s">
        <v>1430</v>
      </c>
      <c r="K24" s="1407">
        <f>'Pricing-GP-Margin'!F54</f>
        <v>17327.835928998622</v>
      </c>
      <c r="L24" s="1408">
        <f>((('Equipment Costs'!V52)+('System Variables'!$D$53)+'Labor Rate'!$L$8))-650</f>
        <v>2773.4592000000002</v>
      </c>
      <c r="M24" s="1404" t="s">
        <v>1430</v>
      </c>
      <c r="N24" s="1407">
        <f>'Pricing-GP-Margin'!G54</f>
        <v>17960.884831691175</v>
      </c>
      <c r="O24" s="1408">
        <f>((('Equipment Costs'!AA52)+('System Variables'!$D$53)+'Labor Rate'!$L$8))-650</f>
        <v>2773.4592000000002</v>
      </c>
    </row>
    <row r="25" spans="1:15" ht="17.649999999999999" x14ac:dyDescent="0.5">
      <c r="A25" s="1404"/>
      <c r="B25" s="1407"/>
      <c r="C25" s="1405"/>
      <c r="D25" s="1405"/>
      <c r="E25" s="1407"/>
      <c r="F25" s="1406"/>
      <c r="G25" s="1406"/>
      <c r="H25" s="1407"/>
      <c r="I25" s="1406"/>
      <c r="J25" s="1406"/>
      <c r="K25" s="1407"/>
      <c r="L25" s="1406"/>
      <c r="M25" s="1406"/>
      <c r="N25" s="1407"/>
      <c r="O25" s="1406"/>
    </row>
    <row r="26" spans="1:15" ht="17.649999999999999" x14ac:dyDescent="0.5">
      <c r="A26" s="1404">
        <v>36</v>
      </c>
      <c r="B26" s="1409"/>
      <c r="C26" s="1404"/>
      <c r="D26" s="1404">
        <v>36</v>
      </c>
      <c r="E26" s="1409"/>
      <c r="F26" s="1404"/>
      <c r="G26" s="1404">
        <v>36</v>
      </c>
      <c r="H26" s="1409"/>
      <c r="I26" s="1404"/>
      <c r="J26" s="1404">
        <v>36</v>
      </c>
      <c r="K26" s="1409"/>
      <c r="L26" s="1404"/>
      <c r="M26" s="1404">
        <v>36</v>
      </c>
      <c r="N26" s="1409"/>
      <c r="O26" s="1404"/>
    </row>
    <row r="27" spans="1:15" ht="17.649999999999999" x14ac:dyDescent="0.5">
      <c r="A27" s="1404" t="s">
        <v>1425</v>
      </c>
      <c r="B27" s="1407">
        <f>'Pricing-GP-Margin'!C8</f>
        <v>16447.34306846961</v>
      </c>
      <c r="C27" s="1408">
        <f>((('Equipment Costs'!G11)+('System Variables'!$D$53)+'Labor Rate'!$L$8))-650</f>
        <v>2759.6792</v>
      </c>
      <c r="D27" s="1404" t="s">
        <v>1425</v>
      </c>
      <c r="E27" s="1407">
        <f>'Pricing-GP-Margin'!E8</f>
        <v>20150.008145645104</v>
      </c>
      <c r="F27" s="1408">
        <f>((('Equipment Costs'!L11)+('System Variables'!$D$53)+'Labor Rate'!$L$8))-650</f>
        <v>3716.8591999999999</v>
      </c>
      <c r="G27" s="1404" t="s">
        <v>1425</v>
      </c>
      <c r="H27" s="1407">
        <f>'Pricing-GP-Margin'!G8</f>
        <v>22249.793204896916</v>
      </c>
      <c r="I27" s="1408">
        <f>((('Equipment Costs'!Q11)+('System Variables'!$D$53)+'Labor Rate'!$L$8))-650</f>
        <v>4427.0592000000006</v>
      </c>
      <c r="J27" s="1404" t="s">
        <v>1425</v>
      </c>
      <c r="K27" s="1407">
        <f>'Pricing-GP-Margin'!F8</f>
        <v>21169.341659992773</v>
      </c>
      <c r="L27" s="1408">
        <f>((('Equipment Costs'!V11)+('System Variables'!$D$53)+'Labor Rate'!$L$8))-650</f>
        <v>4615.7392</v>
      </c>
      <c r="M27" s="1404" t="s">
        <v>1425</v>
      </c>
      <c r="N27" s="1407">
        <f>'Pricing-GP-Margin'!G8</f>
        <v>22249.793204896916</v>
      </c>
      <c r="O27" s="1408">
        <f>((('Equipment Costs'!AA11)+('System Variables'!$D$53)+'Labor Rate'!$L$8))-650</f>
        <v>4916.7791999999999</v>
      </c>
    </row>
    <row r="28" spans="1:15" ht="17.649999999999999" x14ac:dyDescent="0.5">
      <c r="A28" s="1404" t="s">
        <v>1426</v>
      </c>
      <c r="B28" s="1407">
        <f>'Pricing-GP-Margin'!C17</f>
        <v>16705.736420270165</v>
      </c>
      <c r="C28" s="1408">
        <f>((('Equipment Costs'!G19)+('System Variables'!$D$53)+'Labor Rate'!$L$8))-650</f>
        <v>2992.8792000000003</v>
      </c>
      <c r="D28" s="1404" t="s">
        <v>1426</v>
      </c>
      <c r="E28" s="1407">
        <f>'Pricing-GP-Margin'!E17</f>
        <v>20015.385720015816</v>
      </c>
      <c r="F28" s="1408">
        <f>((('Equipment Costs'!L19)+('System Variables'!$D$53)+'Labor Rate'!$L$8))-650</f>
        <v>4010.4791999999998</v>
      </c>
      <c r="G28" s="1404" t="s">
        <v>1426</v>
      </c>
      <c r="H28" s="1407">
        <f>'Pricing-GP-Margin'!G17</f>
        <v>21904.912822121802</v>
      </c>
      <c r="I28" s="1408">
        <f>((('Equipment Costs'!Q19)+('System Variables'!$D$53)+'Labor Rate'!$L$8))-650</f>
        <v>4309.3991999999998</v>
      </c>
      <c r="J28" s="1404" t="s">
        <v>1426</v>
      </c>
      <c r="K28" s="1407">
        <f>'Pricing-GP-Margin'!F17</f>
        <v>20958.581426074645</v>
      </c>
      <c r="L28" s="1408">
        <f>((('Equipment Costs'!V19)+('System Variables'!$D$53)+'Labor Rate'!$L$8))-650</f>
        <v>4435.5392000000002</v>
      </c>
      <c r="M28" s="1404" t="s">
        <v>1426</v>
      </c>
      <c r="N28" s="1407">
        <f>'Pricing-GP-Margin'!G17</f>
        <v>21904.912822121802</v>
      </c>
      <c r="O28" s="1408">
        <f>((('Equipment Costs'!AA19)+('System Variables'!$D$53)+'Labor Rate'!$L$8))-650</f>
        <v>4628.4592000000002</v>
      </c>
    </row>
    <row r="29" spans="1:15" ht="17.649999999999999" x14ac:dyDescent="0.5">
      <c r="A29" s="1404" t="s">
        <v>1427</v>
      </c>
      <c r="B29" s="1407">
        <f>'Pricing-GP-Margin'!C26</f>
        <v>16455.376974286784</v>
      </c>
      <c r="C29" s="1408">
        <f>((('Equipment Costs'!G27)+('System Variables'!$D$53)+'Labor Rate'!$L$8))-650</f>
        <v>2894.2992000000004</v>
      </c>
      <c r="D29" s="1404" t="s">
        <v>1427</v>
      </c>
      <c r="E29" s="1407">
        <f>'Pricing-GP-Margin'!E26</f>
        <v>18694.4367497641</v>
      </c>
      <c r="F29" s="1408">
        <f>((('Equipment Costs'!L27)+('System Variables'!$D$53)+'Labor Rate'!$L$8))-650</f>
        <v>3561.0392000000002</v>
      </c>
      <c r="G29" s="1404" t="s">
        <v>1427</v>
      </c>
      <c r="H29" s="1407">
        <f>'Pricing-GP-Margin'!G26</f>
        <v>19533.6575589639</v>
      </c>
      <c r="I29" s="1408">
        <f>((('Equipment Costs'!Q27)+('System Variables'!$D$53)+'Labor Rate'!$L$8))-650</f>
        <v>3282.2592000000004</v>
      </c>
      <c r="J29" s="1404" t="s">
        <v>1427</v>
      </c>
      <c r="K29" s="1407">
        <f>'Pricing-GP-Margin'!F26</f>
        <v>19659.108443618505</v>
      </c>
      <c r="L29" s="1408">
        <f>((('Equipment Costs'!V27)+('System Variables'!$D$53)+'Labor Rate'!$L$8))-650</f>
        <v>3451.8591999999999</v>
      </c>
      <c r="M29" s="1404" t="s">
        <v>1427</v>
      </c>
      <c r="N29" s="1407">
        <f>'Pricing-GP-Margin'!G26</f>
        <v>19533.6575589639</v>
      </c>
      <c r="O29" s="1408">
        <f>((('Equipment Costs'!AA27)+('System Variables'!$D$53)+'Labor Rate'!$L$8))-650</f>
        <v>2773.4592000000002</v>
      </c>
    </row>
    <row r="30" spans="1:15" ht="17.649999999999999" x14ac:dyDescent="0.5">
      <c r="A30" s="1404" t="s">
        <v>1428</v>
      </c>
      <c r="B30" s="1407">
        <f>'Pricing-GP-Margin'!C35</f>
        <v>16449.5043981095</v>
      </c>
      <c r="C30" s="1408">
        <f>((('Equipment Costs'!G35)+('System Variables'!$D$53)+'Labor Rate'!$L$8))-650</f>
        <v>2888.9992000000002</v>
      </c>
      <c r="D30" s="1404" t="s">
        <v>1428</v>
      </c>
      <c r="E30" s="1407">
        <f>'Pricing-GP-Margin'!E35</f>
        <v>18755.077482029548</v>
      </c>
      <c r="F30" s="1408">
        <f>((('Equipment Costs'!L35)+('System Variables'!$D$53)+'Labor Rate'!$L$8))-650</f>
        <v>3536.6592000000001</v>
      </c>
      <c r="G30" s="1404" t="s">
        <v>1428</v>
      </c>
      <c r="H30" s="1407">
        <f>'Pricing-GP-Margin'!G35</f>
        <v>19533.6575589639</v>
      </c>
      <c r="I30" s="1408">
        <f>((('Equipment Costs'!Q35)+('System Variables'!$D$53)+'Labor Rate'!$L$8))-650</f>
        <v>3335.2592000000004</v>
      </c>
      <c r="J30" s="1404" t="s">
        <v>1428</v>
      </c>
      <c r="K30" s="1407">
        <f>'Pricing-GP-Margin'!F35</f>
        <v>19659.108443618505</v>
      </c>
      <c r="L30" s="1408">
        <f>((('Equipment Costs'!V35)+('System Variables'!$D$53)+'Labor Rate'!$L$8))-650</f>
        <v>3451.8591999999999</v>
      </c>
      <c r="M30" s="1404" t="s">
        <v>1428</v>
      </c>
      <c r="N30" s="1407">
        <f>'Pricing-GP-Margin'!G35</f>
        <v>19533.6575589639</v>
      </c>
      <c r="O30" s="1408">
        <f>((('Equipment Costs'!AA35)+('System Variables'!$D$53)+'Labor Rate'!$L$8))-650</f>
        <v>2773.4592000000002</v>
      </c>
    </row>
    <row r="31" spans="1:15" ht="17.649999999999999" x14ac:dyDescent="0.5">
      <c r="A31" s="1404" t="s">
        <v>1429</v>
      </c>
      <c r="B31" s="1407">
        <f>'Pricing-GP-Margin'!C44</f>
        <v>14086.252542153819</v>
      </c>
      <c r="C31" s="1408">
        <f>((('Equipment Costs'!G43)+('System Variables'!$D$53)+'Labor Rate'!$L$8))-650</f>
        <v>2043.1192000000001</v>
      </c>
      <c r="D31" s="1404" t="s">
        <v>1429</v>
      </c>
      <c r="E31" s="1407">
        <f>'Pricing-GP-Margin'!E44</f>
        <v>17340.80425548492</v>
      </c>
      <c r="F31" s="1408">
        <f>((('Equipment Costs'!L43)+('System Variables'!$D$53)+'Labor Rate'!$L$8))-650</f>
        <v>2649.4391999999998</v>
      </c>
      <c r="G31" s="1404" t="s">
        <v>1429</v>
      </c>
      <c r="H31" s="1407">
        <f>'Pricing-GP-Margin'!G44</f>
        <v>19262.180525471082</v>
      </c>
      <c r="I31" s="1408">
        <f>((('Equipment Costs'!Q43)+('System Variables'!$D$53)+'Labor Rate'!$L$8))-650</f>
        <v>3386.1392000000005</v>
      </c>
      <c r="J31" s="1404" t="s">
        <v>1429</v>
      </c>
      <c r="K31" s="1407">
        <f>'Pricing-GP-Margin'!F44</f>
        <v>18249.360139524935</v>
      </c>
      <c r="L31" s="1408">
        <f>((('Equipment Costs'!V43)+('System Variables'!$D$53)+'Labor Rate'!$L$8))-650</f>
        <v>3533.4791999999998</v>
      </c>
      <c r="M31" s="1404" t="s">
        <v>1429</v>
      </c>
      <c r="N31" s="1407">
        <f>'Pricing-GP-Margin'!G44</f>
        <v>19262.180525471082</v>
      </c>
      <c r="O31" s="1408">
        <f>((('Equipment Costs'!AA43)+('System Variables'!$D$53)+'Labor Rate'!$L$8))-650</f>
        <v>3833.4592000000002</v>
      </c>
    </row>
    <row r="32" spans="1:15" ht="17.649999999999999" x14ac:dyDescent="0.5">
      <c r="A32" s="1404" t="s">
        <v>1430</v>
      </c>
      <c r="B32" s="1407">
        <f>'Pricing-GP-Margin'!C53</f>
        <v>13732.365339937753</v>
      </c>
      <c r="C32" s="1408">
        <f>((('Equipment Costs'!G51)+('System Variables'!$D$53)+'Labor Rate'!$L$8))-650</f>
        <v>1751.6192000000001</v>
      </c>
      <c r="D32" s="1404" t="s">
        <v>1430</v>
      </c>
      <c r="E32" s="1407">
        <f>'Pricing-GP-Margin'!E53</f>
        <v>17525.995102166846</v>
      </c>
      <c r="F32" s="1408">
        <f>((('Equipment Costs'!L51)+('System Variables'!$D$53)+'Labor Rate'!$L$8))-650</f>
        <v>2007.0792000000001</v>
      </c>
      <c r="G32" s="1404" t="s">
        <v>1430</v>
      </c>
      <c r="H32" s="1407">
        <f>'Pricing-GP-Margin'!G53</f>
        <v>19615.54990346151</v>
      </c>
      <c r="I32" s="1408">
        <f>((('Equipment Costs'!Q51)+('System Variables'!$D$53)+'Labor Rate'!$L$8))-650</f>
        <v>3575.8792000000003</v>
      </c>
      <c r="J32" s="1404" t="s">
        <v>1430</v>
      </c>
      <c r="K32" s="1407">
        <f>'Pricing-GP-Margin'!F53</f>
        <v>18826.713121981076</v>
      </c>
      <c r="L32" s="1408">
        <f>((('Equipment Costs'!V51)+('System Variables'!$D$53)+'Labor Rate'!$L$8))-650</f>
        <v>4054.9992000000002</v>
      </c>
      <c r="M32" s="1404" t="s">
        <v>1430</v>
      </c>
      <c r="N32" s="1407">
        <f>'Pricing-GP-Margin'!G53</f>
        <v>19615.54990346151</v>
      </c>
      <c r="O32" s="1408">
        <f>((('Equipment Costs'!AA51)+('System Variables'!$D$53)+'Labor Rate'!$L$8))-650</f>
        <v>4156.7592000000004</v>
      </c>
    </row>
    <row r="33" spans="1:15" ht="17.649999999999999" x14ac:dyDescent="0.5">
      <c r="A33" s="1404"/>
      <c r="B33" s="1407"/>
      <c r="C33" s="1405"/>
      <c r="D33" s="1405"/>
      <c r="E33" s="1407"/>
      <c r="F33" s="1406"/>
      <c r="G33" s="1406"/>
      <c r="H33" s="1407"/>
      <c r="I33" s="1406"/>
      <c r="J33" s="1406"/>
      <c r="K33" s="1407"/>
      <c r="L33" s="1406"/>
      <c r="M33" s="1406"/>
      <c r="N33" s="1407"/>
      <c r="O33" s="1406"/>
    </row>
    <row r="34" spans="1:15" ht="17.649999999999999" x14ac:dyDescent="0.5">
      <c r="A34" s="1404">
        <v>30</v>
      </c>
      <c r="B34" s="1407"/>
      <c r="C34" s="1405"/>
      <c r="D34" s="1405"/>
      <c r="E34" s="1407"/>
      <c r="F34" s="1406"/>
      <c r="G34" s="1406"/>
      <c r="H34" s="1407"/>
      <c r="I34" s="1406"/>
      <c r="J34" s="1406"/>
      <c r="K34" s="1407"/>
      <c r="L34" s="1406"/>
      <c r="M34" s="1406"/>
      <c r="N34" s="1407"/>
      <c r="O34" s="1406"/>
    </row>
    <row r="35" spans="1:15" ht="17.649999999999999" x14ac:dyDescent="0.5">
      <c r="A35" s="1404" t="s">
        <v>1425</v>
      </c>
      <c r="B35" s="1407">
        <f>'Pricing-GP-Margin'!C7</f>
        <v>16293.481572624734</v>
      </c>
      <c r="C35" s="1408">
        <f>((('Equipment Costs'!G10)+('System Variables'!$D$53)+'Labor Rate'!$L$8))-650</f>
        <v>2620.8191999999999</v>
      </c>
      <c r="D35" s="1404" t="s">
        <v>1425</v>
      </c>
      <c r="E35" s="1407">
        <f>'Pricing-GP-Margin'!E7</f>
        <v>19942.61684129728</v>
      </c>
      <c r="F35" s="1408">
        <f>((('Equipment Costs'!L10)+('System Variables'!$D$53)+'Labor Rate'!$L$8))-650</f>
        <v>3483.6592000000001</v>
      </c>
      <c r="G35" s="1404" t="s">
        <v>1425</v>
      </c>
      <c r="H35" s="1407">
        <f>'Pricing-GP-Margin'!G7</f>
        <v>22249.793204896916</v>
      </c>
      <c r="I35" s="1408">
        <f>((('Equipment Costs'!Q10)+('System Variables'!$D$53)+'Labor Rate'!$L$8))-650</f>
        <v>4245.7992000000004</v>
      </c>
      <c r="J35" s="1404" t="s">
        <v>1425</v>
      </c>
      <c r="K35" s="1407">
        <f>'Pricing-GP-Margin'!F7</f>
        <v>21169.341659992773</v>
      </c>
      <c r="L35" s="1408">
        <f>((('Equipment Costs'!V10)+('System Variables'!$D$53)+'Labor Rate'!$L$8))-650</f>
        <v>4615.7392</v>
      </c>
      <c r="M35" s="1404" t="s">
        <v>1425</v>
      </c>
      <c r="N35" s="1407">
        <f>'Pricing-GP-Margin'!G7</f>
        <v>22249.793204896916</v>
      </c>
      <c r="O35" s="1408">
        <f>((('Equipment Costs'!AA10)+('System Variables'!$D$53)+'Labor Rate'!$L$8))-650</f>
        <v>4916.7791999999999</v>
      </c>
    </row>
    <row r="36" spans="1:15" ht="17.649999999999999" x14ac:dyDescent="0.5">
      <c r="A36" s="1404" t="s">
        <v>1426</v>
      </c>
      <c r="B36" s="1407">
        <f>'Pricing-GP-Margin'!C16</f>
        <v>16456.739190353266</v>
      </c>
      <c r="C36" s="1408">
        <f>((('Equipment Costs'!G18)+('System Variables'!$D$53)+'Labor Rate'!$L$8))-650</f>
        <v>2768.1592000000001</v>
      </c>
      <c r="D36" s="1404" t="s">
        <v>1426</v>
      </c>
      <c r="E36" s="1407">
        <f>'Pricing-GP-Margin'!E16</f>
        <v>19878.337665095907</v>
      </c>
      <c r="F36" s="1408">
        <f>((('Equipment Costs'!L18)+('System Variables'!$D$53)+'Labor Rate'!$L$8))-650</f>
        <v>3783.6392000000005</v>
      </c>
      <c r="G36" s="1404" t="s">
        <v>1426</v>
      </c>
      <c r="H36" s="1407">
        <f>'Pricing-GP-Margin'!G16</f>
        <v>21904.912822121802</v>
      </c>
      <c r="I36" s="1408">
        <f>((('Equipment Costs'!Q18)+('System Variables'!$D$53)+'Labor Rate'!$L$8))-650</f>
        <v>4189.6192000000001</v>
      </c>
      <c r="J36" s="1404" t="s">
        <v>1426</v>
      </c>
      <c r="K36" s="1407">
        <f>'Pricing-GP-Margin'!F16</f>
        <v>20958.581426074645</v>
      </c>
      <c r="L36" s="1408">
        <f>((('Equipment Costs'!V18)+('System Variables'!$D$53)+'Labor Rate'!$L$8))-650</f>
        <v>4435.5392000000002</v>
      </c>
      <c r="M36" s="1404" t="s">
        <v>1426</v>
      </c>
      <c r="N36" s="1407">
        <f>'Pricing-GP-Margin'!G16</f>
        <v>21904.912822121802</v>
      </c>
      <c r="O36" s="1408">
        <f>((('Equipment Costs'!AA18)+('System Variables'!$D$53)+'Labor Rate'!$L$8))-650</f>
        <v>4628.4592000000002</v>
      </c>
    </row>
    <row r="37" spans="1:15" ht="17.649999999999999" x14ac:dyDescent="0.5">
      <c r="A37" s="1404" t="s">
        <v>1427</v>
      </c>
      <c r="B37" s="1407">
        <f>'Pricing-GP-Margin'!C25</f>
        <v>16409.570880103958</v>
      </c>
      <c r="C37" s="1408">
        <f>((('Equipment Costs'!G26)+('System Variables'!$D$53)+'Labor Rate'!$L$8))-650</f>
        <v>2852.9592000000002</v>
      </c>
      <c r="D37" s="1404" t="s">
        <v>1427</v>
      </c>
      <c r="E37" s="1407">
        <f>'Pricing-GP-Margin'!E25</f>
        <v>18694.4367497641</v>
      </c>
      <c r="F37" s="1408">
        <f>((('Equipment Costs'!L26)+('System Variables'!$D$53)+'Labor Rate'!$L$8))-650</f>
        <v>3485.7791999999999</v>
      </c>
      <c r="G37" s="1404" t="s">
        <v>1427</v>
      </c>
      <c r="H37" s="1407">
        <f>'Pricing-GP-Margin'!G25</f>
        <v>19533.6575589639</v>
      </c>
      <c r="I37" s="1408">
        <f>((('Equipment Costs'!Q26)+('System Variables'!$D$53)+'Labor Rate'!$L$8))-650</f>
        <v>3282.2592000000004</v>
      </c>
      <c r="J37" s="1404" t="s">
        <v>1427</v>
      </c>
      <c r="K37" s="1407">
        <f>'Pricing-GP-Margin'!F25</f>
        <v>18865.658151220843</v>
      </c>
      <c r="L37" s="1408">
        <f>((('Equipment Costs'!V26)+('System Variables'!$D$53)+'Labor Rate'!$L$8))-650</f>
        <v>2773.4592000000002</v>
      </c>
      <c r="M37" s="1404" t="s">
        <v>1427</v>
      </c>
      <c r="N37" s="1407">
        <f>'Pricing-GP-Margin'!G25</f>
        <v>19533.6575589639</v>
      </c>
      <c r="O37" s="1408">
        <f>((('Equipment Costs'!AA26)+('System Variables'!$D$53)+'Labor Rate'!$L$8))-650</f>
        <v>2773.4592000000002</v>
      </c>
    </row>
    <row r="38" spans="1:15" ht="17.649999999999999" x14ac:dyDescent="0.5">
      <c r="A38" s="1404" t="s">
        <v>1428</v>
      </c>
      <c r="B38" s="1407">
        <f>'Pricing-GP-Margin'!C34</f>
        <v>16327.354813621965</v>
      </c>
      <c r="C38" s="1408">
        <f>((('Equipment Costs'!G34)+('System Variables'!$D$53)+'Labor Rate'!$L$8))-650</f>
        <v>2778.7592000000004</v>
      </c>
      <c r="D38" s="1404" t="s">
        <v>1428</v>
      </c>
      <c r="E38" s="1407">
        <f>'Pricing-GP-Margin'!E34</f>
        <v>18755.077482029548</v>
      </c>
      <c r="F38" s="1408">
        <f>((('Equipment Costs'!L34)+('System Variables'!$D$53)+'Labor Rate'!$L$8))-650</f>
        <v>3382.9592000000002</v>
      </c>
      <c r="G38" s="1404" t="s">
        <v>1428</v>
      </c>
      <c r="H38" s="1407">
        <f>'Pricing-GP-Margin'!G34</f>
        <v>19533.6575589639</v>
      </c>
      <c r="I38" s="1408">
        <f>((('Equipment Costs'!Q34)+('System Variables'!$D$53)+'Labor Rate'!$L$8))-650</f>
        <v>3335.2592000000004</v>
      </c>
      <c r="J38" s="1404" t="s">
        <v>1428</v>
      </c>
      <c r="K38" s="1407">
        <f>'Pricing-GP-Margin'!F34</f>
        <v>18865.658151220843</v>
      </c>
      <c r="L38" s="1408">
        <f>((('Equipment Costs'!V34)+('System Variables'!$D$53)+'Labor Rate'!$L$8))-650</f>
        <v>2773.4592000000002</v>
      </c>
      <c r="M38" s="1404" t="s">
        <v>1428</v>
      </c>
      <c r="N38" s="1407">
        <f>'Pricing-GP-Margin'!G34</f>
        <v>19533.6575589639</v>
      </c>
      <c r="O38" s="1408">
        <f>((('Equipment Costs'!AA34)+('System Variables'!$D$53)+'Labor Rate'!$L$8))-650</f>
        <v>2773.4592000000002</v>
      </c>
    </row>
    <row r="39" spans="1:15" ht="17.649999999999999" x14ac:dyDescent="0.5">
      <c r="A39" s="1404" t="s">
        <v>1429</v>
      </c>
      <c r="B39" s="1407">
        <f>'Pricing-GP-Margin'!C43</f>
        <v>13994.640353788171</v>
      </c>
      <c r="C39" s="1408">
        <f>((('Equipment Costs'!G42)+('System Variables'!$D$53)+'Labor Rate'!$L$8))-650</f>
        <v>1960.4391999999998</v>
      </c>
      <c r="D39" s="1404" t="s">
        <v>1429</v>
      </c>
      <c r="E39" s="1407">
        <f>'Pricing-GP-Margin'!E43</f>
        <v>17263.184118185152</v>
      </c>
      <c r="F39" s="1408">
        <f>((('Equipment Costs'!L42)+('System Variables'!$D$53)+'Labor Rate'!$L$8))-650</f>
        <v>2541.3191999999999</v>
      </c>
      <c r="G39" s="1404" t="s">
        <v>1429</v>
      </c>
      <c r="H39" s="1407">
        <f>'Pricing-GP-Margin'!G43</f>
        <v>17994.237941739022</v>
      </c>
      <c r="I39" s="1408">
        <f>((('Equipment Costs'!Q42)+('System Variables'!$D$53)+'Labor Rate'!$L$8))-650</f>
        <v>3318.2992000000004</v>
      </c>
      <c r="J39" s="1404" t="s">
        <v>1429</v>
      </c>
      <c r="K39" s="1407">
        <f>'Pricing-GP-Margin'!F43</f>
        <v>18249.360139524935</v>
      </c>
      <c r="L39" s="1408">
        <f>((('Equipment Costs'!V42)+('System Variables'!$D$53)+'Labor Rate'!$L$8))-650</f>
        <v>3533.4791999999998</v>
      </c>
      <c r="M39" s="1404" t="s">
        <v>1429</v>
      </c>
      <c r="N39" s="1407">
        <f>'Pricing-GP-Margin'!G43</f>
        <v>17994.237941739022</v>
      </c>
      <c r="O39" s="1408">
        <f>((('Equipment Costs'!AA42)+('System Variables'!$D$53)+'Labor Rate'!$L$8))-650</f>
        <v>2773.4592000000002</v>
      </c>
    </row>
    <row r="40" spans="1:15" ht="17.649999999999999" x14ac:dyDescent="0.5">
      <c r="A40" s="1404" t="s">
        <v>1430</v>
      </c>
      <c r="B40" s="1407">
        <f>'Pricing-GP-Margin'!C52</f>
        <v>13704.176974286784</v>
      </c>
      <c r="C40" s="1408">
        <f>((('Equipment Costs'!G50)+('System Variables'!$D$53)+'Labor Rate'!$L$8))-650</f>
        <v>1726.1792</v>
      </c>
      <c r="D40" s="1404" t="s">
        <v>1430</v>
      </c>
      <c r="E40" s="1407">
        <f>'Pricing-GP-Margin'!E52</f>
        <v>17493.249106743504</v>
      </c>
      <c r="F40" s="1408">
        <f>((('Equipment Costs'!L50)+('System Variables'!$D$53)+'Labor Rate'!$L$8))-650</f>
        <v>1978.4592000000002</v>
      </c>
      <c r="G40" s="1404" t="s">
        <v>1430</v>
      </c>
      <c r="H40" s="1407">
        <f>'Pricing-GP-Margin'!G52</f>
        <v>17960.884831691175</v>
      </c>
      <c r="I40" s="1408">
        <f>((('Equipment Costs'!Q50)+('System Variables'!$D$53)+'Labor Rate'!$L$8))-650</f>
        <v>3547.2592000000004</v>
      </c>
      <c r="J40" s="1404" t="s">
        <v>1430</v>
      </c>
      <c r="K40" s="1407">
        <f>'Pricing-GP-Margin'!F52</f>
        <v>17327.835928998622</v>
      </c>
      <c r="L40" s="1408">
        <f>((('Equipment Costs'!V50)+('System Variables'!$D$53)+'Labor Rate'!$L$8))-650</f>
        <v>2773.4592000000002</v>
      </c>
      <c r="M40" s="1404" t="s">
        <v>1430</v>
      </c>
      <c r="N40" s="1407">
        <f>'Pricing-GP-Margin'!G52</f>
        <v>17960.884831691175</v>
      </c>
      <c r="O40" s="1408">
        <f>((('Equipment Costs'!AA50)+('System Variables'!$D$53)+'Labor Rate'!$L$8))-650</f>
        <v>2773.4592000000002</v>
      </c>
    </row>
    <row r="41" spans="1:15" ht="17.649999999999999" x14ac:dyDescent="0.5">
      <c r="A41" s="1404"/>
      <c r="B41" s="1407"/>
      <c r="C41" s="1405"/>
      <c r="D41" s="1405"/>
      <c r="E41" s="1407"/>
      <c r="F41" s="1405"/>
      <c r="G41" s="1405"/>
      <c r="H41" s="1407"/>
      <c r="I41" s="1405"/>
      <c r="J41" s="1405"/>
      <c r="K41" s="1407"/>
      <c r="L41" s="1405"/>
      <c r="M41" s="1405"/>
      <c r="N41" s="1407"/>
      <c r="O41" s="1405"/>
    </row>
    <row r="42" spans="1:15" ht="17.649999999999999" x14ac:dyDescent="0.5">
      <c r="A42" s="1404">
        <v>24</v>
      </c>
      <c r="B42" s="1407"/>
      <c r="C42" s="1405"/>
      <c r="D42" s="1405"/>
      <c r="E42" s="1407"/>
      <c r="F42" s="1405"/>
      <c r="G42" s="1405"/>
      <c r="H42" s="1407"/>
      <c r="I42" s="1405"/>
      <c r="J42" s="1405"/>
      <c r="K42" s="1407"/>
      <c r="L42" s="1405"/>
      <c r="M42" s="1405"/>
      <c r="N42" s="1407"/>
      <c r="O42" s="1405"/>
    </row>
    <row r="43" spans="1:15" ht="17.649999999999999" x14ac:dyDescent="0.5">
      <c r="A43" s="1404" t="s">
        <v>1425</v>
      </c>
      <c r="B43" s="1407">
        <f>'Pricing-GP-Margin'!C6</f>
        <v>16223.010658497311</v>
      </c>
      <c r="C43" s="1408">
        <f>((('Equipment Costs'!G9)+('System Variables'!$D$53)+'Labor Rate'!$L$8))-650</f>
        <v>2557.2192</v>
      </c>
      <c r="D43" s="1404" t="s">
        <v>1425</v>
      </c>
      <c r="E43" s="1407">
        <f>'Pricing-GP-Margin'!E6</f>
        <v>19860.14544541627</v>
      </c>
      <c r="F43" s="1408">
        <f>((('Equipment Costs'!L9)+('System Variables'!$D$53)+'Labor Rate'!$L$8))-650</f>
        <v>3444.4391999999998</v>
      </c>
      <c r="G43" s="1404" t="s">
        <v>1425</v>
      </c>
      <c r="H43" s="1407">
        <f>'Pricing-GP-Margin'!G6</f>
        <v>19686.013300590697</v>
      </c>
      <c r="I43" s="1408">
        <f>((('Equipment Costs'!O9)+('System Variables'!$D$53)+'Labor Rate'!$L$8))-650</f>
        <v>1529.4592000000002</v>
      </c>
      <c r="J43" s="1404" t="s">
        <v>1425</v>
      </c>
      <c r="K43" s="1407">
        <f>'Pricing-GP-Margin'!F6</f>
        <v>21044.125285723767</v>
      </c>
      <c r="L43" s="1408">
        <f>((('Equipment Costs'!R9)+('System Variables'!$D$53)+'Labor Rate'!$L$8))-650</f>
        <v>2689.4592000000002</v>
      </c>
      <c r="M43" s="1404" t="s">
        <v>1425</v>
      </c>
      <c r="N43" s="1407">
        <f>'Pricing-GP-Margin'!G6</f>
        <v>19686.013300590697</v>
      </c>
      <c r="O43" s="1408">
        <f>((('Equipment Costs'!AA9)+('System Variables'!$D$53)+'Labor Rate'!$L$8))-650</f>
        <v>2773.4592000000002</v>
      </c>
    </row>
    <row r="44" spans="1:15" ht="17.649999999999999" x14ac:dyDescent="0.5">
      <c r="A44" s="1404" t="s">
        <v>1426</v>
      </c>
      <c r="B44" s="1407">
        <f>'Pricing-GP-Margin'!C15</f>
        <v>16262.944176502851</v>
      </c>
      <c r="C44" s="1408">
        <f>((('Equipment Costs'!G18)+('System Variables'!$D$53)+'Labor Rate'!$L$8))-650</f>
        <v>2768.1592000000001</v>
      </c>
      <c r="D44" s="1404" t="s">
        <v>1426</v>
      </c>
      <c r="E44" s="1407">
        <f>'Pricing-GP-Margin'!E15</f>
        <v>19878.337665095907</v>
      </c>
      <c r="F44" s="1408">
        <f>((('Equipment Costs'!L18)+('System Variables'!$D$53)+'Labor Rate'!$L$8))-650</f>
        <v>3783.6392000000005</v>
      </c>
      <c r="G44" s="1404" t="s">
        <v>1426</v>
      </c>
      <c r="H44" s="1407">
        <f>'Pricing-GP-Margin'!G15</f>
        <v>19686.013300590697</v>
      </c>
      <c r="I44" s="1408">
        <f>((('Equipment Costs'!O18)+('System Variables'!$D$53)+'Labor Rate'!$L$8))-650</f>
        <v>1539.4592000000002</v>
      </c>
      <c r="J44" s="1404" t="s">
        <v>1426</v>
      </c>
      <c r="K44" s="1407">
        <f>'Pricing-GP-Margin'!F15</f>
        <v>20958.581426074645</v>
      </c>
      <c r="L44" s="1408">
        <f>((('Equipment Costs'!R18)+('System Variables'!$D$53)+'Labor Rate'!$L$8))-650</f>
        <v>2689.4592000000002</v>
      </c>
      <c r="M44" s="1404" t="s">
        <v>1426</v>
      </c>
      <c r="N44" s="1407">
        <f>'Pricing-GP-Margin'!G15</f>
        <v>19686.013300590697</v>
      </c>
      <c r="O44" s="1408">
        <f>((('Equipment Costs'!AA17)+('System Variables'!$D$53)+'Labor Rate'!$L$8))-650</f>
        <v>2773.4592000000002</v>
      </c>
    </row>
    <row r="45" spans="1:15" ht="17.649999999999999" x14ac:dyDescent="0.5">
      <c r="A45" s="1404" t="s">
        <v>1427</v>
      </c>
      <c r="B45" s="1407">
        <f>'Pricing-GP-Margin'!C24</f>
        <v>16300.340963206452</v>
      </c>
      <c r="C45" s="1408">
        <f>((('Equipment Costs'!G26)+('System Variables'!$D$53)+'Labor Rate'!$L$8))-650</f>
        <v>2852.9592000000002</v>
      </c>
      <c r="D45" s="1404" t="s">
        <v>1427</v>
      </c>
      <c r="E45" s="1407">
        <f>'Pricing-GP-Margin'!E24</f>
        <v>18694.4367497641</v>
      </c>
      <c r="F45" s="1408">
        <f>((('Equipment Costs'!L26)+('System Variables'!$D$53)+'Labor Rate'!$L$8))-650</f>
        <v>3485.7791999999999</v>
      </c>
      <c r="G45" s="1404" t="s">
        <v>1427</v>
      </c>
      <c r="H45" s="1407">
        <f>'Pricing-GP-Margin'!G24</f>
        <v>19533.6575589639</v>
      </c>
      <c r="I45" s="1408">
        <f>((('Equipment Costs'!O26)+('System Variables'!$D$53)+'Labor Rate'!$L$8))-650</f>
        <v>1289.4592</v>
      </c>
      <c r="J45" s="1404" t="s">
        <v>1427</v>
      </c>
      <c r="K45" s="1407">
        <f>'Pricing-GP-Margin'!F24</f>
        <v>18865.658151220843</v>
      </c>
      <c r="L45" s="1408">
        <f>((('Equipment Costs'!R26)+('System Variables'!$D$53)+'Labor Rate'!$L$8))-650</f>
        <v>2689.4592000000002</v>
      </c>
      <c r="M45" s="1404" t="s">
        <v>1427</v>
      </c>
      <c r="N45" s="1407">
        <f>'Pricing-GP-Margin'!G24</f>
        <v>19533.6575589639</v>
      </c>
      <c r="O45" s="1408">
        <f>((('Equipment Costs'!AA25)+('System Variables'!$D$53)+'Labor Rate'!$L$8))-650</f>
        <v>2773.4592000000002</v>
      </c>
    </row>
    <row r="46" spans="1:15" ht="17.649999999999999" x14ac:dyDescent="0.5">
      <c r="A46" s="1404" t="s">
        <v>1428</v>
      </c>
      <c r="B46" s="1407">
        <f>'Pricing-GP-Margin'!C33</f>
        <v>16235.742625256315</v>
      </c>
      <c r="C46" s="1408">
        <f>((('Equipment Costs'!G34)+('System Variables'!$D$53)+'Labor Rate'!$L$8))-650</f>
        <v>2778.7592000000004</v>
      </c>
      <c r="D46" s="1404" t="s">
        <v>1428</v>
      </c>
      <c r="E46" s="1407">
        <f>'Pricing-GP-Margin'!E33</f>
        <v>18755.077482029548</v>
      </c>
      <c r="F46" s="1408">
        <f>((('Equipment Costs'!L34)+('System Variables'!$D$53)+'Labor Rate'!$L$8))-650</f>
        <v>3382.9592000000002</v>
      </c>
      <c r="G46" s="1404" t="s">
        <v>1428</v>
      </c>
      <c r="H46" s="1407">
        <f>'Pricing-GP-Margin'!G33</f>
        <v>19533.6575589639</v>
      </c>
      <c r="I46" s="1408">
        <f>((('Equipment Costs'!O34)+('System Variables'!$D$53)+'Labor Rate'!$L$8))-650</f>
        <v>1339.4592</v>
      </c>
      <c r="J46" s="1404" t="s">
        <v>1428</v>
      </c>
      <c r="K46" s="1407">
        <f>'Pricing-GP-Margin'!F33</f>
        <v>18865.658151220843</v>
      </c>
      <c r="L46" s="1408">
        <f>((('Equipment Costs'!R34)+('System Variables'!$D$53)+'Labor Rate'!$L$8))-650</f>
        <v>2689.4592000000002</v>
      </c>
      <c r="M46" s="1404" t="s">
        <v>1428</v>
      </c>
      <c r="N46" s="1407">
        <f>'Pricing-GP-Margin'!G33</f>
        <v>19533.6575589639</v>
      </c>
      <c r="O46" s="1408">
        <f>((('Equipment Costs'!AA33)+('System Variables'!$D$53)+'Labor Rate'!$L$8))-650</f>
        <v>2773.4592000000002</v>
      </c>
    </row>
    <row r="47" spans="1:15" ht="17.649999999999999" x14ac:dyDescent="0.5">
      <c r="A47" s="1404" t="s">
        <v>1429</v>
      </c>
      <c r="B47" s="1407">
        <f>'Pricing-GP-Margin'!C51</f>
        <v>13704.176974286784</v>
      </c>
      <c r="C47" s="1408">
        <f>((('Equipment Costs'!G42)+('System Variables'!$D$53)+'Labor Rate'!$L$8))-650</f>
        <v>1960.4391999999998</v>
      </c>
      <c r="D47" s="1404" t="s">
        <v>1429</v>
      </c>
      <c r="E47" s="1407">
        <f>'Pricing-GP-Margin'!E51</f>
        <v>17493.249106743504</v>
      </c>
      <c r="F47" s="1408">
        <f>((('Equipment Costs'!L42)+('System Variables'!$D$53)+'Labor Rate'!$L$8))-650</f>
        <v>2541.3191999999999</v>
      </c>
      <c r="G47" s="1404" t="s">
        <v>1429</v>
      </c>
      <c r="H47" s="1407">
        <f>'Pricing-GP-Margin'!G51</f>
        <v>17960.884831691175</v>
      </c>
      <c r="I47" s="1408">
        <f>((('Equipment Costs'!O42)+('System Variables'!$D$53)+'Labor Rate'!$L$8))-650</f>
        <v>1543.4592000000002</v>
      </c>
      <c r="J47" s="1404" t="s">
        <v>1429</v>
      </c>
      <c r="K47" s="1407">
        <f>'Pricing-GP-Margin'!F51</f>
        <v>18759.765753560026</v>
      </c>
      <c r="L47" s="1408">
        <f>((('Equipment Costs'!R42)+('System Variables'!$D$53)+'Labor Rate'!$L$8))-650</f>
        <v>2689.4592000000002</v>
      </c>
      <c r="M47" s="1404" t="s">
        <v>1429</v>
      </c>
      <c r="N47" s="1407">
        <f>'Pricing-GP-Margin'!G51</f>
        <v>17960.884831691175</v>
      </c>
      <c r="O47" s="1408">
        <f>((('Equipment Costs'!AA41)+('System Variables'!$D$53)+'Labor Rate'!$L$8))-650</f>
        <v>2773.4592000000002</v>
      </c>
    </row>
    <row r="48" spans="1:15" ht="17.649999999999999" x14ac:dyDescent="0.5">
      <c r="A48" s="1404" t="s">
        <v>1430</v>
      </c>
      <c r="B48" s="1407">
        <f>'Pricing-GP-Margin'!C51</f>
        <v>13704.176974286784</v>
      </c>
      <c r="C48" s="1408">
        <f>((('Equipment Costs'!G50)+('System Variables'!$D$53)+'Labor Rate'!$L$8))-650</f>
        <v>1726.1792</v>
      </c>
      <c r="D48" s="1404" t="s">
        <v>1430</v>
      </c>
      <c r="E48" s="1407">
        <f>'Pricing-GP-Margin'!E51</f>
        <v>17493.249106743504</v>
      </c>
      <c r="F48" s="1408">
        <f>((('Equipment Costs'!L50)+('System Variables'!$D$53)+'Labor Rate'!$L$8))-650</f>
        <v>1978.4592000000002</v>
      </c>
      <c r="G48" s="1404" t="s">
        <v>1430</v>
      </c>
      <c r="H48" s="1407">
        <f>'Pricing-GP-Margin'!G51</f>
        <v>17960.884831691175</v>
      </c>
      <c r="I48" s="1408">
        <f>((('Equipment Costs'!O50)+('System Variables'!$D$53)+'Labor Rate'!$L$8))-650</f>
        <v>1289.4592</v>
      </c>
      <c r="J48" s="1404" t="s">
        <v>1430</v>
      </c>
      <c r="K48" s="1407">
        <f>'Pricing-GP-Margin'!F51</f>
        <v>18759.765753560026</v>
      </c>
      <c r="L48" s="1408">
        <f>((('Equipment Costs'!R50)+('System Variables'!$D$53)+'Labor Rate'!$L$8))-650</f>
        <v>2689.4592000000002</v>
      </c>
      <c r="M48" s="1404" t="s">
        <v>1430</v>
      </c>
      <c r="N48" s="1407">
        <f>'Pricing-GP-Margin'!G51</f>
        <v>17960.884831691175</v>
      </c>
      <c r="O48" s="1408">
        <f>((('Equipment Costs'!AA49)+('System Variables'!$D$53)+'Labor Rate'!$L$8))-650</f>
        <v>2773.4592000000002</v>
      </c>
    </row>
    <row r="49" spans="1:15" x14ac:dyDescent="0.35">
      <c r="A49" s="1259"/>
      <c r="B49" s="1410"/>
      <c r="C49" s="1264"/>
      <c r="D49" s="1264"/>
      <c r="E49" s="1410"/>
      <c r="F49" s="591"/>
      <c r="G49" s="591"/>
      <c r="H49" s="1410"/>
      <c r="I49" s="591"/>
      <c r="J49" s="591"/>
      <c r="K49" s="1410"/>
      <c r="L49" s="591"/>
      <c r="M49" s="591"/>
      <c r="N49" s="1264"/>
      <c r="O49" s="591"/>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Q31"/>
  <sheetViews>
    <sheetView zoomScale="75" workbookViewId="0">
      <selection activeCell="G23" sqref="G23"/>
    </sheetView>
  </sheetViews>
  <sheetFormatPr defaultRowHeight="12.75" x14ac:dyDescent="0.35"/>
  <cols>
    <col min="4" max="4" width="19.1328125" customWidth="1"/>
    <col min="7" max="7" width="19.3984375" customWidth="1"/>
    <col min="8" max="8" width="6" customWidth="1"/>
    <col min="9" max="9" width="5.3984375" customWidth="1"/>
    <col min="10" max="10" width="15.265625" customWidth="1"/>
    <col min="11" max="11" width="4.3984375" customWidth="1"/>
    <col min="12" max="12" width="19.73046875" customWidth="1"/>
    <col min="13" max="13" width="3.73046875" customWidth="1"/>
    <col min="14" max="14" width="13.86328125" customWidth="1"/>
    <col min="16" max="16" width="13.59765625" customWidth="1"/>
  </cols>
  <sheetData>
    <row r="1" spans="1:17" x14ac:dyDescent="0.35">
      <c r="A1" s="8"/>
      <c r="B1" s="9"/>
      <c r="C1" s="9"/>
      <c r="D1" s="9"/>
      <c r="E1" s="9"/>
      <c r="F1" s="9"/>
      <c r="G1" s="9"/>
      <c r="H1" s="9"/>
      <c r="I1" s="9"/>
      <c r="J1" s="9"/>
      <c r="K1" s="9"/>
      <c r="L1" s="9"/>
      <c r="M1" s="9"/>
      <c r="N1" s="9"/>
      <c r="O1" s="9"/>
      <c r="P1" s="9"/>
      <c r="Q1" s="10"/>
    </row>
    <row r="2" spans="1:17" ht="22.9" thickBot="1" x14ac:dyDescent="0.65">
      <c r="A2" s="6"/>
      <c r="B2" s="2"/>
      <c r="C2" s="2"/>
      <c r="D2" s="32" t="s">
        <v>167</v>
      </c>
      <c r="E2" s="2"/>
      <c r="F2" s="2"/>
      <c r="G2" s="2"/>
      <c r="H2" s="2"/>
      <c r="I2" s="2"/>
      <c r="J2" s="2"/>
      <c r="K2" s="2"/>
      <c r="L2" s="2"/>
      <c r="M2" s="2"/>
      <c r="N2" s="2"/>
      <c r="O2" s="2"/>
      <c r="P2" s="2"/>
      <c r="Q2" s="7"/>
    </row>
    <row r="3" spans="1:17" ht="25.15" x14ac:dyDescent="0.7">
      <c r="A3" s="35" t="s">
        <v>179</v>
      </c>
      <c r="B3" s="1"/>
      <c r="C3" s="1"/>
      <c r="D3" s="1"/>
      <c r="E3" s="1"/>
      <c r="F3" s="1"/>
      <c r="G3" s="1"/>
      <c r="H3" s="1"/>
      <c r="I3" s="1"/>
      <c r="J3" s="1"/>
      <c r="K3" s="1"/>
      <c r="L3" s="1"/>
      <c r="M3" s="1"/>
      <c r="N3" s="1"/>
      <c r="O3" s="1"/>
      <c r="P3" s="1"/>
      <c r="Q3" s="3"/>
    </row>
    <row r="4" spans="1:17" ht="13.15" thickBot="1" x14ac:dyDescent="0.4">
      <c r="A4" s="4"/>
      <c r="B4" s="1"/>
      <c r="C4" s="1"/>
      <c r="D4" s="1"/>
      <c r="E4" s="1"/>
      <c r="F4" s="1"/>
      <c r="G4" s="1"/>
      <c r="H4" s="1"/>
      <c r="I4" s="1"/>
      <c r="J4" s="1"/>
      <c r="K4" s="1"/>
      <c r="L4" s="1"/>
      <c r="M4" s="1"/>
      <c r="N4" s="1"/>
      <c r="O4" s="1"/>
      <c r="P4" s="1"/>
      <c r="Q4" s="3"/>
    </row>
    <row r="5" spans="1:17" ht="15.4" thickBot="1" x14ac:dyDescent="0.45">
      <c r="A5" s="26" t="s">
        <v>0</v>
      </c>
      <c r="B5" s="27"/>
      <c r="C5" s="9"/>
      <c r="D5" s="303">
        <f>'Company Ratios &amp; Analysis'!F32</f>
        <v>0</v>
      </c>
      <c r="E5" s="1"/>
      <c r="F5" s="1"/>
      <c r="G5" s="1"/>
      <c r="H5" s="1"/>
      <c r="I5" s="1"/>
      <c r="J5" s="1"/>
      <c r="K5" s="1"/>
      <c r="L5" s="1"/>
      <c r="M5" s="1"/>
      <c r="N5" s="1"/>
      <c r="O5" s="1"/>
      <c r="P5" s="5" t="s">
        <v>0</v>
      </c>
      <c r="Q5" s="3"/>
    </row>
    <row r="6" spans="1:17" ht="15.4" thickBot="1" x14ac:dyDescent="0.45">
      <c r="A6" s="28" t="s">
        <v>168</v>
      </c>
      <c r="B6" s="29"/>
      <c r="C6" s="1"/>
      <c r="D6" s="304">
        <f>'Company Ratios &amp; Analysis'!F178</f>
        <v>0</v>
      </c>
      <c r="E6" s="1"/>
      <c r="F6" s="1"/>
      <c r="G6" s="1"/>
      <c r="H6" s="1"/>
      <c r="I6" s="1"/>
      <c r="J6" s="1"/>
      <c r="K6" s="1"/>
      <c r="L6" s="1"/>
      <c r="M6" s="1"/>
      <c r="N6" s="5" t="s">
        <v>187</v>
      </c>
      <c r="O6" s="1"/>
      <c r="P6" s="16">
        <f>+($D$5)</f>
        <v>0</v>
      </c>
      <c r="Q6" s="3"/>
    </row>
    <row r="7" spans="1:17" ht="15.4" thickBot="1" x14ac:dyDescent="0.45">
      <c r="A7" s="28" t="s">
        <v>169</v>
      </c>
      <c r="B7" s="29"/>
      <c r="C7" s="1"/>
      <c r="D7" s="304">
        <f>'Company Ratios &amp; Analysis'!F183</f>
        <v>0</v>
      </c>
      <c r="E7" s="1"/>
      <c r="F7" s="1"/>
      <c r="G7" s="1"/>
      <c r="H7" s="1"/>
      <c r="I7" s="1"/>
      <c r="J7" s="1"/>
      <c r="K7" s="1"/>
      <c r="L7" s="1"/>
      <c r="M7" s="1"/>
      <c r="N7" s="1" t="s">
        <v>186</v>
      </c>
      <c r="O7" s="1"/>
      <c r="P7" s="1"/>
      <c r="Q7" s="3"/>
    </row>
    <row r="8" spans="1:17" ht="15.4" thickBot="1" x14ac:dyDescent="0.45">
      <c r="A8" s="28" t="s">
        <v>134</v>
      </c>
      <c r="B8" s="29"/>
      <c r="C8" s="1"/>
      <c r="D8" s="304">
        <f>'Company Ratios &amp; Analysis'!F137</f>
        <v>0</v>
      </c>
      <c r="E8" s="1"/>
      <c r="F8" s="1"/>
      <c r="G8" s="1"/>
      <c r="H8" s="1"/>
      <c r="I8" s="1"/>
      <c r="J8" s="1"/>
      <c r="K8" s="1"/>
      <c r="L8" s="5" t="s">
        <v>183</v>
      </c>
      <c r="M8" s="1"/>
      <c r="N8" s="16">
        <f>SUM(P6-P10)</f>
        <v>0</v>
      </c>
      <c r="O8" s="1"/>
      <c r="P8" s="5" t="s">
        <v>184</v>
      </c>
      <c r="Q8" s="3"/>
    </row>
    <row r="9" spans="1:17" ht="15.4" thickBot="1" x14ac:dyDescent="0.45">
      <c r="A9" s="28" t="s">
        <v>100</v>
      </c>
      <c r="B9" s="29"/>
      <c r="C9" s="1"/>
      <c r="D9" s="304">
        <f>'Company Ratios &amp; Analysis'!F103</f>
        <v>0</v>
      </c>
      <c r="E9" s="1"/>
      <c r="F9" s="1"/>
      <c r="G9" s="1"/>
      <c r="H9" s="1"/>
      <c r="I9" s="1"/>
      <c r="J9" s="1"/>
      <c r="K9" s="1"/>
      <c r="L9" s="1"/>
      <c r="M9" s="1"/>
      <c r="N9" s="1"/>
      <c r="O9" s="1"/>
      <c r="P9" s="5" t="s">
        <v>185</v>
      </c>
      <c r="Q9" s="3"/>
    </row>
    <row r="10" spans="1:17" ht="15.4" thickBot="1" x14ac:dyDescent="0.45">
      <c r="A10" s="28" t="s">
        <v>170</v>
      </c>
      <c r="B10" s="29"/>
      <c r="C10" s="1"/>
      <c r="D10" s="304">
        <f>('Company Ratios &amp; Analysis'!F153)-('Company Ratios &amp; Analysis'!F66)</f>
        <v>0</v>
      </c>
      <c r="E10" s="1"/>
      <c r="F10" s="1"/>
      <c r="G10" s="1"/>
      <c r="H10" s="1"/>
      <c r="I10" s="1"/>
      <c r="J10" s="1"/>
      <c r="K10" s="1"/>
      <c r="L10" s="16">
        <f>SUM(N8-N13)</f>
        <v>0</v>
      </c>
      <c r="M10" s="1"/>
      <c r="N10" s="1"/>
      <c r="O10" s="1"/>
      <c r="P10" s="16">
        <f>SUM($D$6)</f>
        <v>0</v>
      </c>
      <c r="Q10" s="3"/>
    </row>
    <row r="11" spans="1:17" ht="15" x14ac:dyDescent="0.4">
      <c r="A11" s="28" t="s">
        <v>83</v>
      </c>
      <c r="B11" s="29"/>
      <c r="C11" s="1"/>
      <c r="D11" s="304">
        <f>'Company Ratios &amp; Analysis'!F93</f>
        <v>0</v>
      </c>
      <c r="E11" s="1"/>
      <c r="F11" s="1"/>
      <c r="G11" s="1"/>
      <c r="H11" s="1"/>
      <c r="I11" s="1"/>
      <c r="J11" s="1" t="s">
        <v>174</v>
      </c>
      <c r="K11" s="1"/>
      <c r="L11" s="1"/>
      <c r="M11" s="1"/>
      <c r="N11" s="1"/>
      <c r="O11" s="1"/>
      <c r="P11" s="1"/>
      <c r="Q11" s="3"/>
    </row>
    <row r="12" spans="1:17" ht="15.4" thickBot="1" x14ac:dyDescent="0.45">
      <c r="A12" s="30" t="s">
        <v>64</v>
      </c>
      <c r="B12" s="31"/>
      <c r="C12" s="2"/>
      <c r="D12" s="305">
        <f>'Company Ratios &amp; Analysis'!F78</f>
        <v>0</v>
      </c>
      <c r="E12" s="1"/>
      <c r="F12" s="1"/>
      <c r="G12" s="1"/>
      <c r="H12" s="1"/>
      <c r="I12" s="1"/>
      <c r="J12" s="5" t="s">
        <v>182</v>
      </c>
      <c r="K12" s="1"/>
      <c r="L12" s="1"/>
      <c r="M12" s="1"/>
      <c r="N12" s="5" t="s">
        <v>188</v>
      </c>
      <c r="O12" s="1"/>
      <c r="P12" s="1"/>
      <c r="Q12" s="3"/>
    </row>
    <row r="13" spans="1:17" ht="13.15" thickBot="1" x14ac:dyDescent="0.4">
      <c r="A13" s="4"/>
      <c r="B13" s="1"/>
      <c r="C13" s="1"/>
      <c r="D13" s="1"/>
      <c r="E13" s="1"/>
      <c r="F13" s="1"/>
      <c r="G13" s="1"/>
      <c r="H13" s="1"/>
      <c r="I13" s="1"/>
      <c r="J13" s="25" t="e">
        <f>+(L10/L16)</f>
        <v>#DIV/0!</v>
      </c>
      <c r="K13" s="1"/>
      <c r="L13" s="1"/>
      <c r="M13" s="1"/>
      <c r="N13" s="16">
        <f>+($D$7)</f>
        <v>0</v>
      </c>
      <c r="O13" s="1"/>
      <c r="P13" s="1"/>
      <c r="Q13" s="3"/>
    </row>
    <row r="14" spans="1:17" ht="13.15" x14ac:dyDescent="0.4">
      <c r="A14" s="4"/>
      <c r="B14" s="1"/>
      <c r="C14" s="1"/>
      <c r="D14" s="1"/>
      <c r="E14" s="1"/>
      <c r="F14" s="1"/>
      <c r="G14" s="1"/>
      <c r="H14" s="1"/>
      <c r="I14" s="1"/>
      <c r="J14" s="1"/>
      <c r="K14" s="1"/>
      <c r="L14" s="5" t="s">
        <v>0</v>
      </c>
      <c r="M14" s="1"/>
      <c r="N14" s="1"/>
      <c r="O14" s="1"/>
      <c r="P14" s="1"/>
      <c r="Q14" s="3"/>
    </row>
    <row r="15" spans="1:17" ht="13.5" thickBot="1" x14ac:dyDescent="0.45">
      <c r="A15" s="4"/>
      <c r="B15" s="5" t="s">
        <v>171</v>
      </c>
      <c r="C15" s="1"/>
      <c r="D15" s="1"/>
      <c r="E15" s="5" t="s">
        <v>172</v>
      </c>
      <c r="F15" s="1"/>
      <c r="G15" s="5" t="s">
        <v>173</v>
      </c>
      <c r="H15" s="1"/>
      <c r="I15" s="1"/>
      <c r="J15" s="1"/>
      <c r="K15" s="1"/>
      <c r="L15" s="1"/>
      <c r="M15" s="1"/>
      <c r="N15" s="1"/>
      <c r="O15" s="1"/>
      <c r="P15" s="1"/>
      <c r="Q15" s="3"/>
    </row>
    <row r="16" spans="1:17" ht="13.15" thickBot="1" x14ac:dyDescent="0.4">
      <c r="A16" s="4"/>
      <c r="B16" s="1" t="s">
        <v>190</v>
      </c>
      <c r="C16" s="1"/>
      <c r="D16" s="1"/>
      <c r="E16" s="1" t="s">
        <v>180</v>
      </c>
      <c r="F16" s="1"/>
      <c r="G16" s="1" t="s">
        <v>175</v>
      </c>
      <c r="H16" s="1"/>
      <c r="I16" s="1"/>
      <c r="J16" s="1"/>
      <c r="K16" s="1"/>
      <c r="L16" s="16">
        <f>+($D$5)</f>
        <v>0</v>
      </c>
      <c r="M16" s="1"/>
      <c r="N16" s="1"/>
      <c r="O16" s="1"/>
      <c r="P16" s="1"/>
      <c r="Q16" s="3"/>
    </row>
    <row r="17" spans="1:17" ht="13.15" thickBot="1" x14ac:dyDescent="0.4">
      <c r="A17" s="4"/>
      <c r="B17" s="1" t="s">
        <v>64</v>
      </c>
      <c r="C17" s="1"/>
      <c r="D17" s="1"/>
      <c r="E17" s="1" t="s">
        <v>181</v>
      </c>
      <c r="F17" s="1"/>
      <c r="G17" s="1" t="s">
        <v>176</v>
      </c>
      <c r="H17" s="1"/>
      <c r="I17" s="1"/>
      <c r="J17" s="1"/>
      <c r="K17" s="1"/>
      <c r="L17" s="1"/>
      <c r="M17" s="1"/>
      <c r="N17" s="1"/>
      <c r="O17" s="1"/>
      <c r="P17" s="1"/>
      <c r="Q17" s="3"/>
    </row>
    <row r="18" spans="1:17" ht="13.15" thickBot="1" x14ac:dyDescent="0.4">
      <c r="A18" s="4"/>
      <c r="B18" s="25" t="e">
        <f>SUM(L10/($D$12))</f>
        <v>#DIV/0!</v>
      </c>
      <c r="C18" s="1"/>
      <c r="D18" s="1"/>
      <c r="E18" s="23" t="e">
        <f>SUM(L26/$D$12)</f>
        <v>#DIV/0!</v>
      </c>
      <c r="F18" s="1"/>
      <c r="G18" s="25" t="e">
        <f>+(J13/J23)</f>
        <v>#DIV/0!</v>
      </c>
      <c r="H18" s="1"/>
      <c r="I18" s="1"/>
      <c r="J18" s="1"/>
      <c r="K18" s="1"/>
      <c r="L18" s="1"/>
      <c r="M18" s="1"/>
      <c r="N18" s="1"/>
      <c r="O18" s="1"/>
      <c r="P18" s="1"/>
      <c r="Q18" s="3"/>
    </row>
    <row r="19" spans="1:17" ht="13.5" thickBot="1" x14ac:dyDescent="0.45">
      <c r="A19" s="4"/>
      <c r="B19" s="1"/>
      <c r="C19" s="1"/>
      <c r="D19" s="1"/>
      <c r="E19" s="1"/>
      <c r="F19" s="1"/>
      <c r="G19" s="1"/>
      <c r="H19" s="1"/>
      <c r="I19" s="1"/>
      <c r="J19" s="1"/>
      <c r="K19" s="1"/>
      <c r="L19" s="1"/>
      <c r="M19" s="1"/>
      <c r="N19" s="1"/>
      <c r="O19" s="1"/>
      <c r="P19" s="5" t="s">
        <v>134</v>
      </c>
      <c r="Q19" s="3"/>
    </row>
    <row r="20" spans="1:17" ht="13.5" thickBot="1" x14ac:dyDescent="0.45">
      <c r="A20" s="4"/>
      <c r="B20" s="1"/>
      <c r="C20" s="1"/>
      <c r="D20" s="1"/>
      <c r="E20" s="1"/>
      <c r="F20" s="1"/>
      <c r="G20" s="1"/>
      <c r="H20" s="1"/>
      <c r="I20" s="1"/>
      <c r="J20" s="1"/>
      <c r="K20" s="1"/>
      <c r="L20" s="5" t="s">
        <v>0</v>
      </c>
      <c r="M20" s="1"/>
      <c r="N20" s="1"/>
      <c r="O20" s="1"/>
      <c r="P20" s="16">
        <f>+($D$8)</f>
        <v>0</v>
      </c>
      <c r="Q20" s="3"/>
    </row>
    <row r="21" spans="1:17" ht="13.5" thickBot="1" x14ac:dyDescent="0.45">
      <c r="A21" s="4"/>
      <c r="B21" s="1"/>
      <c r="C21" s="1"/>
      <c r="D21" s="1"/>
      <c r="E21" s="1"/>
      <c r="F21" s="1"/>
      <c r="G21" s="1"/>
      <c r="H21" s="1"/>
      <c r="I21" s="1"/>
      <c r="J21" s="5" t="s">
        <v>177</v>
      </c>
      <c r="K21" s="1"/>
      <c r="L21" s="1"/>
      <c r="M21" s="1"/>
      <c r="N21" s="5" t="s">
        <v>20</v>
      </c>
      <c r="O21" s="1"/>
      <c r="P21" s="1"/>
      <c r="Q21" s="3"/>
    </row>
    <row r="22" spans="1:17" ht="13.5" thickBot="1" x14ac:dyDescent="0.45">
      <c r="A22" s="4"/>
      <c r="B22" s="1"/>
      <c r="C22" s="1"/>
      <c r="D22" s="1"/>
      <c r="E22" s="1"/>
      <c r="F22" s="1"/>
      <c r="G22" s="1"/>
      <c r="H22" s="1"/>
      <c r="I22" s="1"/>
      <c r="J22" s="5" t="s">
        <v>178</v>
      </c>
      <c r="K22" s="1"/>
      <c r="L22" s="16">
        <f>SUM($D$5)</f>
        <v>0</v>
      </c>
      <c r="M22" s="1"/>
      <c r="N22" s="16">
        <f>SUM(P20+P23+P28)</f>
        <v>0</v>
      </c>
      <c r="O22" s="1"/>
      <c r="P22" s="5" t="s">
        <v>189</v>
      </c>
      <c r="Q22" s="3"/>
    </row>
    <row r="23" spans="1:17" ht="13.15" thickBot="1" x14ac:dyDescent="0.4">
      <c r="A23" s="4"/>
      <c r="B23" s="1"/>
      <c r="C23" s="1"/>
      <c r="D23" s="1"/>
      <c r="E23" s="1"/>
      <c r="F23" s="1"/>
      <c r="G23" s="1"/>
      <c r="H23" s="1"/>
      <c r="I23" s="1"/>
      <c r="J23" s="23" t="e">
        <f>+(L22/L26)</f>
        <v>#DIV/0!</v>
      </c>
      <c r="K23" s="1"/>
      <c r="L23" s="1"/>
      <c r="M23" s="1"/>
      <c r="N23" s="1"/>
      <c r="O23" s="1"/>
      <c r="P23" s="16">
        <f>+($D$9)</f>
        <v>0</v>
      </c>
      <c r="Q23" s="3"/>
    </row>
    <row r="24" spans="1:17" ht="13.15" x14ac:dyDescent="0.4">
      <c r="A24" s="4"/>
      <c r="B24" s="1"/>
      <c r="C24" s="1"/>
      <c r="D24" s="1"/>
      <c r="E24" s="1"/>
      <c r="F24" s="1"/>
      <c r="G24" s="1"/>
      <c r="H24" s="1"/>
      <c r="I24" s="1"/>
      <c r="J24" s="1"/>
      <c r="K24" s="1"/>
      <c r="L24" s="5" t="s">
        <v>58</v>
      </c>
      <c r="M24" s="1"/>
      <c r="N24" s="1"/>
      <c r="O24" s="1"/>
      <c r="P24" s="1"/>
      <c r="Q24" s="3"/>
    </row>
    <row r="25" spans="1:17" ht="13.5" thickBot="1" x14ac:dyDescent="0.45">
      <c r="A25" s="4"/>
      <c r="B25" s="1"/>
      <c r="C25" s="1"/>
      <c r="D25" s="1"/>
      <c r="E25" s="1"/>
      <c r="F25" s="1"/>
      <c r="G25" s="1"/>
      <c r="H25" s="1"/>
      <c r="I25" s="1"/>
      <c r="J25" s="1"/>
      <c r="K25" s="1"/>
      <c r="L25" s="1"/>
      <c r="M25" s="1"/>
      <c r="N25" s="33" t="s">
        <v>83</v>
      </c>
      <c r="O25" s="1"/>
      <c r="P25" s="1"/>
      <c r="Q25" s="3"/>
    </row>
    <row r="26" spans="1:17" ht="13.5" thickBot="1" x14ac:dyDescent="0.45">
      <c r="A26" s="4"/>
      <c r="B26" s="1"/>
      <c r="C26" s="1"/>
      <c r="D26" s="1"/>
      <c r="E26" s="1"/>
      <c r="F26" s="1"/>
      <c r="G26" s="1"/>
      <c r="H26" s="1"/>
      <c r="I26" s="1"/>
      <c r="J26" s="1"/>
      <c r="K26" s="1"/>
      <c r="L26" s="16">
        <f>SUM(N22+N26)</f>
        <v>0</v>
      </c>
      <c r="M26" s="1"/>
      <c r="N26" s="34">
        <f>+($D$11)</f>
        <v>0</v>
      </c>
      <c r="O26" s="1"/>
      <c r="P26" s="5" t="s">
        <v>1</v>
      </c>
      <c r="Q26" s="3"/>
    </row>
    <row r="27" spans="1:17" ht="13.5" thickBot="1" x14ac:dyDescent="0.45">
      <c r="A27" s="4"/>
      <c r="B27" s="1"/>
      <c r="C27" s="1"/>
      <c r="D27" s="1"/>
      <c r="E27" s="1"/>
      <c r="F27" s="1"/>
      <c r="G27" s="1"/>
      <c r="H27" s="1"/>
      <c r="I27" s="1"/>
      <c r="J27" s="1"/>
      <c r="K27" s="1"/>
      <c r="L27" s="1"/>
      <c r="M27" s="1"/>
      <c r="N27" s="1"/>
      <c r="O27" s="1"/>
      <c r="P27" s="5" t="s">
        <v>20</v>
      </c>
      <c r="Q27" s="3"/>
    </row>
    <row r="28" spans="1:17" ht="13.15" thickBot="1" x14ac:dyDescent="0.4">
      <c r="A28" s="4"/>
      <c r="B28" s="1"/>
      <c r="C28" s="1"/>
      <c r="D28" s="1"/>
      <c r="E28" s="1"/>
      <c r="F28" s="1"/>
      <c r="G28" s="1"/>
      <c r="H28" s="1"/>
      <c r="I28" s="1"/>
      <c r="J28" s="1"/>
      <c r="K28" s="1"/>
      <c r="L28" s="1"/>
      <c r="M28" s="1"/>
      <c r="N28" s="1"/>
      <c r="O28" s="1"/>
      <c r="P28" s="16">
        <f>+($D$10)</f>
        <v>0</v>
      </c>
      <c r="Q28" s="3"/>
    </row>
    <row r="29" spans="1:17" x14ac:dyDescent="0.35">
      <c r="A29" s="4"/>
      <c r="B29" s="1"/>
      <c r="C29" s="1"/>
      <c r="D29" s="1"/>
      <c r="E29" s="1"/>
      <c r="F29" s="1"/>
      <c r="G29" s="1"/>
      <c r="H29" s="1"/>
      <c r="I29" s="1"/>
      <c r="J29" s="1"/>
      <c r="K29" s="1"/>
      <c r="L29" s="1"/>
      <c r="M29" s="1"/>
      <c r="N29" s="1"/>
      <c r="O29" s="1"/>
      <c r="P29" s="1"/>
      <c r="Q29" s="3"/>
    </row>
    <row r="30" spans="1:17" x14ac:dyDescent="0.35">
      <c r="A30" s="4"/>
      <c r="B30" s="1"/>
      <c r="C30" s="1"/>
      <c r="D30" s="1"/>
      <c r="E30" s="1"/>
      <c r="F30" s="1"/>
      <c r="G30" s="1"/>
      <c r="H30" s="1"/>
      <c r="I30" s="1"/>
      <c r="J30" s="1"/>
      <c r="K30" s="1"/>
      <c r="L30" s="1"/>
      <c r="M30" s="1"/>
      <c r="N30" s="1"/>
      <c r="O30" s="1"/>
      <c r="P30" s="1"/>
      <c r="Q30" s="3"/>
    </row>
    <row r="31" spans="1:17" ht="13.15" thickBot="1" x14ac:dyDescent="0.4">
      <c r="A31" s="6"/>
      <c r="B31" s="2"/>
      <c r="C31" s="2"/>
      <c r="D31" s="2"/>
      <c r="E31" s="2"/>
      <c r="F31" s="2"/>
      <c r="G31" s="2"/>
      <c r="H31" s="2"/>
      <c r="I31" s="2"/>
      <c r="J31" s="2"/>
      <c r="K31" s="2"/>
      <c r="L31" s="2"/>
      <c r="M31" s="2"/>
      <c r="N31" s="2"/>
      <c r="O31" s="2"/>
      <c r="P31" s="2"/>
      <c r="Q31" s="7"/>
    </row>
  </sheetData>
  <phoneticPr fontId="0" type="noConversion"/>
  <pageMargins left="0.75" right="0.75" top="1" bottom="1" header="0.5" footer="0.5"/>
  <pageSetup scale="66" orientation="landscape" horizontalDpi="4294967292"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DBE50-72B5-4B01-9E7B-ABD7498F3818}">
  <dimension ref="B3:F116"/>
  <sheetViews>
    <sheetView zoomScale="98" workbookViewId="0">
      <selection activeCell="B2" sqref="B2"/>
    </sheetView>
  </sheetViews>
  <sheetFormatPr defaultRowHeight="12.75" x14ac:dyDescent="0.35"/>
  <cols>
    <col min="2" max="2" width="56.06640625" customWidth="1"/>
    <col min="3" max="3" width="50.73046875" customWidth="1"/>
    <col min="4" max="4" width="57.33203125" customWidth="1"/>
    <col min="5" max="5" width="35.73046875" customWidth="1"/>
  </cols>
  <sheetData>
    <row r="3" spans="2:6" ht="13.15" thickBot="1" x14ac:dyDescent="0.4"/>
    <row r="4" spans="2:6" ht="20.65" x14ac:dyDescent="0.6">
      <c r="B4" s="1424" t="s">
        <v>1435</v>
      </c>
      <c r="C4" s="1425" t="s">
        <v>1436</v>
      </c>
      <c r="D4" s="1425" t="s">
        <v>1438</v>
      </c>
      <c r="E4" s="1426" t="s">
        <v>1437</v>
      </c>
      <c r="F4" s="591"/>
    </row>
    <row r="5" spans="2:6" ht="21" thickBot="1" x14ac:dyDescent="0.65">
      <c r="B5" s="1427"/>
      <c r="C5" s="1428"/>
      <c r="D5" s="1428"/>
      <c r="E5" s="1429"/>
    </row>
    <row r="6" spans="2:6" ht="15" x14ac:dyDescent="0.4">
      <c r="B6" s="1423" t="s">
        <v>230</v>
      </c>
    </row>
    <row r="8" spans="2:6" ht="15" x14ac:dyDescent="0.4">
      <c r="B8" s="18" t="s">
        <v>232</v>
      </c>
    </row>
    <row r="9" spans="2:6" x14ac:dyDescent="0.35">
      <c r="B9" s="68" t="s">
        <v>220</v>
      </c>
      <c r="D9" s="1251" t="s">
        <v>1440</v>
      </c>
    </row>
    <row r="10" spans="2:6" x14ac:dyDescent="0.35">
      <c r="B10" s="68" t="s">
        <v>221</v>
      </c>
      <c r="D10" s="1251" t="s">
        <v>1441</v>
      </c>
    </row>
    <row r="11" spans="2:6" x14ac:dyDescent="0.35">
      <c r="B11" s="68" t="s">
        <v>222</v>
      </c>
      <c r="D11" s="1251" t="s">
        <v>1439</v>
      </c>
    </row>
    <row r="12" spans="2:6" x14ac:dyDescent="0.35">
      <c r="B12" s="68" t="s">
        <v>233</v>
      </c>
      <c r="D12" s="1251" t="s">
        <v>1442</v>
      </c>
    </row>
    <row r="13" spans="2:6" x14ac:dyDescent="0.35">
      <c r="B13" s="68" t="s">
        <v>223</v>
      </c>
      <c r="D13" s="1251" t="s">
        <v>1478</v>
      </c>
    </row>
    <row r="14" spans="2:6" x14ac:dyDescent="0.35">
      <c r="B14" s="68" t="s">
        <v>224</v>
      </c>
      <c r="D14" s="1251" t="s">
        <v>1446</v>
      </c>
    </row>
    <row r="15" spans="2:6" x14ac:dyDescent="0.35">
      <c r="B15" s="68" t="s">
        <v>225</v>
      </c>
      <c r="D15" s="1251" t="s">
        <v>1443</v>
      </c>
    </row>
    <row r="16" spans="2:6" x14ac:dyDescent="0.35">
      <c r="B16" s="1421" t="s">
        <v>1445</v>
      </c>
      <c r="D16" s="1251" t="s">
        <v>1444</v>
      </c>
    </row>
    <row r="17" spans="2:4" x14ac:dyDescent="0.35">
      <c r="B17" s="68" t="s">
        <v>227</v>
      </c>
      <c r="D17" s="1251" t="s">
        <v>1447</v>
      </c>
    </row>
    <row r="18" spans="2:4" x14ac:dyDescent="0.35">
      <c r="B18" s="68" t="s">
        <v>228</v>
      </c>
      <c r="D18" s="1251" t="s">
        <v>761</v>
      </c>
    </row>
    <row r="19" spans="2:4" x14ac:dyDescent="0.35">
      <c r="B19" s="68" t="s">
        <v>234</v>
      </c>
      <c r="D19" s="1251" t="s">
        <v>1448</v>
      </c>
    </row>
    <row r="20" spans="2:4" x14ac:dyDescent="0.35">
      <c r="B20" s="68" t="s">
        <v>235</v>
      </c>
    </row>
    <row r="21" spans="2:4" ht="13.5" thickBot="1" x14ac:dyDescent="0.45">
      <c r="B21" s="81"/>
    </row>
    <row r="22" spans="2:4" ht="13.5" thickBot="1" x14ac:dyDescent="0.45">
      <c r="B22" s="69"/>
    </row>
    <row r="23" spans="2:4" ht="13.15" thickTop="1" x14ac:dyDescent="0.35">
      <c r="B23" s="57"/>
    </row>
    <row r="24" spans="2:4" ht="15" x14ac:dyDescent="0.4">
      <c r="B24" s="18" t="s">
        <v>241</v>
      </c>
    </row>
    <row r="25" spans="2:4" ht="15" x14ac:dyDescent="0.4">
      <c r="B25" s="18"/>
    </row>
    <row r="26" spans="2:4" ht="13.15" x14ac:dyDescent="0.4">
      <c r="B26" s="13" t="s">
        <v>1449</v>
      </c>
    </row>
    <row r="27" spans="2:4" x14ac:dyDescent="0.35">
      <c r="B27" s="68" t="s">
        <v>253</v>
      </c>
      <c r="D27" s="1251" t="s">
        <v>1450</v>
      </c>
    </row>
    <row r="28" spans="2:4" x14ac:dyDescent="0.35">
      <c r="B28" s="68" t="s">
        <v>254</v>
      </c>
      <c r="D28" s="1251" t="s">
        <v>1451</v>
      </c>
    </row>
    <row r="29" spans="2:4" x14ac:dyDescent="0.35">
      <c r="B29" s="68" t="s">
        <v>255</v>
      </c>
      <c r="D29" s="1251" t="s">
        <v>1452</v>
      </c>
    </row>
    <row r="30" spans="2:4" x14ac:dyDescent="0.35">
      <c r="B30" s="68" t="s">
        <v>256</v>
      </c>
      <c r="D30" s="1251" t="s">
        <v>1453</v>
      </c>
    </row>
    <row r="31" spans="2:4" x14ac:dyDescent="0.35">
      <c r="B31" s="68" t="s">
        <v>257</v>
      </c>
      <c r="D31" s="1251" t="s">
        <v>1454</v>
      </c>
    </row>
    <row r="32" spans="2:4" x14ac:dyDescent="0.35">
      <c r="B32" s="68" t="s">
        <v>258</v>
      </c>
      <c r="D32" s="1251" t="s">
        <v>1455</v>
      </c>
    </row>
    <row r="33" spans="2:4" x14ac:dyDescent="0.35">
      <c r="B33" s="68" t="s">
        <v>259</v>
      </c>
      <c r="D33" s="1251" t="s">
        <v>1456</v>
      </c>
    </row>
    <row r="34" spans="2:4" x14ac:dyDescent="0.35">
      <c r="B34" s="68" t="s">
        <v>260</v>
      </c>
      <c r="D34" s="1251" t="s">
        <v>1457</v>
      </c>
    </row>
    <row r="35" spans="2:4" ht="20" customHeight="1" x14ac:dyDescent="0.35">
      <c r="B35" s="1422" t="s">
        <v>1458</v>
      </c>
      <c r="D35" s="1251" t="s">
        <v>1459</v>
      </c>
    </row>
    <row r="36" spans="2:4" ht="13.15" x14ac:dyDescent="0.4">
      <c r="B36" s="106"/>
    </row>
    <row r="37" spans="2:4" x14ac:dyDescent="0.35">
      <c r="B37" s="107"/>
    </row>
    <row r="38" spans="2:4" ht="13.15" x14ac:dyDescent="0.4">
      <c r="B38" s="13" t="s">
        <v>1460</v>
      </c>
    </row>
    <row r="39" spans="2:4" x14ac:dyDescent="0.35">
      <c r="B39" s="68" t="s">
        <v>264</v>
      </c>
      <c r="D39" s="1251" t="s">
        <v>1461</v>
      </c>
    </row>
    <row r="40" spans="2:4" x14ac:dyDescent="0.35">
      <c r="B40" s="68" t="s">
        <v>265</v>
      </c>
      <c r="D40" s="1251" t="s">
        <v>1462</v>
      </c>
    </row>
    <row r="41" spans="2:4" x14ac:dyDescent="0.35">
      <c r="B41" s="68" t="s">
        <v>266</v>
      </c>
      <c r="D41" s="1251" t="s">
        <v>1463</v>
      </c>
    </row>
    <row r="42" spans="2:4" x14ac:dyDescent="0.35">
      <c r="B42" s="68" t="s">
        <v>267</v>
      </c>
      <c r="D42" s="1251" t="s">
        <v>1464</v>
      </c>
    </row>
    <row r="43" spans="2:4" x14ac:dyDescent="0.35">
      <c r="B43" s="68" t="s">
        <v>268</v>
      </c>
      <c r="D43" s="1251" t="s">
        <v>1465</v>
      </c>
    </row>
    <row r="44" spans="2:4" x14ac:dyDescent="0.35">
      <c r="B44" s="68" t="s">
        <v>269</v>
      </c>
      <c r="D44" s="1251" t="s">
        <v>1466</v>
      </c>
    </row>
    <row r="45" spans="2:4" x14ac:dyDescent="0.35">
      <c r="B45" s="68" t="s">
        <v>271</v>
      </c>
      <c r="D45" s="1251" t="s">
        <v>1467</v>
      </c>
    </row>
    <row r="46" spans="2:4" x14ac:dyDescent="0.35">
      <c r="B46" s="68" t="s">
        <v>272</v>
      </c>
      <c r="D46" s="1251" t="s">
        <v>1468</v>
      </c>
    </row>
    <row r="47" spans="2:4" x14ac:dyDescent="0.35">
      <c r="B47" s="68" t="s">
        <v>273</v>
      </c>
      <c r="D47" s="1251" t="s">
        <v>1469</v>
      </c>
    </row>
    <row r="48" spans="2:4" x14ac:dyDescent="0.35">
      <c r="B48" s="68" t="s">
        <v>274</v>
      </c>
      <c r="D48" s="1251" t="s">
        <v>1470</v>
      </c>
    </row>
    <row r="49" spans="2:4" x14ac:dyDescent="0.35">
      <c r="B49" s="68" t="s">
        <v>275</v>
      </c>
      <c r="D49" s="1251" t="s">
        <v>1471</v>
      </c>
    </row>
    <row r="50" spans="2:4" x14ac:dyDescent="0.35">
      <c r="B50" s="68" t="s">
        <v>276</v>
      </c>
      <c r="D50" s="1251" t="s">
        <v>1472</v>
      </c>
    </row>
    <row r="51" spans="2:4" x14ac:dyDescent="0.35">
      <c r="B51" s="68" t="s">
        <v>277</v>
      </c>
      <c r="D51" s="1251" t="s">
        <v>1473</v>
      </c>
    </row>
    <row r="52" spans="2:4" x14ac:dyDescent="0.35">
      <c r="B52" s="68" t="s">
        <v>278</v>
      </c>
      <c r="D52" s="1251" t="s">
        <v>1474</v>
      </c>
    </row>
    <row r="53" spans="2:4" x14ac:dyDescent="0.35">
      <c r="B53" s="68" t="s">
        <v>279</v>
      </c>
      <c r="D53" s="1251" t="s">
        <v>1475</v>
      </c>
    </row>
    <row r="54" spans="2:4" x14ac:dyDescent="0.35">
      <c r="B54" s="68" t="s">
        <v>280</v>
      </c>
      <c r="D54" s="1251" t="s">
        <v>1476</v>
      </c>
    </row>
    <row r="55" spans="2:4" x14ac:dyDescent="0.35">
      <c r="B55" s="68" t="s">
        <v>281</v>
      </c>
      <c r="D55" s="1251" t="s">
        <v>1477</v>
      </c>
    </row>
    <row r="56" spans="2:4" x14ac:dyDescent="0.35">
      <c r="B56" s="68" t="s">
        <v>282</v>
      </c>
    </row>
    <row r="57" spans="2:4" ht="13.15" x14ac:dyDescent="0.4">
      <c r="B57" s="109"/>
    </row>
    <row r="59" spans="2:4" ht="13.15" x14ac:dyDescent="0.4">
      <c r="B59" s="105" t="s">
        <v>1479</v>
      </c>
    </row>
    <row r="60" spans="2:4" x14ac:dyDescent="0.35">
      <c r="B60" s="68" t="s">
        <v>285</v>
      </c>
      <c r="D60" s="1251" t="s">
        <v>1480</v>
      </c>
    </row>
    <row r="61" spans="2:4" x14ac:dyDescent="0.35">
      <c r="B61" s="68" t="s">
        <v>286</v>
      </c>
      <c r="D61" s="1251" t="s">
        <v>1481</v>
      </c>
    </row>
    <row r="62" spans="2:4" x14ac:dyDescent="0.35">
      <c r="B62" s="68" t="s">
        <v>287</v>
      </c>
      <c r="D62" s="1251" t="s">
        <v>1482</v>
      </c>
    </row>
    <row r="63" spans="2:4" x14ac:dyDescent="0.35">
      <c r="B63" s="68" t="s">
        <v>288</v>
      </c>
      <c r="D63" s="1251" t="s">
        <v>1483</v>
      </c>
    </row>
    <row r="64" spans="2:4" x14ac:dyDescent="0.35">
      <c r="B64" s="68" t="s">
        <v>289</v>
      </c>
      <c r="D64" s="1251" t="s">
        <v>1484</v>
      </c>
    </row>
    <row r="65" spans="2:4" x14ac:dyDescent="0.35">
      <c r="B65" s="68" t="s">
        <v>290</v>
      </c>
      <c r="D65" s="1251" t="s">
        <v>1485</v>
      </c>
    </row>
    <row r="66" spans="2:4" x14ac:dyDescent="0.35">
      <c r="B66" s="68" t="s">
        <v>291</v>
      </c>
      <c r="D66" s="1251" t="s">
        <v>1488</v>
      </c>
    </row>
    <row r="67" spans="2:4" x14ac:dyDescent="0.35">
      <c r="B67" s="68" t="s">
        <v>292</v>
      </c>
      <c r="D67" s="1251" t="s">
        <v>1489</v>
      </c>
    </row>
    <row r="68" spans="2:4" x14ac:dyDescent="0.35">
      <c r="B68" s="68" t="s">
        <v>293</v>
      </c>
      <c r="D68" s="1251" t="s">
        <v>1490</v>
      </c>
    </row>
    <row r="69" spans="2:4" x14ac:dyDescent="0.35">
      <c r="B69" s="68" t="s">
        <v>294</v>
      </c>
      <c r="D69" s="1251" t="s">
        <v>1491</v>
      </c>
    </row>
    <row r="70" spans="2:4" x14ac:dyDescent="0.35">
      <c r="B70" s="68" t="s">
        <v>295</v>
      </c>
      <c r="D70" s="1251" t="s">
        <v>1494</v>
      </c>
    </row>
    <row r="71" spans="2:4" x14ac:dyDescent="0.35">
      <c r="B71" s="68" t="s">
        <v>296</v>
      </c>
      <c r="D71" s="1251" t="s">
        <v>1492</v>
      </c>
    </row>
    <row r="72" spans="2:4" x14ac:dyDescent="0.35">
      <c r="B72" s="68" t="s">
        <v>297</v>
      </c>
      <c r="D72" s="1251" t="s">
        <v>1493</v>
      </c>
    </row>
    <row r="73" spans="2:4" x14ac:dyDescent="0.35">
      <c r="B73" s="68" t="s">
        <v>298</v>
      </c>
      <c r="D73" s="1251" t="s">
        <v>1495</v>
      </c>
    </row>
    <row r="74" spans="2:4" ht="13.15" x14ac:dyDescent="0.4">
      <c r="B74" s="109"/>
    </row>
    <row r="76" spans="2:4" ht="13.15" x14ac:dyDescent="0.4">
      <c r="B76" s="105" t="s">
        <v>1503</v>
      </c>
    </row>
    <row r="77" spans="2:4" x14ac:dyDescent="0.35">
      <c r="B77" s="112" t="s">
        <v>301</v>
      </c>
      <c r="D77" s="1251" t="s">
        <v>1496</v>
      </c>
    </row>
    <row r="78" spans="2:4" x14ac:dyDescent="0.35">
      <c r="B78" s="68" t="s">
        <v>302</v>
      </c>
      <c r="D78" s="1251" t="s">
        <v>1497</v>
      </c>
    </row>
    <row r="79" spans="2:4" x14ac:dyDescent="0.35">
      <c r="B79" s="68" t="s">
        <v>303</v>
      </c>
      <c r="D79" s="1251" t="s">
        <v>1498</v>
      </c>
    </row>
    <row r="80" spans="2:4" x14ac:dyDescent="0.35">
      <c r="B80" s="68" t="s">
        <v>304</v>
      </c>
      <c r="D80" s="1251" t="s">
        <v>1499</v>
      </c>
    </row>
    <row r="81" spans="2:4" x14ac:dyDescent="0.35">
      <c r="B81" s="68" t="s">
        <v>305</v>
      </c>
      <c r="D81" s="1251" t="s">
        <v>1500</v>
      </c>
    </row>
    <row r="82" spans="2:4" x14ac:dyDescent="0.35">
      <c r="B82" s="1421" t="s">
        <v>1501</v>
      </c>
      <c r="D82" s="1251" t="s">
        <v>1502</v>
      </c>
    </row>
    <row r="83" spans="2:4" ht="13.15" x14ac:dyDescent="0.4">
      <c r="B83" s="109"/>
    </row>
    <row r="85" spans="2:4" ht="13.15" x14ac:dyDescent="0.4">
      <c r="B85" s="105" t="s">
        <v>1504</v>
      </c>
    </row>
    <row r="86" spans="2:4" x14ac:dyDescent="0.35">
      <c r="B86" s="68" t="s">
        <v>310</v>
      </c>
      <c r="D86" s="1251" t="s">
        <v>1505</v>
      </c>
    </row>
    <row r="87" spans="2:4" x14ac:dyDescent="0.35">
      <c r="B87" s="975" t="s">
        <v>833</v>
      </c>
      <c r="D87" s="1251" t="s">
        <v>1487</v>
      </c>
    </row>
    <row r="88" spans="2:4" x14ac:dyDescent="0.35">
      <c r="B88" s="68" t="s">
        <v>312</v>
      </c>
      <c r="D88" s="1251" t="s">
        <v>1506</v>
      </c>
    </row>
    <row r="89" spans="2:4" x14ac:dyDescent="0.35">
      <c r="B89" s="68" t="s">
        <v>313</v>
      </c>
      <c r="D89" s="1251" t="s">
        <v>1486</v>
      </c>
    </row>
    <row r="90" spans="2:4" x14ac:dyDescent="0.35">
      <c r="B90" s="68" t="s">
        <v>314</v>
      </c>
      <c r="D90" s="1251" t="s">
        <v>1507</v>
      </c>
    </row>
    <row r="91" spans="2:4" x14ac:dyDescent="0.35">
      <c r="B91" s="68" t="s">
        <v>315</v>
      </c>
      <c r="D91" s="1251" t="s">
        <v>1508</v>
      </c>
    </row>
    <row r="92" spans="2:4" x14ac:dyDescent="0.35">
      <c r="B92" s="68" t="s">
        <v>316</v>
      </c>
      <c r="D92" s="1251" t="s">
        <v>1509</v>
      </c>
    </row>
    <row r="93" spans="2:4" x14ac:dyDescent="0.35">
      <c r="B93" s="68" t="s">
        <v>318</v>
      </c>
      <c r="D93" s="1251" t="s">
        <v>1510</v>
      </c>
    </row>
    <row r="94" spans="2:4" x14ac:dyDescent="0.35">
      <c r="B94" s="68" t="s">
        <v>319</v>
      </c>
      <c r="D94" s="1251" t="s">
        <v>1511</v>
      </c>
    </row>
    <row r="95" spans="2:4" x14ac:dyDescent="0.35">
      <c r="B95" s="68" t="s">
        <v>320</v>
      </c>
      <c r="D95" s="1251" t="s">
        <v>1512</v>
      </c>
    </row>
    <row r="96" spans="2:4" x14ac:dyDescent="0.35">
      <c r="B96" s="68" t="s">
        <v>321</v>
      </c>
      <c r="D96" s="1251" t="s">
        <v>1513</v>
      </c>
    </row>
    <row r="97" spans="2:4" x14ac:dyDescent="0.35">
      <c r="B97" s="68" t="s">
        <v>322</v>
      </c>
      <c r="D97" s="1251" t="s">
        <v>1514</v>
      </c>
    </row>
    <row r="98" spans="2:4" x14ac:dyDescent="0.35">
      <c r="B98" s="68" t="s">
        <v>323</v>
      </c>
      <c r="D98" s="1251" t="s">
        <v>1515</v>
      </c>
    </row>
    <row r="99" spans="2:4" x14ac:dyDescent="0.35">
      <c r="B99" s="68" t="s">
        <v>324</v>
      </c>
      <c r="D99" s="1251" t="s">
        <v>1516</v>
      </c>
    </row>
    <row r="100" spans="2:4" x14ac:dyDescent="0.35">
      <c r="B100" s="68" t="s">
        <v>325</v>
      </c>
      <c r="D100" s="1251" t="s">
        <v>1517</v>
      </c>
    </row>
    <row r="101" spans="2:4" x14ac:dyDescent="0.35">
      <c r="B101" s="68" t="s">
        <v>326</v>
      </c>
      <c r="D101" s="1251" t="s">
        <v>1518</v>
      </c>
    </row>
    <row r="102" spans="2:4" x14ac:dyDescent="0.35">
      <c r="B102" s="68" t="s">
        <v>327</v>
      </c>
      <c r="D102" s="1251" t="s">
        <v>1519</v>
      </c>
    </row>
    <row r="103" spans="2:4" x14ac:dyDescent="0.35">
      <c r="B103" s="68" t="s">
        <v>328</v>
      </c>
      <c r="D103" s="1251" t="s">
        <v>1520</v>
      </c>
    </row>
    <row r="104" spans="2:4" x14ac:dyDescent="0.35">
      <c r="B104" s="68" t="s">
        <v>329</v>
      </c>
      <c r="D104" s="1251" t="s">
        <v>1521</v>
      </c>
    </row>
    <row r="105" spans="2:4" x14ac:dyDescent="0.35">
      <c r="B105" s="68" t="s">
        <v>330</v>
      </c>
      <c r="D105" s="1251" t="s">
        <v>1523</v>
      </c>
    </row>
    <row r="106" spans="2:4" x14ac:dyDescent="0.35">
      <c r="B106" s="68" t="s">
        <v>331</v>
      </c>
      <c r="D106" s="1251" t="s">
        <v>1522</v>
      </c>
    </row>
    <row r="107" spans="2:4" x14ac:dyDescent="0.35">
      <c r="B107" s="68"/>
      <c r="D107" s="1251"/>
    </row>
    <row r="108" spans="2:4" ht="15" x14ac:dyDescent="0.4">
      <c r="B108" s="18" t="s">
        <v>341</v>
      </c>
    </row>
    <row r="109" spans="2:4" x14ac:dyDescent="0.35">
      <c r="B109" s="68" t="s">
        <v>336</v>
      </c>
      <c r="D109" s="1251" t="s">
        <v>1524</v>
      </c>
    </row>
    <row r="110" spans="2:4" x14ac:dyDescent="0.35">
      <c r="B110" s="68" t="s">
        <v>337</v>
      </c>
      <c r="D110" s="1251" t="s">
        <v>1529</v>
      </c>
    </row>
    <row r="111" spans="2:4" x14ac:dyDescent="0.35">
      <c r="B111" s="68" t="s">
        <v>338</v>
      </c>
      <c r="D111" s="1251" t="s">
        <v>1526</v>
      </c>
    </row>
    <row r="112" spans="2:4" x14ac:dyDescent="0.35">
      <c r="B112" s="68" t="s">
        <v>339</v>
      </c>
      <c r="D112" s="1251" t="s">
        <v>1527</v>
      </c>
    </row>
    <row r="113" spans="2:4" x14ac:dyDescent="0.35">
      <c r="B113" s="68" t="s">
        <v>340</v>
      </c>
      <c r="D113" s="1251" t="s">
        <v>1528</v>
      </c>
    </row>
    <row r="114" spans="2:4" x14ac:dyDescent="0.35">
      <c r="B114" s="974" t="s">
        <v>834</v>
      </c>
      <c r="D114" s="1251" t="s">
        <v>1525</v>
      </c>
    </row>
    <row r="115" spans="2:4" x14ac:dyDescent="0.35">
      <c r="B115" s="68" t="s">
        <v>344</v>
      </c>
      <c r="D115" s="1251" t="s">
        <v>1530</v>
      </c>
    </row>
    <row r="116" spans="2:4" x14ac:dyDescent="0.35">
      <c r="B116" s="68"/>
    </row>
  </sheetData>
  <pageMargins left="0.7" right="0.7" top="0.75" bottom="0.75" header="0.3" footer="0.3"/>
  <pageSetup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N134"/>
  <sheetViews>
    <sheetView zoomScale="51" workbookViewId="0">
      <selection activeCell="A2" sqref="A2:A133"/>
    </sheetView>
  </sheetViews>
  <sheetFormatPr defaultRowHeight="12.75" x14ac:dyDescent="0.35"/>
  <cols>
    <col min="1" max="1" width="52.265625" customWidth="1"/>
    <col min="2" max="2" width="14.1328125" bestFit="1" customWidth="1"/>
    <col min="4" max="4" width="14" bestFit="1" customWidth="1"/>
    <col min="7" max="7" width="12.3984375" bestFit="1" customWidth="1"/>
    <col min="10" max="10" width="12.3984375" bestFit="1" customWidth="1"/>
    <col min="13" max="13" width="12.3984375" bestFit="1" customWidth="1"/>
    <col min="16" max="16" width="12.3984375" bestFit="1" customWidth="1"/>
    <col min="19" max="19" width="12.3984375" bestFit="1" customWidth="1"/>
    <col min="20" max="20" width="9.86328125" bestFit="1" customWidth="1"/>
    <col min="22" max="22" width="12.3984375" bestFit="1" customWidth="1"/>
    <col min="25" max="25" width="12.3984375" bestFit="1" customWidth="1"/>
    <col min="28" max="28" width="12.3984375" bestFit="1" customWidth="1"/>
    <col min="31" max="31" width="12.3984375" bestFit="1" customWidth="1"/>
    <col min="34" max="34" width="12.3984375" bestFit="1" customWidth="1"/>
    <col min="36" max="36" width="12.3984375" bestFit="1" customWidth="1"/>
    <col min="38" max="38" width="12.3984375" bestFit="1" customWidth="1"/>
  </cols>
  <sheetData>
    <row r="1" spans="1:39" ht="166.5" customHeight="1" thickBot="1" x14ac:dyDescent="0.45">
      <c r="A1" s="38"/>
      <c r="B1" s="39"/>
      <c r="C1" s="39"/>
      <c r="D1" s="39"/>
      <c r="E1" s="39"/>
      <c r="F1" s="39"/>
      <c r="G1" s="39"/>
      <c r="H1" s="39"/>
      <c r="I1" s="39"/>
      <c r="J1" s="39"/>
      <c r="K1" s="39"/>
      <c r="L1" s="39"/>
      <c r="M1" s="39"/>
      <c r="N1" s="39"/>
      <c r="O1" s="39"/>
      <c r="P1" s="39"/>
    </row>
    <row r="2" spans="1:39" ht="36.75" customHeight="1" thickTop="1" thickBot="1" x14ac:dyDescent="0.45">
      <c r="A2" s="100" t="s">
        <v>1237</v>
      </c>
      <c r="B2" s="1432" t="s">
        <v>240</v>
      </c>
      <c r="C2" s="1433"/>
      <c r="D2" s="1432" t="s">
        <v>212</v>
      </c>
      <c r="E2" s="1431"/>
      <c r="F2" s="1431"/>
      <c r="G2" s="1430" t="s">
        <v>211</v>
      </c>
      <c r="H2" s="1431"/>
      <c r="I2" s="1431"/>
      <c r="J2" s="1430" t="s">
        <v>243</v>
      </c>
      <c r="K2" s="1431"/>
      <c r="L2" s="1434"/>
      <c r="M2" s="1430" t="s">
        <v>800</v>
      </c>
      <c r="N2" s="1431"/>
      <c r="O2" s="1431"/>
      <c r="P2" s="1430" t="s">
        <v>244</v>
      </c>
      <c r="Q2" s="1431"/>
      <c r="R2" s="1431"/>
      <c r="S2" s="1430" t="s">
        <v>803</v>
      </c>
      <c r="T2" s="1431"/>
      <c r="U2" s="1431"/>
      <c r="V2" s="1430" t="s">
        <v>246</v>
      </c>
      <c r="W2" s="1431"/>
      <c r="X2" s="1431"/>
      <c r="Y2" s="1430" t="s">
        <v>350</v>
      </c>
      <c r="Z2" s="1431"/>
      <c r="AA2" s="1431"/>
      <c r="AB2" s="1430" t="s">
        <v>247</v>
      </c>
      <c r="AC2" s="1431"/>
      <c r="AD2" s="1431"/>
      <c r="AE2" s="1430" t="s">
        <v>248</v>
      </c>
      <c r="AF2" s="1431"/>
      <c r="AG2" s="1431"/>
      <c r="AH2" s="1430" t="s">
        <v>249</v>
      </c>
      <c r="AI2" s="1431"/>
      <c r="AJ2" s="1430" t="s">
        <v>250</v>
      </c>
      <c r="AK2" s="1431"/>
      <c r="AL2" s="1430" t="s">
        <v>251</v>
      </c>
      <c r="AM2" s="1434"/>
    </row>
    <row r="3" spans="1:39" ht="15.4" thickBot="1" x14ac:dyDescent="0.45">
      <c r="B3" s="70" t="s">
        <v>236</v>
      </c>
      <c r="C3" s="75" t="s">
        <v>237</v>
      </c>
      <c r="D3" s="70" t="s">
        <v>236</v>
      </c>
      <c r="E3" s="72" t="s">
        <v>237</v>
      </c>
      <c r="F3" s="71" t="s">
        <v>238</v>
      </c>
      <c r="G3" s="78" t="s">
        <v>236</v>
      </c>
      <c r="H3" s="72" t="s">
        <v>237</v>
      </c>
      <c r="I3" s="71" t="s">
        <v>238</v>
      </c>
      <c r="J3" s="78" t="s">
        <v>236</v>
      </c>
      <c r="K3" s="72" t="s">
        <v>237</v>
      </c>
      <c r="L3" s="71" t="s">
        <v>238</v>
      </c>
      <c r="M3" s="78" t="s">
        <v>236</v>
      </c>
      <c r="N3" s="72" t="s">
        <v>237</v>
      </c>
      <c r="O3" s="71" t="s">
        <v>238</v>
      </c>
      <c r="P3" s="78" t="s">
        <v>236</v>
      </c>
      <c r="Q3" s="72" t="s">
        <v>237</v>
      </c>
      <c r="R3" s="71" t="s">
        <v>238</v>
      </c>
      <c r="S3" s="78" t="s">
        <v>236</v>
      </c>
      <c r="T3" s="72" t="s">
        <v>237</v>
      </c>
      <c r="U3" s="71" t="s">
        <v>238</v>
      </c>
      <c r="V3" s="78" t="s">
        <v>236</v>
      </c>
      <c r="W3" s="72" t="s">
        <v>237</v>
      </c>
      <c r="X3" s="71" t="s">
        <v>238</v>
      </c>
      <c r="Y3" s="78" t="s">
        <v>236</v>
      </c>
      <c r="Z3" s="72" t="s">
        <v>237</v>
      </c>
      <c r="AA3" s="71" t="s">
        <v>238</v>
      </c>
      <c r="AB3" s="78" t="s">
        <v>236</v>
      </c>
      <c r="AC3" s="72" t="s">
        <v>237</v>
      </c>
      <c r="AD3" s="71" t="s">
        <v>238</v>
      </c>
      <c r="AE3" s="78" t="s">
        <v>236</v>
      </c>
      <c r="AF3" s="72" t="s">
        <v>237</v>
      </c>
      <c r="AG3" s="71" t="s">
        <v>238</v>
      </c>
      <c r="AH3" s="78" t="s">
        <v>236</v>
      </c>
      <c r="AI3" s="72" t="s">
        <v>237</v>
      </c>
      <c r="AJ3" s="78" t="s">
        <v>236</v>
      </c>
      <c r="AK3" s="72" t="s">
        <v>237</v>
      </c>
      <c r="AL3" s="78" t="s">
        <v>236</v>
      </c>
      <c r="AM3" s="99" t="s">
        <v>237</v>
      </c>
    </row>
    <row r="4" spans="1:39" ht="15.4" thickTop="1" x14ac:dyDescent="0.4">
      <c r="A4" s="83" t="s">
        <v>230</v>
      </c>
      <c r="B4" s="248">
        <f>+D4+G4+J4+M4+P4+S4+V4+Y4+AB4+AE4+AH4+AJ4+AL4</f>
        <v>0</v>
      </c>
      <c r="C4" s="101" t="e">
        <f>+B4/$B$4</f>
        <v>#DIV/0!</v>
      </c>
      <c r="D4" s="240">
        <v>0</v>
      </c>
      <c r="E4" s="73"/>
      <c r="F4" s="1"/>
      <c r="G4" s="240">
        <v>0</v>
      </c>
      <c r="H4" s="73"/>
      <c r="I4" s="1"/>
      <c r="J4" s="240">
        <v>0</v>
      </c>
      <c r="K4" s="73"/>
      <c r="L4" s="1"/>
      <c r="M4" s="240">
        <v>0</v>
      </c>
      <c r="N4" s="73"/>
      <c r="O4" s="1"/>
      <c r="P4" s="240">
        <v>0</v>
      </c>
      <c r="Q4" s="73"/>
      <c r="R4" s="1"/>
      <c r="S4" s="240">
        <v>0</v>
      </c>
      <c r="T4" s="73"/>
      <c r="U4" s="1"/>
      <c r="V4" s="240">
        <v>0</v>
      </c>
      <c r="W4" s="73"/>
      <c r="X4" s="1"/>
      <c r="Y4" s="240">
        <v>0</v>
      </c>
      <c r="Z4" s="73"/>
      <c r="AA4" s="1"/>
      <c r="AB4" s="240">
        <v>0</v>
      </c>
      <c r="AC4" s="73"/>
      <c r="AD4" s="1"/>
      <c r="AE4" s="240">
        <v>0</v>
      </c>
      <c r="AF4" s="73"/>
      <c r="AG4" s="1"/>
      <c r="AH4" s="240">
        <v>0</v>
      </c>
      <c r="AI4" s="73"/>
      <c r="AJ4" s="240">
        <v>0</v>
      </c>
      <c r="AK4" s="73"/>
      <c r="AL4" s="240">
        <v>0</v>
      </c>
      <c r="AM4" s="73"/>
    </row>
    <row r="5" spans="1:39" x14ac:dyDescent="0.35">
      <c r="B5" s="248"/>
      <c r="C5" s="76"/>
      <c r="D5" s="248"/>
      <c r="E5" s="73"/>
      <c r="F5" s="1"/>
      <c r="G5" s="248"/>
      <c r="H5" s="73"/>
      <c r="I5" s="1"/>
      <c r="J5" s="248"/>
      <c r="K5" s="73"/>
      <c r="L5" s="1"/>
      <c r="M5" s="248"/>
      <c r="N5" s="73"/>
      <c r="O5" s="1"/>
      <c r="P5" s="248"/>
      <c r="Q5" s="73"/>
      <c r="R5" s="1"/>
      <c r="S5" s="248"/>
      <c r="T5" s="73"/>
      <c r="U5" s="1"/>
      <c r="V5" s="248"/>
      <c r="W5" s="73"/>
      <c r="X5" s="1"/>
      <c r="Y5" s="248"/>
      <c r="Z5" s="73"/>
      <c r="AA5" s="1"/>
      <c r="AB5" s="248"/>
      <c r="AC5" s="73"/>
      <c r="AD5" s="1"/>
      <c r="AE5" s="248"/>
      <c r="AF5" s="73"/>
      <c r="AG5" s="1"/>
      <c r="AH5" s="248"/>
      <c r="AI5" s="73"/>
      <c r="AJ5" s="248"/>
      <c r="AK5" s="73"/>
      <c r="AL5" s="248"/>
      <c r="AM5" s="73"/>
    </row>
    <row r="6" spans="1:39" ht="15" x14ac:dyDescent="0.4">
      <c r="A6" s="18" t="s">
        <v>232</v>
      </c>
      <c r="B6" s="243"/>
      <c r="C6" s="76"/>
      <c r="D6" s="248"/>
      <c r="E6" s="73"/>
      <c r="F6" s="1"/>
      <c r="G6" s="248"/>
      <c r="H6" s="73"/>
      <c r="I6" s="1"/>
      <c r="J6" s="248"/>
      <c r="K6" s="73"/>
      <c r="L6" s="1"/>
      <c r="M6" s="248"/>
      <c r="N6" s="73"/>
      <c r="O6" s="1"/>
      <c r="P6" s="248"/>
      <c r="Q6" s="73"/>
      <c r="R6" s="1"/>
      <c r="S6" s="248"/>
      <c r="T6" s="73"/>
      <c r="U6" s="1"/>
      <c r="V6" s="248"/>
      <c r="W6" s="73"/>
      <c r="X6" s="1"/>
      <c r="Y6" s="248"/>
      <c r="Z6" s="73"/>
      <c r="AA6" s="1"/>
      <c r="AB6" s="248"/>
      <c r="AC6" s="73"/>
      <c r="AD6" s="1"/>
      <c r="AE6" s="248"/>
      <c r="AF6" s="73"/>
      <c r="AG6" s="1"/>
      <c r="AH6" s="248"/>
      <c r="AI6" s="73"/>
      <c r="AJ6" s="248"/>
      <c r="AK6" s="73"/>
      <c r="AL6" s="248"/>
      <c r="AM6" s="73"/>
    </row>
    <row r="7" spans="1:39" x14ac:dyDescent="0.35">
      <c r="A7" s="68" t="s">
        <v>220</v>
      </c>
      <c r="B7" s="243">
        <f>+D7+G7+J7+M7+P7+S7+V7+Y7+AB7+AE7+AH7+AJ7+AL7</f>
        <v>0</v>
      </c>
      <c r="C7" s="101" t="e">
        <f>+B7/$B$4</f>
        <v>#DIV/0!</v>
      </c>
      <c r="D7" s="240">
        <v>0</v>
      </c>
      <c r="E7" s="89" t="e">
        <f>+D7/D$4</f>
        <v>#DIV/0!</v>
      </c>
      <c r="F7" s="1"/>
      <c r="G7" s="240">
        <v>0</v>
      </c>
      <c r="H7" s="89" t="e">
        <f>+G7/G$4</f>
        <v>#DIV/0!</v>
      </c>
      <c r="I7" s="1"/>
      <c r="J7" s="240">
        <v>0</v>
      </c>
      <c r="K7" s="89" t="e">
        <f>+J7/J$4</f>
        <v>#DIV/0!</v>
      </c>
      <c r="L7" s="1"/>
      <c r="M7" s="240">
        <v>0</v>
      </c>
      <c r="N7" s="89" t="e">
        <f>+M7/M$4</f>
        <v>#DIV/0!</v>
      </c>
      <c r="O7" s="1"/>
      <c r="P7" s="240">
        <v>0</v>
      </c>
      <c r="Q7" s="89" t="e">
        <f>+P7/P$4</f>
        <v>#DIV/0!</v>
      </c>
      <c r="R7" s="1"/>
      <c r="S7" s="240">
        <v>0</v>
      </c>
      <c r="T7" s="89" t="e">
        <f>+S7/S$4</f>
        <v>#DIV/0!</v>
      </c>
      <c r="U7" s="1"/>
      <c r="V7" s="240">
        <v>0</v>
      </c>
      <c r="W7" s="89" t="e">
        <f>+V7/V$4</f>
        <v>#DIV/0!</v>
      </c>
      <c r="X7" s="1"/>
      <c r="Y7" s="240">
        <v>0</v>
      </c>
      <c r="Z7" s="89" t="e">
        <f>+Y7/Y$4</f>
        <v>#DIV/0!</v>
      </c>
      <c r="AA7" s="1"/>
      <c r="AB7" s="240">
        <v>0</v>
      </c>
      <c r="AC7" s="89" t="e">
        <f>+AB7/AB$4</f>
        <v>#DIV/0!</v>
      </c>
      <c r="AD7" s="1"/>
      <c r="AE7" s="240">
        <v>0</v>
      </c>
      <c r="AF7" s="89" t="e">
        <f>+AE7/AE$4</f>
        <v>#DIV/0!</v>
      </c>
      <c r="AG7" s="1"/>
      <c r="AH7" s="240">
        <v>0</v>
      </c>
      <c r="AI7" s="89" t="e">
        <f>+AH7/AH$4</f>
        <v>#DIV/0!</v>
      </c>
      <c r="AJ7" s="240">
        <v>0</v>
      </c>
      <c r="AK7" s="89" t="e">
        <f>+AJ7/AJ$4</f>
        <v>#DIV/0!</v>
      </c>
      <c r="AL7" s="240">
        <v>0</v>
      </c>
      <c r="AM7" s="89" t="e">
        <f>+AL7/AL$4</f>
        <v>#DIV/0!</v>
      </c>
    </row>
    <row r="8" spans="1:39" x14ac:dyDescent="0.35">
      <c r="A8" s="68" t="s">
        <v>221</v>
      </c>
      <c r="B8" s="243">
        <f t="shared" ref="B8:B18" si="0">+D8+G8+J8+M8+P8+S8+V8+Y8+AB8+AE8+AH8+AJ8+AL8</f>
        <v>0</v>
      </c>
      <c r="C8" s="101" t="e">
        <f t="shared" ref="C8:C19" si="1">+B8/$B$4</f>
        <v>#DIV/0!</v>
      </c>
      <c r="D8" s="240">
        <v>0</v>
      </c>
      <c r="E8" s="89" t="e">
        <f t="shared" ref="E8:E18" si="2">+D8/D$4</f>
        <v>#DIV/0!</v>
      </c>
      <c r="F8" s="1"/>
      <c r="G8" s="240">
        <v>0</v>
      </c>
      <c r="H8" s="89" t="e">
        <f t="shared" ref="H8:H18" si="3">+G8/G$4</f>
        <v>#DIV/0!</v>
      </c>
      <c r="I8" s="1"/>
      <c r="J8" s="240">
        <v>0</v>
      </c>
      <c r="K8" s="89" t="e">
        <f t="shared" ref="K8:K18" si="4">+J8/J$4</f>
        <v>#DIV/0!</v>
      </c>
      <c r="L8" s="1"/>
      <c r="M8" s="240">
        <v>0</v>
      </c>
      <c r="N8" s="89" t="e">
        <f t="shared" ref="N8:N18" si="5">+M8/M$4</f>
        <v>#DIV/0!</v>
      </c>
      <c r="O8" s="1"/>
      <c r="P8" s="240">
        <v>0</v>
      </c>
      <c r="Q8" s="89" t="e">
        <f t="shared" ref="Q8:Q18" si="6">+P8/P$4</f>
        <v>#DIV/0!</v>
      </c>
      <c r="R8" s="1"/>
      <c r="S8" s="240">
        <v>0</v>
      </c>
      <c r="T8" s="89" t="e">
        <f t="shared" ref="T8:T18" si="7">+S8/S$4</f>
        <v>#DIV/0!</v>
      </c>
      <c r="U8" s="1"/>
      <c r="V8" s="240">
        <v>0</v>
      </c>
      <c r="W8" s="89" t="e">
        <f t="shared" ref="W8:W18" si="8">+V8/V$4</f>
        <v>#DIV/0!</v>
      </c>
      <c r="X8" s="1"/>
      <c r="Y8" s="240">
        <v>0</v>
      </c>
      <c r="Z8" s="89" t="e">
        <f t="shared" ref="Z8:Z18" si="9">+Y8/Y$4</f>
        <v>#DIV/0!</v>
      </c>
      <c r="AA8" s="1"/>
      <c r="AB8" s="240">
        <v>0</v>
      </c>
      <c r="AC8" s="89" t="e">
        <f t="shared" ref="AC8:AC18" si="10">+AB8/AB$4</f>
        <v>#DIV/0!</v>
      </c>
      <c r="AD8" s="1"/>
      <c r="AE8" s="240">
        <v>0</v>
      </c>
      <c r="AF8" s="89" t="e">
        <f t="shared" ref="AF8:AF18" si="11">+AE8/AE$4</f>
        <v>#DIV/0!</v>
      </c>
      <c r="AG8" s="1"/>
      <c r="AH8" s="240">
        <v>0</v>
      </c>
      <c r="AI8" s="89" t="e">
        <f t="shared" ref="AI8:AI18" si="12">+AH8/AH$4</f>
        <v>#DIV/0!</v>
      </c>
      <c r="AJ8" s="240">
        <v>0</v>
      </c>
      <c r="AK8" s="89" t="e">
        <f t="shared" ref="AK8:AK18" si="13">+AJ8/AJ$4</f>
        <v>#DIV/0!</v>
      </c>
      <c r="AL8" s="240">
        <v>0</v>
      </c>
      <c r="AM8" s="89" t="e">
        <f t="shared" ref="AM8:AM18" si="14">+AL8/AL$4</f>
        <v>#DIV/0!</v>
      </c>
    </row>
    <row r="9" spans="1:39" x14ac:dyDescent="0.35">
      <c r="A9" s="68" t="s">
        <v>222</v>
      </c>
      <c r="B9" s="243">
        <f t="shared" si="0"/>
        <v>0</v>
      </c>
      <c r="C9" s="101" t="e">
        <f t="shared" si="1"/>
        <v>#DIV/0!</v>
      </c>
      <c r="D9" s="240">
        <v>0</v>
      </c>
      <c r="E9" s="89" t="e">
        <f t="shared" si="2"/>
        <v>#DIV/0!</v>
      </c>
      <c r="F9" s="1"/>
      <c r="G9" s="240">
        <v>0</v>
      </c>
      <c r="H9" s="89" t="e">
        <f t="shared" si="3"/>
        <v>#DIV/0!</v>
      </c>
      <c r="I9" s="1"/>
      <c r="J9" s="240">
        <v>0</v>
      </c>
      <c r="K9" s="89" t="e">
        <f t="shared" si="4"/>
        <v>#DIV/0!</v>
      </c>
      <c r="L9" s="1"/>
      <c r="M9" s="240">
        <v>0</v>
      </c>
      <c r="N9" s="89" t="e">
        <f t="shared" si="5"/>
        <v>#DIV/0!</v>
      </c>
      <c r="O9" s="1"/>
      <c r="P9" s="240">
        <v>0</v>
      </c>
      <c r="Q9" s="89" t="e">
        <f t="shared" si="6"/>
        <v>#DIV/0!</v>
      </c>
      <c r="R9" s="1"/>
      <c r="S9" s="240">
        <v>0</v>
      </c>
      <c r="T9" s="89" t="e">
        <f t="shared" si="7"/>
        <v>#DIV/0!</v>
      </c>
      <c r="U9" s="1"/>
      <c r="V9" s="240">
        <v>0</v>
      </c>
      <c r="W9" s="89" t="e">
        <f t="shared" si="8"/>
        <v>#DIV/0!</v>
      </c>
      <c r="X9" s="1"/>
      <c r="Y9" s="240">
        <v>0</v>
      </c>
      <c r="Z9" s="89" t="e">
        <f t="shared" si="9"/>
        <v>#DIV/0!</v>
      </c>
      <c r="AA9" s="1"/>
      <c r="AB9" s="240">
        <v>0</v>
      </c>
      <c r="AC9" s="89" t="e">
        <f t="shared" si="10"/>
        <v>#DIV/0!</v>
      </c>
      <c r="AD9" s="1"/>
      <c r="AE9" s="240">
        <v>0</v>
      </c>
      <c r="AF9" s="89" t="e">
        <f t="shared" si="11"/>
        <v>#DIV/0!</v>
      </c>
      <c r="AG9" s="1"/>
      <c r="AH9" s="240">
        <v>0</v>
      </c>
      <c r="AI9" s="89" t="e">
        <f t="shared" si="12"/>
        <v>#DIV/0!</v>
      </c>
      <c r="AJ9" s="240">
        <v>0</v>
      </c>
      <c r="AK9" s="89" t="e">
        <f t="shared" si="13"/>
        <v>#DIV/0!</v>
      </c>
      <c r="AL9" s="240">
        <v>0</v>
      </c>
      <c r="AM9" s="89" t="e">
        <f t="shared" si="14"/>
        <v>#DIV/0!</v>
      </c>
    </row>
    <row r="10" spans="1:39" x14ac:dyDescent="0.35">
      <c r="A10" s="68" t="s">
        <v>233</v>
      </c>
      <c r="B10" s="243">
        <f t="shared" si="0"/>
        <v>0</v>
      </c>
      <c r="C10" s="101" t="e">
        <f t="shared" si="1"/>
        <v>#DIV/0!</v>
      </c>
      <c r="D10" s="240">
        <v>0</v>
      </c>
      <c r="E10" s="89" t="e">
        <f t="shared" si="2"/>
        <v>#DIV/0!</v>
      </c>
      <c r="F10" s="1"/>
      <c r="G10" s="240">
        <v>0</v>
      </c>
      <c r="H10" s="89" t="e">
        <f t="shared" si="3"/>
        <v>#DIV/0!</v>
      </c>
      <c r="I10" s="1"/>
      <c r="J10" s="240">
        <v>0</v>
      </c>
      <c r="K10" s="89" t="e">
        <f t="shared" si="4"/>
        <v>#DIV/0!</v>
      </c>
      <c r="L10" s="1"/>
      <c r="M10" s="240">
        <v>0</v>
      </c>
      <c r="N10" s="89" t="e">
        <f t="shared" si="5"/>
        <v>#DIV/0!</v>
      </c>
      <c r="O10" s="1"/>
      <c r="P10" s="240">
        <v>0</v>
      </c>
      <c r="Q10" s="89" t="e">
        <f t="shared" si="6"/>
        <v>#DIV/0!</v>
      </c>
      <c r="R10" s="1"/>
      <c r="S10" s="240">
        <v>0</v>
      </c>
      <c r="T10" s="89" t="e">
        <f t="shared" si="7"/>
        <v>#DIV/0!</v>
      </c>
      <c r="U10" s="1"/>
      <c r="V10" s="240">
        <v>0</v>
      </c>
      <c r="W10" s="89" t="e">
        <f t="shared" si="8"/>
        <v>#DIV/0!</v>
      </c>
      <c r="X10" s="1"/>
      <c r="Y10" s="240">
        <v>0</v>
      </c>
      <c r="Z10" s="89" t="e">
        <f t="shared" si="9"/>
        <v>#DIV/0!</v>
      </c>
      <c r="AA10" s="1"/>
      <c r="AB10" s="240">
        <v>0</v>
      </c>
      <c r="AC10" s="89" t="e">
        <f t="shared" si="10"/>
        <v>#DIV/0!</v>
      </c>
      <c r="AD10" s="1"/>
      <c r="AE10" s="240">
        <v>0</v>
      </c>
      <c r="AF10" s="89" t="e">
        <f t="shared" si="11"/>
        <v>#DIV/0!</v>
      </c>
      <c r="AG10" s="1"/>
      <c r="AH10" s="240">
        <v>0</v>
      </c>
      <c r="AI10" s="89" t="e">
        <f t="shared" si="12"/>
        <v>#DIV/0!</v>
      </c>
      <c r="AJ10" s="240">
        <v>0</v>
      </c>
      <c r="AK10" s="89" t="e">
        <f t="shared" si="13"/>
        <v>#DIV/0!</v>
      </c>
      <c r="AL10" s="240">
        <v>0</v>
      </c>
      <c r="AM10" s="89" t="e">
        <f t="shared" si="14"/>
        <v>#DIV/0!</v>
      </c>
    </row>
    <row r="11" spans="1:39" x14ac:dyDescent="0.35">
      <c r="A11" s="68" t="s">
        <v>223</v>
      </c>
      <c r="B11" s="243">
        <f t="shared" si="0"/>
        <v>0</v>
      </c>
      <c r="C11" s="101" t="e">
        <f t="shared" si="1"/>
        <v>#DIV/0!</v>
      </c>
      <c r="D11" s="240">
        <v>0</v>
      </c>
      <c r="E11" s="89" t="e">
        <f t="shared" si="2"/>
        <v>#DIV/0!</v>
      </c>
      <c r="F11" s="1"/>
      <c r="G11" s="240">
        <v>0</v>
      </c>
      <c r="H11" s="89" t="e">
        <f t="shared" si="3"/>
        <v>#DIV/0!</v>
      </c>
      <c r="I11" s="1"/>
      <c r="J11" s="240">
        <v>0</v>
      </c>
      <c r="K11" s="89" t="e">
        <f t="shared" si="4"/>
        <v>#DIV/0!</v>
      </c>
      <c r="L11" s="1"/>
      <c r="M11" s="240">
        <v>0</v>
      </c>
      <c r="N11" s="89" t="e">
        <f t="shared" si="5"/>
        <v>#DIV/0!</v>
      </c>
      <c r="O11" s="1"/>
      <c r="P11" s="240">
        <v>0</v>
      </c>
      <c r="Q11" s="89" t="e">
        <f t="shared" si="6"/>
        <v>#DIV/0!</v>
      </c>
      <c r="R11" s="1"/>
      <c r="S11" s="240">
        <v>0</v>
      </c>
      <c r="T11" s="89" t="e">
        <f t="shared" si="7"/>
        <v>#DIV/0!</v>
      </c>
      <c r="U11" s="1"/>
      <c r="V11" s="240">
        <v>0</v>
      </c>
      <c r="W11" s="89" t="e">
        <f t="shared" si="8"/>
        <v>#DIV/0!</v>
      </c>
      <c r="X11" s="1"/>
      <c r="Y11" s="240">
        <v>0</v>
      </c>
      <c r="Z11" s="89" t="e">
        <f t="shared" si="9"/>
        <v>#DIV/0!</v>
      </c>
      <c r="AA11" s="1"/>
      <c r="AB11" s="240">
        <v>0</v>
      </c>
      <c r="AC11" s="89" t="e">
        <f t="shared" si="10"/>
        <v>#DIV/0!</v>
      </c>
      <c r="AD11" s="1"/>
      <c r="AE11" s="240">
        <v>0</v>
      </c>
      <c r="AF11" s="89" t="e">
        <f t="shared" si="11"/>
        <v>#DIV/0!</v>
      </c>
      <c r="AG11" s="1"/>
      <c r="AH11" s="240">
        <v>0</v>
      </c>
      <c r="AI11" s="89" t="e">
        <f t="shared" si="12"/>
        <v>#DIV/0!</v>
      </c>
      <c r="AJ11" s="240">
        <v>0</v>
      </c>
      <c r="AK11" s="89" t="e">
        <f t="shared" si="13"/>
        <v>#DIV/0!</v>
      </c>
      <c r="AL11" s="240">
        <v>0</v>
      </c>
      <c r="AM11" s="89" t="e">
        <f t="shared" si="14"/>
        <v>#DIV/0!</v>
      </c>
    </row>
    <row r="12" spans="1:39" x14ac:dyDescent="0.35">
      <c r="A12" s="68" t="s">
        <v>224</v>
      </c>
      <c r="B12" s="243">
        <f t="shared" si="0"/>
        <v>0</v>
      </c>
      <c r="C12" s="101" t="e">
        <f t="shared" si="1"/>
        <v>#DIV/0!</v>
      </c>
      <c r="D12" s="240">
        <v>0</v>
      </c>
      <c r="E12" s="89" t="e">
        <f t="shared" si="2"/>
        <v>#DIV/0!</v>
      </c>
      <c r="F12" s="1"/>
      <c r="G12" s="240">
        <v>0</v>
      </c>
      <c r="H12" s="89" t="e">
        <f t="shared" si="3"/>
        <v>#DIV/0!</v>
      </c>
      <c r="I12" s="1"/>
      <c r="J12" s="240">
        <v>0</v>
      </c>
      <c r="K12" s="89" t="e">
        <f t="shared" si="4"/>
        <v>#DIV/0!</v>
      </c>
      <c r="L12" s="1"/>
      <c r="M12" s="240">
        <v>0</v>
      </c>
      <c r="N12" s="89" t="e">
        <f t="shared" si="5"/>
        <v>#DIV/0!</v>
      </c>
      <c r="O12" s="1"/>
      <c r="P12" s="240">
        <v>0</v>
      </c>
      <c r="Q12" s="89" t="e">
        <f t="shared" si="6"/>
        <v>#DIV/0!</v>
      </c>
      <c r="R12" s="1"/>
      <c r="S12" s="240">
        <v>0</v>
      </c>
      <c r="T12" s="89" t="e">
        <f t="shared" si="7"/>
        <v>#DIV/0!</v>
      </c>
      <c r="U12" s="1"/>
      <c r="V12" s="240">
        <v>0</v>
      </c>
      <c r="W12" s="89" t="e">
        <f t="shared" si="8"/>
        <v>#DIV/0!</v>
      </c>
      <c r="X12" s="1"/>
      <c r="Y12" s="240">
        <v>0</v>
      </c>
      <c r="Z12" s="89" t="e">
        <f t="shared" si="9"/>
        <v>#DIV/0!</v>
      </c>
      <c r="AA12" s="1"/>
      <c r="AB12" s="240">
        <v>0</v>
      </c>
      <c r="AC12" s="89" t="e">
        <f t="shared" si="10"/>
        <v>#DIV/0!</v>
      </c>
      <c r="AD12" s="1"/>
      <c r="AE12" s="240">
        <v>0</v>
      </c>
      <c r="AF12" s="89" t="e">
        <f t="shared" si="11"/>
        <v>#DIV/0!</v>
      </c>
      <c r="AG12" s="1"/>
      <c r="AH12" s="240">
        <v>0</v>
      </c>
      <c r="AI12" s="89" t="e">
        <f t="shared" si="12"/>
        <v>#DIV/0!</v>
      </c>
      <c r="AJ12" s="240">
        <v>0</v>
      </c>
      <c r="AK12" s="89" t="e">
        <f t="shared" si="13"/>
        <v>#DIV/0!</v>
      </c>
      <c r="AL12" s="240">
        <v>0</v>
      </c>
      <c r="AM12" s="89" t="e">
        <f t="shared" si="14"/>
        <v>#DIV/0!</v>
      </c>
    </row>
    <row r="13" spans="1:39" x14ac:dyDescent="0.35">
      <c r="A13" s="68" t="s">
        <v>225</v>
      </c>
      <c r="B13" s="243">
        <f t="shared" si="0"/>
        <v>0</v>
      </c>
      <c r="C13" s="101" t="e">
        <f t="shared" si="1"/>
        <v>#DIV/0!</v>
      </c>
      <c r="D13" s="240">
        <v>0</v>
      </c>
      <c r="E13" s="89" t="e">
        <f t="shared" si="2"/>
        <v>#DIV/0!</v>
      </c>
      <c r="F13" s="1"/>
      <c r="G13" s="240">
        <v>0</v>
      </c>
      <c r="H13" s="89" t="e">
        <f t="shared" si="3"/>
        <v>#DIV/0!</v>
      </c>
      <c r="I13" s="1"/>
      <c r="J13" s="240">
        <v>0</v>
      </c>
      <c r="K13" s="89" t="e">
        <f t="shared" si="4"/>
        <v>#DIV/0!</v>
      </c>
      <c r="L13" s="1"/>
      <c r="M13" s="240">
        <v>0</v>
      </c>
      <c r="N13" s="89" t="e">
        <f t="shared" si="5"/>
        <v>#DIV/0!</v>
      </c>
      <c r="O13" s="1"/>
      <c r="P13" s="240">
        <v>0</v>
      </c>
      <c r="Q13" s="89" t="e">
        <f t="shared" si="6"/>
        <v>#DIV/0!</v>
      </c>
      <c r="R13" s="1"/>
      <c r="S13" s="240">
        <v>0</v>
      </c>
      <c r="T13" s="89" t="e">
        <f t="shared" si="7"/>
        <v>#DIV/0!</v>
      </c>
      <c r="U13" s="1"/>
      <c r="V13" s="240">
        <v>0</v>
      </c>
      <c r="W13" s="89" t="e">
        <f t="shared" si="8"/>
        <v>#DIV/0!</v>
      </c>
      <c r="X13" s="1"/>
      <c r="Y13" s="240">
        <v>0</v>
      </c>
      <c r="Z13" s="89" t="e">
        <f t="shared" si="9"/>
        <v>#DIV/0!</v>
      </c>
      <c r="AA13" s="1"/>
      <c r="AB13" s="240">
        <v>0</v>
      </c>
      <c r="AC13" s="89" t="e">
        <f t="shared" si="10"/>
        <v>#DIV/0!</v>
      </c>
      <c r="AD13" s="1"/>
      <c r="AE13" s="240">
        <v>0</v>
      </c>
      <c r="AF13" s="89" t="e">
        <f t="shared" si="11"/>
        <v>#DIV/0!</v>
      </c>
      <c r="AG13" s="1"/>
      <c r="AH13" s="240">
        <v>0</v>
      </c>
      <c r="AI13" s="89" t="e">
        <f t="shared" si="12"/>
        <v>#DIV/0!</v>
      </c>
      <c r="AJ13" s="240">
        <v>0</v>
      </c>
      <c r="AK13" s="89" t="e">
        <f t="shared" si="13"/>
        <v>#DIV/0!</v>
      </c>
      <c r="AL13" s="240">
        <v>0</v>
      </c>
      <c r="AM13" s="89" t="e">
        <f t="shared" si="14"/>
        <v>#DIV/0!</v>
      </c>
    </row>
    <row r="14" spans="1:39" x14ac:dyDescent="0.35">
      <c r="A14" s="68" t="s">
        <v>226</v>
      </c>
      <c r="B14" s="243">
        <f t="shared" si="0"/>
        <v>0</v>
      </c>
      <c r="C14" s="101" t="e">
        <f t="shared" si="1"/>
        <v>#DIV/0!</v>
      </c>
      <c r="D14" s="240">
        <v>0</v>
      </c>
      <c r="E14" s="89" t="e">
        <f t="shared" si="2"/>
        <v>#DIV/0!</v>
      </c>
      <c r="F14" s="1"/>
      <c r="G14" s="240">
        <v>0</v>
      </c>
      <c r="H14" s="89" t="e">
        <f t="shared" si="3"/>
        <v>#DIV/0!</v>
      </c>
      <c r="I14" s="1"/>
      <c r="J14" s="240">
        <v>0</v>
      </c>
      <c r="K14" s="89" t="e">
        <f t="shared" si="4"/>
        <v>#DIV/0!</v>
      </c>
      <c r="L14" s="1"/>
      <c r="M14" s="240">
        <v>0</v>
      </c>
      <c r="N14" s="89" t="e">
        <f t="shared" si="5"/>
        <v>#DIV/0!</v>
      </c>
      <c r="O14" s="1"/>
      <c r="P14" s="240">
        <v>0</v>
      </c>
      <c r="Q14" s="89" t="e">
        <f t="shared" si="6"/>
        <v>#DIV/0!</v>
      </c>
      <c r="R14" s="1"/>
      <c r="S14" s="240">
        <v>0</v>
      </c>
      <c r="T14" s="89" t="e">
        <f t="shared" si="7"/>
        <v>#DIV/0!</v>
      </c>
      <c r="U14" s="1"/>
      <c r="V14" s="240">
        <v>0</v>
      </c>
      <c r="W14" s="89" t="e">
        <f t="shared" si="8"/>
        <v>#DIV/0!</v>
      </c>
      <c r="X14" s="1"/>
      <c r="Y14" s="240">
        <v>0</v>
      </c>
      <c r="Z14" s="89" t="e">
        <f t="shared" si="9"/>
        <v>#DIV/0!</v>
      </c>
      <c r="AA14" s="1"/>
      <c r="AB14" s="240">
        <v>0</v>
      </c>
      <c r="AC14" s="89" t="e">
        <f t="shared" si="10"/>
        <v>#DIV/0!</v>
      </c>
      <c r="AD14" s="1"/>
      <c r="AE14" s="240">
        <v>0</v>
      </c>
      <c r="AF14" s="89" t="e">
        <f t="shared" si="11"/>
        <v>#DIV/0!</v>
      </c>
      <c r="AG14" s="1"/>
      <c r="AH14" s="240">
        <v>0</v>
      </c>
      <c r="AI14" s="89" t="e">
        <f t="shared" si="12"/>
        <v>#DIV/0!</v>
      </c>
      <c r="AJ14" s="240">
        <v>0</v>
      </c>
      <c r="AK14" s="89" t="e">
        <f t="shared" si="13"/>
        <v>#DIV/0!</v>
      </c>
      <c r="AL14" s="240">
        <v>0</v>
      </c>
      <c r="AM14" s="89" t="e">
        <f t="shared" si="14"/>
        <v>#DIV/0!</v>
      </c>
    </row>
    <row r="15" spans="1:39" x14ac:dyDescent="0.35">
      <c r="A15" s="68" t="s">
        <v>227</v>
      </c>
      <c r="B15" s="243">
        <f t="shared" si="0"/>
        <v>0</v>
      </c>
      <c r="C15" s="101" t="e">
        <f t="shared" si="1"/>
        <v>#DIV/0!</v>
      </c>
      <c r="D15" s="240">
        <v>0</v>
      </c>
      <c r="E15" s="89" t="e">
        <f t="shared" si="2"/>
        <v>#DIV/0!</v>
      </c>
      <c r="F15" s="1"/>
      <c r="G15" s="240">
        <v>0</v>
      </c>
      <c r="H15" s="89" t="e">
        <f t="shared" si="3"/>
        <v>#DIV/0!</v>
      </c>
      <c r="I15" s="1"/>
      <c r="J15" s="240">
        <v>0</v>
      </c>
      <c r="K15" s="89" t="e">
        <f t="shared" si="4"/>
        <v>#DIV/0!</v>
      </c>
      <c r="L15" s="1"/>
      <c r="M15" s="240">
        <v>0</v>
      </c>
      <c r="N15" s="89" t="e">
        <f t="shared" si="5"/>
        <v>#DIV/0!</v>
      </c>
      <c r="O15" s="1"/>
      <c r="P15" s="240">
        <v>0</v>
      </c>
      <c r="Q15" s="89" t="e">
        <f t="shared" si="6"/>
        <v>#DIV/0!</v>
      </c>
      <c r="R15" s="1"/>
      <c r="S15" s="240">
        <v>0</v>
      </c>
      <c r="T15" s="89" t="e">
        <f t="shared" si="7"/>
        <v>#DIV/0!</v>
      </c>
      <c r="U15" s="1"/>
      <c r="V15" s="240">
        <v>0</v>
      </c>
      <c r="W15" s="89" t="e">
        <f t="shared" si="8"/>
        <v>#DIV/0!</v>
      </c>
      <c r="X15" s="1"/>
      <c r="Y15" s="240">
        <v>0</v>
      </c>
      <c r="Z15" s="89" t="e">
        <f t="shared" si="9"/>
        <v>#DIV/0!</v>
      </c>
      <c r="AA15" s="1"/>
      <c r="AB15" s="240">
        <v>0</v>
      </c>
      <c r="AC15" s="89" t="e">
        <f t="shared" si="10"/>
        <v>#DIV/0!</v>
      </c>
      <c r="AD15" s="1"/>
      <c r="AE15" s="240">
        <v>0</v>
      </c>
      <c r="AF15" s="89" t="e">
        <f t="shared" si="11"/>
        <v>#DIV/0!</v>
      </c>
      <c r="AG15" s="1"/>
      <c r="AH15" s="240">
        <v>0</v>
      </c>
      <c r="AI15" s="89" t="e">
        <f t="shared" si="12"/>
        <v>#DIV/0!</v>
      </c>
      <c r="AJ15" s="240">
        <v>0</v>
      </c>
      <c r="AK15" s="89" t="e">
        <f t="shared" si="13"/>
        <v>#DIV/0!</v>
      </c>
      <c r="AL15" s="240">
        <v>0</v>
      </c>
      <c r="AM15" s="89" t="e">
        <f t="shared" si="14"/>
        <v>#DIV/0!</v>
      </c>
    </row>
    <row r="16" spans="1:39" x14ac:dyDescent="0.35">
      <c r="A16" s="68" t="s">
        <v>228</v>
      </c>
      <c r="B16" s="243">
        <f t="shared" si="0"/>
        <v>0</v>
      </c>
      <c r="C16" s="101" t="e">
        <f t="shared" si="1"/>
        <v>#DIV/0!</v>
      </c>
      <c r="D16" s="240">
        <v>0</v>
      </c>
      <c r="E16" s="89" t="e">
        <f t="shared" si="2"/>
        <v>#DIV/0!</v>
      </c>
      <c r="F16" s="1"/>
      <c r="G16" s="240">
        <v>0</v>
      </c>
      <c r="H16" s="89" t="e">
        <f t="shared" si="3"/>
        <v>#DIV/0!</v>
      </c>
      <c r="I16" s="1"/>
      <c r="J16" s="240">
        <v>0</v>
      </c>
      <c r="K16" s="89" t="e">
        <f t="shared" si="4"/>
        <v>#DIV/0!</v>
      </c>
      <c r="L16" s="1"/>
      <c r="M16" s="240">
        <v>0</v>
      </c>
      <c r="N16" s="89" t="e">
        <f t="shared" si="5"/>
        <v>#DIV/0!</v>
      </c>
      <c r="O16" s="1"/>
      <c r="P16" s="240">
        <v>0</v>
      </c>
      <c r="Q16" s="89" t="e">
        <f t="shared" si="6"/>
        <v>#DIV/0!</v>
      </c>
      <c r="R16" s="1"/>
      <c r="S16" s="240">
        <v>0</v>
      </c>
      <c r="T16" s="89" t="e">
        <f t="shared" si="7"/>
        <v>#DIV/0!</v>
      </c>
      <c r="U16" s="1"/>
      <c r="V16" s="240">
        <v>0</v>
      </c>
      <c r="W16" s="89" t="e">
        <f t="shared" si="8"/>
        <v>#DIV/0!</v>
      </c>
      <c r="X16" s="1"/>
      <c r="Y16" s="240">
        <v>0</v>
      </c>
      <c r="Z16" s="89" t="e">
        <f t="shared" si="9"/>
        <v>#DIV/0!</v>
      </c>
      <c r="AA16" s="1"/>
      <c r="AB16" s="240">
        <v>0</v>
      </c>
      <c r="AC16" s="89" t="e">
        <f t="shared" si="10"/>
        <v>#DIV/0!</v>
      </c>
      <c r="AD16" s="1"/>
      <c r="AE16" s="240">
        <v>0</v>
      </c>
      <c r="AF16" s="89" t="e">
        <f t="shared" si="11"/>
        <v>#DIV/0!</v>
      </c>
      <c r="AG16" s="1"/>
      <c r="AH16" s="240">
        <v>0</v>
      </c>
      <c r="AI16" s="89" t="e">
        <f t="shared" si="12"/>
        <v>#DIV/0!</v>
      </c>
      <c r="AJ16" s="240">
        <v>0</v>
      </c>
      <c r="AK16" s="89" t="e">
        <f t="shared" si="13"/>
        <v>#DIV/0!</v>
      </c>
      <c r="AL16" s="240">
        <v>0</v>
      </c>
      <c r="AM16" s="89" t="e">
        <f t="shared" si="14"/>
        <v>#DIV/0!</v>
      </c>
    </row>
    <row r="17" spans="1:40" x14ac:dyDescent="0.35">
      <c r="A17" s="68" t="s">
        <v>234</v>
      </c>
      <c r="B17" s="243">
        <f t="shared" si="0"/>
        <v>0</v>
      </c>
      <c r="C17" s="101" t="e">
        <f t="shared" si="1"/>
        <v>#DIV/0!</v>
      </c>
      <c r="D17" s="253">
        <v>0</v>
      </c>
      <c r="E17" s="89" t="e">
        <f t="shared" si="2"/>
        <v>#DIV/0!</v>
      </c>
      <c r="F17" s="1"/>
      <c r="G17" s="253">
        <v>0</v>
      </c>
      <c r="H17" s="89" t="e">
        <f t="shared" si="3"/>
        <v>#DIV/0!</v>
      </c>
      <c r="I17" s="1"/>
      <c r="J17" s="253">
        <v>0</v>
      </c>
      <c r="K17" s="89" t="e">
        <f t="shared" si="4"/>
        <v>#DIV/0!</v>
      </c>
      <c r="L17" s="1"/>
      <c r="M17" s="253">
        <v>0</v>
      </c>
      <c r="N17" s="89" t="e">
        <f t="shared" si="5"/>
        <v>#DIV/0!</v>
      </c>
      <c r="O17" s="1"/>
      <c r="P17" s="253">
        <v>0</v>
      </c>
      <c r="Q17" s="89" t="e">
        <f t="shared" si="6"/>
        <v>#DIV/0!</v>
      </c>
      <c r="R17" s="1"/>
      <c r="S17" s="253">
        <v>0</v>
      </c>
      <c r="T17" s="89" t="e">
        <f t="shared" si="7"/>
        <v>#DIV/0!</v>
      </c>
      <c r="U17" s="1"/>
      <c r="V17" s="253">
        <v>0</v>
      </c>
      <c r="W17" s="89" t="e">
        <f t="shared" si="8"/>
        <v>#DIV/0!</v>
      </c>
      <c r="X17" s="1"/>
      <c r="Y17" s="253">
        <v>0</v>
      </c>
      <c r="Z17" s="89" t="e">
        <f t="shared" si="9"/>
        <v>#DIV/0!</v>
      </c>
      <c r="AA17" s="1"/>
      <c r="AB17" s="253">
        <v>0</v>
      </c>
      <c r="AC17" s="89" t="e">
        <f t="shared" si="10"/>
        <v>#DIV/0!</v>
      </c>
      <c r="AD17" s="1"/>
      <c r="AE17" s="253">
        <v>0</v>
      </c>
      <c r="AF17" s="89" t="e">
        <f t="shared" si="11"/>
        <v>#DIV/0!</v>
      </c>
      <c r="AG17" s="1"/>
      <c r="AH17" s="253">
        <v>0</v>
      </c>
      <c r="AI17" s="89" t="e">
        <f t="shared" si="12"/>
        <v>#DIV/0!</v>
      </c>
      <c r="AJ17" s="253">
        <v>0</v>
      </c>
      <c r="AK17" s="89" t="e">
        <f t="shared" si="13"/>
        <v>#DIV/0!</v>
      </c>
      <c r="AL17" s="253">
        <v>0</v>
      </c>
      <c r="AM17" s="89" t="e">
        <f t="shared" si="14"/>
        <v>#DIV/0!</v>
      </c>
    </row>
    <row r="18" spans="1:40" x14ac:dyDescent="0.35">
      <c r="A18" s="68" t="s">
        <v>235</v>
      </c>
      <c r="B18" s="243">
        <f t="shared" si="0"/>
        <v>0</v>
      </c>
      <c r="C18" s="101" t="e">
        <f t="shared" si="1"/>
        <v>#DIV/0!</v>
      </c>
      <c r="D18" s="253">
        <v>0</v>
      </c>
      <c r="E18" s="89" t="e">
        <f t="shared" si="2"/>
        <v>#DIV/0!</v>
      </c>
      <c r="F18" s="1"/>
      <c r="G18" s="253">
        <v>0</v>
      </c>
      <c r="H18" s="89" t="e">
        <f t="shared" si="3"/>
        <v>#DIV/0!</v>
      </c>
      <c r="I18" s="1"/>
      <c r="J18" s="253">
        <v>0</v>
      </c>
      <c r="K18" s="89" t="e">
        <f t="shared" si="4"/>
        <v>#DIV/0!</v>
      </c>
      <c r="L18" s="1"/>
      <c r="M18" s="253">
        <v>0</v>
      </c>
      <c r="N18" s="89" t="e">
        <f t="shared" si="5"/>
        <v>#DIV/0!</v>
      </c>
      <c r="O18" s="1"/>
      <c r="P18" s="253">
        <v>0</v>
      </c>
      <c r="Q18" s="89" t="e">
        <f t="shared" si="6"/>
        <v>#DIV/0!</v>
      </c>
      <c r="R18" s="1"/>
      <c r="S18" s="253">
        <v>0</v>
      </c>
      <c r="T18" s="89" t="e">
        <f t="shared" si="7"/>
        <v>#DIV/0!</v>
      </c>
      <c r="U18" s="1"/>
      <c r="V18" s="253">
        <v>0</v>
      </c>
      <c r="W18" s="89" t="e">
        <f t="shared" si="8"/>
        <v>#DIV/0!</v>
      </c>
      <c r="X18" s="1"/>
      <c r="Y18" s="253">
        <v>0</v>
      </c>
      <c r="Z18" s="89" t="e">
        <f t="shared" si="9"/>
        <v>#DIV/0!</v>
      </c>
      <c r="AA18" s="1"/>
      <c r="AB18" s="253">
        <v>0</v>
      </c>
      <c r="AC18" s="89" t="e">
        <f t="shared" si="10"/>
        <v>#DIV/0!</v>
      </c>
      <c r="AD18" s="1"/>
      <c r="AE18" s="253">
        <v>0</v>
      </c>
      <c r="AF18" s="89" t="e">
        <f t="shared" si="11"/>
        <v>#DIV/0!</v>
      </c>
      <c r="AG18" s="1"/>
      <c r="AH18" s="253">
        <v>0</v>
      </c>
      <c r="AI18" s="89" t="e">
        <f t="shared" si="12"/>
        <v>#DIV/0!</v>
      </c>
      <c r="AJ18" s="253">
        <v>0</v>
      </c>
      <c r="AK18" s="89" t="e">
        <f t="shared" si="13"/>
        <v>#DIV/0!</v>
      </c>
      <c r="AL18" s="253">
        <v>0</v>
      </c>
      <c r="AM18" s="89" t="e">
        <f t="shared" si="14"/>
        <v>#DIV/0!</v>
      </c>
    </row>
    <row r="19" spans="1:40" ht="16.5" customHeight="1" thickBot="1" x14ac:dyDescent="0.45">
      <c r="A19" s="81" t="s">
        <v>229</v>
      </c>
      <c r="B19" s="246">
        <f>SUM(B7:B18)</f>
        <v>0</v>
      </c>
      <c r="C19" s="133" t="e">
        <f t="shared" si="1"/>
        <v>#DIV/0!</v>
      </c>
      <c r="D19" s="246">
        <f>SUM(D7:D18)</f>
        <v>0</v>
      </c>
      <c r="E19" s="90" t="e">
        <f>+D19/D$4</f>
        <v>#DIV/0!</v>
      </c>
      <c r="F19" s="82"/>
      <c r="G19" s="246">
        <f>SUM(G7:G18)</f>
        <v>0</v>
      </c>
      <c r="H19" s="90" t="e">
        <f>+G19/G$4</f>
        <v>#DIV/0!</v>
      </c>
      <c r="I19" s="82"/>
      <c r="J19" s="246">
        <f>SUM(J7:J18)</f>
        <v>0</v>
      </c>
      <c r="K19" s="90" t="e">
        <f>+J19/J$4</f>
        <v>#DIV/0!</v>
      </c>
      <c r="L19" s="82"/>
      <c r="M19" s="246">
        <f>SUM(M7:M18)</f>
        <v>0</v>
      </c>
      <c r="N19" s="90" t="e">
        <f>+M19/M$4</f>
        <v>#DIV/0!</v>
      </c>
      <c r="O19" s="82"/>
      <c r="P19" s="246">
        <f>SUM(P7:P18)</f>
        <v>0</v>
      </c>
      <c r="Q19" s="90" t="e">
        <f>+P19/P$4</f>
        <v>#DIV/0!</v>
      </c>
      <c r="R19" s="82"/>
      <c r="S19" s="246">
        <f>SUM(S7:S18)</f>
        <v>0</v>
      </c>
      <c r="T19" s="90" t="e">
        <f>+S19/S$4</f>
        <v>#DIV/0!</v>
      </c>
      <c r="U19" s="82"/>
      <c r="V19" s="246">
        <f>SUM(V7:V18)</f>
        <v>0</v>
      </c>
      <c r="W19" s="90" t="e">
        <f>+V19/V$4</f>
        <v>#DIV/0!</v>
      </c>
      <c r="X19" s="82"/>
      <c r="Y19" s="246">
        <f>SUM(Y7:Y18)</f>
        <v>0</v>
      </c>
      <c r="Z19" s="90" t="e">
        <f>+Y19/Y$4</f>
        <v>#DIV/0!</v>
      </c>
      <c r="AA19" s="82"/>
      <c r="AB19" s="246">
        <f>SUM(AB7:AB18)</f>
        <v>0</v>
      </c>
      <c r="AC19" s="90" t="e">
        <f>+AB19/AB$4</f>
        <v>#DIV/0!</v>
      </c>
      <c r="AD19" s="82"/>
      <c r="AE19" s="246">
        <f>SUM(AE7:AE18)</f>
        <v>0</v>
      </c>
      <c r="AF19" s="90" t="e">
        <f>+AE19/AE$4</f>
        <v>#DIV/0!</v>
      </c>
      <c r="AG19" s="82"/>
      <c r="AH19" s="246">
        <f>SUM(AH7:AH18)</f>
        <v>0</v>
      </c>
      <c r="AI19" s="90" t="e">
        <f>+AH19/AH$4</f>
        <v>#DIV/0!</v>
      </c>
      <c r="AJ19" s="246">
        <f>SUM(AJ7:AJ18)</f>
        <v>0</v>
      </c>
      <c r="AK19" s="90" t="e">
        <f>+AJ19/AJ$4</f>
        <v>#DIV/0!</v>
      </c>
      <c r="AL19" s="246">
        <f>SUM(AL7:AL18)</f>
        <v>0</v>
      </c>
      <c r="AM19" s="90" t="e">
        <f>+AL19/AL$4</f>
        <v>#DIV/0!</v>
      </c>
    </row>
    <row r="20" spans="1:40" ht="16.5" customHeight="1" x14ac:dyDescent="0.4">
      <c r="A20" s="69"/>
      <c r="B20" s="247"/>
      <c r="C20" s="77"/>
      <c r="D20" s="247"/>
      <c r="E20" s="74"/>
      <c r="F20" s="9"/>
      <c r="G20" s="247"/>
      <c r="H20" s="74"/>
      <c r="I20" s="91"/>
      <c r="J20" s="247"/>
      <c r="K20" s="74"/>
      <c r="L20" s="91"/>
      <c r="M20" s="247"/>
      <c r="N20" s="74"/>
      <c r="O20" s="98"/>
      <c r="P20" s="247"/>
      <c r="Q20" s="74"/>
      <c r="R20" s="98"/>
      <c r="S20" s="247"/>
      <c r="T20" s="74"/>
      <c r="U20" s="98"/>
      <c r="V20" s="247"/>
      <c r="W20" s="74"/>
      <c r="X20" s="98"/>
      <c r="Y20" s="247"/>
      <c r="Z20" s="74"/>
      <c r="AA20" s="9"/>
      <c r="AB20" s="247"/>
      <c r="AC20" s="74"/>
      <c r="AD20" s="98"/>
      <c r="AE20" s="247"/>
      <c r="AF20" s="74"/>
      <c r="AG20" s="98"/>
      <c r="AH20" s="247"/>
      <c r="AI20" s="74"/>
      <c r="AJ20" s="247"/>
      <c r="AK20" s="74"/>
      <c r="AL20" s="247"/>
      <c r="AM20" s="74"/>
    </row>
    <row r="21" spans="1:40" ht="15" x14ac:dyDescent="0.4">
      <c r="A21" s="84" t="s">
        <v>242</v>
      </c>
      <c r="B21" s="243">
        <f>+B4-B19</f>
        <v>0</v>
      </c>
      <c r="C21" s="101" t="e">
        <f>+B21/$B$4</f>
        <v>#DIV/0!</v>
      </c>
      <c r="D21" s="243">
        <f>+D4-D19</f>
        <v>0</v>
      </c>
      <c r="E21" s="89" t="e">
        <f>+D21/$D$4</f>
        <v>#DIV/0!</v>
      </c>
      <c r="F21" s="1"/>
      <c r="G21" s="243">
        <f>+G4-G19</f>
        <v>0</v>
      </c>
      <c r="H21" s="973" t="e">
        <f>+G21/$G$4</f>
        <v>#DIV/0!</v>
      </c>
      <c r="I21" s="1"/>
      <c r="J21" s="243">
        <f>+J4-J19</f>
        <v>0</v>
      </c>
      <c r="K21" s="973" t="e">
        <f>+J21/$J$4</f>
        <v>#DIV/0!</v>
      </c>
      <c r="L21" s="1"/>
      <c r="M21" s="243">
        <f>+M4-M19</f>
        <v>0</v>
      </c>
      <c r="N21" s="89" t="e">
        <f>+M21/$M$4</f>
        <v>#DIV/0!</v>
      </c>
      <c r="O21" s="1"/>
      <c r="P21" s="243">
        <f>+P4-P19</f>
        <v>0</v>
      </c>
      <c r="Q21" s="972" t="e">
        <f>+P21/$P$4</f>
        <v>#DIV/0!</v>
      </c>
      <c r="R21" s="1"/>
      <c r="S21" s="243">
        <f>+S4-S19</f>
        <v>0</v>
      </c>
      <c r="T21" s="973" t="e">
        <f>+S21/$S$4</f>
        <v>#DIV/0!</v>
      </c>
      <c r="U21" s="1"/>
      <c r="V21" s="243">
        <f>+V4-V19</f>
        <v>0</v>
      </c>
      <c r="W21" s="972" t="e">
        <f>+V21/$V$4</f>
        <v>#DIV/0!</v>
      </c>
      <c r="X21" s="1"/>
      <c r="Y21" s="243">
        <f>+Y4-Y19</f>
        <v>0</v>
      </c>
      <c r="Z21" s="973" t="e">
        <f>+Y21/$Y$4</f>
        <v>#DIV/0!</v>
      </c>
      <c r="AA21" s="1"/>
      <c r="AB21" s="243">
        <f>+AB4-AB19</f>
        <v>0</v>
      </c>
      <c r="AC21" s="972" t="e">
        <f>+AB21/$AB$4</f>
        <v>#DIV/0!</v>
      </c>
      <c r="AD21" s="1"/>
      <c r="AE21" s="243">
        <f>+AE4-AE19</f>
        <v>0</v>
      </c>
      <c r="AF21" s="972" t="e">
        <f>+AE21/$AE$4</f>
        <v>#DIV/0!</v>
      </c>
      <c r="AG21" s="1"/>
      <c r="AH21" s="243">
        <f>+AH4-AH19</f>
        <v>0</v>
      </c>
      <c r="AI21" s="972" t="e">
        <f>+AH21/$AH$4</f>
        <v>#DIV/0!</v>
      </c>
      <c r="AJ21" s="243">
        <f>+AJ4-AJ19</f>
        <v>0</v>
      </c>
      <c r="AK21" s="972" t="e">
        <f>+AJ21/$AJ$4</f>
        <v>#DIV/0!</v>
      </c>
      <c r="AL21" s="243">
        <f>+AL4-AL19</f>
        <v>0</v>
      </c>
      <c r="AM21" s="972" t="e">
        <f>+AL21/$AL$4</f>
        <v>#DIV/0!</v>
      </c>
    </row>
    <row r="22" spans="1:40" ht="28.15" thickBot="1" x14ac:dyDescent="0.45">
      <c r="A22" s="102" t="s">
        <v>252</v>
      </c>
      <c r="B22" s="268"/>
      <c r="C22" s="85"/>
      <c r="D22" s="268"/>
      <c r="E22" s="86"/>
      <c r="G22" s="268"/>
      <c r="H22" s="86"/>
      <c r="I22" s="88"/>
      <c r="J22" s="268"/>
      <c r="K22" s="86"/>
      <c r="L22" s="88"/>
      <c r="M22" s="268"/>
      <c r="N22" s="86"/>
      <c r="O22" s="88"/>
      <c r="P22" s="268"/>
      <c r="Q22" s="86"/>
      <c r="R22" s="88"/>
      <c r="S22" s="268"/>
      <c r="T22" s="86"/>
      <c r="U22" s="88"/>
      <c r="V22" s="268"/>
      <c r="W22" s="86"/>
      <c r="X22" s="88"/>
      <c r="Y22" s="268"/>
      <c r="Z22" s="86"/>
      <c r="AA22" s="130"/>
      <c r="AB22" s="268"/>
      <c r="AC22" s="86"/>
      <c r="AD22" s="88"/>
      <c r="AE22" s="268"/>
      <c r="AF22" s="86"/>
      <c r="AG22" s="88"/>
      <c r="AH22" s="268"/>
      <c r="AI22" s="86"/>
      <c r="AJ22" s="268"/>
      <c r="AK22" s="86"/>
      <c r="AL22" s="268"/>
      <c r="AM22" s="86"/>
    </row>
    <row r="23" spans="1:40" ht="13.5" thickTop="1" x14ac:dyDescent="0.4">
      <c r="A23" s="57"/>
      <c r="B23" s="275"/>
      <c r="C23" s="118"/>
      <c r="D23" s="269"/>
      <c r="E23" s="116"/>
      <c r="F23" s="57"/>
      <c r="G23" s="269"/>
      <c r="H23" s="116"/>
      <c r="I23" s="57"/>
      <c r="J23" s="269"/>
      <c r="K23" s="116"/>
      <c r="L23" s="57"/>
      <c r="M23" s="269"/>
      <c r="N23" s="116"/>
      <c r="O23" s="57"/>
      <c r="P23" s="269"/>
      <c r="Q23" s="116"/>
      <c r="R23" s="57"/>
      <c r="S23" s="269"/>
      <c r="T23" s="116"/>
      <c r="U23" s="57"/>
      <c r="V23" s="269"/>
      <c r="W23" s="116"/>
      <c r="X23" s="57"/>
      <c r="Y23" s="269"/>
      <c r="Z23" s="116"/>
      <c r="AA23" s="57"/>
      <c r="AB23" s="269"/>
      <c r="AC23" s="116"/>
      <c r="AD23" s="57"/>
      <c r="AE23" s="269"/>
      <c r="AF23" s="116"/>
      <c r="AG23" s="57"/>
      <c r="AH23" s="269"/>
      <c r="AI23" s="116"/>
      <c r="AJ23" s="269"/>
      <c r="AK23" s="116"/>
      <c r="AL23" s="269"/>
      <c r="AM23" s="116"/>
      <c r="AN23" s="79"/>
    </row>
    <row r="24" spans="1:40" ht="15" x14ac:dyDescent="0.4">
      <c r="A24" s="18" t="s">
        <v>241</v>
      </c>
      <c r="B24" s="248"/>
      <c r="C24" s="76"/>
      <c r="D24" s="248"/>
      <c r="E24" s="73"/>
      <c r="G24" s="248"/>
      <c r="H24" s="73"/>
      <c r="J24" s="248"/>
      <c r="K24" s="73"/>
      <c r="M24" s="248"/>
      <c r="N24" s="73"/>
      <c r="P24" s="248"/>
      <c r="Q24" s="73"/>
      <c r="S24" s="248"/>
      <c r="T24" s="73"/>
      <c r="V24" s="248"/>
      <c r="W24" s="73"/>
      <c r="Y24" s="248"/>
      <c r="Z24" s="73"/>
      <c r="AB24" s="248"/>
      <c r="AC24" s="73"/>
      <c r="AE24" s="248"/>
      <c r="AF24" s="73"/>
      <c r="AH24" s="248"/>
      <c r="AI24" s="73"/>
      <c r="AJ24" s="248"/>
      <c r="AK24" s="73"/>
      <c r="AL24" s="248"/>
      <c r="AM24" s="73"/>
      <c r="AN24" s="79"/>
    </row>
    <row r="25" spans="1:40" ht="15" x14ac:dyDescent="0.4">
      <c r="A25" s="18"/>
      <c r="B25" s="248"/>
      <c r="C25" s="76"/>
      <c r="D25" s="248"/>
      <c r="E25" s="73"/>
      <c r="G25" s="248"/>
      <c r="H25" s="73"/>
      <c r="J25" s="248"/>
      <c r="K25" s="73"/>
      <c r="M25" s="248"/>
      <c r="N25" s="73"/>
      <c r="P25" s="248"/>
      <c r="Q25" s="73"/>
      <c r="S25" s="248"/>
      <c r="T25" s="73"/>
      <c r="V25" s="248"/>
      <c r="W25" s="73"/>
      <c r="Y25" s="248"/>
      <c r="Z25" s="73"/>
      <c r="AB25" s="248"/>
      <c r="AC25" s="73"/>
      <c r="AE25" s="248"/>
      <c r="AF25" s="73"/>
      <c r="AH25" s="248"/>
      <c r="AI25" s="73"/>
      <c r="AJ25" s="248"/>
      <c r="AK25" s="73"/>
      <c r="AL25" s="248"/>
      <c r="AM25" s="73"/>
      <c r="AN25" s="79"/>
    </row>
    <row r="26" spans="1:40" ht="13.15" x14ac:dyDescent="0.4">
      <c r="A26" s="13" t="s">
        <v>261</v>
      </c>
      <c r="B26" s="248"/>
      <c r="C26" s="76"/>
      <c r="D26" s="248"/>
      <c r="E26" s="73"/>
      <c r="G26" s="248"/>
      <c r="H26" s="73"/>
      <c r="J26" s="248"/>
      <c r="K26" s="73"/>
      <c r="M26" s="248"/>
      <c r="N26" s="73"/>
      <c r="P26" s="248"/>
      <c r="Q26" s="73"/>
      <c r="S26" s="248"/>
      <c r="T26" s="73"/>
      <c r="V26" s="248"/>
      <c r="W26" s="73"/>
      <c r="Y26" s="248"/>
      <c r="Z26" s="73"/>
      <c r="AB26" s="248"/>
      <c r="AC26" s="73"/>
      <c r="AE26" s="248"/>
      <c r="AF26" s="73"/>
      <c r="AH26" s="248"/>
      <c r="AI26" s="73"/>
      <c r="AJ26" s="248"/>
      <c r="AK26" s="73"/>
      <c r="AL26" s="248"/>
      <c r="AM26" s="73"/>
      <c r="AN26" s="79"/>
    </row>
    <row r="27" spans="1:40" x14ac:dyDescent="0.35">
      <c r="A27" s="68" t="s">
        <v>253</v>
      </c>
      <c r="B27" s="253">
        <f t="shared" ref="B27:B35" si="15">+D27+G27+J27+M27+P27+S27+V27+Y27+AB27+AE27+AH27+AJ27+AL27</f>
        <v>0</v>
      </c>
      <c r="C27" s="108" t="e">
        <f t="shared" ref="C27:C36" si="16">+B27/$B$4</f>
        <v>#DIV/0!</v>
      </c>
      <c r="D27" s="240">
        <v>0</v>
      </c>
      <c r="E27" s="89" t="e">
        <f>+D27/D$4</f>
        <v>#DIV/0!</v>
      </c>
      <c r="F27" s="120"/>
      <c r="G27" s="240">
        <v>0</v>
      </c>
      <c r="H27" s="89" t="e">
        <f>+G27/G$4</f>
        <v>#DIV/0!</v>
      </c>
      <c r="I27" s="120"/>
      <c r="J27" s="240">
        <v>0</v>
      </c>
      <c r="K27" s="89" t="e">
        <f>+J27/J$4</f>
        <v>#DIV/0!</v>
      </c>
      <c r="L27" s="120"/>
      <c r="M27" s="240">
        <v>0</v>
      </c>
      <c r="N27" s="89" t="e">
        <f>+M27/M$4</f>
        <v>#DIV/0!</v>
      </c>
      <c r="O27" s="120"/>
      <c r="P27" s="240">
        <v>0</v>
      </c>
      <c r="Q27" s="89" t="e">
        <f>+P27/P$4</f>
        <v>#DIV/0!</v>
      </c>
      <c r="R27" s="120"/>
      <c r="S27" s="240">
        <v>0</v>
      </c>
      <c r="T27" s="89" t="e">
        <f>+S27/S$4</f>
        <v>#DIV/0!</v>
      </c>
      <c r="U27" s="120"/>
      <c r="V27" s="240">
        <v>0</v>
      </c>
      <c r="W27" s="89" t="e">
        <f>+V27/V$4</f>
        <v>#DIV/0!</v>
      </c>
      <c r="X27" s="120"/>
      <c r="Y27" s="240">
        <v>0</v>
      </c>
      <c r="Z27" s="89" t="e">
        <f>+Y27/Y$4</f>
        <v>#DIV/0!</v>
      </c>
      <c r="AA27" s="120"/>
      <c r="AB27" s="240">
        <v>0</v>
      </c>
      <c r="AC27" s="89" t="e">
        <f>+AB27/AB$4</f>
        <v>#DIV/0!</v>
      </c>
      <c r="AD27" s="120"/>
      <c r="AE27" s="240">
        <v>0</v>
      </c>
      <c r="AF27" s="89" t="e">
        <f>+AE27/AE$4</f>
        <v>#DIV/0!</v>
      </c>
      <c r="AG27" s="120"/>
      <c r="AH27" s="240">
        <v>0</v>
      </c>
      <c r="AI27" s="89" t="e">
        <f>+AH27/AH$4</f>
        <v>#DIV/0!</v>
      </c>
      <c r="AJ27" s="240">
        <v>0</v>
      </c>
      <c r="AK27" s="89" t="e">
        <f>+AJ27/AJ$4</f>
        <v>#DIV/0!</v>
      </c>
      <c r="AL27" s="240">
        <v>0</v>
      </c>
      <c r="AM27" s="89" t="e">
        <f>+AL27/AL$4</f>
        <v>#DIV/0!</v>
      </c>
      <c r="AN27" s="79"/>
    </row>
    <row r="28" spans="1:40" x14ac:dyDescent="0.35">
      <c r="A28" s="68" t="s">
        <v>254</v>
      </c>
      <c r="B28" s="253">
        <f t="shared" si="15"/>
        <v>0</v>
      </c>
      <c r="C28" s="108" t="e">
        <f t="shared" si="16"/>
        <v>#DIV/0!</v>
      </c>
      <c r="D28" s="240">
        <v>0</v>
      </c>
      <c r="E28" s="89" t="e">
        <f t="shared" ref="E28:E36" si="17">+D28/D$4</f>
        <v>#DIV/0!</v>
      </c>
      <c r="F28" s="120"/>
      <c r="G28" s="240">
        <v>0</v>
      </c>
      <c r="H28" s="89" t="e">
        <f t="shared" ref="H28:H36" si="18">+G28/G$4</f>
        <v>#DIV/0!</v>
      </c>
      <c r="I28" s="120"/>
      <c r="J28" s="240">
        <v>0</v>
      </c>
      <c r="K28" s="89" t="e">
        <f t="shared" ref="K28:K36" si="19">+J28/J$4</f>
        <v>#DIV/0!</v>
      </c>
      <c r="L28" s="120"/>
      <c r="M28" s="240">
        <v>0</v>
      </c>
      <c r="N28" s="89" t="e">
        <f t="shared" ref="N28:N36" si="20">+M28/M$4</f>
        <v>#DIV/0!</v>
      </c>
      <c r="O28" s="120"/>
      <c r="P28" s="240">
        <v>0</v>
      </c>
      <c r="Q28" s="89" t="e">
        <f t="shared" ref="Q28:Q36" si="21">+P28/P$4</f>
        <v>#DIV/0!</v>
      </c>
      <c r="R28" s="120"/>
      <c r="S28" s="240">
        <v>0</v>
      </c>
      <c r="T28" s="89" t="e">
        <f t="shared" ref="T28:T36" si="22">+S28/S$4</f>
        <v>#DIV/0!</v>
      </c>
      <c r="U28" s="120"/>
      <c r="V28" s="240">
        <v>0</v>
      </c>
      <c r="W28" s="89" t="e">
        <f t="shared" ref="W28:W36" si="23">+V28/V$4</f>
        <v>#DIV/0!</v>
      </c>
      <c r="X28" s="120"/>
      <c r="Y28" s="240">
        <v>0</v>
      </c>
      <c r="Z28" s="89" t="e">
        <f t="shared" ref="Z28:Z36" si="24">+Y28/Y$4</f>
        <v>#DIV/0!</v>
      </c>
      <c r="AA28" s="120"/>
      <c r="AB28" s="240">
        <v>0</v>
      </c>
      <c r="AC28" s="89" t="e">
        <f t="shared" ref="AC28:AC36" si="25">+AB28/AB$4</f>
        <v>#DIV/0!</v>
      </c>
      <c r="AD28" s="120"/>
      <c r="AE28" s="240">
        <v>0</v>
      </c>
      <c r="AF28" s="89" t="e">
        <f t="shared" ref="AF28:AF36" si="26">+AE28/AE$4</f>
        <v>#DIV/0!</v>
      </c>
      <c r="AG28" s="120"/>
      <c r="AH28" s="240">
        <v>0</v>
      </c>
      <c r="AI28" s="89" t="e">
        <f t="shared" ref="AI28:AI36" si="27">+AH28/AH$4</f>
        <v>#DIV/0!</v>
      </c>
      <c r="AJ28" s="240">
        <v>0</v>
      </c>
      <c r="AK28" s="89" t="e">
        <f t="shared" ref="AK28:AK36" si="28">+AJ28/AJ$4</f>
        <v>#DIV/0!</v>
      </c>
      <c r="AL28" s="240">
        <v>0</v>
      </c>
      <c r="AM28" s="89" t="e">
        <f t="shared" ref="AM28:AM36" si="29">+AL28/AL$4</f>
        <v>#DIV/0!</v>
      </c>
      <c r="AN28" s="79"/>
    </row>
    <row r="29" spans="1:40" x14ac:dyDescent="0.35">
      <c r="A29" s="68" t="s">
        <v>255</v>
      </c>
      <c r="B29" s="253">
        <f t="shared" si="15"/>
        <v>0</v>
      </c>
      <c r="C29" s="108" t="e">
        <f t="shared" si="16"/>
        <v>#DIV/0!</v>
      </c>
      <c r="D29" s="240">
        <v>0</v>
      </c>
      <c r="E29" s="89" t="e">
        <f t="shared" si="17"/>
        <v>#DIV/0!</v>
      </c>
      <c r="F29" s="120"/>
      <c r="G29" s="240">
        <v>0</v>
      </c>
      <c r="H29" s="89" t="e">
        <f t="shared" si="18"/>
        <v>#DIV/0!</v>
      </c>
      <c r="I29" s="120"/>
      <c r="J29" s="240">
        <v>0</v>
      </c>
      <c r="K29" s="89" t="e">
        <f t="shared" si="19"/>
        <v>#DIV/0!</v>
      </c>
      <c r="L29" s="120"/>
      <c r="M29" s="240">
        <v>0</v>
      </c>
      <c r="N29" s="89" t="e">
        <f t="shared" si="20"/>
        <v>#DIV/0!</v>
      </c>
      <c r="O29" s="120"/>
      <c r="P29" s="240">
        <v>0</v>
      </c>
      <c r="Q29" s="89" t="e">
        <f t="shared" si="21"/>
        <v>#DIV/0!</v>
      </c>
      <c r="R29" s="120"/>
      <c r="S29" s="240">
        <v>0</v>
      </c>
      <c r="T29" s="89" t="e">
        <f t="shared" si="22"/>
        <v>#DIV/0!</v>
      </c>
      <c r="U29" s="120"/>
      <c r="V29" s="240">
        <v>0</v>
      </c>
      <c r="W29" s="89" t="e">
        <f t="shared" si="23"/>
        <v>#DIV/0!</v>
      </c>
      <c r="X29" s="120"/>
      <c r="Y29" s="240">
        <v>0</v>
      </c>
      <c r="Z29" s="89" t="e">
        <f t="shared" si="24"/>
        <v>#DIV/0!</v>
      </c>
      <c r="AA29" s="120"/>
      <c r="AB29" s="240">
        <v>0</v>
      </c>
      <c r="AC29" s="89" t="e">
        <f t="shared" si="25"/>
        <v>#DIV/0!</v>
      </c>
      <c r="AD29" s="120"/>
      <c r="AE29" s="240">
        <v>0</v>
      </c>
      <c r="AF29" s="89" t="e">
        <f t="shared" si="26"/>
        <v>#DIV/0!</v>
      </c>
      <c r="AG29" s="120"/>
      <c r="AH29" s="240">
        <v>0</v>
      </c>
      <c r="AI29" s="89" t="e">
        <f t="shared" si="27"/>
        <v>#DIV/0!</v>
      </c>
      <c r="AJ29" s="240">
        <v>0</v>
      </c>
      <c r="AK29" s="89" t="e">
        <f t="shared" si="28"/>
        <v>#DIV/0!</v>
      </c>
      <c r="AL29" s="240">
        <v>0</v>
      </c>
      <c r="AM29" s="89" t="e">
        <f t="shared" si="29"/>
        <v>#DIV/0!</v>
      </c>
      <c r="AN29" s="79"/>
    </row>
    <row r="30" spans="1:40" x14ac:dyDescent="0.35">
      <c r="A30" s="68" t="s">
        <v>256</v>
      </c>
      <c r="B30" s="253">
        <f t="shared" si="15"/>
        <v>0</v>
      </c>
      <c r="C30" s="108" t="e">
        <f t="shared" si="16"/>
        <v>#DIV/0!</v>
      </c>
      <c r="D30" s="240">
        <v>0</v>
      </c>
      <c r="E30" s="89" t="e">
        <f t="shared" si="17"/>
        <v>#DIV/0!</v>
      </c>
      <c r="F30" s="120"/>
      <c r="G30" s="240">
        <v>0</v>
      </c>
      <c r="H30" s="89" t="e">
        <f t="shared" si="18"/>
        <v>#DIV/0!</v>
      </c>
      <c r="I30" s="120"/>
      <c r="J30" s="240">
        <v>0</v>
      </c>
      <c r="K30" s="89" t="e">
        <f t="shared" si="19"/>
        <v>#DIV/0!</v>
      </c>
      <c r="L30" s="120"/>
      <c r="M30" s="240">
        <v>0</v>
      </c>
      <c r="N30" s="89" t="e">
        <f t="shared" si="20"/>
        <v>#DIV/0!</v>
      </c>
      <c r="O30" s="120"/>
      <c r="P30" s="240">
        <v>0</v>
      </c>
      <c r="Q30" s="89" t="e">
        <f t="shared" si="21"/>
        <v>#DIV/0!</v>
      </c>
      <c r="R30" s="120"/>
      <c r="S30" s="240">
        <v>0</v>
      </c>
      <c r="T30" s="89" t="e">
        <f t="shared" si="22"/>
        <v>#DIV/0!</v>
      </c>
      <c r="U30" s="120"/>
      <c r="V30" s="240">
        <v>0</v>
      </c>
      <c r="W30" s="89" t="e">
        <f t="shared" si="23"/>
        <v>#DIV/0!</v>
      </c>
      <c r="X30" s="120"/>
      <c r="Y30" s="240">
        <v>0</v>
      </c>
      <c r="Z30" s="89" t="e">
        <f t="shared" si="24"/>
        <v>#DIV/0!</v>
      </c>
      <c r="AA30" s="120"/>
      <c r="AB30" s="240">
        <v>0</v>
      </c>
      <c r="AC30" s="89" t="e">
        <f t="shared" si="25"/>
        <v>#DIV/0!</v>
      </c>
      <c r="AD30" s="120"/>
      <c r="AE30" s="240">
        <v>0</v>
      </c>
      <c r="AF30" s="89" t="e">
        <f t="shared" si="26"/>
        <v>#DIV/0!</v>
      </c>
      <c r="AG30" s="120"/>
      <c r="AH30" s="240">
        <v>0</v>
      </c>
      <c r="AI30" s="89" t="e">
        <f t="shared" si="27"/>
        <v>#DIV/0!</v>
      </c>
      <c r="AJ30" s="240">
        <v>0</v>
      </c>
      <c r="AK30" s="89" t="e">
        <f t="shared" si="28"/>
        <v>#DIV/0!</v>
      </c>
      <c r="AL30" s="240">
        <v>0</v>
      </c>
      <c r="AM30" s="89" t="e">
        <f t="shared" si="29"/>
        <v>#DIV/0!</v>
      </c>
      <c r="AN30" s="79"/>
    </row>
    <row r="31" spans="1:40" x14ac:dyDescent="0.35">
      <c r="A31" s="68" t="s">
        <v>257</v>
      </c>
      <c r="B31" s="253">
        <f t="shared" si="15"/>
        <v>0</v>
      </c>
      <c r="C31" s="108" t="e">
        <f t="shared" si="16"/>
        <v>#DIV/0!</v>
      </c>
      <c r="D31" s="240">
        <v>0</v>
      </c>
      <c r="E31" s="89" t="e">
        <f t="shared" si="17"/>
        <v>#DIV/0!</v>
      </c>
      <c r="F31" s="120"/>
      <c r="G31" s="240">
        <v>0</v>
      </c>
      <c r="H31" s="89" t="e">
        <f t="shared" si="18"/>
        <v>#DIV/0!</v>
      </c>
      <c r="I31" s="120"/>
      <c r="J31" s="240">
        <v>0</v>
      </c>
      <c r="K31" s="89" t="e">
        <f t="shared" si="19"/>
        <v>#DIV/0!</v>
      </c>
      <c r="L31" s="120"/>
      <c r="M31" s="240">
        <v>0</v>
      </c>
      <c r="N31" s="89" t="e">
        <f t="shared" si="20"/>
        <v>#DIV/0!</v>
      </c>
      <c r="O31" s="120"/>
      <c r="P31" s="240">
        <v>0</v>
      </c>
      <c r="Q31" s="89" t="e">
        <f t="shared" si="21"/>
        <v>#DIV/0!</v>
      </c>
      <c r="R31" s="120"/>
      <c r="S31" s="240">
        <v>0</v>
      </c>
      <c r="T31" s="89" t="e">
        <f t="shared" si="22"/>
        <v>#DIV/0!</v>
      </c>
      <c r="U31" s="120"/>
      <c r="V31" s="240">
        <v>0</v>
      </c>
      <c r="W31" s="89" t="e">
        <f t="shared" si="23"/>
        <v>#DIV/0!</v>
      </c>
      <c r="X31" s="120"/>
      <c r="Y31" s="240">
        <v>0</v>
      </c>
      <c r="Z31" s="89" t="e">
        <f t="shared" si="24"/>
        <v>#DIV/0!</v>
      </c>
      <c r="AA31" s="120"/>
      <c r="AB31" s="240">
        <v>0</v>
      </c>
      <c r="AC31" s="89" t="e">
        <f t="shared" si="25"/>
        <v>#DIV/0!</v>
      </c>
      <c r="AD31" s="120"/>
      <c r="AE31" s="240">
        <v>0</v>
      </c>
      <c r="AF31" s="89" t="e">
        <f t="shared" si="26"/>
        <v>#DIV/0!</v>
      </c>
      <c r="AG31" s="120"/>
      <c r="AH31" s="240">
        <v>0</v>
      </c>
      <c r="AI31" s="89" t="e">
        <f t="shared" si="27"/>
        <v>#DIV/0!</v>
      </c>
      <c r="AJ31" s="240">
        <v>0</v>
      </c>
      <c r="AK31" s="89" t="e">
        <f t="shared" si="28"/>
        <v>#DIV/0!</v>
      </c>
      <c r="AL31" s="240">
        <v>0</v>
      </c>
      <c r="AM31" s="89" t="e">
        <f t="shared" si="29"/>
        <v>#DIV/0!</v>
      </c>
      <c r="AN31" s="79"/>
    </row>
    <row r="32" spans="1:40" x14ac:dyDescent="0.35">
      <c r="A32" s="68" t="s">
        <v>258</v>
      </c>
      <c r="B32" s="253">
        <f t="shared" si="15"/>
        <v>0</v>
      </c>
      <c r="C32" s="108" t="e">
        <f t="shared" si="16"/>
        <v>#DIV/0!</v>
      </c>
      <c r="D32" s="240">
        <v>0</v>
      </c>
      <c r="E32" s="89" t="e">
        <f t="shared" si="17"/>
        <v>#DIV/0!</v>
      </c>
      <c r="F32" s="120"/>
      <c r="G32" s="240">
        <v>0</v>
      </c>
      <c r="H32" s="89" t="e">
        <f t="shared" si="18"/>
        <v>#DIV/0!</v>
      </c>
      <c r="I32" s="120"/>
      <c r="J32" s="240">
        <v>0</v>
      </c>
      <c r="K32" s="89" t="e">
        <f t="shared" si="19"/>
        <v>#DIV/0!</v>
      </c>
      <c r="L32" s="120"/>
      <c r="M32" s="240">
        <v>0</v>
      </c>
      <c r="N32" s="89" t="e">
        <f t="shared" si="20"/>
        <v>#DIV/0!</v>
      </c>
      <c r="O32" s="120"/>
      <c r="P32" s="240">
        <v>0</v>
      </c>
      <c r="Q32" s="89" t="e">
        <f t="shared" si="21"/>
        <v>#DIV/0!</v>
      </c>
      <c r="R32" s="120"/>
      <c r="S32" s="240">
        <v>0</v>
      </c>
      <c r="T32" s="89" t="e">
        <f t="shared" si="22"/>
        <v>#DIV/0!</v>
      </c>
      <c r="U32" s="120"/>
      <c r="V32" s="240">
        <v>0</v>
      </c>
      <c r="W32" s="89" t="e">
        <f t="shared" si="23"/>
        <v>#DIV/0!</v>
      </c>
      <c r="X32" s="120"/>
      <c r="Y32" s="240">
        <v>0</v>
      </c>
      <c r="Z32" s="89" t="e">
        <f t="shared" si="24"/>
        <v>#DIV/0!</v>
      </c>
      <c r="AA32" s="120"/>
      <c r="AB32" s="240">
        <v>0</v>
      </c>
      <c r="AC32" s="89" t="e">
        <f t="shared" si="25"/>
        <v>#DIV/0!</v>
      </c>
      <c r="AD32" s="120"/>
      <c r="AE32" s="240">
        <v>0</v>
      </c>
      <c r="AF32" s="89" t="e">
        <f t="shared" si="26"/>
        <v>#DIV/0!</v>
      </c>
      <c r="AG32" s="120"/>
      <c r="AH32" s="240">
        <v>0</v>
      </c>
      <c r="AI32" s="89" t="e">
        <f t="shared" si="27"/>
        <v>#DIV/0!</v>
      </c>
      <c r="AJ32" s="240">
        <v>0</v>
      </c>
      <c r="AK32" s="89" t="e">
        <f t="shared" si="28"/>
        <v>#DIV/0!</v>
      </c>
      <c r="AL32" s="240">
        <v>0</v>
      </c>
      <c r="AM32" s="89" t="e">
        <f t="shared" si="29"/>
        <v>#DIV/0!</v>
      </c>
      <c r="AN32" s="79"/>
    </row>
    <row r="33" spans="1:40" x14ac:dyDescent="0.35">
      <c r="A33" s="68" t="s">
        <v>259</v>
      </c>
      <c r="B33" s="253">
        <f t="shared" si="15"/>
        <v>0</v>
      </c>
      <c r="C33" s="108" t="e">
        <f t="shared" si="16"/>
        <v>#DIV/0!</v>
      </c>
      <c r="D33" s="240">
        <v>0</v>
      </c>
      <c r="E33" s="89" t="e">
        <f t="shared" si="17"/>
        <v>#DIV/0!</v>
      </c>
      <c r="F33" s="120"/>
      <c r="G33" s="240">
        <v>0</v>
      </c>
      <c r="H33" s="89" t="e">
        <f t="shared" si="18"/>
        <v>#DIV/0!</v>
      </c>
      <c r="I33" s="120"/>
      <c r="J33" s="240">
        <v>0</v>
      </c>
      <c r="K33" s="89" t="e">
        <f t="shared" si="19"/>
        <v>#DIV/0!</v>
      </c>
      <c r="L33" s="120"/>
      <c r="M33" s="240">
        <v>0</v>
      </c>
      <c r="N33" s="89" t="e">
        <f t="shared" si="20"/>
        <v>#DIV/0!</v>
      </c>
      <c r="O33" s="120"/>
      <c r="P33" s="240">
        <v>0</v>
      </c>
      <c r="Q33" s="89" t="e">
        <f t="shared" si="21"/>
        <v>#DIV/0!</v>
      </c>
      <c r="R33" s="120"/>
      <c r="S33" s="240">
        <v>0</v>
      </c>
      <c r="T33" s="89" t="e">
        <f t="shared" si="22"/>
        <v>#DIV/0!</v>
      </c>
      <c r="U33" s="120"/>
      <c r="V33" s="240">
        <v>0</v>
      </c>
      <c r="W33" s="89" t="e">
        <f t="shared" si="23"/>
        <v>#DIV/0!</v>
      </c>
      <c r="X33" s="120"/>
      <c r="Y33" s="240">
        <v>0</v>
      </c>
      <c r="Z33" s="89" t="e">
        <f t="shared" si="24"/>
        <v>#DIV/0!</v>
      </c>
      <c r="AA33" s="120"/>
      <c r="AB33" s="240">
        <v>0</v>
      </c>
      <c r="AC33" s="89" t="e">
        <f t="shared" si="25"/>
        <v>#DIV/0!</v>
      </c>
      <c r="AD33" s="120"/>
      <c r="AE33" s="240">
        <v>0</v>
      </c>
      <c r="AF33" s="89" t="e">
        <f t="shared" si="26"/>
        <v>#DIV/0!</v>
      </c>
      <c r="AG33" s="120"/>
      <c r="AH33" s="240">
        <v>0</v>
      </c>
      <c r="AI33" s="89" t="e">
        <f t="shared" si="27"/>
        <v>#DIV/0!</v>
      </c>
      <c r="AJ33" s="240">
        <v>0</v>
      </c>
      <c r="AK33" s="89" t="e">
        <f t="shared" si="28"/>
        <v>#DIV/0!</v>
      </c>
      <c r="AL33" s="240">
        <v>0</v>
      </c>
      <c r="AM33" s="89" t="e">
        <f t="shared" si="29"/>
        <v>#DIV/0!</v>
      </c>
      <c r="AN33" s="79"/>
    </row>
    <row r="34" spans="1:40" x14ac:dyDescent="0.35">
      <c r="A34" s="68" t="s">
        <v>260</v>
      </c>
      <c r="B34" s="253">
        <f t="shared" si="15"/>
        <v>0</v>
      </c>
      <c r="C34" s="108" t="e">
        <f t="shared" si="16"/>
        <v>#DIV/0!</v>
      </c>
      <c r="D34" s="240">
        <v>0</v>
      </c>
      <c r="E34" s="89" t="e">
        <f t="shared" si="17"/>
        <v>#DIV/0!</v>
      </c>
      <c r="F34" s="120"/>
      <c r="G34" s="240">
        <v>0</v>
      </c>
      <c r="H34" s="89" t="e">
        <f t="shared" si="18"/>
        <v>#DIV/0!</v>
      </c>
      <c r="I34" s="120"/>
      <c r="J34" s="240">
        <v>0</v>
      </c>
      <c r="K34" s="89" t="e">
        <f t="shared" si="19"/>
        <v>#DIV/0!</v>
      </c>
      <c r="L34" s="120"/>
      <c r="M34" s="240">
        <v>0</v>
      </c>
      <c r="N34" s="89" t="e">
        <f t="shared" si="20"/>
        <v>#DIV/0!</v>
      </c>
      <c r="O34" s="120"/>
      <c r="P34" s="240">
        <v>0</v>
      </c>
      <c r="Q34" s="89" t="e">
        <f t="shared" si="21"/>
        <v>#DIV/0!</v>
      </c>
      <c r="R34" s="120"/>
      <c r="S34" s="240">
        <v>0</v>
      </c>
      <c r="T34" s="89" t="e">
        <f t="shared" si="22"/>
        <v>#DIV/0!</v>
      </c>
      <c r="U34" s="120"/>
      <c r="V34" s="240">
        <v>0</v>
      </c>
      <c r="W34" s="89" t="e">
        <f t="shared" si="23"/>
        <v>#DIV/0!</v>
      </c>
      <c r="X34" s="120"/>
      <c r="Y34" s="240">
        <v>0</v>
      </c>
      <c r="Z34" s="89" t="e">
        <f t="shared" si="24"/>
        <v>#DIV/0!</v>
      </c>
      <c r="AA34" s="120"/>
      <c r="AB34" s="240">
        <v>0</v>
      </c>
      <c r="AC34" s="89" t="e">
        <f t="shared" si="25"/>
        <v>#DIV/0!</v>
      </c>
      <c r="AD34" s="120"/>
      <c r="AE34" s="240">
        <v>0</v>
      </c>
      <c r="AF34" s="89" t="e">
        <f t="shared" si="26"/>
        <v>#DIV/0!</v>
      </c>
      <c r="AG34" s="120"/>
      <c r="AH34" s="240">
        <v>0</v>
      </c>
      <c r="AI34" s="89" t="e">
        <f t="shared" si="27"/>
        <v>#DIV/0!</v>
      </c>
      <c r="AJ34" s="240">
        <v>0</v>
      </c>
      <c r="AK34" s="89" t="e">
        <f t="shared" si="28"/>
        <v>#DIV/0!</v>
      </c>
      <c r="AL34" s="240">
        <v>0</v>
      </c>
      <c r="AM34" s="89" t="e">
        <f t="shared" si="29"/>
        <v>#DIV/0!</v>
      </c>
      <c r="AN34" s="79"/>
    </row>
    <row r="35" spans="1:40" ht="25.5" x14ac:dyDescent="0.35">
      <c r="A35" s="103" t="s">
        <v>262</v>
      </c>
      <c r="B35" s="253">
        <f t="shared" si="15"/>
        <v>0</v>
      </c>
      <c r="C35" s="108" t="e">
        <f t="shared" si="16"/>
        <v>#DIV/0!</v>
      </c>
      <c r="D35" s="240">
        <v>0</v>
      </c>
      <c r="E35" s="89" t="e">
        <f t="shared" si="17"/>
        <v>#DIV/0!</v>
      </c>
      <c r="F35" s="120"/>
      <c r="G35" s="240">
        <v>0</v>
      </c>
      <c r="H35" s="89" t="e">
        <f t="shared" si="18"/>
        <v>#DIV/0!</v>
      </c>
      <c r="I35" s="120"/>
      <c r="J35" s="240">
        <v>0</v>
      </c>
      <c r="K35" s="89" t="e">
        <f t="shared" si="19"/>
        <v>#DIV/0!</v>
      </c>
      <c r="L35" s="120"/>
      <c r="M35" s="240">
        <v>0</v>
      </c>
      <c r="N35" s="89" t="e">
        <f t="shared" si="20"/>
        <v>#DIV/0!</v>
      </c>
      <c r="O35" s="120"/>
      <c r="P35" s="240">
        <v>0</v>
      </c>
      <c r="Q35" s="89" t="e">
        <f t="shared" si="21"/>
        <v>#DIV/0!</v>
      </c>
      <c r="R35" s="120"/>
      <c r="S35" s="240">
        <v>0</v>
      </c>
      <c r="T35" s="89" t="e">
        <f t="shared" si="22"/>
        <v>#DIV/0!</v>
      </c>
      <c r="U35" s="120"/>
      <c r="V35" s="240">
        <v>0</v>
      </c>
      <c r="W35" s="89" t="e">
        <f t="shared" si="23"/>
        <v>#DIV/0!</v>
      </c>
      <c r="X35" s="120"/>
      <c r="Y35" s="240">
        <v>0</v>
      </c>
      <c r="Z35" s="89" t="e">
        <f t="shared" si="24"/>
        <v>#DIV/0!</v>
      </c>
      <c r="AA35" s="120"/>
      <c r="AB35" s="240">
        <v>0</v>
      </c>
      <c r="AC35" s="89" t="e">
        <f t="shared" si="25"/>
        <v>#DIV/0!</v>
      </c>
      <c r="AD35" s="120"/>
      <c r="AE35" s="240">
        <v>0</v>
      </c>
      <c r="AF35" s="89" t="e">
        <f t="shared" si="26"/>
        <v>#DIV/0!</v>
      </c>
      <c r="AG35" s="120"/>
      <c r="AH35" s="240">
        <v>0</v>
      </c>
      <c r="AI35" s="89" t="e">
        <f t="shared" si="27"/>
        <v>#DIV/0!</v>
      </c>
      <c r="AJ35" s="240">
        <v>0</v>
      </c>
      <c r="AK35" s="89" t="e">
        <f t="shared" si="28"/>
        <v>#DIV/0!</v>
      </c>
      <c r="AL35" s="240">
        <v>0</v>
      </c>
      <c r="AM35" s="89" t="e">
        <f t="shared" si="29"/>
        <v>#DIV/0!</v>
      </c>
      <c r="AN35" s="79"/>
    </row>
    <row r="36" spans="1:40" ht="13.15" x14ac:dyDescent="0.4">
      <c r="A36" s="106" t="s">
        <v>263</v>
      </c>
      <c r="B36" s="254">
        <f>SUM(B27:B35)</f>
        <v>0</v>
      </c>
      <c r="C36" s="110" t="e">
        <f t="shared" si="16"/>
        <v>#DIV/0!</v>
      </c>
      <c r="D36" s="254">
        <f>SUM(D27:D35)</f>
        <v>0</v>
      </c>
      <c r="E36" s="119" t="e">
        <f t="shared" si="17"/>
        <v>#DIV/0!</v>
      </c>
      <c r="F36" s="121"/>
      <c r="G36" s="254">
        <f>SUM(G27:G35)</f>
        <v>0</v>
      </c>
      <c r="H36" s="119" t="e">
        <f t="shared" si="18"/>
        <v>#DIV/0!</v>
      </c>
      <c r="I36" s="121"/>
      <c r="J36" s="254">
        <f>SUM(J27:J35)</f>
        <v>0</v>
      </c>
      <c r="K36" s="119" t="e">
        <f t="shared" si="19"/>
        <v>#DIV/0!</v>
      </c>
      <c r="L36" s="121"/>
      <c r="M36" s="254">
        <f>SUM(M27:M35)</f>
        <v>0</v>
      </c>
      <c r="N36" s="119" t="e">
        <f t="shared" si="20"/>
        <v>#DIV/0!</v>
      </c>
      <c r="O36" s="121"/>
      <c r="P36" s="254">
        <f>SUM(P27:P35)</f>
        <v>0</v>
      </c>
      <c r="Q36" s="119" t="e">
        <f t="shared" si="21"/>
        <v>#DIV/0!</v>
      </c>
      <c r="R36" s="121"/>
      <c r="S36" s="254">
        <f>SUM(S27:S35)</f>
        <v>0</v>
      </c>
      <c r="T36" s="119" t="e">
        <f t="shared" si="22"/>
        <v>#DIV/0!</v>
      </c>
      <c r="U36" s="121"/>
      <c r="V36" s="254">
        <f>SUM(V27:V35)</f>
        <v>0</v>
      </c>
      <c r="W36" s="119" t="e">
        <f t="shared" si="23"/>
        <v>#DIV/0!</v>
      </c>
      <c r="X36" s="121"/>
      <c r="Y36" s="254">
        <f>SUM(Y27:Y35)</f>
        <v>0</v>
      </c>
      <c r="Z36" s="119" t="e">
        <f t="shared" si="24"/>
        <v>#DIV/0!</v>
      </c>
      <c r="AA36" s="121"/>
      <c r="AB36" s="254">
        <f>SUM(AB27:AB35)</f>
        <v>0</v>
      </c>
      <c r="AC36" s="119" t="e">
        <f t="shared" si="25"/>
        <v>#DIV/0!</v>
      </c>
      <c r="AD36" s="121"/>
      <c r="AE36" s="254">
        <f>SUM(AE27:AE35)</f>
        <v>0</v>
      </c>
      <c r="AF36" s="119" t="e">
        <f t="shared" si="26"/>
        <v>#DIV/0!</v>
      </c>
      <c r="AG36" s="121"/>
      <c r="AH36" s="254">
        <f>SUM(AH27:AH35)</f>
        <v>0</v>
      </c>
      <c r="AI36" s="119" t="e">
        <f t="shared" si="27"/>
        <v>#DIV/0!</v>
      </c>
      <c r="AJ36" s="254">
        <f>SUM(AJ27:AJ35)</f>
        <v>0</v>
      </c>
      <c r="AK36" s="119" t="e">
        <f t="shared" si="28"/>
        <v>#DIV/0!</v>
      </c>
      <c r="AL36" s="254">
        <f>SUM(AL27:AL35)</f>
        <v>0</v>
      </c>
      <c r="AM36" s="119" t="e">
        <f t="shared" si="29"/>
        <v>#DIV/0!</v>
      </c>
      <c r="AN36" s="79"/>
    </row>
    <row r="37" spans="1:40" x14ac:dyDescent="0.35">
      <c r="A37" s="107"/>
      <c r="B37" s="264"/>
      <c r="C37" s="107"/>
      <c r="D37" s="255"/>
      <c r="E37" s="117"/>
      <c r="F37" s="121"/>
      <c r="G37" s="255"/>
      <c r="H37" s="117"/>
      <c r="I37" s="121"/>
      <c r="J37" s="255"/>
      <c r="K37" s="117"/>
      <c r="L37" s="121"/>
      <c r="M37" s="255"/>
      <c r="N37" s="117"/>
      <c r="O37" s="121"/>
      <c r="P37" s="255"/>
      <c r="Q37" s="117"/>
      <c r="R37" s="121"/>
      <c r="S37" s="255"/>
      <c r="T37" s="117"/>
      <c r="U37" s="121"/>
      <c r="V37" s="255"/>
      <c r="W37" s="117"/>
      <c r="X37" s="121"/>
      <c r="Y37" s="255"/>
      <c r="Z37" s="117"/>
      <c r="AA37" s="121"/>
      <c r="AB37" s="255"/>
      <c r="AC37" s="117"/>
      <c r="AD37" s="121"/>
      <c r="AE37" s="255"/>
      <c r="AF37" s="117"/>
      <c r="AG37" s="121"/>
      <c r="AH37" s="255"/>
      <c r="AI37" s="117"/>
      <c r="AJ37" s="255"/>
      <c r="AK37" s="117"/>
      <c r="AL37" s="255"/>
      <c r="AM37" s="117"/>
      <c r="AN37" s="79"/>
    </row>
    <row r="38" spans="1:40" ht="13.15" x14ac:dyDescent="0.4">
      <c r="A38" s="13" t="s">
        <v>283</v>
      </c>
      <c r="B38" s="243"/>
      <c r="D38" s="248"/>
      <c r="E38" s="73"/>
      <c r="F38" s="120"/>
      <c r="G38" s="248"/>
      <c r="H38" s="73"/>
      <c r="I38" s="120"/>
      <c r="J38" s="248"/>
      <c r="K38" s="73"/>
      <c r="L38" s="120"/>
      <c r="M38" s="248"/>
      <c r="N38" s="73"/>
      <c r="O38" s="120"/>
      <c r="P38" s="248"/>
      <c r="Q38" s="73"/>
      <c r="R38" s="120"/>
      <c r="S38" s="248"/>
      <c r="T38" s="73"/>
      <c r="U38" s="120"/>
      <c r="V38" s="248"/>
      <c r="W38" s="73"/>
      <c r="X38" s="120"/>
      <c r="Y38" s="248"/>
      <c r="Z38" s="73"/>
      <c r="AA38" s="120"/>
      <c r="AB38" s="248"/>
      <c r="AC38" s="73"/>
      <c r="AD38" s="120"/>
      <c r="AE38" s="248"/>
      <c r="AF38" s="73"/>
      <c r="AG38" s="120"/>
      <c r="AH38" s="248"/>
      <c r="AI38" s="73"/>
      <c r="AJ38" s="248"/>
      <c r="AK38" s="73"/>
      <c r="AL38" s="248"/>
      <c r="AM38" s="73"/>
      <c r="AN38" s="79"/>
    </row>
    <row r="39" spans="1:40" x14ac:dyDescent="0.35">
      <c r="A39" s="68" t="s">
        <v>264</v>
      </c>
      <c r="B39" s="253">
        <f t="shared" ref="B39:B57" si="30">+D39+G39+J39+M39+P39+S39+V39+Y39+AB39+AE39+AH39+AJ39+AL39</f>
        <v>0</v>
      </c>
      <c r="C39" s="108" t="e">
        <f t="shared" ref="C39:C58" si="31">+B39/$B$4</f>
        <v>#DIV/0!</v>
      </c>
      <c r="D39" s="240">
        <v>0</v>
      </c>
      <c r="E39" s="89" t="e">
        <f t="shared" ref="E39:E58" si="32">+D39/D$4</f>
        <v>#DIV/0!</v>
      </c>
      <c r="F39" s="120"/>
      <c r="G39" s="240">
        <v>0</v>
      </c>
      <c r="H39" s="89" t="e">
        <f t="shared" ref="H39:H58" si="33">+G39/G$4</f>
        <v>#DIV/0!</v>
      </c>
      <c r="I39" s="120"/>
      <c r="J39" s="240">
        <v>0</v>
      </c>
      <c r="K39" s="89" t="e">
        <f t="shared" ref="K39:K58" si="34">+J39/J$4</f>
        <v>#DIV/0!</v>
      </c>
      <c r="L39" s="120"/>
      <c r="M39" s="240">
        <v>0</v>
      </c>
      <c r="N39" s="89" t="e">
        <f t="shared" ref="N39:N58" si="35">+M39/M$4</f>
        <v>#DIV/0!</v>
      </c>
      <c r="O39" s="120"/>
      <c r="P39" s="240">
        <v>0</v>
      </c>
      <c r="Q39" s="89" t="e">
        <f t="shared" ref="Q39:Q58" si="36">+P39/P$4</f>
        <v>#DIV/0!</v>
      </c>
      <c r="R39" s="120"/>
      <c r="S39" s="240">
        <v>0</v>
      </c>
      <c r="T39" s="89" t="e">
        <f t="shared" ref="T39:T58" si="37">+S39/S$4</f>
        <v>#DIV/0!</v>
      </c>
      <c r="U39" s="120"/>
      <c r="V39" s="240">
        <v>0</v>
      </c>
      <c r="W39" s="89" t="e">
        <f t="shared" ref="W39:W58" si="38">+V39/V$4</f>
        <v>#DIV/0!</v>
      </c>
      <c r="X39" s="120"/>
      <c r="Y39" s="240">
        <v>0</v>
      </c>
      <c r="Z39" s="89" t="e">
        <f t="shared" ref="Z39:Z58" si="39">+Y39/Y$4</f>
        <v>#DIV/0!</v>
      </c>
      <c r="AA39" s="120"/>
      <c r="AB39" s="240">
        <v>0</v>
      </c>
      <c r="AC39" s="89" t="e">
        <f t="shared" ref="AC39:AC58" si="40">+AB39/AB$4</f>
        <v>#DIV/0!</v>
      </c>
      <c r="AD39" s="120"/>
      <c r="AE39" s="240">
        <v>0</v>
      </c>
      <c r="AF39" s="89" t="e">
        <f t="shared" ref="AF39:AF58" si="41">+AE39/AE$4</f>
        <v>#DIV/0!</v>
      </c>
      <c r="AG39" s="120"/>
      <c r="AH39" s="240">
        <v>0</v>
      </c>
      <c r="AI39" s="89" t="e">
        <f t="shared" ref="AI39:AI58" si="42">+AH39/AH$4</f>
        <v>#DIV/0!</v>
      </c>
      <c r="AJ39" s="240">
        <v>0</v>
      </c>
      <c r="AK39" s="89" t="e">
        <f t="shared" ref="AK39:AK58" si="43">+AJ39/AJ$4</f>
        <v>#DIV/0!</v>
      </c>
      <c r="AL39" s="240">
        <v>0</v>
      </c>
      <c r="AM39" s="89" t="e">
        <f t="shared" ref="AM39:AM58" si="44">+AL39/AL$4</f>
        <v>#DIV/0!</v>
      </c>
      <c r="AN39" s="79"/>
    </row>
    <row r="40" spans="1:40" x14ac:dyDescent="0.35">
      <c r="A40" s="68" t="s">
        <v>265</v>
      </c>
      <c r="B40" s="253">
        <f t="shared" si="30"/>
        <v>0</v>
      </c>
      <c r="C40" s="108" t="e">
        <f t="shared" si="31"/>
        <v>#DIV/0!</v>
      </c>
      <c r="D40" s="240">
        <v>0</v>
      </c>
      <c r="E40" s="89" t="e">
        <f t="shared" si="32"/>
        <v>#DIV/0!</v>
      </c>
      <c r="F40" s="120"/>
      <c r="G40" s="240">
        <v>0</v>
      </c>
      <c r="H40" s="89" t="e">
        <f t="shared" si="33"/>
        <v>#DIV/0!</v>
      </c>
      <c r="I40" s="120"/>
      <c r="J40" s="240">
        <v>0</v>
      </c>
      <c r="K40" s="89" t="e">
        <f t="shared" si="34"/>
        <v>#DIV/0!</v>
      </c>
      <c r="L40" s="120"/>
      <c r="M40" s="240">
        <v>0</v>
      </c>
      <c r="N40" s="89" t="e">
        <f t="shared" si="35"/>
        <v>#DIV/0!</v>
      </c>
      <c r="O40" s="120"/>
      <c r="P40" s="240">
        <v>0</v>
      </c>
      <c r="Q40" s="89" t="e">
        <f t="shared" si="36"/>
        <v>#DIV/0!</v>
      </c>
      <c r="R40" s="120"/>
      <c r="S40" s="240">
        <v>0</v>
      </c>
      <c r="T40" s="89" t="e">
        <f t="shared" si="37"/>
        <v>#DIV/0!</v>
      </c>
      <c r="U40" s="120"/>
      <c r="V40" s="240">
        <v>0</v>
      </c>
      <c r="W40" s="89" t="e">
        <f t="shared" si="38"/>
        <v>#DIV/0!</v>
      </c>
      <c r="X40" s="120"/>
      <c r="Y40" s="240">
        <v>0</v>
      </c>
      <c r="Z40" s="89" t="e">
        <f t="shared" si="39"/>
        <v>#DIV/0!</v>
      </c>
      <c r="AA40" s="120"/>
      <c r="AB40" s="240">
        <v>0</v>
      </c>
      <c r="AC40" s="89" t="e">
        <f t="shared" si="40"/>
        <v>#DIV/0!</v>
      </c>
      <c r="AD40" s="120"/>
      <c r="AE40" s="240">
        <v>0</v>
      </c>
      <c r="AF40" s="89" t="e">
        <f t="shared" si="41"/>
        <v>#DIV/0!</v>
      </c>
      <c r="AG40" s="120"/>
      <c r="AH40" s="240">
        <v>0</v>
      </c>
      <c r="AI40" s="89" t="e">
        <f t="shared" si="42"/>
        <v>#DIV/0!</v>
      </c>
      <c r="AJ40" s="240">
        <v>0</v>
      </c>
      <c r="AK40" s="89" t="e">
        <f t="shared" si="43"/>
        <v>#DIV/0!</v>
      </c>
      <c r="AL40" s="240">
        <v>0</v>
      </c>
      <c r="AM40" s="89" t="e">
        <f t="shared" si="44"/>
        <v>#DIV/0!</v>
      </c>
      <c r="AN40" s="79"/>
    </row>
    <row r="41" spans="1:40" x14ac:dyDescent="0.35">
      <c r="A41" s="68" t="s">
        <v>266</v>
      </c>
      <c r="B41" s="253">
        <f t="shared" si="30"/>
        <v>0</v>
      </c>
      <c r="C41" s="108" t="e">
        <f t="shared" si="31"/>
        <v>#DIV/0!</v>
      </c>
      <c r="D41" s="240">
        <v>0</v>
      </c>
      <c r="E41" s="89" t="e">
        <f t="shared" si="32"/>
        <v>#DIV/0!</v>
      </c>
      <c r="F41" s="120"/>
      <c r="G41" s="240">
        <v>0</v>
      </c>
      <c r="H41" s="89" t="e">
        <f t="shared" si="33"/>
        <v>#DIV/0!</v>
      </c>
      <c r="I41" s="120"/>
      <c r="J41" s="240">
        <v>0</v>
      </c>
      <c r="K41" s="89" t="e">
        <f t="shared" si="34"/>
        <v>#DIV/0!</v>
      </c>
      <c r="L41" s="120"/>
      <c r="M41" s="240">
        <v>0</v>
      </c>
      <c r="N41" s="89" t="e">
        <f t="shared" si="35"/>
        <v>#DIV/0!</v>
      </c>
      <c r="O41" s="120"/>
      <c r="P41" s="240">
        <v>0</v>
      </c>
      <c r="Q41" s="89" t="e">
        <f t="shared" si="36"/>
        <v>#DIV/0!</v>
      </c>
      <c r="R41" s="120"/>
      <c r="S41" s="240">
        <v>0</v>
      </c>
      <c r="T41" s="89" t="e">
        <f t="shared" si="37"/>
        <v>#DIV/0!</v>
      </c>
      <c r="U41" s="120"/>
      <c r="V41" s="240">
        <v>0</v>
      </c>
      <c r="W41" s="89" t="e">
        <f t="shared" si="38"/>
        <v>#DIV/0!</v>
      </c>
      <c r="X41" s="120"/>
      <c r="Y41" s="240">
        <v>0</v>
      </c>
      <c r="Z41" s="89" t="e">
        <f t="shared" si="39"/>
        <v>#DIV/0!</v>
      </c>
      <c r="AA41" s="120"/>
      <c r="AB41" s="240">
        <v>0</v>
      </c>
      <c r="AC41" s="89" t="e">
        <f t="shared" si="40"/>
        <v>#DIV/0!</v>
      </c>
      <c r="AD41" s="120"/>
      <c r="AE41" s="240">
        <v>0</v>
      </c>
      <c r="AF41" s="89" t="e">
        <f t="shared" si="41"/>
        <v>#DIV/0!</v>
      </c>
      <c r="AG41" s="120"/>
      <c r="AH41" s="240">
        <v>0</v>
      </c>
      <c r="AI41" s="89" t="e">
        <f t="shared" si="42"/>
        <v>#DIV/0!</v>
      </c>
      <c r="AJ41" s="240">
        <v>0</v>
      </c>
      <c r="AK41" s="89" t="e">
        <f t="shared" si="43"/>
        <v>#DIV/0!</v>
      </c>
      <c r="AL41" s="240">
        <v>0</v>
      </c>
      <c r="AM41" s="89" t="e">
        <f t="shared" si="44"/>
        <v>#DIV/0!</v>
      </c>
      <c r="AN41" s="79"/>
    </row>
    <row r="42" spans="1:40" x14ac:dyDescent="0.35">
      <c r="A42" s="68" t="s">
        <v>267</v>
      </c>
      <c r="B42" s="253">
        <f t="shared" si="30"/>
        <v>0</v>
      </c>
      <c r="C42" s="108" t="e">
        <f t="shared" si="31"/>
        <v>#DIV/0!</v>
      </c>
      <c r="D42" s="240">
        <v>0</v>
      </c>
      <c r="E42" s="89" t="e">
        <f t="shared" si="32"/>
        <v>#DIV/0!</v>
      </c>
      <c r="F42" s="120"/>
      <c r="G42" s="240">
        <v>0</v>
      </c>
      <c r="H42" s="89" t="e">
        <f t="shared" si="33"/>
        <v>#DIV/0!</v>
      </c>
      <c r="I42" s="120"/>
      <c r="J42" s="240">
        <v>0</v>
      </c>
      <c r="K42" s="89" t="e">
        <f t="shared" si="34"/>
        <v>#DIV/0!</v>
      </c>
      <c r="L42" s="120"/>
      <c r="M42" s="240">
        <v>0</v>
      </c>
      <c r="N42" s="89" t="e">
        <f t="shared" si="35"/>
        <v>#DIV/0!</v>
      </c>
      <c r="O42" s="120"/>
      <c r="P42" s="240">
        <v>0</v>
      </c>
      <c r="Q42" s="89" t="e">
        <f t="shared" si="36"/>
        <v>#DIV/0!</v>
      </c>
      <c r="R42" s="120"/>
      <c r="S42" s="240">
        <v>0</v>
      </c>
      <c r="T42" s="89" t="e">
        <f t="shared" si="37"/>
        <v>#DIV/0!</v>
      </c>
      <c r="U42" s="120"/>
      <c r="V42" s="240">
        <v>0</v>
      </c>
      <c r="W42" s="89" t="e">
        <f t="shared" si="38"/>
        <v>#DIV/0!</v>
      </c>
      <c r="X42" s="120"/>
      <c r="Y42" s="240">
        <v>0</v>
      </c>
      <c r="Z42" s="89" t="e">
        <f t="shared" si="39"/>
        <v>#DIV/0!</v>
      </c>
      <c r="AA42" s="120"/>
      <c r="AB42" s="240">
        <v>0</v>
      </c>
      <c r="AC42" s="89" t="e">
        <f t="shared" si="40"/>
        <v>#DIV/0!</v>
      </c>
      <c r="AD42" s="120"/>
      <c r="AE42" s="240">
        <v>0</v>
      </c>
      <c r="AF42" s="89" t="e">
        <f t="shared" si="41"/>
        <v>#DIV/0!</v>
      </c>
      <c r="AG42" s="120"/>
      <c r="AH42" s="240">
        <v>0</v>
      </c>
      <c r="AI42" s="89" t="e">
        <f t="shared" si="42"/>
        <v>#DIV/0!</v>
      </c>
      <c r="AJ42" s="240">
        <v>0</v>
      </c>
      <c r="AK42" s="89" t="e">
        <f t="shared" si="43"/>
        <v>#DIV/0!</v>
      </c>
      <c r="AL42" s="240">
        <v>0</v>
      </c>
      <c r="AM42" s="89" t="e">
        <f t="shared" si="44"/>
        <v>#DIV/0!</v>
      </c>
      <c r="AN42" s="79"/>
    </row>
    <row r="43" spans="1:40" x14ac:dyDescent="0.35">
      <c r="A43" s="68" t="s">
        <v>268</v>
      </c>
      <c r="B43" s="253">
        <f t="shared" si="30"/>
        <v>0</v>
      </c>
      <c r="C43" s="108" t="e">
        <f t="shared" si="31"/>
        <v>#DIV/0!</v>
      </c>
      <c r="D43" s="240">
        <v>0</v>
      </c>
      <c r="E43" s="89" t="e">
        <f t="shared" si="32"/>
        <v>#DIV/0!</v>
      </c>
      <c r="F43" s="120"/>
      <c r="G43" s="240">
        <v>0</v>
      </c>
      <c r="H43" s="89" t="e">
        <f t="shared" si="33"/>
        <v>#DIV/0!</v>
      </c>
      <c r="I43" s="120"/>
      <c r="J43" s="240">
        <v>0</v>
      </c>
      <c r="K43" s="89" t="e">
        <f t="shared" si="34"/>
        <v>#DIV/0!</v>
      </c>
      <c r="L43" s="120"/>
      <c r="M43" s="240">
        <v>0</v>
      </c>
      <c r="N43" s="89" t="e">
        <f t="shared" si="35"/>
        <v>#DIV/0!</v>
      </c>
      <c r="O43" s="120"/>
      <c r="P43" s="240">
        <v>0</v>
      </c>
      <c r="Q43" s="89" t="e">
        <f t="shared" si="36"/>
        <v>#DIV/0!</v>
      </c>
      <c r="R43" s="120"/>
      <c r="S43" s="240">
        <v>0</v>
      </c>
      <c r="T43" s="89" t="e">
        <f t="shared" si="37"/>
        <v>#DIV/0!</v>
      </c>
      <c r="U43" s="120"/>
      <c r="V43" s="240">
        <v>0</v>
      </c>
      <c r="W43" s="89" t="e">
        <f t="shared" si="38"/>
        <v>#DIV/0!</v>
      </c>
      <c r="X43" s="120"/>
      <c r="Y43" s="240">
        <v>0</v>
      </c>
      <c r="Z43" s="89" t="e">
        <f t="shared" si="39"/>
        <v>#DIV/0!</v>
      </c>
      <c r="AA43" s="120"/>
      <c r="AB43" s="240">
        <v>0</v>
      </c>
      <c r="AC43" s="89" t="e">
        <f t="shared" si="40"/>
        <v>#DIV/0!</v>
      </c>
      <c r="AD43" s="120"/>
      <c r="AE43" s="240">
        <v>0</v>
      </c>
      <c r="AF43" s="89" t="e">
        <f t="shared" si="41"/>
        <v>#DIV/0!</v>
      </c>
      <c r="AG43" s="120"/>
      <c r="AH43" s="240">
        <v>0</v>
      </c>
      <c r="AI43" s="89" t="e">
        <f t="shared" si="42"/>
        <v>#DIV/0!</v>
      </c>
      <c r="AJ43" s="240">
        <v>0</v>
      </c>
      <c r="AK43" s="89" t="e">
        <f t="shared" si="43"/>
        <v>#DIV/0!</v>
      </c>
      <c r="AL43" s="240">
        <v>0</v>
      </c>
      <c r="AM43" s="89" t="e">
        <f t="shared" si="44"/>
        <v>#DIV/0!</v>
      </c>
      <c r="AN43" s="79"/>
    </row>
    <row r="44" spans="1:40" x14ac:dyDescent="0.35">
      <c r="A44" s="68" t="s">
        <v>269</v>
      </c>
      <c r="B44" s="253">
        <f t="shared" si="30"/>
        <v>0</v>
      </c>
      <c r="C44" s="108" t="e">
        <f t="shared" si="31"/>
        <v>#DIV/0!</v>
      </c>
      <c r="D44" s="240">
        <v>0</v>
      </c>
      <c r="E44" s="89" t="e">
        <f t="shared" si="32"/>
        <v>#DIV/0!</v>
      </c>
      <c r="F44" s="120"/>
      <c r="G44" s="240">
        <v>0</v>
      </c>
      <c r="H44" s="89" t="e">
        <f t="shared" si="33"/>
        <v>#DIV/0!</v>
      </c>
      <c r="I44" s="120"/>
      <c r="J44" s="240">
        <v>0</v>
      </c>
      <c r="K44" s="89" t="e">
        <f t="shared" si="34"/>
        <v>#DIV/0!</v>
      </c>
      <c r="L44" s="120"/>
      <c r="M44" s="240">
        <v>0</v>
      </c>
      <c r="N44" s="89" t="e">
        <f t="shared" si="35"/>
        <v>#DIV/0!</v>
      </c>
      <c r="O44" s="120"/>
      <c r="P44" s="240">
        <v>0</v>
      </c>
      <c r="Q44" s="89" t="e">
        <f t="shared" si="36"/>
        <v>#DIV/0!</v>
      </c>
      <c r="R44" s="120"/>
      <c r="S44" s="240">
        <v>0</v>
      </c>
      <c r="T44" s="89" t="e">
        <f t="shared" si="37"/>
        <v>#DIV/0!</v>
      </c>
      <c r="U44" s="120"/>
      <c r="V44" s="240">
        <v>0</v>
      </c>
      <c r="W44" s="89" t="e">
        <f t="shared" si="38"/>
        <v>#DIV/0!</v>
      </c>
      <c r="X44" s="120"/>
      <c r="Y44" s="240">
        <v>0</v>
      </c>
      <c r="Z44" s="89" t="e">
        <f t="shared" si="39"/>
        <v>#DIV/0!</v>
      </c>
      <c r="AA44" s="120"/>
      <c r="AB44" s="240">
        <v>0</v>
      </c>
      <c r="AC44" s="89" t="e">
        <f t="shared" si="40"/>
        <v>#DIV/0!</v>
      </c>
      <c r="AD44" s="120"/>
      <c r="AE44" s="240">
        <v>0</v>
      </c>
      <c r="AF44" s="89" t="e">
        <f t="shared" si="41"/>
        <v>#DIV/0!</v>
      </c>
      <c r="AG44" s="120"/>
      <c r="AH44" s="240">
        <v>0</v>
      </c>
      <c r="AI44" s="89" t="e">
        <f t="shared" si="42"/>
        <v>#DIV/0!</v>
      </c>
      <c r="AJ44" s="240">
        <v>0</v>
      </c>
      <c r="AK44" s="89" t="e">
        <f t="shared" si="43"/>
        <v>#DIV/0!</v>
      </c>
      <c r="AL44" s="240">
        <v>0</v>
      </c>
      <c r="AM44" s="89" t="e">
        <f t="shared" si="44"/>
        <v>#DIV/0!</v>
      </c>
      <c r="AN44" s="79"/>
    </row>
    <row r="45" spans="1:40" x14ac:dyDescent="0.35">
      <c r="A45" s="104" t="s">
        <v>270</v>
      </c>
      <c r="B45" s="253">
        <f t="shared" si="30"/>
        <v>0</v>
      </c>
      <c r="C45" s="108" t="e">
        <f t="shared" si="31"/>
        <v>#DIV/0!</v>
      </c>
      <c r="D45" s="240">
        <v>0</v>
      </c>
      <c r="E45" s="89" t="e">
        <f t="shared" si="32"/>
        <v>#DIV/0!</v>
      </c>
      <c r="F45" s="120"/>
      <c r="G45" s="240">
        <v>0</v>
      </c>
      <c r="H45" s="89" t="e">
        <f t="shared" si="33"/>
        <v>#DIV/0!</v>
      </c>
      <c r="I45" s="120"/>
      <c r="J45" s="240">
        <v>0</v>
      </c>
      <c r="K45" s="89" t="e">
        <f t="shared" si="34"/>
        <v>#DIV/0!</v>
      </c>
      <c r="L45" s="120"/>
      <c r="M45" s="240">
        <v>0</v>
      </c>
      <c r="N45" s="89" t="e">
        <f t="shared" si="35"/>
        <v>#DIV/0!</v>
      </c>
      <c r="O45" s="120"/>
      <c r="P45" s="240">
        <v>0</v>
      </c>
      <c r="Q45" s="89" t="e">
        <f t="shared" si="36"/>
        <v>#DIV/0!</v>
      </c>
      <c r="R45" s="120"/>
      <c r="S45" s="240">
        <v>0</v>
      </c>
      <c r="T45" s="89" t="e">
        <f t="shared" si="37"/>
        <v>#DIV/0!</v>
      </c>
      <c r="U45" s="120"/>
      <c r="V45" s="240">
        <v>0</v>
      </c>
      <c r="W45" s="89" t="e">
        <f t="shared" si="38"/>
        <v>#DIV/0!</v>
      </c>
      <c r="X45" s="120"/>
      <c r="Y45" s="240">
        <v>0</v>
      </c>
      <c r="Z45" s="89" t="e">
        <f t="shared" si="39"/>
        <v>#DIV/0!</v>
      </c>
      <c r="AA45" s="120"/>
      <c r="AB45" s="240">
        <v>0</v>
      </c>
      <c r="AC45" s="89" t="e">
        <f t="shared" si="40"/>
        <v>#DIV/0!</v>
      </c>
      <c r="AD45" s="120"/>
      <c r="AE45" s="240">
        <v>0</v>
      </c>
      <c r="AF45" s="89" t="e">
        <f t="shared" si="41"/>
        <v>#DIV/0!</v>
      </c>
      <c r="AG45" s="120"/>
      <c r="AH45" s="240">
        <v>0</v>
      </c>
      <c r="AI45" s="89" t="e">
        <f t="shared" si="42"/>
        <v>#DIV/0!</v>
      </c>
      <c r="AJ45" s="240">
        <v>0</v>
      </c>
      <c r="AK45" s="89" t="e">
        <f t="shared" si="43"/>
        <v>#DIV/0!</v>
      </c>
      <c r="AL45" s="240">
        <v>0</v>
      </c>
      <c r="AM45" s="89" t="e">
        <f t="shared" si="44"/>
        <v>#DIV/0!</v>
      </c>
      <c r="AN45" s="79"/>
    </row>
    <row r="46" spans="1:40" x14ac:dyDescent="0.35">
      <c r="A46" s="68" t="s">
        <v>271</v>
      </c>
      <c r="B46" s="253">
        <f t="shared" si="30"/>
        <v>0</v>
      </c>
      <c r="C46" s="108" t="e">
        <f t="shared" si="31"/>
        <v>#DIV/0!</v>
      </c>
      <c r="D46" s="240">
        <v>0</v>
      </c>
      <c r="E46" s="89" t="e">
        <f t="shared" si="32"/>
        <v>#DIV/0!</v>
      </c>
      <c r="F46" s="120"/>
      <c r="G46" s="240">
        <v>0</v>
      </c>
      <c r="H46" s="89" t="e">
        <f t="shared" si="33"/>
        <v>#DIV/0!</v>
      </c>
      <c r="I46" s="120"/>
      <c r="J46" s="240">
        <v>0</v>
      </c>
      <c r="K46" s="89" t="e">
        <f t="shared" si="34"/>
        <v>#DIV/0!</v>
      </c>
      <c r="L46" s="120"/>
      <c r="M46" s="240">
        <v>0</v>
      </c>
      <c r="N46" s="89" t="e">
        <f t="shared" si="35"/>
        <v>#DIV/0!</v>
      </c>
      <c r="O46" s="120"/>
      <c r="P46" s="240">
        <v>0</v>
      </c>
      <c r="Q46" s="89" t="e">
        <f t="shared" si="36"/>
        <v>#DIV/0!</v>
      </c>
      <c r="R46" s="120"/>
      <c r="S46" s="240">
        <v>0</v>
      </c>
      <c r="T46" s="89" t="e">
        <f t="shared" si="37"/>
        <v>#DIV/0!</v>
      </c>
      <c r="U46" s="120"/>
      <c r="V46" s="240">
        <v>0</v>
      </c>
      <c r="W46" s="89" t="e">
        <f t="shared" si="38"/>
        <v>#DIV/0!</v>
      </c>
      <c r="X46" s="120"/>
      <c r="Y46" s="240">
        <v>0</v>
      </c>
      <c r="Z46" s="89" t="e">
        <f t="shared" si="39"/>
        <v>#DIV/0!</v>
      </c>
      <c r="AA46" s="120"/>
      <c r="AB46" s="240">
        <v>0</v>
      </c>
      <c r="AC46" s="89" t="e">
        <f t="shared" si="40"/>
        <v>#DIV/0!</v>
      </c>
      <c r="AD46" s="120"/>
      <c r="AE46" s="240">
        <v>0</v>
      </c>
      <c r="AF46" s="89" t="e">
        <f t="shared" si="41"/>
        <v>#DIV/0!</v>
      </c>
      <c r="AG46" s="120"/>
      <c r="AH46" s="240">
        <v>0</v>
      </c>
      <c r="AI46" s="89" t="e">
        <f t="shared" si="42"/>
        <v>#DIV/0!</v>
      </c>
      <c r="AJ46" s="240">
        <v>0</v>
      </c>
      <c r="AK46" s="89" t="e">
        <f t="shared" si="43"/>
        <v>#DIV/0!</v>
      </c>
      <c r="AL46" s="240">
        <v>0</v>
      </c>
      <c r="AM46" s="89" t="e">
        <f t="shared" si="44"/>
        <v>#DIV/0!</v>
      </c>
      <c r="AN46" s="79"/>
    </row>
    <row r="47" spans="1:40" x14ac:dyDescent="0.35">
      <c r="A47" s="68" t="s">
        <v>272</v>
      </c>
      <c r="B47" s="253">
        <f t="shared" si="30"/>
        <v>0</v>
      </c>
      <c r="C47" s="108" t="e">
        <f t="shared" si="31"/>
        <v>#DIV/0!</v>
      </c>
      <c r="D47" s="240">
        <v>0</v>
      </c>
      <c r="E47" s="89" t="e">
        <f t="shared" si="32"/>
        <v>#DIV/0!</v>
      </c>
      <c r="F47" s="120"/>
      <c r="G47" s="240">
        <v>0</v>
      </c>
      <c r="H47" s="89" t="e">
        <f t="shared" si="33"/>
        <v>#DIV/0!</v>
      </c>
      <c r="I47" s="120"/>
      <c r="J47" s="240">
        <v>0</v>
      </c>
      <c r="K47" s="89" t="e">
        <f t="shared" si="34"/>
        <v>#DIV/0!</v>
      </c>
      <c r="L47" s="120"/>
      <c r="M47" s="240">
        <v>0</v>
      </c>
      <c r="N47" s="89" t="e">
        <f t="shared" si="35"/>
        <v>#DIV/0!</v>
      </c>
      <c r="O47" s="120"/>
      <c r="P47" s="240">
        <v>0</v>
      </c>
      <c r="Q47" s="89" t="e">
        <f t="shared" si="36"/>
        <v>#DIV/0!</v>
      </c>
      <c r="R47" s="120"/>
      <c r="S47" s="240">
        <v>0</v>
      </c>
      <c r="T47" s="89" t="e">
        <f t="shared" si="37"/>
        <v>#DIV/0!</v>
      </c>
      <c r="U47" s="120"/>
      <c r="V47" s="240">
        <v>0</v>
      </c>
      <c r="W47" s="89" t="e">
        <f t="shared" si="38"/>
        <v>#DIV/0!</v>
      </c>
      <c r="X47" s="120"/>
      <c r="Y47" s="240">
        <v>0</v>
      </c>
      <c r="Z47" s="89" t="e">
        <f t="shared" si="39"/>
        <v>#DIV/0!</v>
      </c>
      <c r="AA47" s="120"/>
      <c r="AB47" s="240">
        <v>0</v>
      </c>
      <c r="AC47" s="89" t="e">
        <f t="shared" si="40"/>
        <v>#DIV/0!</v>
      </c>
      <c r="AD47" s="120"/>
      <c r="AE47" s="240">
        <v>0</v>
      </c>
      <c r="AF47" s="89" t="e">
        <f t="shared" si="41"/>
        <v>#DIV/0!</v>
      </c>
      <c r="AG47" s="120"/>
      <c r="AH47" s="240">
        <v>0</v>
      </c>
      <c r="AI47" s="89" t="e">
        <f t="shared" si="42"/>
        <v>#DIV/0!</v>
      </c>
      <c r="AJ47" s="240">
        <v>0</v>
      </c>
      <c r="AK47" s="89" t="e">
        <f t="shared" si="43"/>
        <v>#DIV/0!</v>
      </c>
      <c r="AL47" s="240">
        <v>0</v>
      </c>
      <c r="AM47" s="89" t="e">
        <f t="shared" si="44"/>
        <v>#DIV/0!</v>
      </c>
      <c r="AN47" s="79"/>
    </row>
    <row r="48" spans="1:40" x14ac:dyDescent="0.35">
      <c r="A48" s="68" t="s">
        <v>273</v>
      </c>
      <c r="B48" s="253">
        <f t="shared" si="30"/>
        <v>0</v>
      </c>
      <c r="C48" s="108" t="e">
        <f t="shared" si="31"/>
        <v>#DIV/0!</v>
      </c>
      <c r="D48" s="240">
        <v>0</v>
      </c>
      <c r="E48" s="89" t="e">
        <f t="shared" si="32"/>
        <v>#DIV/0!</v>
      </c>
      <c r="F48" s="120"/>
      <c r="G48" s="240">
        <v>0</v>
      </c>
      <c r="H48" s="89" t="e">
        <f t="shared" si="33"/>
        <v>#DIV/0!</v>
      </c>
      <c r="I48" s="120"/>
      <c r="J48" s="240">
        <v>0</v>
      </c>
      <c r="K48" s="89" t="e">
        <f t="shared" si="34"/>
        <v>#DIV/0!</v>
      </c>
      <c r="L48" s="120"/>
      <c r="M48" s="240">
        <v>0</v>
      </c>
      <c r="N48" s="89" t="e">
        <f t="shared" si="35"/>
        <v>#DIV/0!</v>
      </c>
      <c r="O48" s="120"/>
      <c r="P48" s="240">
        <v>0</v>
      </c>
      <c r="Q48" s="89" t="e">
        <f t="shared" si="36"/>
        <v>#DIV/0!</v>
      </c>
      <c r="R48" s="120"/>
      <c r="S48" s="240">
        <v>0</v>
      </c>
      <c r="T48" s="89" t="e">
        <f t="shared" si="37"/>
        <v>#DIV/0!</v>
      </c>
      <c r="U48" s="120"/>
      <c r="V48" s="240">
        <v>0</v>
      </c>
      <c r="W48" s="89" t="e">
        <f t="shared" si="38"/>
        <v>#DIV/0!</v>
      </c>
      <c r="X48" s="120"/>
      <c r="Y48" s="240">
        <v>0</v>
      </c>
      <c r="Z48" s="89" t="e">
        <f t="shared" si="39"/>
        <v>#DIV/0!</v>
      </c>
      <c r="AA48" s="120"/>
      <c r="AB48" s="240">
        <v>0</v>
      </c>
      <c r="AC48" s="89" t="e">
        <f t="shared" si="40"/>
        <v>#DIV/0!</v>
      </c>
      <c r="AD48" s="120"/>
      <c r="AE48" s="240">
        <v>0</v>
      </c>
      <c r="AF48" s="89" t="e">
        <f t="shared" si="41"/>
        <v>#DIV/0!</v>
      </c>
      <c r="AG48" s="120"/>
      <c r="AH48" s="240">
        <v>0</v>
      </c>
      <c r="AI48" s="89" t="e">
        <f t="shared" si="42"/>
        <v>#DIV/0!</v>
      </c>
      <c r="AJ48" s="240">
        <v>0</v>
      </c>
      <c r="AK48" s="89" t="e">
        <f t="shared" si="43"/>
        <v>#DIV/0!</v>
      </c>
      <c r="AL48" s="240">
        <v>0</v>
      </c>
      <c r="AM48" s="89" t="e">
        <f t="shared" si="44"/>
        <v>#DIV/0!</v>
      </c>
      <c r="AN48" s="79"/>
    </row>
    <row r="49" spans="1:40" x14ac:dyDescent="0.35">
      <c r="A49" s="68" t="s">
        <v>274</v>
      </c>
      <c r="B49" s="253">
        <f t="shared" si="30"/>
        <v>0</v>
      </c>
      <c r="C49" s="108" t="e">
        <f t="shared" si="31"/>
        <v>#DIV/0!</v>
      </c>
      <c r="D49" s="240">
        <v>0</v>
      </c>
      <c r="E49" s="89" t="e">
        <f t="shared" si="32"/>
        <v>#DIV/0!</v>
      </c>
      <c r="F49" s="120"/>
      <c r="G49" s="240">
        <v>0</v>
      </c>
      <c r="H49" s="89" t="e">
        <f t="shared" si="33"/>
        <v>#DIV/0!</v>
      </c>
      <c r="I49" s="120"/>
      <c r="J49" s="240">
        <v>0</v>
      </c>
      <c r="K49" s="89" t="e">
        <f t="shared" si="34"/>
        <v>#DIV/0!</v>
      </c>
      <c r="L49" s="120"/>
      <c r="M49" s="240">
        <v>0</v>
      </c>
      <c r="N49" s="89" t="e">
        <f t="shared" si="35"/>
        <v>#DIV/0!</v>
      </c>
      <c r="O49" s="120"/>
      <c r="P49" s="240">
        <v>0</v>
      </c>
      <c r="Q49" s="89" t="e">
        <f t="shared" si="36"/>
        <v>#DIV/0!</v>
      </c>
      <c r="R49" s="120"/>
      <c r="S49" s="240">
        <v>0</v>
      </c>
      <c r="T49" s="89" t="e">
        <f t="shared" si="37"/>
        <v>#DIV/0!</v>
      </c>
      <c r="U49" s="120"/>
      <c r="V49" s="240">
        <v>0</v>
      </c>
      <c r="W49" s="89" t="e">
        <f t="shared" si="38"/>
        <v>#DIV/0!</v>
      </c>
      <c r="X49" s="120"/>
      <c r="Y49" s="240">
        <v>0</v>
      </c>
      <c r="Z49" s="89" t="e">
        <f t="shared" si="39"/>
        <v>#DIV/0!</v>
      </c>
      <c r="AA49" s="120"/>
      <c r="AB49" s="240">
        <v>0</v>
      </c>
      <c r="AC49" s="89" t="e">
        <f t="shared" si="40"/>
        <v>#DIV/0!</v>
      </c>
      <c r="AD49" s="120"/>
      <c r="AE49" s="240">
        <v>0</v>
      </c>
      <c r="AF49" s="89" t="e">
        <f t="shared" si="41"/>
        <v>#DIV/0!</v>
      </c>
      <c r="AG49" s="120"/>
      <c r="AH49" s="240">
        <v>0</v>
      </c>
      <c r="AI49" s="89" t="e">
        <f t="shared" si="42"/>
        <v>#DIV/0!</v>
      </c>
      <c r="AJ49" s="240">
        <v>0</v>
      </c>
      <c r="AK49" s="89" t="e">
        <f t="shared" si="43"/>
        <v>#DIV/0!</v>
      </c>
      <c r="AL49" s="240">
        <v>0</v>
      </c>
      <c r="AM49" s="89" t="e">
        <f t="shared" si="44"/>
        <v>#DIV/0!</v>
      </c>
      <c r="AN49" s="79"/>
    </row>
    <row r="50" spans="1:40" x14ac:dyDescent="0.35">
      <c r="A50" s="68" t="s">
        <v>275</v>
      </c>
      <c r="B50" s="253">
        <f t="shared" si="30"/>
        <v>0</v>
      </c>
      <c r="C50" s="108" t="e">
        <f t="shared" si="31"/>
        <v>#DIV/0!</v>
      </c>
      <c r="D50" s="240">
        <v>0</v>
      </c>
      <c r="E50" s="89" t="e">
        <f t="shared" si="32"/>
        <v>#DIV/0!</v>
      </c>
      <c r="F50" s="120"/>
      <c r="G50" s="240">
        <v>0</v>
      </c>
      <c r="H50" s="89" t="e">
        <f t="shared" si="33"/>
        <v>#DIV/0!</v>
      </c>
      <c r="I50" s="120"/>
      <c r="J50" s="240">
        <v>0</v>
      </c>
      <c r="K50" s="89" t="e">
        <f t="shared" si="34"/>
        <v>#DIV/0!</v>
      </c>
      <c r="L50" s="120"/>
      <c r="M50" s="240">
        <v>0</v>
      </c>
      <c r="N50" s="89" t="e">
        <f t="shared" si="35"/>
        <v>#DIV/0!</v>
      </c>
      <c r="O50" s="120"/>
      <c r="P50" s="240">
        <v>0</v>
      </c>
      <c r="Q50" s="89" t="e">
        <f t="shared" si="36"/>
        <v>#DIV/0!</v>
      </c>
      <c r="R50" s="120"/>
      <c r="S50" s="240">
        <v>0</v>
      </c>
      <c r="T50" s="89" t="e">
        <f t="shared" si="37"/>
        <v>#DIV/0!</v>
      </c>
      <c r="U50" s="120"/>
      <c r="V50" s="240">
        <v>0</v>
      </c>
      <c r="W50" s="89" t="e">
        <f t="shared" si="38"/>
        <v>#DIV/0!</v>
      </c>
      <c r="X50" s="120"/>
      <c r="Y50" s="240">
        <v>0</v>
      </c>
      <c r="Z50" s="89" t="e">
        <f t="shared" si="39"/>
        <v>#DIV/0!</v>
      </c>
      <c r="AA50" s="120"/>
      <c r="AB50" s="240">
        <v>0</v>
      </c>
      <c r="AC50" s="89" t="e">
        <f t="shared" si="40"/>
        <v>#DIV/0!</v>
      </c>
      <c r="AD50" s="120"/>
      <c r="AE50" s="240">
        <v>0</v>
      </c>
      <c r="AF50" s="89" t="e">
        <f t="shared" si="41"/>
        <v>#DIV/0!</v>
      </c>
      <c r="AG50" s="120"/>
      <c r="AH50" s="240">
        <v>0</v>
      </c>
      <c r="AI50" s="89" t="e">
        <f t="shared" si="42"/>
        <v>#DIV/0!</v>
      </c>
      <c r="AJ50" s="240">
        <v>0</v>
      </c>
      <c r="AK50" s="89" t="e">
        <f t="shared" si="43"/>
        <v>#DIV/0!</v>
      </c>
      <c r="AL50" s="240">
        <v>0</v>
      </c>
      <c r="AM50" s="89" t="e">
        <f t="shared" si="44"/>
        <v>#DIV/0!</v>
      </c>
      <c r="AN50" s="79"/>
    </row>
    <row r="51" spans="1:40" x14ac:dyDescent="0.35">
      <c r="A51" s="68" t="s">
        <v>276</v>
      </c>
      <c r="B51" s="253">
        <f t="shared" si="30"/>
        <v>0</v>
      </c>
      <c r="C51" s="108" t="e">
        <f t="shared" si="31"/>
        <v>#DIV/0!</v>
      </c>
      <c r="D51" s="240">
        <v>0</v>
      </c>
      <c r="E51" s="89" t="e">
        <f t="shared" si="32"/>
        <v>#DIV/0!</v>
      </c>
      <c r="F51" s="120"/>
      <c r="G51" s="240">
        <v>0</v>
      </c>
      <c r="H51" s="89" t="e">
        <f t="shared" si="33"/>
        <v>#DIV/0!</v>
      </c>
      <c r="I51" s="120"/>
      <c r="J51" s="240">
        <v>0</v>
      </c>
      <c r="K51" s="89" t="e">
        <f t="shared" si="34"/>
        <v>#DIV/0!</v>
      </c>
      <c r="L51" s="120"/>
      <c r="M51" s="240">
        <v>0</v>
      </c>
      <c r="N51" s="89" t="e">
        <f t="shared" si="35"/>
        <v>#DIV/0!</v>
      </c>
      <c r="O51" s="120"/>
      <c r="P51" s="240">
        <v>0</v>
      </c>
      <c r="Q51" s="89" t="e">
        <f t="shared" si="36"/>
        <v>#DIV/0!</v>
      </c>
      <c r="R51" s="120"/>
      <c r="S51" s="240">
        <v>0</v>
      </c>
      <c r="T51" s="89" t="e">
        <f t="shared" si="37"/>
        <v>#DIV/0!</v>
      </c>
      <c r="U51" s="120"/>
      <c r="V51" s="240">
        <v>0</v>
      </c>
      <c r="W51" s="89" t="e">
        <f t="shared" si="38"/>
        <v>#DIV/0!</v>
      </c>
      <c r="X51" s="120"/>
      <c r="Y51" s="240">
        <v>0</v>
      </c>
      <c r="Z51" s="89" t="e">
        <f t="shared" si="39"/>
        <v>#DIV/0!</v>
      </c>
      <c r="AA51" s="120"/>
      <c r="AB51" s="240">
        <v>0</v>
      </c>
      <c r="AC51" s="89" t="e">
        <f t="shared" si="40"/>
        <v>#DIV/0!</v>
      </c>
      <c r="AD51" s="120"/>
      <c r="AE51" s="240">
        <v>0</v>
      </c>
      <c r="AF51" s="89" t="e">
        <f t="shared" si="41"/>
        <v>#DIV/0!</v>
      </c>
      <c r="AG51" s="120"/>
      <c r="AH51" s="240">
        <v>0</v>
      </c>
      <c r="AI51" s="89" t="e">
        <f t="shared" si="42"/>
        <v>#DIV/0!</v>
      </c>
      <c r="AJ51" s="240">
        <v>0</v>
      </c>
      <c r="AK51" s="89" t="e">
        <f t="shared" si="43"/>
        <v>#DIV/0!</v>
      </c>
      <c r="AL51" s="240">
        <v>0</v>
      </c>
      <c r="AM51" s="89" t="e">
        <f t="shared" si="44"/>
        <v>#DIV/0!</v>
      </c>
      <c r="AN51" s="79"/>
    </row>
    <row r="52" spans="1:40" x14ac:dyDescent="0.35">
      <c r="A52" s="68" t="s">
        <v>277</v>
      </c>
      <c r="B52" s="253">
        <f t="shared" si="30"/>
        <v>0</v>
      </c>
      <c r="C52" s="108" t="e">
        <f t="shared" si="31"/>
        <v>#DIV/0!</v>
      </c>
      <c r="D52" s="240">
        <v>0</v>
      </c>
      <c r="E52" s="89" t="e">
        <f t="shared" si="32"/>
        <v>#DIV/0!</v>
      </c>
      <c r="F52" s="120"/>
      <c r="G52" s="240">
        <v>0</v>
      </c>
      <c r="H52" s="89" t="e">
        <f t="shared" si="33"/>
        <v>#DIV/0!</v>
      </c>
      <c r="I52" s="120"/>
      <c r="J52" s="240">
        <v>0</v>
      </c>
      <c r="K52" s="89" t="e">
        <f t="shared" si="34"/>
        <v>#DIV/0!</v>
      </c>
      <c r="L52" s="120"/>
      <c r="M52" s="240">
        <v>0</v>
      </c>
      <c r="N52" s="89" t="e">
        <f t="shared" si="35"/>
        <v>#DIV/0!</v>
      </c>
      <c r="O52" s="120"/>
      <c r="P52" s="240">
        <v>0</v>
      </c>
      <c r="Q52" s="89" t="e">
        <f t="shared" si="36"/>
        <v>#DIV/0!</v>
      </c>
      <c r="R52" s="120"/>
      <c r="S52" s="240">
        <v>0</v>
      </c>
      <c r="T52" s="89" t="e">
        <f t="shared" si="37"/>
        <v>#DIV/0!</v>
      </c>
      <c r="U52" s="120"/>
      <c r="V52" s="240">
        <v>0</v>
      </c>
      <c r="W52" s="89" t="e">
        <f t="shared" si="38"/>
        <v>#DIV/0!</v>
      </c>
      <c r="X52" s="120"/>
      <c r="Y52" s="240">
        <v>0</v>
      </c>
      <c r="Z52" s="89" t="e">
        <f t="shared" si="39"/>
        <v>#DIV/0!</v>
      </c>
      <c r="AA52" s="120"/>
      <c r="AB52" s="240">
        <v>0</v>
      </c>
      <c r="AC52" s="89" t="e">
        <f t="shared" si="40"/>
        <v>#DIV/0!</v>
      </c>
      <c r="AD52" s="120"/>
      <c r="AE52" s="240">
        <v>0</v>
      </c>
      <c r="AF52" s="89" t="e">
        <f t="shared" si="41"/>
        <v>#DIV/0!</v>
      </c>
      <c r="AG52" s="120"/>
      <c r="AH52" s="240">
        <v>0</v>
      </c>
      <c r="AI52" s="89" t="e">
        <f t="shared" si="42"/>
        <v>#DIV/0!</v>
      </c>
      <c r="AJ52" s="240">
        <v>0</v>
      </c>
      <c r="AK52" s="89" t="e">
        <f t="shared" si="43"/>
        <v>#DIV/0!</v>
      </c>
      <c r="AL52" s="240">
        <v>0</v>
      </c>
      <c r="AM52" s="89" t="e">
        <f t="shared" si="44"/>
        <v>#DIV/0!</v>
      </c>
      <c r="AN52" s="79"/>
    </row>
    <row r="53" spans="1:40" x14ac:dyDescent="0.35">
      <c r="A53" s="68" t="s">
        <v>278</v>
      </c>
      <c r="B53" s="253">
        <f t="shared" si="30"/>
        <v>0</v>
      </c>
      <c r="C53" s="108" t="e">
        <f t="shared" si="31"/>
        <v>#DIV/0!</v>
      </c>
      <c r="D53" s="240">
        <v>0</v>
      </c>
      <c r="E53" s="89" t="e">
        <f t="shared" si="32"/>
        <v>#DIV/0!</v>
      </c>
      <c r="F53" s="120"/>
      <c r="G53" s="240">
        <v>0</v>
      </c>
      <c r="H53" s="89" t="e">
        <f t="shared" si="33"/>
        <v>#DIV/0!</v>
      </c>
      <c r="I53" s="120"/>
      <c r="J53" s="240">
        <v>0</v>
      </c>
      <c r="K53" s="89" t="e">
        <f t="shared" si="34"/>
        <v>#DIV/0!</v>
      </c>
      <c r="L53" s="120"/>
      <c r="M53" s="240">
        <v>0</v>
      </c>
      <c r="N53" s="89" t="e">
        <f t="shared" si="35"/>
        <v>#DIV/0!</v>
      </c>
      <c r="O53" s="120"/>
      <c r="P53" s="240">
        <v>0</v>
      </c>
      <c r="Q53" s="89" t="e">
        <f t="shared" si="36"/>
        <v>#DIV/0!</v>
      </c>
      <c r="R53" s="120"/>
      <c r="S53" s="240">
        <v>0</v>
      </c>
      <c r="T53" s="89" t="e">
        <f t="shared" si="37"/>
        <v>#DIV/0!</v>
      </c>
      <c r="U53" s="120"/>
      <c r="V53" s="240">
        <v>0</v>
      </c>
      <c r="W53" s="89" t="e">
        <f t="shared" si="38"/>
        <v>#DIV/0!</v>
      </c>
      <c r="X53" s="120"/>
      <c r="Y53" s="240">
        <v>0</v>
      </c>
      <c r="Z53" s="89" t="e">
        <f t="shared" si="39"/>
        <v>#DIV/0!</v>
      </c>
      <c r="AA53" s="120"/>
      <c r="AB53" s="240">
        <v>0</v>
      </c>
      <c r="AC53" s="89" t="e">
        <f t="shared" si="40"/>
        <v>#DIV/0!</v>
      </c>
      <c r="AD53" s="120"/>
      <c r="AE53" s="240">
        <v>0</v>
      </c>
      <c r="AF53" s="89" t="e">
        <f t="shared" si="41"/>
        <v>#DIV/0!</v>
      </c>
      <c r="AG53" s="120"/>
      <c r="AH53" s="240">
        <v>0</v>
      </c>
      <c r="AI53" s="89" t="e">
        <f t="shared" si="42"/>
        <v>#DIV/0!</v>
      </c>
      <c r="AJ53" s="240">
        <v>0</v>
      </c>
      <c r="AK53" s="89" t="e">
        <f t="shared" si="43"/>
        <v>#DIV/0!</v>
      </c>
      <c r="AL53" s="240">
        <v>0</v>
      </c>
      <c r="AM53" s="89" t="e">
        <f t="shared" si="44"/>
        <v>#DIV/0!</v>
      </c>
      <c r="AN53" s="79"/>
    </row>
    <row r="54" spans="1:40" x14ac:dyDescent="0.35">
      <c r="A54" s="68" t="s">
        <v>279</v>
      </c>
      <c r="B54" s="253">
        <f t="shared" si="30"/>
        <v>0</v>
      </c>
      <c r="C54" s="108" t="e">
        <f t="shared" si="31"/>
        <v>#DIV/0!</v>
      </c>
      <c r="D54" s="240">
        <v>0</v>
      </c>
      <c r="E54" s="89" t="e">
        <f t="shared" si="32"/>
        <v>#DIV/0!</v>
      </c>
      <c r="F54" s="120"/>
      <c r="G54" s="240">
        <v>0</v>
      </c>
      <c r="H54" s="89" t="e">
        <f t="shared" si="33"/>
        <v>#DIV/0!</v>
      </c>
      <c r="I54" s="120"/>
      <c r="J54" s="240">
        <v>0</v>
      </c>
      <c r="K54" s="89" t="e">
        <f t="shared" si="34"/>
        <v>#DIV/0!</v>
      </c>
      <c r="L54" s="120"/>
      <c r="M54" s="240">
        <v>0</v>
      </c>
      <c r="N54" s="89" t="e">
        <f t="shared" si="35"/>
        <v>#DIV/0!</v>
      </c>
      <c r="O54" s="120"/>
      <c r="P54" s="240">
        <v>0</v>
      </c>
      <c r="Q54" s="89" t="e">
        <f t="shared" si="36"/>
        <v>#DIV/0!</v>
      </c>
      <c r="R54" s="120"/>
      <c r="S54" s="240">
        <v>0</v>
      </c>
      <c r="T54" s="89" t="e">
        <f t="shared" si="37"/>
        <v>#DIV/0!</v>
      </c>
      <c r="U54" s="120"/>
      <c r="V54" s="240">
        <v>0</v>
      </c>
      <c r="W54" s="89" t="e">
        <f t="shared" si="38"/>
        <v>#DIV/0!</v>
      </c>
      <c r="X54" s="120"/>
      <c r="Y54" s="240">
        <v>0</v>
      </c>
      <c r="Z54" s="89" t="e">
        <f t="shared" si="39"/>
        <v>#DIV/0!</v>
      </c>
      <c r="AA54" s="120"/>
      <c r="AB54" s="240">
        <v>0</v>
      </c>
      <c r="AC54" s="89" t="e">
        <f t="shared" si="40"/>
        <v>#DIV/0!</v>
      </c>
      <c r="AD54" s="120"/>
      <c r="AE54" s="240">
        <v>0</v>
      </c>
      <c r="AF54" s="89" t="e">
        <f t="shared" si="41"/>
        <v>#DIV/0!</v>
      </c>
      <c r="AG54" s="120"/>
      <c r="AH54" s="240">
        <v>0</v>
      </c>
      <c r="AI54" s="89" t="e">
        <f t="shared" si="42"/>
        <v>#DIV/0!</v>
      </c>
      <c r="AJ54" s="240">
        <v>0</v>
      </c>
      <c r="AK54" s="89" t="e">
        <f t="shared" si="43"/>
        <v>#DIV/0!</v>
      </c>
      <c r="AL54" s="240">
        <v>0</v>
      </c>
      <c r="AM54" s="89" t="e">
        <f t="shared" si="44"/>
        <v>#DIV/0!</v>
      </c>
      <c r="AN54" s="79"/>
    </row>
    <row r="55" spans="1:40" x14ac:dyDescent="0.35">
      <c r="A55" s="68" t="s">
        <v>280</v>
      </c>
      <c r="B55" s="253">
        <f t="shared" si="30"/>
        <v>0</v>
      </c>
      <c r="C55" s="108" t="e">
        <f t="shared" si="31"/>
        <v>#DIV/0!</v>
      </c>
      <c r="D55" s="240">
        <v>0</v>
      </c>
      <c r="E55" s="89" t="e">
        <f t="shared" si="32"/>
        <v>#DIV/0!</v>
      </c>
      <c r="F55" s="120"/>
      <c r="G55" s="240">
        <v>0</v>
      </c>
      <c r="H55" s="89" t="e">
        <f t="shared" si="33"/>
        <v>#DIV/0!</v>
      </c>
      <c r="I55" s="120"/>
      <c r="J55" s="240">
        <v>0</v>
      </c>
      <c r="K55" s="89" t="e">
        <f t="shared" si="34"/>
        <v>#DIV/0!</v>
      </c>
      <c r="L55" s="120"/>
      <c r="M55" s="240">
        <v>0</v>
      </c>
      <c r="N55" s="89" t="e">
        <f t="shared" si="35"/>
        <v>#DIV/0!</v>
      </c>
      <c r="O55" s="120"/>
      <c r="P55" s="240">
        <v>0</v>
      </c>
      <c r="Q55" s="89" t="e">
        <f t="shared" si="36"/>
        <v>#DIV/0!</v>
      </c>
      <c r="R55" s="120"/>
      <c r="S55" s="240">
        <v>0</v>
      </c>
      <c r="T55" s="89" t="e">
        <f t="shared" si="37"/>
        <v>#DIV/0!</v>
      </c>
      <c r="U55" s="120"/>
      <c r="V55" s="240">
        <v>0</v>
      </c>
      <c r="W55" s="89" t="e">
        <f t="shared" si="38"/>
        <v>#DIV/0!</v>
      </c>
      <c r="X55" s="120"/>
      <c r="Y55" s="240">
        <v>0</v>
      </c>
      <c r="Z55" s="89" t="e">
        <f t="shared" si="39"/>
        <v>#DIV/0!</v>
      </c>
      <c r="AA55" s="120"/>
      <c r="AB55" s="240">
        <v>0</v>
      </c>
      <c r="AC55" s="89" t="e">
        <f t="shared" si="40"/>
        <v>#DIV/0!</v>
      </c>
      <c r="AD55" s="120"/>
      <c r="AE55" s="240">
        <v>0</v>
      </c>
      <c r="AF55" s="89" t="e">
        <f t="shared" si="41"/>
        <v>#DIV/0!</v>
      </c>
      <c r="AG55" s="120"/>
      <c r="AH55" s="240">
        <v>0</v>
      </c>
      <c r="AI55" s="89" t="e">
        <f t="shared" si="42"/>
        <v>#DIV/0!</v>
      </c>
      <c r="AJ55" s="240">
        <v>0</v>
      </c>
      <c r="AK55" s="89" t="e">
        <f t="shared" si="43"/>
        <v>#DIV/0!</v>
      </c>
      <c r="AL55" s="240">
        <v>0</v>
      </c>
      <c r="AM55" s="89" t="e">
        <f t="shared" si="44"/>
        <v>#DIV/0!</v>
      </c>
      <c r="AN55" s="79"/>
    </row>
    <row r="56" spans="1:40" x14ac:dyDescent="0.35">
      <c r="A56" s="68" t="s">
        <v>281</v>
      </c>
      <c r="B56" s="253">
        <f t="shared" si="30"/>
        <v>0</v>
      </c>
      <c r="C56" s="108" t="e">
        <f t="shared" si="31"/>
        <v>#DIV/0!</v>
      </c>
      <c r="D56" s="240">
        <v>0</v>
      </c>
      <c r="E56" s="89" t="e">
        <f t="shared" si="32"/>
        <v>#DIV/0!</v>
      </c>
      <c r="F56" s="120"/>
      <c r="G56" s="240">
        <v>0</v>
      </c>
      <c r="H56" s="89" t="e">
        <f t="shared" si="33"/>
        <v>#DIV/0!</v>
      </c>
      <c r="I56" s="120"/>
      <c r="J56" s="240">
        <v>0</v>
      </c>
      <c r="K56" s="89" t="e">
        <f t="shared" si="34"/>
        <v>#DIV/0!</v>
      </c>
      <c r="L56" s="120"/>
      <c r="M56" s="240">
        <v>0</v>
      </c>
      <c r="N56" s="89" t="e">
        <f t="shared" si="35"/>
        <v>#DIV/0!</v>
      </c>
      <c r="O56" s="120"/>
      <c r="P56" s="240">
        <v>0</v>
      </c>
      <c r="Q56" s="89" t="e">
        <f t="shared" si="36"/>
        <v>#DIV/0!</v>
      </c>
      <c r="R56" s="120"/>
      <c r="S56" s="240">
        <v>0</v>
      </c>
      <c r="T56" s="89" t="e">
        <f t="shared" si="37"/>
        <v>#DIV/0!</v>
      </c>
      <c r="U56" s="120"/>
      <c r="V56" s="240">
        <v>0</v>
      </c>
      <c r="W56" s="89" t="e">
        <f t="shared" si="38"/>
        <v>#DIV/0!</v>
      </c>
      <c r="X56" s="120"/>
      <c r="Y56" s="240">
        <v>0</v>
      </c>
      <c r="Z56" s="89" t="e">
        <f t="shared" si="39"/>
        <v>#DIV/0!</v>
      </c>
      <c r="AA56" s="120"/>
      <c r="AB56" s="240">
        <v>0</v>
      </c>
      <c r="AC56" s="89" t="e">
        <f t="shared" si="40"/>
        <v>#DIV/0!</v>
      </c>
      <c r="AD56" s="120"/>
      <c r="AE56" s="240">
        <v>0</v>
      </c>
      <c r="AF56" s="89" t="e">
        <f t="shared" si="41"/>
        <v>#DIV/0!</v>
      </c>
      <c r="AG56" s="120"/>
      <c r="AH56" s="240">
        <v>0</v>
      </c>
      <c r="AI56" s="89" t="e">
        <f t="shared" si="42"/>
        <v>#DIV/0!</v>
      </c>
      <c r="AJ56" s="240">
        <v>0</v>
      </c>
      <c r="AK56" s="89" t="e">
        <f t="shared" si="43"/>
        <v>#DIV/0!</v>
      </c>
      <c r="AL56" s="240">
        <v>0</v>
      </c>
      <c r="AM56" s="89" t="e">
        <f t="shared" si="44"/>
        <v>#DIV/0!</v>
      </c>
      <c r="AN56" s="79"/>
    </row>
    <row r="57" spans="1:40" x14ac:dyDescent="0.35">
      <c r="A57" s="68" t="s">
        <v>282</v>
      </c>
      <c r="B57" s="253">
        <f t="shared" si="30"/>
        <v>0</v>
      </c>
      <c r="C57" s="108" t="e">
        <f t="shared" si="31"/>
        <v>#DIV/0!</v>
      </c>
      <c r="D57" s="240">
        <v>0</v>
      </c>
      <c r="E57" s="89" t="e">
        <f t="shared" si="32"/>
        <v>#DIV/0!</v>
      </c>
      <c r="F57" s="120"/>
      <c r="G57" s="240">
        <v>0</v>
      </c>
      <c r="H57" s="89" t="e">
        <f t="shared" si="33"/>
        <v>#DIV/0!</v>
      </c>
      <c r="I57" s="120"/>
      <c r="J57" s="240">
        <v>0</v>
      </c>
      <c r="K57" s="89" t="e">
        <f t="shared" si="34"/>
        <v>#DIV/0!</v>
      </c>
      <c r="L57" s="120"/>
      <c r="M57" s="240">
        <v>0</v>
      </c>
      <c r="N57" s="89" t="e">
        <f t="shared" si="35"/>
        <v>#DIV/0!</v>
      </c>
      <c r="O57" s="120"/>
      <c r="P57" s="240">
        <v>0</v>
      </c>
      <c r="Q57" s="89" t="e">
        <f t="shared" si="36"/>
        <v>#DIV/0!</v>
      </c>
      <c r="R57" s="120"/>
      <c r="S57" s="240">
        <v>0</v>
      </c>
      <c r="T57" s="89" t="e">
        <f t="shared" si="37"/>
        <v>#DIV/0!</v>
      </c>
      <c r="U57" s="120"/>
      <c r="V57" s="240">
        <v>0</v>
      </c>
      <c r="W57" s="89" t="e">
        <f t="shared" si="38"/>
        <v>#DIV/0!</v>
      </c>
      <c r="X57" s="120"/>
      <c r="Y57" s="240">
        <v>0</v>
      </c>
      <c r="Z57" s="89" t="e">
        <f t="shared" si="39"/>
        <v>#DIV/0!</v>
      </c>
      <c r="AA57" s="120"/>
      <c r="AB57" s="240">
        <v>0</v>
      </c>
      <c r="AC57" s="89" t="e">
        <f t="shared" si="40"/>
        <v>#DIV/0!</v>
      </c>
      <c r="AD57" s="120"/>
      <c r="AE57" s="240">
        <v>0</v>
      </c>
      <c r="AF57" s="89" t="e">
        <f t="shared" si="41"/>
        <v>#DIV/0!</v>
      </c>
      <c r="AG57" s="120"/>
      <c r="AH57" s="240">
        <v>0</v>
      </c>
      <c r="AI57" s="89" t="e">
        <f t="shared" si="42"/>
        <v>#DIV/0!</v>
      </c>
      <c r="AJ57" s="240">
        <v>0</v>
      </c>
      <c r="AK57" s="89" t="e">
        <f t="shared" si="43"/>
        <v>#DIV/0!</v>
      </c>
      <c r="AL57" s="240">
        <v>0</v>
      </c>
      <c r="AM57" s="89" t="e">
        <f t="shared" si="44"/>
        <v>#DIV/0!</v>
      </c>
      <c r="AN57" s="79"/>
    </row>
    <row r="58" spans="1:40" ht="13.15" x14ac:dyDescent="0.4">
      <c r="A58" s="109" t="s">
        <v>284</v>
      </c>
      <c r="B58" s="265">
        <f>SUM(B39:B57)</f>
        <v>0</v>
      </c>
      <c r="C58" s="110" t="e">
        <f t="shared" si="31"/>
        <v>#DIV/0!</v>
      </c>
      <c r="D58" s="256">
        <f>SUM(D39:D57)</f>
        <v>0</v>
      </c>
      <c r="E58" s="119" t="e">
        <f t="shared" si="32"/>
        <v>#DIV/0!</v>
      </c>
      <c r="F58" s="122"/>
      <c r="G58" s="256">
        <f>SUM(G39:G57)</f>
        <v>0</v>
      </c>
      <c r="H58" s="119" t="e">
        <f t="shared" si="33"/>
        <v>#DIV/0!</v>
      </c>
      <c r="I58" s="122"/>
      <c r="J58" s="256">
        <f>SUM(J39:J57)</f>
        <v>0</v>
      </c>
      <c r="K58" s="119" t="e">
        <f t="shared" si="34"/>
        <v>#DIV/0!</v>
      </c>
      <c r="L58" s="122"/>
      <c r="M58" s="256">
        <f>SUM(M39:M57)</f>
        <v>0</v>
      </c>
      <c r="N58" s="119" t="e">
        <f t="shared" si="35"/>
        <v>#DIV/0!</v>
      </c>
      <c r="O58" s="122"/>
      <c r="P58" s="256">
        <f>SUM(P39:P57)</f>
        <v>0</v>
      </c>
      <c r="Q58" s="119" t="e">
        <f t="shared" si="36"/>
        <v>#DIV/0!</v>
      </c>
      <c r="R58" s="122"/>
      <c r="S58" s="256">
        <f>SUM(S39:S57)</f>
        <v>0</v>
      </c>
      <c r="T58" s="119" t="e">
        <f t="shared" si="37"/>
        <v>#DIV/0!</v>
      </c>
      <c r="U58" s="122"/>
      <c r="V58" s="256">
        <f>SUM(V39:V57)</f>
        <v>0</v>
      </c>
      <c r="W58" s="119" t="e">
        <f t="shared" si="38"/>
        <v>#DIV/0!</v>
      </c>
      <c r="X58" s="122"/>
      <c r="Y58" s="256">
        <f>SUM(Y39:Y57)</f>
        <v>0</v>
      </c>
      <c r="Z58" s="119" t="e">
        <f t="shared" si="39"/>
        <v>#DIV/0!</v>
      </c>
      <c r="AA58" s="122"/>
      <c r="AB58" s="256">
        <f>SUM(AB39:AB57)</f>
        <v>0</v>
      </c>
      <c r="AC58" s="119" t="e">
        <f t="shared" si="40"/>
        <v>#DIV/0!</v>
      </c>
      <c r="AD58" s="122"/>
      <c r="AE58" s="256">
        <f>SUM(AE39:AE57)</f>
        <v>0</v>
      </c>
      <c r="AF58" s="119" t="e">
        <f t="shared" si="41"/>
        <v>#DIV/0!</v>
      </c>
      <c r="AG58" s="122"/>
      <c r="AH58" s="256">
        <f>SUM(AH39:AH57)</f>
        <v>0</v>
      </c>
      <c r="AI58" s="119" t="e">
        <f t="shared" si="42"/>
        <v>#DIV/0!</v>
      </c>
      <c r="AJ58" s="256">
        <f>SUM(AJ39:AJ57)</f>
        <v>0</v>
      </c>
      <c r="AK58" s="119" t="e">
        <f t="shared" si="43"/>
        <v>#DIV/0!</v>
      </c>
      <c r="AL58" s="256">
        <f>SUM(AL39:AL57)</f>
        <v>0</v>
      </c>
      <c r="AM58" s="119" t="e">
        <f t="shared" si="44"/>
        <v>#DIV/0!</v>
      </c>
      <c r="AN58" s="79"/>
    </row>
    <row r="59" spans="1:40" x14ac:dyDescent="0.35">
      <c r="B59" s="243"/>
      <c r="D59" s="248"/>
      <c r="E59" s="73"/>
      <c r="F59" s="120"/>
      <c r="G59" s="248"/>
      <c r="H59" s="73"/>
      <c r="I59" s="120"/>
      <c r="J59" s="248"/>
      <c r="K59" s="73"/>
      <c r="L59" s="120"/>
      <c r="M59" s="248"/>
      <c r="N59" s="73"/>
      <c r="O59" s="120"/>
      <c r="P59" s="248"/>
      <c r="Q59" s="73"/>
      <c r="R59" s="120"/>
      <c r="S59" s="248"/>
      <c r="T59" s="73"/>
      <c r="U59" s="120"/>
      <c r="V59" s="248"/>
      <c r="W59" s="73"/>
      <c r="X59" s="120"/>
      <c r="Y59" s="248"/>
      <c r="Z59" s="73"/>
      <c r="AA59" s="120"/>
      <c r="AB59" s="248"/>
      <c r="AC59" s="73"/>
      <c r="AD59" s="120"/>
      <c r="AE59" s="248"/>
      <c r="AF59" s="73"/>
      <c r="AG59" s="120"/>
      <c r="AH59" s="248"/>
      <c r="AI59" s="73"/>
      <c r="AJ59" s="248"/>
      <c r="AK59" s="73"/>
      <c r="AL59" s="248"/>
      <c r="AM59" s="73"/>
      <c r="AN59" s="79"/>
    </row>
    <row r="60" spans="1:40" ht="13.15" x14ac:dyDescent="0.4">
      <c r="A60" s="105" t="s">
        <v>299</v>
      </c>
      <c r="B60" s="243"/>
      <c r="D60" s="248"/>
      <c r="E60" s="73"/>
      <c r="F60" s="120"/>
      <c r="G60" s="248"/>
      <c r="H60" s="73"/>
      <c r="I60" s="120"/>
      <c r="J60" s="248"/>
      <c r="K60" s="73"/>
      <c r="L60" s="120"/>
      <c r="M60" s="248"/>
      <c r="N60" s="73"/>
      <c r="O60" s="120"/>
      <c r="P60" s="248"/>
      <c r="Q60" s="73"/>
      <c r="R60" s="120"/>
      <c r="S60" s="248"/>
      <c r="T60" s="73"/>
      <c r="U60" s="120"/>
      <c r="V60" s="248"/>
      <c r="W60" s="73"/>
      <c r="X60" s="120"/>
      <c r="Y60" s="248"/>
      <c r="Z60" s="73"/>
      <c r="AA60" s="120"/>
      <c r="AB60" s="248"/>
      <c r="AC60" s="73"/>
      <c r="AD60" s="120"/>
      <c r="AE60" s="248"/>
      <c r="AF60" s="73"/>
      <c r="AG60" s="120"/>
      <c r="AH60" s="248"/>
      <c r="AI60" s="73"/>
      <c r="AJ60" s="248"/>
      <c r="AK60" s="73"/>
      <c r="AL60" s="248"/>
      <c r="AM60" s="73"/>
      <c r="AN60" s="79"/>
    </row>
    <row r="61" spans="1:40" x14ac:dyDescent="0.35">
      <c r="A61" s="68" t="s">
        <v>285</v>
      </c>
      <c r="B61" s="253">
        <f t="shared" ref="B61:B74" si="45">+D61+G61+J61+M61+P61+S61+V61+Y61+AB61+AE61+AH61+AJ61+AL61</f>
        <v>0</v>
      </c>
      <c r="C61" s="108" t="e">
        <f t="shared" ref="C61:C75" si="46">+B61/$B$4</f>
        <v>#DIV/0!</v>
      </c>
      <c r="D61" s="240">
        <v>0</v>
      </c>
      <c r="E61" s="89" t="e">
        <f t="shared" ref="E61:E75" si="47">+D61/D$4</f>
        <v>#DIV/0!</v>
      </c>
      <c r="F61" s="120"/>
      <c r="G61" s="240">
        <v>0</v>
      </c>
      <c r="H61" s="89" t="e">
        <f t="shared" ref="H61:H75" si="48">+G61/G$4</f>
        <v>#DIV/0!</v>
      </c>
      <c r="I61" s="120"/>
      <c r="J61" s="240">
        <v>0</v>
      </c>
      <c r="K61" s="89" t="e">
        <f t="shared" ref="K61:K75" si="49">+J61/J$4</f>
        <v>#DIV/0!</v>
      </c>
      <c r="L61" s="120"/>
      <c r="M61" s="240">
        <v>0</v>
      </c>
      <c r="N61" s="89" t="e">
        <f t="shared" ref="N61:N75" si="50">+M61/M$4</f>
        <v>#DIV/0!</v>
      </c>
      <c r="O61" s="120"/>
      <c r="P61" s="240">
        <v>0</v>
      </c>
      <c r="Q61" s="89" t="e">
        <f t="shared" ref="Q61:Q75" si="51">+P61/P$4</f>
        <v>#DIV/0!</v>
      </c>
      <c r="R61" s="120"/>
      <c r="S61" s="240">
        <v>0</v>
      </c>
      <c r="T61" s="89" t="e">
        <f t="shared" ref="T61:T75" si="52">+S61/S$4</f>
        <v>#DIV/0!</v>
      </c>
      <c r="U61" s="120"/>
      <c r="V61" s="240">
        <v>0</v>
      </c>
      <c r="W61" s="89" t="e">
        <f t="shared" ref="W61:W75" si="53">+V61/V$4</f>
        <v>#DIV/0!</v>
      </c>
      <c r="X61" s="120"/>
      <c r="Y61" s="240">
        <v>0</v>
      </c>
      <c r="Z61" s="89" t="e">
        <f t="shared" ref="Z61:Z75" si="54">+Y61/Y$4</f>
        <v>#DIV/0!</v>
      </c>
      <c r="AA61" s="120"/>
      <c r="AB61" s="240">
        <v>0</v>
      </c>
      <c r="AC61" s="89" t="e">
        <f t="shared" ref="AC61:AC75" si="55">+AB61/AB$4</f>
        <v>#DIV/0!</v>
      </c>
      <c r="AD61" s="120"/>
      <c r="AE61" s="240">
        <v>0</v>
      </c>
      <c r="AF61" s="89" t="e">
        <f t="shared" ref="AF61:AF75" si="56">+AE61/AE$4</f>
        <v>#DIV/0!</v>
      </c>
      <c r="AG61" s="120"/>
      <c r="AH61" s="240">
        <v>0</v>
      </c>
      <c r="AI61" s="89" t="e">
        <f t="shared" ref="AI61:AI75" si="57">+AH61/AH$4</f>
        <v>#DIV/0!</v>
      </c>
      <c r="AJ61" s="240">
        <v>0</v>
      </c>
      <c r="AK61" s="89" t="e">
        <f t="shared" ref="AK61:AK75" si="58">+AJ61/AJ$4</f>
        <v>#DIV/0!</v>
      </c>
      <c r="AL61" s="240">
        <v>0</v>
      </c>
      <c r="AM61" s="89" t="e">
        <f t="shared" ref="AM61:AM75" si="59">+AL61/AL$4</f>
        <v>#DIV/0!</v>
      </c>
      <c r="AN61" s="79"/>
    </row>
    <row r="62" spans="1:40" x14ac:dyDescent="0.35">
      <c r="A62" s="68" t="s">
        <v>286</v>
      </c>
      <c r="B62" s="253">
        <f t="shared" si="45"/>
        <v>0</v>
      </c>
      <c r="C62" s="108" t="e">
        <f t="shared" si="46"/>
        <v>#DIV/0!</v>
      </c>
      <c r="D62" s="240">
        <v>0</v>
      </c>
      <c r="E62" s="89" t="e">
        <f t="shared" si="47"/>
        <v>#DIV/0!</v>
      </c>
      <c r="F62" s="120"/>
      <c r="G62" s="240">
        <v>0</v>
      </c>
      <c r="H62" s="89" t="e">
        <f t="shared" si="48"/>
        <v>#DIV/0!</v>
      </c>
      <c r="I62" s="120"/>
      <c r="J62" s="240">
        <v>0</v>
      </c>
      <c r="K62" s="89" t="e">
        <f t="shared" si="49"/>
        <v>#DIV/0!</v>
      </c>
      <c r="L62" s="120"/>
      <c r="M62" s="240">
        <v>0</v>
      </c>
      <c r="N62" s="89" t="e">
        <f t="shared" si="50"/>
        <v>#DIV/0!</v>
      </c>
      <c r="O62" s="120"/>
      <c r="P62" s="240">
        <v>0</v>
      </c>
      <c r="Q62" s="89" t="e">
        <f t="shared" si="51"/>
        <v>#DIV/0!</v>
      </c>
      <c r="R62" s="120"/>
      <c r="S62" s="240">
        <v>0</v>
      </c>
      <c r="T62" s="89" t="e">
        <f t="shared" si="52"/>
        <v>#DIV/0!</v>
      </c>
      <c r="U62" s="120"/>
      <c r="V62" s="240">
        <v>0</v>
      </c>
      <c r="W62" s="89" t="e">
        <f t="shared" si="53"/>
        <v>#DIV/0!</v>
      </c>
      <c r="X62" s="120"/>
      <c r="Y62" s="240">
        <v>0</v>
      </c>
      <c r="Z62" s="89" t="e">
        <f t="shared" si="54"/>
        <v>#DIV/0!</v>
      </c>
      <c r="AA62" s="120"/>
      <c r="AB62" s="240">
        <v>0</v>
      </c>
      <c r="AC62" s="89" t="e">
        <f t="shared" si="55"/>
        <v>#DIV/0!</v>
      </c>
      <c r="AD62" s="120"/>
      <c r="AE62" s="240">
        <v>0</v>
      </c>
      <c r="AF62" s="89" t="e">
        <f t="shared" si="56"/>
        <v>#DIV/0!</v>
      </c>
      <c r="AG62" s="120"/>
      <c r="AH62" s="240">
        <v>0</v>
      </c>
      <c r="AI62" s="89" t="e">
        <f t="shared" si="57"/>
        <v>#DIV/0!</v>
      </c>
      <c r="AJ62" s="240">
        <v>0</v>
      </c>
      <c r="AK62" s="89" t="e">
        <f t="shared" si="58"/>
        <v>#DIV/0!</v>
      </c>
      <c r="AL62" s="240">
        <v>0</v>
      </c>
      <c r="AM62" s="89" t="e">
        <f t="shared" si="59"/>
        <v>#DIV/0!</v>
      </c>
      <c r="AN62" s="79"/>
    </row>
    <row r="63" spans="1:40" x14ac:dyDescent="0.35">
      <c r="A63" s="68" t="s">
        <v>287</v>
      </c>
      <c r="B63" s="253">
        <f t="shared" si="45"/>
        <v>0</v>
      </c>
      <c r="C63" s="108" t="e">
        <f t="shared" si="46"/>
        <v>#DIV/0!</v>
      </c>
      <c r="D63" s="240">
        <v>0</v>
      </c>
      <c r="E63" s="89" t="e">
        <f t="shared" si="47"/>
        <v>#DIV/0!</v>
      </c>
      <c r="F63" s="120"/>
      <c r="G63" s="240">
        <v>0</v>
      </c>
      <c r="H63" s="89" t="e">
        <f t="shared" si="48"/>
        <v>#DIV/0!</v>
      </c>
      <c r="I63" s="120"/>
      <c r="J63" s="240">
        <v>0</v>
      </c>
      <c r="K63" s="89" t="e">
        <f t="shared" si="49"/>
        <v>#DIV/0!</v>
      </c>
      <c r="L63" s="120"/>
      <c r="M63" s="240">
        <v>0</v>
      </c>
      <c r="N63" s="89" t="e">
        <f t="shared" si="50"/>
        <v>#DIV/0!</v>
      </c>
      <c r="O63" s="120"/>
      <c r="P63" s="240">
        <v>0</v>
      </c>
      <c r="Q63" s="89" t="e">
        <f t="shared" si="51"/>
        <v>#DIV/0!</v>
      </c>
      <c r="R63" s="120"/>
      <c r="S63" s="240">
        <v>0</v>
      </c>
      <c r="T63" s="89" t="e">
        <f t="shared" si="52"/>
        <v>#DIV/0!</v>
      </c>
      <c r="U63" s="120"/>
      <c r="V63" s="240">
        <v>0</v>
      </c>
      <c r="W63" s="89" t="e">
        <f t="shared" si="53"/>
        <v>#DIV/0!</v>
      </c>
      <c r="X63" s="120"/>
      <c r="Y63" s="240">
        <v>0</v>
      </c>
      <c r="Z63" s="89" t="e">
        <f t="shared" si="54"/>
        <v>#DIV/0!</v>
      </c>
      <c r="AA63" s="120"/>
      <c r="AB63" s="240">
        <v>0</v>
      </c>
      <c r="AC63" s="89" t="e">
        <f t="shared" si="55"/>
        <v>#DIV/0!</v>
      </c>
      <c r="AD63" s="120"/>
      <c r="AE63" s="240">
        <v>0</v>
      </c>
      <c r="AF63" s="89" t="e">
        <f t="shared" si="56"/>
        <v>#DIV/0!</v>
      </c>
      <c r="AG63" s="120"/>
      <c r="AH63" s="240">
        <v>0</v>
      </c>
      <c r="AI63" s="89" t="e">
        <f t="shared" si="57"/>
        <v>#DIV/0!</v>
      </c>
      <c r="AJ63" s="240">
        <v>0</v>
      </c>
      <c r="AK63" s="89" t="e">
        <f t="shared" si="58"/>
        <v>#DIV/0!</v>
      </c>
      <c r="AL63" s="240">
        <v>0</v>
      </c>
      <c r="AM63" s="89" t="e">
        <f t="shared" si="59"/>
        <v>#DIV/0!</v>
      </c>
      <c r="AN63" s="79"/>
    </row>
    <row r="64" spans="1:40" x14ac:dyDescent="0.35">
      <c r="A64" s="68" t="s">
        <v>288</v>
      </c>
      <c r="B64" s="253">
        <f t="shared" si="45"/>
        <v>0</v>
      </c>
      <c r="C64" s="108" t="e">
        <f t="shared" si="46"/>
        <v>#DIV/0!</v>
      </c>
      <c r="D64" s="240">
        <v>0</v>
      </c>
      <c r="E64" s="89" t="e">
        <f t="shared" si="47"/>
        <v>#DIV/0!</v>
      </c>
      <c r="F64" s="120"/>
      <c r="G64" s="240">
        <v>0</v>
      </c>
      <c r="H64" s="89" t="e">
        <f t="shared" si="48"/>
        <v>#DIV/0!</v>
      </c>
      <c r="I64" s="120"/>
      <c r="J64" s="240">
        <v>0</v>
      </c>
      <c r="K64" s="89" t="e">
        <f t="shared" si="49"/>
        <v>#DIV/0!</v>
      </c>
      <c r="L64" s="120"/>
      <c r="M64" s="240">
        <v>0</v>
      </c>
      <c r="N64" s="89" t="e">
        <f t="shared" si="50"/>
        <v>#DIV/0!</v>
      </c>
      <c r="O64" s="120"/>
      <c r="P64" s="240">
        <v>0</v>
      </c>
      <c r="Q64" s="89" t="e">
        <f t="shared" si="51"/>
        <v>#DIV/0!</v>
      </c>
      <c r="R64" s="120"/>
      <c r="S64" s="240">
        <v>0</v>
      </c>
      <c r="T64" s="89" t="e">
        <f t="shared" si="52"/>
        <v>#DIV/0!</v>
      </c>
      <c r="U64" s="120"/>
      <c r="V64" s="240">
        <v>0</v>
      </c>
      <c r="W64" s="89" t="e">
        <f t="shared" si="53"/>
        <v>#DIV/0!</v>
      </c>
      <c r="X64" s="120"/>
      <c r="Y64" s="240">
        <v>0</v>
      </c>
      <c r="Z64" s="89" t="e">
        <f t="shared" si="54"/>
        <v>#DIV/0!</v>
      </c>
      <c r="AA64" s="120"/>
      <c r="AB64" s="240">
        <v>0</v>
      </c>
      <c r="AC64" s="89" t="e">
        <f t="shared" si="55"/>
        <v>#DIV/0!</v>
      </c>
      <c r="AD64" s="120"/>
      <c r="AE64" s="240">
        <v>0</v>
      </c>
      <c r="AF64" s="89" t="e">
        <f t="shared" si="56"/>
        <v>#DIV/0!</v>
      </c>
      <c r="AG64" s="120"/>
      <c r="AH64" s="240">
        <v>0</v>
      </c>
      <c r="AI64" s="89" t="e">
        <f t="shared" si="57"/>
        <v>#DIV/0!</v>
      </c>
      <c r="AJ64" s="240">
        <v>0</v>
      </c>
      <c r="AK64" s="89" t="e">
        <f t="shared" si="58"/>
        <v>#DIV/0!</v>
      </c>
      <c r="AL64" s="240">
        <v>0</v>
      </c>
      <c r="AM64" s="89" t="e">
        <f t="shared" si="59"/>
        <v>#DIV/0!</v>
      </c>
      <c r="AN64" s="79"/>
    </row>
    <row r="65" spans="1:40" x14ac:dyDescent="0.35">
      <c r="A65" s="68" t="s">
        <v>289</v>
      </c>
      <c r="B65" s="253">
        <f t="shared" si="45"/>
        <v>0</v>
      </c>
      <c r="C65" s="108" t="e">
        <f t="shared" si="46"/>
        <v>#DIV/0!</v>
      </c>
      <c r="D65" s="240">
        <v>0</v>
      </c>
      <c r="E65" s="89" t="e">
        <f t="shared" si="47"/>
        <v>#DIV/0!</v>
      </c>
      <c r="F65" s="120"/>
      <c r="G65" s="240">
        <v>0</v>
      </c>
      <c r="H65" s="89" t="e">
        <f t="shared" si="48"/>
        <v>#DIV/0!</v>
      </c>
      <c r="I65" s="120"/>
      <c r="J65" s="240">
        <v>0</v>
      </c>
      <c r="K65" s="89" t="e">
        <f t="shared" si="49"/>
        <v>#DIV/0!</v>
      </c>
      <c r="L65" s="120"/>
      <c r="M65" s="240">
        <v>0</v>
      </c>
      <c r="N65" s="89" t="e">
        <f t="shared" si="50"/>
        <v>#DIV/0!</v>
      </c>
      <c r="O65" s="120"/>
      <c r="P65" s="240">
        <v>0</v>
      </c>
      <c r="Q65" s="89" t="e">
        <f t="shared" si="51"/>
        <v>#DIV/0!</v>
      </c>
      <c r="R65" s="120"/>
      <c r="S65" s="240">
        <v>0</v>
      </c>
      <c r="T65" s="89" t="e">
        <f t="shared" si="52"/>
        <v>#DIV/0!</v>
      </c>
      <c r="U65" s="120"/>
      <c r="V65" s="240">
        <v>0</v>
      </c>
      <c r="W65" s="89" t="e">
        <f t="shared" si="53"/>
        <v>#DIV/0!</v>
      </c>
      <c r="X65" s="120"/>
      <c r="Y65" s="240">
        <v>0</v>
      </c>
      <c r="Z65" s="89" t="e">
        <f t="shared" si="54"/>
        <v>#DIV/0!</v>
      </c>
      <c r="AA65" s="120"/>
      <c r="AB65" s="240">
        <v>0</v>
      </c>
      <c r="AC65" s="89" t="e">
        <f t="shared" si="55"/>
        <v>#DIV/0!</v>
      </c>
      <c r="AD65" s="120"/>
      <c r="AE65" s="240">
        <v>0</v>
      </c>
      <c r="AF65" s="89" t="e">
        <f t="shared" si="56"/>
        <v>#DIV/0!</v>
      </c>
      <c r="AG65" s="120"/>
      <c r="AH65" s="240">
        <v>0</v>
      </c>
      <c r="AI65" s="89" t="e">
        <f t="shared" si="57"/>
        <v>#DIV/0!</v>
      </c>
      <c r="AJ65" s="240">
        <v>0</v>
      </c>
      <c r="AK65" s="89" t="e">
        <f t="shared" si="58"/>
        <v>#DIV/0!</v>
      </c>
      <c r="AL65" s="240">
        <v>0</v>
      </c>
      <c r="AM65" s="89" t="e">
        <f t="shared" si="59"/>
        <v>#DIV/0!</v>
      </c>
      <c r="AN65" s="79"/>
    </row>
    <row r="66" spans="1:40" x14ac:dyDescent="0.35">
      <c r="A66" s="68" t="s">
        <v>290</v>
      </c>
      <c r="B66" s="253">
        <f t="shared" si="45"/>
        <v>0</v>
      </c>
      <c r="C66" s="108" t="e">
        <f t="shared" si="46"/>
        <v>#DIV/0!</v>
      </c>
      <c r="D66" s="240">
        <v>0</v>
      </c>
      <c r="E66" s="89" t="e">
        <f t="shared" si="47"/>
        <v>#DIV/0!</v>
      </c>
      <c r="F66" s="120"/>
      <c r="G66" s="240">
        <v>0</v>
      </c>
      <c r="H66" s="89" t="e">
        <f t="shared" si="48"/>
        <v>#DIV/0!</v>
      </c>
      <c r="I66" s="120"/>
      <c r="J66" s="240">
        <v>0</v>
      </c>
      <c r="K66" s="89" t="e">
        <f t="shared" si="49"/>
        <v>#DIV/0!</v>
      </c>
      <c r="L66" s="120"/>
      <c r="M66" s="240">
        <v>0</v>
      </c>
      <c r="N66" s="89" t="e">
        <f t="shared" si="50"/>
        <v>#DIV/0!</v>
      </c>
      <c r="O66" s="120"/>
      <c r="P66" s="240">
        <v>0</v>
      </c>
      <c r="Q66" s="89" t="e">
        <f t="shared" si="51"/>
        <v>#DIV/0!</v>
      </c>
      <c r="R66" s="120"/>
      <c r="S66" s="240">
        <v>0</v>
      </c>
      <c r="T66" s="89" t="e">
        <f t="shared" si="52"/>
        <v>#DIV/0!</v>
      </c>
      <c r="U66" s="120"/>
      <c r="V66" s="240">
        <v>0</v>
      </c>
      <c r="W66" s="89" t="e">
        <f t="shared" si="53"/>
        <v>#DIV/0!</v>
      </c>
      <c r="X66" s="120"/>
      <c r="Y66" s="240">
        <v>0</v>
      </c>
      <c r="Z66" s="89" t="e">
        <f t="shared" si="54"/>
        <v>#DIV/0!</v>
      </c>
      <c r="AA66" s="120"/>
      <c r="AB66" s="240">
        <v>0</v>
      </c>
      <c r="AC66" s="89" t="e">
        <f t="shared" si="55"/>
        <v>#DIV/0!</v>
      </c>
      <c r="AD66" s="120"/>
      <c r="AE66" s="240">
        <v>0</v>
      </c>
      <c r="AF66" s="89" t="e">
        <f t="shared" si="56"/>
        <v>#DIV/0!</v>
      </c>
      <c r="AG66" s="120"/>
      <c r="AH66" s="240">
        <v>0</v>
      </c>
      <c r="AI66" s="89" t="e">
        <f t="shared" si="57"/>
        <v>#DIV/0!</v>
      </c>
      <c r="AJ66" s="240">
        <v>0</v>
      </c>
      <c r="AK66" s="89" t="e">
        <f t="shared" si="58"/>
        <v>#DIV/0!</v>
      </c>
      <c r="AL66" s="240">
        <v>0</v>
      </c>
      <c r="AM66" s="89" t="e">
        <f t="shared" si="59"/>
        <v>#DIV/0!</v>
      </c>
      <c r="AN66" s="79"/>
    </row>
    <row r="67" spans="1:40" x14ac:dyDescent="0.35">
      <c r="A67" s="68" t="s">
        <v>291</v>
      </c>
      <c r="B67" s="253">
        <f t="shared" si="45"/>
        <v>0</v>
      </c>
      <c r="C67" s="108" t="e">
        <f t="shared" si="46"/>
        <v>#DIV/0!</v>
      </c>
      <c r="D67" s="240">
        <v>0</v>
      </c>
      <c r="E67" s="89" t="e">
        <f t="shared" si="47"/>
        <v>#DIV/0!</v>
      </c>
      <c r="F67" s="120"/>
      <c r="G67" s="240">
        <v>0</v>
      </c>
      <c r="H67" s="89" t="e">
        <f t="shared" si="48"/>
        <v>#DIV/0!</v>
      </c>
      <c r="I67" s="120"/>
      <c r="J67" s="240">
        <v>0</v>
      </c>
      <c r="K67" s="89" t="e">
        <f t="shared" si="49"/>
        <v>#DIV/0!</v>
      </c>
      <c r="L67" s="120"/>
      <c r="M67" s="240">
        <v>0</v>
      </c>
      <c r="N67" s="89" t="e">
        <f t="shared" si="50"/>
        <v>#DIV/0!</v>
      </c>
      <c r="O67" s="120"/>
      <c r="P67" s="240">
        <v>0</v>
      </c>
      <c r="Q67" s="89" t="e">
        <f t="shared" si="51"/>
        <v>#DIV/0!</v>
      </c>
      <c r="R67" s="120"/>
      <c r="S67" s="240">
        <v>0</v>
      </c>
      <c r="T67" s="89" t="e">
        <f t="shared" si="52"/>
        <v>#DIV/0!</v>
      </c>
      <c r="U67" s="120"/>
      <c r="V67" s="240">
        <v>0</v>
      </c>
      <c r="W67" s="89" t="e">
        <f t="shared" si="53"/>
        <v>#DIV/0!</v>
      </c>
      <c r="X67" s="120"/>
      <c r="Y67" s="240">
        <v>0</v>
      </c>
      <c r="Z67" s="89" t="e">
        <f t="shared" si="54"/>
        <v>#DIV/0!</v>
      </c>
      <c r="AA67" s="120"/>
      <c r="AB67" s="240">
        <v>0</v>
      </c>
      <c r="AC67" s="89" t="e">
        <f t="shared" si="55"/>
        <v>#DIV/0!</v>
      </c>
      <c r="AD67" s="120"/>
      <c r="AE67" s="240">
        <v>0</v>
      </c>
      <c r="AF67" s="89" t="e">
        <f t="shared" si="56"/>
        <v>#DIV/0!</v>
      </c>
      <c r="AG67" s="120"/>
      <c r="AH67" s="240">
        <v>0</v>
      </c>
      <c r="AI67" s="89" t="e">
        <f t="shared" si="57"/>
        <v>#DIV/0!</v>
      </c>
      <c r="AJ67" s="240">
        <v>0</v>
      </c>
      <c r="AK67" s="89" t="e">
        <f t="shared" si="58"/>
        <v>#DIV/0!</v>
      </c>
      <c r="AL67" s="240">
        <v>0</v>
      </c>
      <c r="AM67" s="89" t="e">
        <f t="shared" si="59"/>
        <v>#DIV/0!</v>
      </c>
      <c r="AN67" s="79"/>
    </row>
    <row r="68" spans="1:40" x14ac:dyDescent="0.35">
      <c r="A68" s="68" t="s">
        <v>292</v>
      </c>
      <c r="B68" s="253">
        <f t="shared" si="45"/>
        <v>0</v>
      </c>
      <c r="C68" s="108" t="e">
        <f t="shared" si="46"/>
        <v>#DIV/0!</v>
      </c>
      <c r="D68" s="240">
        <v>0</v>
      </c>
      <c r="E68" s="89" t="e">
        <f t="shared" si="47"/>
        <v>#DIV/0!</v>
      </c>
      <c r="F68" s="120"/>
      <c r="G68" s="240">
        <v>0</v>
      </c>
      <c r="H68" s="89" t="e">
        <f t="shared" si="48"/>
        <v>#DIV/0!</v>
      </c>
      <c r="I68" s="120"/>
      <c r="J68" s="240">
        <v>0</v>
      </c>
      <c r="K68" s="89" t="e">
        <f t="shared" si="49"/>
        <v>#DIV/0!</v>
      </c>
      <c r="L68" s="120"/>
      <c r="M68" s="240">
        <v>0</v>
      </c>
      <c r="N68" s="89" t="e">
        <f t="shared" si="50"/>
        <v>#DIV/0!</v>
      </c>
      <c r="O68" s="120"/>
      <c r="P68" s="240">
        <v>0</v>
      </c>
      <c r="Q68" s="89" t="e">
        <f t="shared" si="51"/>
        <v>#DIV/0!</v>
      </c>
      <c r="R68" s="120"/>
      <c r="S68" s="240">
        <v>0</v>
      </c>
      <c r="T68" s="89" t="e">
        <f t="shared" si="52"/>
        <v>#DIV/0!</v>
      </c>
      <c r="U68" s="120"/>
      <c r="V68" s="240">
        <v>0</v>
      </c>
      <c r="W68" s="89" t="e">
        <f t="shared" si="53"/>
        <v>#DIV/0!</v>
      </c>
      <c r="X68" s="120"/>
      <c r="Y68" s="240">
        <v>0</v>
      </c>
      <c r="Z68" s="89" t="e">
        <f t="shared" si="54"/>
        <v>#DIV/0!</v>
      </c>
      <c r="AA68" s="120"/>
      <c r="AB68" s="240">
        <v>0</v>
      </c>
      <c r="AC68" s="89" t="e">
        <f t="shared" si="55"/>
        <v>#DIV/0!</v>
      </c>
      <c r="AD68" s="120"/>
      <c r="AE68" s="240">
        <v>0</v>
      </c>
      <c r="AF68" s="89" t="e">
        <f t="shared" si="56"/>
        <v>#DIV/0!</v>
      </c>
      <c r="AG68" s="120"/>
      <c r="AH68" s="240">
        <v>0</v>
      </c>
      <c r="AI68" s="89" t="e">
        <f t="shared" si="57"/>
        <v>#DIV/0!</v>
      </c>
      <c r="AJ68" s="240">
        <v>0</v>
      </c>
      <c r="AK68" s="89" t="e">
        <f t="shared" si="58"/>
        <v>#DIV/0!</v>
      </c>
      <c r="AL68" s="240">
        <v>0</v>
      </c>
      <c r="AM68" s="89" t="e">
        <f t="shared" si="59"/>
        <v>#DIV/0!</v>
      </c>
      <c r="AN68" s="79"/>
    </row>
    <row r="69" spans="1:40" x14ac:dyDescent="0.35">
      <c r="A69" s="68" t="s">
        <v>293</v>
      </c>
      <c r="B69" s="253">
        <f t="shared" si="45"/>
        <v>0</v>
      </c>
      <c r="C69" s="108" t="e">
        <f t="shared" si="46"/>
        <v>#DIV/0!</v>
      </c>
      <c r="D69" s="240">
        <v>0</v>
      </c>
      <c r="E69" s="89" t="e">
        <f t="shared" si="47"/>
        <v>#DIV/0!</v>
      </c>
      <c r="F69" s="120"/>
      <c r="G69" s="240">
        <v>0</v>
      </c>
      <c r="H69" s="89" t="e">
        <f t="shared" si="48"/>
        <v>#DIV/0!</v>
      </c>
      <c r="I69" s="120"/>
      <c r="J69" s="240">
        <v>0</v>
      </c>
      <c r="K69" s="89" t="e">
        <f t="shared" si="49"/>
        <v>#DIV/0!</v>
      </c>
      <c r="L69" s="120"/>
      <c r="M69" s="240">
        <v>0</v>
      </c>
      <c r="N69" s="89" t="e">
        <f t="shared" si="50"/>
        <v>#DIV/0!</v>
      </c>
      <c r="O69" s="120"/>
      <c r="P69" s="240">
        <v>0</v>
      </c>
      <c r="Q69" s="89" t="e">
        <f t="shared" si="51"/>
        <v>#DIV/0!</v>
      </c>
      <c r="R69" s="120"/>
      <c r="S69" s="240">
        <v>0</v>
      </c>
      <c r="T69" s="89" t="e">
        <f t="shared" si="52"/>
        <v>#DIV/0!</v>
      </c>
      <c r="U69" s="120"/>
      <c r="V69" s="240">
        <v>0</v>
      </c>
      <c r="W69" s="89" t="e">
        <f t="shared" si="53"/>
        <v>#DIV/0!</v>
      </c>
      <c r="X69" s="120"/>
      <c r="Y69" s="240">
        <v>0</v>
      </c>
      <c r="Z69" s="89" t="e">
        <f t="shared" si="54"/>
        <v>#DIV/0!</v>
      </c>
      <c r="AA69" s="120"/>
      <c r="AB69" s="240">
        <v>0</v>
      </c>
      <c r="AC69" s="89" t="e">
        <f t="shared" si="55"/>
        <v>#DIV/0!</v>
      </c>
      <c r="AD69" s="120"/>
      <c r="AE69" s="240">
        <v>0</v>
      </c>
      <c r="AF69" s="89" t="e">
        <f t="shared" si="56"/>
        <v>#DIV/0!</v>
      </c>
      <c r="AG69" s="120"/>
      <c r="AH69" s="240">
        <v>0</v>
      </c>
      <c r="AI69" s="89" t="e">
        <f t="shared" si="57"/>
        <v>#DIV/0!</v>
      </c>
      <c r="AJ69" s="240">
        <v>0</v>
      </c>
      <c r="AK69" s="89" t="e">
        <f t="shared" si="58"/>
        <v>#DIV/0!</v>
      </c>
      <c r="AL69" s="240">
        <v>0</v>
      </c>
      <c r="AM69" s="89" t="e">
        <f t="shared" si="59"/>
        <v>#DIV/0!</v>
      </c>
      <c r="AN69" s="79"/>
    </row>
    <row r="70" spans="1:40" x14ac:dyDescent="0.35">
      <c r="A70" s="68" t="s">
        <v>294</v>
      </c>
      <c r="B70" s="253">
        <f t="shared" si="45"/>
        <v>0</v>
      </c>
      <c r="C70" s="108" t="e">
        <f t="shared" si="46"/>
        <v>#DIV/0!</v>
      </c>
      <c r="D70" s="240">
        <v>0</v>
      </c>
      <c r="E70" s="89" t="e">
        <f t="shared" si="47"/>
        <v>#DIV/0!</v>
      </c>
      <c r="F70" s="120"/>
      <c r="G70" s="240">
        <v>0</v>
      </c>
      <c r="H70" s="89" t="e">
        <f t="shared" si="48"/>
        <v>#DIV/0!</v>
      </c>
      <c r="I70" s="120"/>
      <c r="J70" s="240">
        <v>0</v>
      </c>
      <c r="K70" s="89" t="e">
        <f t="shared" si="49"/>
        <v>#DIV/0!</v>
      </c>
      <c r="L70" s="120"/>
      <c r="M70" s="240">
        <v>0</v>
      </c>
      <c r="N70" s="89" t="e">
        <f t="shared" si="50"/>
        <v>#DIV/0!</v>
      </c>
      <c r="O70" s="120"/>
      <c r="P70" s="240">
        <v>0</v>
      </c>
      <c r="Q70" s="89" t="e">
        <f t="shared" si="51"/>
        <v>#DIV/0!</v>
      </c>
      <c r="R70" s="120"/>
      <c r="S70" s="240">
        <v>0</v>
      </c>
      <c r="T70" s="89" t="e">
        <f t="shared" si="52"/>
        <v>#DIV/0!</v>
      </c>
      <c r="U70" s="120"/>
      <c r="V70" s="240">
        <v>0</v>
      </c>
      <c r="W70" s="89" t="e">
        <f t="shared" si="53"/>
        <v>#DIV/0!</v>
      </c>
      <c r="X70" s="120"/>
      <c r="Y70" s="240">
        <v>0</v>
      </c>
      <c r="Z70" s="89" t="e">
        <f t="shared" si="54"/>
        <v>#DIV/0!</v>
      </c>
      <c r="AA70" s="120"/>
      <c r="AB70" s="240">
        <v>0</v>
      </c>
      <c r="AC70" s="89" t="e">
        <f t="shared" si="55"/>
        <v>#DIV/0!</v>
      </c>
      <c r="AD70" s="120"/>
      <c r="AE70" s="240">
        <v>0</v>
      </c>
      <c r="AF70" s="89" t="e">
        <f t="shared" si="56"/>
        <v>#DIV/0!</v>
      </c>
      <c r="AG70" s="120"/>
      <c r="AH70" s="240">
        <v>0</v>
      </c>
      <c r="AI70" s="89" t="e">
        <f t="shared" si="57"/>
        <v>#DIV/0!</v>
      </c>
      <c r="AJ70" s="240">
        <v>0</v>
      </c>
      <c r="AK70" s="89" t="e">
        <f t="shared" si="58"/>
        <v>#DIV/0!</v>
      </c>
      <c r="AL70" s="240">
        <v>0</v>
      </c>
      <c r="AM70" s="89" t="e">
        <f t="shared" si="59"/>
        <v>#DIV/0!</v>
      </c>
      <c r="AN70" s="79"/>
    </row>
    <row r="71" spans="1:40" x14ac:dyDescent="0.35">
      <c r="A71" s="68" t="s">
        <v>295</v>
      </c>
      <c r="B71" s="253">
        <f t="shared" si="45"/>
        <v>0</v>
      </c>
      <c r="C71" s="108" t="e">
        <f t="shared" si="46"/>
        <v>#DIV/0!</v>
      </c>
      <c r="D71" s="240">
        <v>0</v>
      </c>
      <c r="E71" s="89" t="e">
        <f t="shared" si="47"/>
        <v>#DIV/0!</v>
      </c>
      <c r="F71" s="120"/>
      <c r="G71" s="240">
        <v>0</v>
      </c>
      <c r="H71" s="89" t="e">
        <f t="shared" si="48"/>
        <v>#DIV/0!</v>
      </c>
      <c r="I71" s="120"/>
      <c r="J71" s="240">
        <v>0</v>
      </c>
      <c r="K71" s="89" t="e">
        <f t="shared" si="49"/>
        <v>#DIV/0!</v>
      </c>
      <c r="L71" s="120"/>
      <c r="M71" s="240">
        <v>0</v>
      </c>
      <c r="N71" s="89" t="e">
        <f t="shared" si="50"/>
        <v>#DIV/0!</v>
      </c>
      <c r="O71" s="120"/>
      <c r="P71" s="240">
        <v>0</v>
      </c>
      <c r="Q71" s="89" t="e">
        <f t="shared" si="51"/>
        <v>#DIV/0!</v>
      </c>
      <c r="R71" s="120"/>
      <c r="S71" s="240">
        <v>0</v>
      </c>
      <c r="T71" s="89" t="e">
        <f t="shared" si="52"/>
        <v>#DIV/0!</v>
      </c>
      <c r="U71" s="120"/>
      <c r="V71" s="240">
        <v>0</v>
      </c>
      <c r="W71" s="89" t="e">
        <f t="shared" si="53"/>
        <v>#DIV/0!</v>
      </c>
      <c r="X71" s="120"/>
      <c r="Y71" s="240">
        <v>0</v>
      </c>
      <c r="Z71" s="89" t="e">
        <f t="shared" si="54"/>
        <v>#DIV/0!</v>
      </c>
      <c r="AA71" s="120"/>
      <c r="AB71" s="240">
        <v>0</v>
      </c>
      <c r="AC71" s="89" t="e">
        <f t="shared" si="55"/>
        <v>#DIV/0!</v>
      </c>
      <c r="AD71" s="120"/>
      <c r="AE71" s="240">
        <v>0</v>
      </c>
      <c r="AF71" s="89" t="e">
        <f t="shared" si="56"/>
        <v>#DIV/0!</v>
      </c>
      <c r="AG71" s="120"/>
      <c r="AH71" s="240">
        <v>0</v>
      </c>
      <c r="AI71" s="89" t="e">
        <f t="shared" si="57"/>
        <v>#DIV/0!</v>
      </c>
      <c r="AJ71" s="240">
        <v>0</v>
      </c>
      <c r="AK71" s="89" t="e">
        <f t="shared" si="58"/>
        <v>#DIV/0!</v>
      </c>
      <c r="AL71" s="240">
        <v>0</v>
      </c>
      <c r="AM71" s="89" t="e">
        <f t="shared" si="59"/>
        <v>#DIV/0!</v>
      </c>
      <c r="AN71" s="79"/>
    </row>
    <row r="72" spans="1:40" x14ac:dyDescent="0.35">
      <c r="A72" s="68" t="s">
        <v>296</v>
      </c>
      <c r="B72" s="253">
        <f t="shared" si="45"/>
        <v>0</v>
      </c>
      <c r="C72" s="108" t="e">
        <f t="shared" si="46"/>
        <v>#DIV/0!</v>
      </c>
      <c r="D72" s="240">
        <v>0</v>
      </c>
      <c r="E72" s="89" t="e">
        <f t="shared" si="47"/>
        <v>#DIV/0!</v>
      </c>
      <c r="F72" s="120"/>
      <c r="G72" s="240">
        <v>0</v>
      </c>
      <c r="H72" s="89" t="e">
        <f t="shared" si="48"/>
        <v>#DIV/0!</v>
      </c>
      <c r="I72" s="120"/>
      <c r="J72" s="240">
        <v>0</v>
      </c>
      <c r="K72" s="89" t="e">
        <f t="shared" si="49"/>
        <v>#DIV/0!</v>
      </c>
      <c r="L72" s="120"/>
      <c r="M72" s="240">
        <v>0</v>
      </c>
      <c r="N72" s="89" t="e">
        <f t="shared" si="50"/>
        <v>#DIV/0!</v>
      </c>
      <c r="O72" s="120"/>
      <c r="P72" s="240">
        <v>0</v>
      </c>
      <c r="Q72" s="89" t="e">
        <f t="shared" si="51"/>
        <v>#DIV/0!</v>
      </c>
      <c r="R72" s="120"/>
      <c r="S72" s="240">
        <v>0</v>
      </c>
      <c r="T72" s="89" t="e">
        <f t="shared" si="52"/>
        <v>#DIV/0!</v>
      </c>
      <c r="U72" s="120"/>
      <c r="V72" s="240">
        <v>0</v>
      </c>
      <c r="W72" s="89" t="e">
        <f t="shared" si="53"/>
        <v>#DIV/0!</v>
      </c>
      <c r="X72" s="120"/>
      <c r="Y72" s="240">
        <v>0</v>
      </c>
      <c r="Z72" s="89" t="e">
        <f t="shared" si="54"/>
        <v>#DIV/0!</v>
      </c>
      <c r="AA72" s="120"/>
      <c r="AB72" s="240">
        <v>0</v>
      </c>
      <c r="AC72" s="89" t="e">
        <f t="shared" si="55"/>
        <v>#DIV/0!</v>
      </c>
      <c r="AD72" s="120"/>
      <c r="AE72" s="240">
        <v>0</v>
      </c>
      <c r="AF72" s="89" t="e">
        <f t="shared" si="56"/>
        <v>#DIV/0!</v>
      </c>
      <c r="AG72" s="120"/>
      <c r="AH72" s="240">
        <v>0</v>
      </c>
      <c r="AI72" s="89" t="e">
        <f t="shared" si="57"/>
        <v>#DIV/0!</v>
      </c>
      <c r="AJ72" s="240">
        <v>0</v>
      </c>
      <c r="AK72" s="89" t="e">
        <f t="shared" si="58"/>
        <v>#DIV/0!</v>
      </c>
      <c r="AL72" s="240">
        <v>0</v>
      </c>
      <c r="AM72" s="89" t="e">
        <f t="shared" si="59"/>
        <v>#DIV/0!</v>
      </c>
      <c r="AN72" s="79"/>
    </row>
    <row r="73" spans="1:40" x14ac:dyDescent="0.35">
      <c r="A73" s="68" t="s">
        <v>297</v>
      </c>
      <c r="B73" s="253">
        <f t="shared" si="45"/>
        <v>0</v>
      </c>
      <c r="C73" s="108" t="e">
        <f t="shared" si="46"/>
        <v>#DIV/0!</v>
      </c>
      <c r="D73" s="240">
        <v>0</v>
      </c>
      <c r="E73" s="89" t="e">
        <f t="shared" si="47"/>
        <v>#DIV/0!</v>
      </c>
      <c r="F73" s="120"/>
      <c r="G73" s="240">
        <v>0</v>
      </c>
      <c r="H73" s="89" t="e">
        <f t="shared" si="48"/>
        <v>#DIV/0!</v>
      </c>
      <c r="I73" s="120"/>
      <c r="J73" s="240">
        <v>0</v>
      </c>
      <c r="K73" s="89" t="e">
        <f t="shared" si="49"/>
        <v>#DIV/0!</v>
      </c>
      <c r="L73" s="120"/>
      <c r="M73" s="240">
        <v>0</v>
      </c>
      <c r="N73" s="89" t="e">
        <f t="shared" si="50"/>
        <v>#DIV/0!</v>
      </c>
      <c r="O73" s="120"/>
      <c r="P73" s="240">
        <v>0</v>
      </c>
      <c r="Q73" s="89" t="e">
        <f t="shared" si="51"/>
        <v>#DIV/0!</v>
      </c>
      <c r="R73" s="120"/>
      <c r="S73" s="240">
        <v>0</v>
      </c>
      <c r="T73" s="89" t="e">
        <f t="shared" si="52"/>
        <v>#DIV/0!</v>
      </c>
      <c r="U73" s="120"/>
      <c r="V73" s="240">
        <v>0</v>
      </c>
      <c r="W73" s="89" t="e">
        <f t="shared" si="53"/>
        <v>#DIV/0!</v>
      </c>
      <c r="X73" s="120"/>
      <c r="Y73" s="240">
        <v>0</v>
      </c>
      <c r="Z73" s="89" t="e">
        <f t="shared" si="54"/>
        <v>#DIV/0!</v>
      </c>
      <c r="AA73" s="120"/>
      <c r="AB73" s="240">
        <v>0</v>
      </c>
      <c r="AC73" s="89" t="e">
        <f t="shared" si="55"/>
        <v>#DIV/0!</v>
      </c>
      <c r="AD73" s="120"/>
      <c r="AE73" s="240">
        <v>0</v>
      </c>
      <c r="AF73" s="89" t="e">
        <f t="shared" si="56"/>
        <v>#DIV/0!</v>
      </c>
      <c r="AG73" s="120"/>
      <c r="AH73" s="240">
        <v>0</v>
      </c>
      <c r="AI73" s="89" t="e">
        <f t="shared" si="57"/>
        <v>#DIV/0!</v>
      </c>
      <c r="AJ73" s="240">
        <v>0</v>
      </c>
      <c r="AK73" s="89" t="e">
        <f t="shared" si="58"/>
        <v>#DIV/0!</v>
      </c>
      <c r="AL73" s="240">
        <v>0</v>
      </c>
      <c r="AM73" s="89" t="e">
        <f t="shared" si="59"/>
        <v>#DIV/0!</v>
      </c>
      <c r="AN73" s="79"/>
    </row>
    <row r="74" spans="1:40" x14ac:dyDescent="0.35">
      <c r="A74" s="68" t="s">
        <v>298</v>
      </c>
      <c r="B74" s="253">
        <f t="shared" si="45"/>
        <v>0</v>
      </c>
      <c r="C74" s="108" t="e">
        <f t="shared" si="46"/>
        <v>#DIV/0!</v>
      </c>
      <c r="D74" s="240">
        <v>0</v>
      </c>
      <c r="E74" s="89" t="e">
        <f t="shared" si="47"/>
        <v>#DIV/0!</v>
      </c>
      <c r="F74" s="120"/>
      <c r="G74" s="240">
        <v>0</v>
      </c>
      <c r="H74" s="89" t="e">
        <f t="shared" si="48"/>
        <v>#DIV/0!</v>
      </c>
      <c r="I74" s="120"/>
      <c r="J74" s="240">
        <v>0</v>
      </c>
      <c r="K74" s="89" t="e">
        <f t="shared" si="49"/>
        <v>#DIV/0!</v>
      </c>
      <c r="L74" s="120"/>
      <c r="M74" s="240">
        <v>0</v>
      </c>
      <c r="N74" s="89" t="e">
        <f t="shared" si="50"/>
        <v>#DIV/0!</v>
      </c>
      <c r="O74" s="120"/>
      <c r="P74" s="240">
        <v>0</v>
      </c>
      <c r="Q74" s="89" t="e">
        <f t="shared" si="51"/>
        <v>#DIV/0!</v>
      </c>
      <c r="R74" s="120"/>
      <c r="S74" s="240">
        <v>0</v>
      </c>
      <c r="T74" s="89" t="e">
        <f t="shared" si="52"/>
        <v>#DIV/0!</v>
      </c>
      <c r="U74" s="120"/>
      <c r="V74" s="240">
        <v>0</v>
      </c>
      <c r="W74" s="89" t="e">
        <f t="shared" si="53"/>
        <v>#DIV/0!</v>
      </c>
      <c r="X74" s="120"/>
      <c r="Y74" s="240">
        <v>0</v>
      </c>
      <c r="Z74" s="89" t="e">
        <f t="shared" si="54"/>
        <v>#DIV/0!</v>
      </c>
      <c r="AA74" s="120"/>
      <c r="AB74" s="240">
        <v>0</v>
      </c>
      <c r="AC74" s="89" t="e">
        <f t="shared" si="55"/>
        <v>#DIV/0!</v>
      </c>
      <c r="AD74" s="120"/>
      <c r="AE74" s="240">
        <v>0</v>
      </c>
      <c r="AF74" s="89" t="e">
        <f t="shared" si="56"/>
        <v>#DIV/0!</v>
      </c>
      <c r="AG74" s="120"/>
      <c r="AH74" s="240">
        <v>0</v>
      </c>
      <c r="AI74" s="89" t="e">
        <f t="shared" si="57"/>
        <v>#DIV/0!</v>
      </c>
      <c r="AJ74" s="240">
        <v>0</v>
      </c>
      <c r="AK74" s="89" t="e">
        <f t="shared" si="58"/>
        <v>#DIV/0!</v>
      </c>
      <c r="AL74" s="240">
        <v>0</v>
      </c>
      <c r="AM74" s="89" t="e">
        <f t="shared" si="59"/>
        <v>#DIV/0!</v>
      </c>
      <c r="AN74" s="79"/>
    </row>
    <row r="75" spans="1:40" ht="13.15" x14ac:dyDescent="0.4">
      <c r="A75" s="109" t="s">
        <v>300</v>
      </c>
      <c r="B75" s="265">
        <f>SUM(B61:B74)</f>
        <v>0</v>
      </c>
      <c r="C75" s="111" t="e">
        <f t="shared" si="46"/>
        <v>#DIV/0!</v>
      </c>
      <c r="D75" s="256">
        <f>SUM(D61:D74)</f>
        <v>0</v>
      </c>
      <c r="E75" s="119" t="e">
        <f t="shared" si="47"/>
        <v>#DIV/0!</v>
      </c>
      <c r="F75" s="122"/>
      <c r="G75" s="256">
        <f>SUM(G61:G74)</f>
        <v>0</v>
      </c>
      <c r="H75" s="119" t="e">
        <f t="shared" si="48"/>
        <v>#DIV/0!</v>
      </c>
      <c r="I75" s="122"/>
      <c r="J75" s="256">
        <f>SUM(J61:J74)</f>
        <v>0</v>
      </c>
      <c r="K75" s="119" t="e">
        <f t="shared" si="49"/>
        <v>#DIV/0!</v>
      </c>
      <c r="L75" s="122"/>
      <c r="M75" s="256">
        <f>SUM(M61:M74)</f>
        <v>0</v>
      </c>
      <c r="N75" s="119" t="e">
        <f t="shared" si="50"/>
        <v>#DIV/0!</v>
      </c>
      <c r="O75" s="122"/>
      <c r="P75" s="256">
        <f>SUM(P61:P74)</f>
        <v>0</v>
      </c>
      <c r="Q75" s="119" t="e">
        <f t="shared" si="51"/>
        <v>#DIV/0!</v>
      </c>
      <c r="R75" s="122"/>
      <c r="S75" s="256">
        <f>SUM(S61:S74)</f>
        <v>0</v>
      </c>
      <c r="T75" s="119" t="e">
        <f t="shared" si="52"/>
        <v>#DIV/0!</v>
      </c>
      <c r="U75" s="122"/>
      <c r="V75" s="256">
        <f>SUM(V61:V74)</f>
        <v>0</v>
      </c>
      <c r="W75" s="119" t="e">
        <f t="shared" si="53"/>
        <v>#DIV/0!</v>
      </c>
      <c r="X75" s="122"/>
      <c r="Y75" s="256">
        <f>SUM(Y61:Y74)</f>
        <v>0</v>
      </c>
      <c r="Z75" s="119" t="e">
        <f t="shared" si="54"/>
        <v>#DIV/0!</v>
      </c>
      <c r="AA75" s="122"/>
      <c r="AB75" s="256">
        <f>SUM(AB61:AB74)</f>
        <v>0</v>
      </c>
      <c r="AC75" s="119" t="e">
        <f t="shared" si="55"/>
        <v>#DIV/0!</v>
      </c>
      <c r="AD75" s="122"/>
      <c r="AE75" s="256">
        <f>SUM(AE61:AE74)</f>
        <v>0</v>
      </c>
      <c r="AF75" s="119" t="e">
        <f t="shared" si="56"/>
        <v>#DIV/0!</v>
      </c>
      <c r="AG75" s="122"/>
      <c r="AH75" s="256">
        <f>SUM(AH61:AH74)</f>
        <v>0</v>
      </c>
      <c r="AI75" s="119" t="e">
        <f t="shared" si="57"/>
        <v>#DIV/0!</v>
      </c>
      <c r="AJ75" s="256">
        <f>SUM(AJ61:AJ74)</f>
        <v>0</v>
      </c>
      <c r="AK75" s="119" t="e">
        <f t="shared" si="58"/>
        <v>#DIV/0!</v>
      </c>
      <c r="AL75" s="256">
        <f>SUM(AL61:AL74)</f>
        <v>0</v>
      </c>
      <c r="AM75" s="119" t="e">
        <f t="shared" si="59"/>
        <v>#DIV/0!</v>
      </c>
      <c r="AN75" s="79"/>
    </row>
    <row r="76" spans="1:40" x14ac:dyDescent="0.35">
      <c r="B76" s="264"/>
      <c r="D76" s="255"/>
      <c r="E76" s="73"/>
      <c r="F76" s="120"/>
      <c r="G76" s="255"/>
      <c r="H76" s="73"/>
      <c r="I76" s="120"/>
      <c r="J76" s="255"/>
      <c r="K76" s="73"/>
      <c r="L76" s="120"/>
      <c r="M76" s="255"/>
      <c r="N76" s="73"/>
      <c r="O76" s="120"/>
      <c r="P76" s="255"/>
      <c r="Q76" s="73"/>
      <c r="R76" s="120"/>
      <c r="S76" s="255"/>
      <c r="T76" s="73"/>
      <c r="U76" s="120"/>
      <c r="V76" s="255"/>
      <c r="W76" s="73"/>
      <c r="X76" s="120"/>
      <c r="Y76" s="255"/>
      <c r="Z76" s="73"/>
      <c r="AA76" s="120"/>
      <c r="AB76" s="255"/>
      <c r="AC76" s="73"/>
      <c r="AD76" s="120"/>
      <c r="AE76" s="255"/>
      <c r="AF76" s="73"/>
      <c r="AG76" s="120"/>
      <c r="AH76" s="255"/>
      <c r="AI76" s="73"/>
      <c r="AJ76" s="255"/>
      <c r="AK76" s="73"/>
      <c r="AL76" s="255"/>
      <c r="AM76" s="73"/>
      <c r="AN76" s="79"/>
    </row>
    <row r="77" spans="1:40" ht="13.15" x14ac:dyDescent="0.4">
      <c r="A77" s="105" t="s">
        <v>307</v>
      </c>
      <c r="B77" s="243"/>
      <c r="D77" s="248"/>
      <c r="E77" s="73"/>
      <c r="F77" s="120"/>
      <c r="G77" s="248"/>
      <c r="H77" s="73"/>
      <c r="I77" s="120"/>
      <c r="J77" s="248"/>
      <c r="K77" s="73"/>
      <c r="L77" s="120"/>
      <c r="M77" s="248"/>
      <c r="N77" s="73"/>
      <c r="O77" s="120"/>
      <c r="P77" s="248"/>
      <c r="Q77" s="73"/>
      <c r="R77" s="120"/>
      <c r="S77" s="248"/>
      <c r="T77" s="73"/>
      <c r="U77" s="120"/>
      <c r="V77" s="248"/>
      <c r="W77" s="73"/>
      <c r="X77" s="120"/>
      <c r="Y77" s="248"/>
      <c r="Z77" s="73"/>
      <c r="AA77" s="120"/>
      <c r="AB77" s="248"/>
      <c r="AC77" s="73"/>
      <c r="AD77" s="120"/>
      <c r="AE77" s="248"/>
      <c r="AF77" s="73"/>
      <c r="AG77" s="120"/>
      <c r="AH77" s="248"/>
      <c r="AI77" s="73"/>
      <c r="AJ77" s="248"/>
      <c r="AK77" s="73"/>
      <c r="AL77" s="248"/>
      <c r="AM77" s="73"/>
      <c r="AN77" s="79"/>
    </row>
    <row r="78" spans="1:40" x14ac:dyDescent="0.35">
      <c r="A78" s="112" t="s">
        <v>301</v>
      </c>
      <c r="B78" s="253">
        <f t="shared" ref="B78:B83" si="60">+D78+G78+J78+M78+P78+S78+V78+Y78+AB78+AE78+AH78+AJ78+AL78</f>
        <v>0</v>
      </c>
      <c r="C78" s="113" t="e">
        <f t="shared" ref="C78:C84" si="61">+B78/$B$4</f>
        <v>#DIV/0!</v>
      </c>
      <c r="D78" s="240">
        <v>0</v>
      </c>
      <c r="E78" s="276" t="e">
        <f>+D78/D$4</f>
        <v>#DIV/0!</v>
      </c>
      <c r="F78" s="120"/>
      <c r="G78" s="240">
        <v>0</v>
      </c>
      <c r="H78" s="276" t="e">
        <f>+G78/G$4</f>
        <v>#DIV/0!</v>
      </c>
      <c r="I78" s="120"/>
      <c r="J78" s="240">
        <v>0</v>
      </c>
      <c r="K78" s="276" t="e">
        <f>+J78/J$4</f>
        <v>#DIV/0!</v>
      </c>
      <c r="L78" s="120"/>
      <c r="M78" s="240">
        <v>0</v>
      </c>
      <c r="N78" s="276" t="e">
        <f>+M78/M$4</f>
        <v>#DIV/0!</v>
      </c>
      <c r="O78" s="120"/>
      <c r="P78" s="240">
        <v>0</v>
      </c>
      <c r="Q78" s="276" t="e">
        <f>+P78/P$4</f>
        <v>#DIV/0!</v>
      </c>
      <c r="R78" s="120"/>
      <c r="S78" s="240">
        <v>0</v>
      </c>
      <c r="T78" s="276" t="e">
        <f>+S78/S$4</f>
        <v>#DIV/0!</v>
      </c>
      <c r="U78" s="120"/>
      <c r="V78" s="240">
        <v>0</v>
      </c>
      <c r="W78" s="276" t="e">
        <f>+V78/V$4</f>
        <v>#DIV/0!</v>
      </c>
      <c r="X78" s="120"/>
      <c r="Y78" s="240">
        <v>0</v>
      </c>
      <c r="Z78" s="276" t="e">
        <f>+Y78/Y$4</f>
        <v>#DIV/0!</v>
      </c>
      <c r="AA78" s="120"/>
      <c r="AB78" s="240">
        <v>0</v>
      </c>
      <c r="AC78" s="276" t="e">
        <f>+AB78/AB$4</f>
        <v>#DIV/0!</v>
      </c>
      <c r="AD78" s="120"/>
      <c r="AE78" s="240">
        <v>0</v>
      </c>
      <c r="AF78" s="276" t="e">
        <f>+AE78/AE$4</f>
        <v>#DIV/0!</v>
      </c>
      <c r="AG78" s="120"/>
      <c r="AH78" s="240">
        <v>0</v>
      </c>
      <c r="AI78" s="276" t="e">
        <f>+AH78/AH$4</f>
        <v>#DIV/0!</v>
      </c>
      <c r="AJ78" s="240">
        <v>0</v>
      </c>
      <c r="AK78" s="276" t="e">
        <f>+AJ78/AJ$4</f>
        <v>#DIV/0!</v>
      </c>
      <c r="AL78" s="240">
        <v>0</v>
      </c>
      <c r="AM78" s="276" t="e">
        <f>+AL78/AL$4</f>
        <v>#DIV/0!</v>
      </c>
      <c r="AN78" s="79"/>
    </row>
    <row r="79" spans="1:40" x14ac:dyDescent="0.35">
      <c r="A79" s="68" t="s">
        <v>302</v>
      </c>
      <c r="B79" s="253">
        <f t="shared" si="60"/>
        <v>0</v>
      </c>
      <c r="C79" s="113" t="e">
        <f t="shared" si="61"/>
        <v>#DIV/0!</v>
      </c>
      <c r="D79" s="240">
        <v>0</v>
      </c>
      <c r="E79" s="276" t="e">
        <f t="shared" ref="E79:E84" si="62">+D79/D$4</f>
        <v>#DIV/0!</v>
      </c>
      <c r="F79" s="120"/>
      <c r="G79" s="240">
        <v>0</v>
      </c>
      <c r="H79" s="276" t="e">
        <f t="shared" ref="H79:H84" si="63">+G79/G$4</f>
        <v>#DIV/0!</v>
      </c>
      <c r="I79" s="120"/>
      <c r="J79" s="240">
        <v>0</v>
      </c>
      <c r="K79" s="276" t="e">
        <f t="shared" ref="K79:K84" si="64">+J79/J$4</f>
        <v>#DIV/0!</v>
      </c>
      <c r="L79" s="120"/>
      <c r="M79" s="240">
        <v>0</v>
      </c>
      <c r="N79" s="276" t="e">
        <f t="shared" ref="N79:N84" si="65">+M79/M$4</f>
        <v>#DIV/0!</v>
      </c>
      <c r="O79" s="120"/>
      <c r="P79" s="240">
        <v>0</v>
      </c>
      <c r="Q79" s="276" t="e">
        <f t="shared" ref="Q79:Q84" si="66">+P79/P$4</f>
        <v>#DIV/0!</v>
      </c>
      <c r="R79" s="120"/>
      <c r="S79" s="240">
        <v>0</v>
      </c>
      <c r="T79" s="276" t="e">
        <f t="shared" ref="T79:T84" si="67">+S79/S$4</f>
        <v>#DIV/0!</v>
      </c>
      <c r="U79" s="120"/>
      <c r="V79" s="240">
        <v>0</v>
      </c>
      <c r="W79" s="276" t="e">
        <f t="shared" ref="W79:W84" si="68">+V79/V$4</f>
        <v>#DIV/0!</v>
      </c>
      <c r="X79" s="120"/>
      <c r="Y79" s="240">
        <v>0</v>
      </c>
      <c r="Z79" s="276" t="e">
        <f t="shared" ref="Z79:Z84" si="69">+Y79/Y$4</f>
        <v>#DIV/0!</v>
      </c>
      <c r="AA79" s="120"/>
      <c r="AB79" s="240">
        <v>0</v>
      </c>
      <c r="AC79" s="276" t="e">
        <f t="shared" ref="AC79:AC84" si="70">+AB79/AB$4</f>
        <v>#DIV/0!</v>
      </c>
      <c r="AD79" s="120"/>
      <c r="AE79" s="240">
        <v>0</v>
      </c>
      <c r="AF79" s="276" t="e">
        <f t="shared" ref="AF79:AF84" si="71">+AE79/AE$4</f>
        <v>#DIV/0!</v>
      </c>
      <c r="AG79" s="120"/>
      <c r="AH79" s="240">
        <v>0</v>
      </c>
      <c r="AI79" s="276" t="e">
        <f t="shared" ref="AI79:AI84" si="72">+AH79/AH$4</f>
        <v>#DIV/0!</v>
      </c>
      <c r="AJ79" s="240">
        <v>0</v>
      </c>
      <c r="AK79" s="276" t="e">
        <f t="shared" ref="AK79:AK84" si="73">+AJ79/AJ$4</f>
        <v>#DIV/0!</v>
      </c>
      <c r="AL79" s="240">
        <v>0</v>
      </c>
      <c r="AM79" s="276" t="e">
        <f t="shared" ref="AM79:AM84" si="74">+AL79/AL$4</f>
        <v>#DIV/0!</v>
      </c>
      <c r="AN79" s="79"/>
    </row>
    <row r="80" spans="1:40" x14ac:dyDescent="0.35">
      <c r="A80" s="68" t="s">
        <v>303</v>
      </c>
      <c r="B80" s="253">
        <f t="shared" si="60"/>
        <v>0</v>
      </c>
      <c r="C80" s="113" t="e">
        <f t="shared" si="61"/>
        <v>#DIV/0!</v>
      </c>
      <c r="D80" s="240">
        <v>0</v>
      </c>
      <c r="E80" s="276" t="e">
        <f t="shared" si="62"/>
        <v>#DIV/0!</v>
      </c>
      <c r="F80" s="120"/>
      <c r="G80" s="240">
        <v>0</v>
      </c>
      <c r="H80" s="276" t="e">
        <f t="shared" si="63"/>
        <v>#DIV/0!</v>
      </c>
      <c r="I80" s="120"/>
      <c r="J80" s="240">
        <v>0</v>
      </c>
      <c r="K80" s="276" t="e">
        <f t="shared" si="64"/>
        <v>#DIV/0!</v>
      </c>
      <c r="L80" s="120"/>
      <c r="M80" s="240">
        <v>0</v>
      </c>
      <c r="N80" s="276" t="e">
        <f t="shared" si="65"/>
        <v>#DIV/0!</v>
      </c>
      <c r="O80" s="120"/>
      <c r="P80" s="240">
        <v>0</v>
      </c>
      <c r="Q80" s="276" t="e">
        <f t="shared" si="66"/>
        <v>#DIV/0!</v>
      </c>
      <c r="R80" s="120"/>
      <c r="S80" s="240">
        <v>0</v>
      </c>
      <c r="T80" s="276" t="e">
        <f t="shared" si="67"/>
        <v>#DIV/0!</v>
      </c>
      <c r="U80" s="120"/>
      <c r="V80" s="240">
        <v>0</v>
      </c>
      <c r="W80" s="276" t="e">
        <f t="shared" si="68"/>
        <v>#DIV/0!</v>
      </c>
      <c r="X80" s="120"/>
      <c r="Y80" s="240">
        <v>0</v>
      </c>
      <c r="Z80" s="276" t="e">
        <f t="shared" si="69"/>
        <v>#DIV/0!</v>
      </c>
      <c r="AA80" s="120"/>
      <c r="AB80" s="240">
        <v>0</v>
      </c>
      <c r="AC80" s="276" t="e">
        <f t="shared" si="70"/>
        <v>#DIV/0!</v>
      </c>
      <c r="AD80" s="120"/>
      <c r="AE80" s="240">
        <v>0</v>
      </c>
      <c r="AF80" s="276" t="e">
        <f t="shared" si="71"/>
        <v>#DIV/0!</v>
      </c>
      <c r="AG80" s="120"/>
      <c r="AH80" s="240">
        <v>0</v>
      </c>
      <c r="AI80" s="276" t="e">
        <f t="shared" si="72"/>
        <v>#DIV/0!</v>
      </c>
      <c r="AJ80" s="240">
        <v>0</v>
      </c>
      <c r="AK80" s="276" t="e">
        <f t="shared" si="73"/>
        <v>#DIV/0!</v>
      </c>
      <c r="AL80" s="240">
        <v>0</v>
      </c>
      <c r="AM80" s="276" t="e">
        <f t="shared" si="74"/>
        <v>#DIV/0!</v>
      </c>
      <c r="AN80" s="79"/>
    </row>
    <row r="81" spans="1:40" x14ac:dyDescent="0.35">
      <c r="A81" s="68" t="s">
        <v>304</v>
      </c>
      <c r="B81" s="253">
        <f t="shared" si="60"/>
        <v>0</v>
      </c>
      <c r="C81" s="113" t="e">
        <f t="shared" si="61"/>
        <v>#DIV/0!</v>
      </c>
      <c r="D81" s="240">
        <v>0</v>
      </c>
      <c r="E81" s="276" t="e">
        <f t="shared" si="62"/>
        <v>#DIV/0!</v>
      </c>
      <c r="F81" s="120"/>
      <c r="G81" s="240">
        <v>0</v>
      </c>
      <c r="H81" s="276" t="e">
        <f t="shared" si="63"/>
        <v>#DIV/0!</v>
      </c>
      <c r="I81" s="120"/>
      <c r="J81" s="240">
        <v>0</v>
      </c>
      <c r="K81" s="276" t="e">
        <f t="shared" si="64"/>
        <v>#DIV/0!</v>
      </c>
      <c r="L81" s="120"/>
      <c r="M81" s="240">
        <v>0</v>
      </c>
      <c r="N81" s="276" t="e">
        <f t="shared" si="65"/>
        <v>#DIV/0!</v>
      </c>
      <c r="O81" s="120"/>
      <c r="P81" s="240">
        <v>0</v>
      </c>
      <c r="Q81" s="276" t="e">
        <f t="shared" si="66"/>
        <v>#DIV/0!</v>
      </c>
      <c r="R81" s="120"/>
      <c r="S81" s="240">
        <v>0</v>
      </c>
      <c r="T81" s="276" t="e">
        <f t="shared" si="67"/>
        <v>#DIV/0!</v>
      </c>
      <c r="U81" s="120"/>
      <c r="V81" s="240">
        <v>0</v>
      </c>
      <c r="W81" s="276" t="e">
        <f t="shared" si="68"/>
        <v>#DIV/0!</v>
      </c>
      <c r="X81" s="120"/>
      <c r="Y81" s="240">
        <v>0</v>
      </c>
      <c r="Z81" s="276" t="e">
        <f t="shared" si="69"/>
        <v>#DIV/0!</v>
      </c>
      <c r="AA81" s="120"/>
      <c r="AB81" s="240">
        <v>0</v>
      </c>
      <c r="AC81" s="276" t="e">
        <f t="shared" si="70"/>
        <v>#DIV/0!</v>
      </c>
      <c r="AD81" s="120"/>
      <c r="AE81" s="240">
        <v>0</v>
      </c>
      <c r="AF81" s="276" t="e">
        <f t="shared" si="71"/>
        <v>#DIV/0!</v>
      </c>
      <c r="AG81" s="120"/>
      <c r="AH81" s="240">
        <v>0</v>
      </c>
      <c r="AI81" s="276" t="e">
        <f t="shared" si="72"/>
        <v>#DIV/0!</v>
      </c>
      <c r="AJ81" s="240">
        <v>0</v>
      </c>
      <c r="AK81" s="276" t="e">
        <f t="shared" si="73"/>
        <v>#DIV/0!</v>
      </c>
      <c r="AL81" s="240">
        <v>0</v>
      </c>
      <c r="AM81" s="276" t="e">
        <f t="shared" si="74"/>
        <v>#DIV/0!</v>
      </c>
      <c r="AN81" s="79"/>
    </row>
    <row r="82" spans="1:40" x14ac:dyDescent="0.35">
      <c r="A82" s="68" t="s">
        <v>305</v>
      </c>
      <c r="B82" s="253">
        <f t="shared" si="60"/>
        <v>0</v>
      </c>
      <c r="C82" s="113" t="e">
        <f t="shared" si="61"/>
        <v>#DIV/0!</v>
      </c>
      <c r="D82" s="240">
        <v>0</v>
      </c>
      <c r="E82" s="276" t="e">
        <f t="shared" si="62"/>
        <v>#DIV/0!</v>
      </c>
      <c r="F82" s="120"/>
      <c r="G82" s="240">
        <v>0</v>
      </c>
      <c r="H82" s="276" t="e">
        <f t="shared" si="63"/>
        <v>#DIV/0!</v>
      </c>
      <c r="I82" s="120"/>
      <c r="J82" s="240">
        <v>0</v>
      </c>
      <c r="K82" s="276" t="e">
        <f t="shared" si="64"/>
        <v>#DIV/0!</v>
      </c>
      <c r="L82" s="120"/>
      <c r="M82" s="240">
        <v>0</v>
      </c>
      <c r="N82" s="276" t="e">
        <f t="shared" si="65"/>
        <v>#DIV/0!</v>
      </c>
      <c r="O82" s="120"/>
      <c r="P82" s="240">
        <v>0</v>
      </c>
      <c r="Q82" s="276" t="e">
        <f t="shared" si="66"/>
        <v>#DIV/0!</v>
      </c>
      <c r="R82" s="120"/>
      <c r="S82" s="240">
        <v>0</v>
      </c>
      <c r="T82" s="276" t="e">
        <f t="shared" si="67"/>
        <v>#DIV/0!</v>
      </c>
      <c r="U82" s="120"/>
      <c r="V82" s="240">
        <v>0</v>
      </c>
      <c r="W82" s="276" t="e">
        <f t="shared" si="68"/>
        <v>#DIV/0!</v>
      </c>
      <c r="X82" s="120"/>
      <c r="Y82" s="240">
        <v>0</v>
      </c>
      <c r="Z82" s="276" t="e">
        <f t="shared" si="69"/>
        <v>#DIV/0!</v>
      </c>
      <c r="AA82" s="120"/>
      <c r="AB82" s="240">
        <v>0</v>
      </c>
      <c r="AC82" s="276" t="e">
        <f t="shared" si="70"/>
        <v>#DIV/0!</v>
      </c>
      <c r="AD82" s="120"/>
      <c r="AE82" s="240">
        <v>0</v>
      </c>
      <c r="AF82" s="276" t="e">
        <f t="shared" si="71"/>
        <v>#DIV/0!</v>
      </c>
      <c r="AG82" s="120"/>
      <c r="AH82" s="240">
        <v>0</v>
      </c>
      <c r="AI82" s="276" t="e">
        <f t="shared" si="72"/>
        <v>#DIV/0!</v>
      </c>
      <c r="AJ82" s="240">
        <v>0</v>
      </c>
      <c r="AK82" s="276" t="e">
        <f t="shared" si="73"/>
        <v>#DIV/0!</v>
      </c>
      <c r="AL82" s="240">
        <v>0</v>
      </c>
      <c r="AM82" s="276" t="e">
        <f t="shared" si="74"/>
        <v>#DIV/0!</v>
      </c>
      <c r="AN82" s="79"/>
    </row>
    <row r="83" spans="1:40" x14ac:dyDescent="0.35">
      <c r="A83" s="974" t="s">
        <v>831</v>
      </c>
      <c r="B83" s="253">
        <f t="shared" si="60"/>
        <v>0</v>
      </c>
      <c r="C83" s="113" t="e">
        <f t="shared" si="61"/>
        <v>#DIV/0!</v>
      </c>
      <c r="D83" s="240">
        <v>0</v>
      </c>
      <c r="E83" s="276" t="e">
        <f t="shared" si="62"/>
        <v>#DIV/0!</v>
      </c>
      <c r="F83" s="120"/>
      <c r="G83" s="240">
        <v>0</v>
      </c>
      <c r="H83" s="276" t="e">
        <f t="shared" si="63"/>
        <v>#DIV/0!</v>
      </c>
      <c r="I83" s="120"/>
      <c r="J83" s="240">
        <v>0</v>
      </c>
      <c r="K83" s="276" t="e">
        <f t="shared" si="64"/>
        <v>#DIV/0!</v>
      </c>
      <c r="L83" s="120"/>
      <c r="M83" s="240">
        <v>0</v>
      </c>
      <c r="N83" s="276" t="e">
        <f t="shared" si="65"/>
        <v>#DIV/0!</v>
      </c>
      <c r="O83" s="120"/>
      <c r="P83" s="240">
        <v>0</v>
      </c>
      <c r="Q83" s="276" t="e">
        <f t="shared" si="66"/>
        <v>#DIV/0!</v>
      </c>
      <c r="R83" s="120"/>
      <c r="S83" s="240">
        <v>0</v>
      </c>
      <c r="T83" s="276" t="e">
        <f t="shared" si="67"/>
        <v>#DIV/0!</v>
      </c>
      <c r="U83" s="120"/>
      <c r="V83" s="240">
        <v>0</v>
      </c>
      <c r="W83" s="276" t="e">
        <f t="shared" si="68"/>
        <v>#DIV/0!</v>
      </c>
      <c r="X83" s="120"/>
      <c r="Y83" s="240">
        <v>0</v>
      </c>
      <c r="Z83" s="276" t="e">
        <f t="shared" si="69"/>
        <v>#DIV/0!</v>
      </c>
      <c r="AA83" s="120"/>
      <c r="AB83" s="240">
        <v>0</v>
      </c>
      <c r="AC83" s="276" t="e">
        <f t="shared" si="70"/>
        <v>#DIV/0!</v>
      </c>
      <c r="AD83" s="120"/>
      <c r="AE83" s="240">
        <v>0</v>
      </c>
      <c r="AF83" s="276" t="e">
        <f t="shared" si="71"/>
        <v>#DIV/0!</v>
      </c>
      <c r="AG83" s="120"/>
      <c r="AH83" s="240">
        <v>0</v>
      </c>
      <c r="AI83" s="276" t="e">
        <f t="shared" si="72"/>
        <v>#DIV/0!</v>
      </c>
      <c r="AJ83" s="240">
        <v>0</v>
      </c>
      <c r="AK83" s="276" t="e">
        <f t="shared" si="73"/>
        <v>#DIV/0!</v>
      </c>
      <c r="AL83" s="240">
        <v>0</v>
      </c>
      <c r="AM83" s="276" t="e">
        <f t="shared" si="74"/>
        <v>#DIV/0!</v>
      </c>
      <c r="AN83" s="79"/>
    </row>
    <row r="84" spans="1:40" ht="13.15" x14ac:dyDescent="0.4">
      <c r="A84" s="109" t="s">
        <v>308</v>
      </c>
      <c r="B84" s="265">
        <f>SUM(B78:B83)</f>
        <v>0</v>
      </c>
      <c r="C84" s="114" t="e">
        <f t="shared" si="61"/>
        <v>#DIV/0!</v>
      </c>
      <c r="D84" s="256">
        <f>SUM(D78:D83)</f>
        <v>0</v>
      </c>
      <c r="E84" s="277" t="e">
        <f t="shared" si="62"/>
        <v>#DIV/0!</v>
      </c>
      <c r="F84" s="122"/>
      <c r="G84" s="256">
        <f>SUM(G78:G83)</f>
        <v>0</v>
      </c>
      <c r="H84" s="277" t="e">
        <f t="shared" si="63"/>
        <v>#DIV/0!</v>
      </c>
      <c r="I84" s="122"/>
      <c r="J84" s="256">
        <f>SUM(J78:J83)</f>
        <v>0</v>
      </c>
      <c r="K84" s="277" t="e">
        <f t="shared" si="64"/>
        <v>#DIV/0!</v>
      </c>
      <c r="L84" s="122"/>
      <c r="M84" s="256">
        <f>SUM(M78:M83)</f>
        <v>0</v>
      </c>
      <c r="N84" s="277" t="e">
        <f t="shared" si="65"/>
        <v>#DIV/0!</v>
      </c>
      <c r="O84" s="122"/>
      <c r="P84" s="256">
        <f>SUM(P78:P83)</f>
        <v>0</v>
      </c>
      <c r="Q84" s="277" t="e">
        <f t="shared" si="66"/>
        <v>#DIV/0!</v>
      </c>
      <c r="R84" s="122"/>
      <c r="S84" s="256">
        <f>SUM(S78:S83)</f>
        <v>0</v>
      </c>
      <c r="T84" s="277" t="e">
        <f t="shared" si="67"/>
        <v>#DIV/0!</v>
      </c>
      <c r="U84" s="122"/>
      <c r="V84" s="256">
        <f>SUM(V78:V83)</f>
        <v>0</v>
      </c>
      <c r="W84" s="277" t="e">
        <f t="shared" si="68"/>
        <v>#DIV/0!</v>
      </c>
      <c r="X84" s="122"/>
      <c r="Y84" s="256">
        <f>SUM(Y78:Y83)</f>
        <v>0</v>
      </c>
      <c r="Z84" s="277" t="e">
        <f t="shared" si="69"/>
        <v>#DIV/0!</v>
      </c>
      <c r="AA84" s="122"/>
      <c r="AB84" s="256">
        <f>SUM(AB78:AB83)</f>
        <v>0</v>
      </c>
      <c r="AC84" s="277" t="e">
        <f t="shared" si="70"/>
        <v>#DIV/0!</v>
      </c>
      <c r="AD84" s="122"/>
      <c r="AE84" s="256">
        <f>SUM(AE78:AE83)</f>
        <v>0</v>
      </c>
      <c r="AF84" s="277" t="e">
        <f t="shared" si="71"/>
        <v>#DIV/0!</v>
      </c>
      <c r="AG84" s="122"/>
      <c r="AH84" s="256">
        <f>SUM(AH78:AH83)</f>
        <v>0</v>
      </c>
      <c r="AI84" s="277" t="e">
        <f t="shared" si="72"/>
        <v>#DIV/0!</v>
      </c>
      <c r="AJ84" s="256">
        <f>SUM(AJ78:AJ83)</f>
        <v>0</v>
      </c>
      <c r="AK84" s="277" t="e">
        <f t="shared" si="73"/>
        <v>#DIV/0!</v>
      </c>
      <c r="AL84" s="256">
        <f>SUM(AL78:AL83)</f>
        <v>0</v>
      </c>
      <c r="AM84" s="277" t="e">
        <f t="shared" si="74"/>
        <v>#DIV/0!</v>
      </c>
      <c r="AN84" s="79"/>
    </row>
    <row r="85" spans="1:40" x14ac:dyDescent="0.35">
      <c r="B85" s="264"/>
      <c r="D85" s="255"/>
      <c r="E85" s="73"/>
      <c r="F85" s="120"/>
      <c r="G85" s="255"/>
      <c r="H85" s="73"/>
      <c r="I85" s="120"/>
      <c r="J85" s="255"/>
      <c r="K85" s="73"/>
      <c r="L85" s="120"/>
      <c r="M85" s="255"/>
      <c r="N85" s="73"/>
      <c r="O85" s="120"/>
      <c r="P85" s="255"/>
      <c r="Q85" s="73"/>
      <c r="R85" s="120"/>
      <c r="S85" s="255"/>
      <c r="T85" s="73"/>
      <c r="U85" s="120"/>
      <c r="V85" s="255"/>
      <c r="W85" s="73"/>
      <c r="X85" s="120"/>
      <c r="Y85" s="255"/>
      <c r="Z85" s="73"/>
      <c r="AA85" s="120"/>
      <c r="AB85" s="255"/>
      <c r="AC85" s="73"/>
      <c r="AD85" s="120"/>
      <c r="AE85" s="255"/>
      <c r="AF85" s="73"/>
      <c r="AG85" s="120"/>
      <c r="AH85" s="255"/>
      <c r="AI85" s="73"/>
      <c r="AJ85" s="255"/>
      <c r="AK85" s="73"/>
      <c r="AL85" s="255"/>
      <c r="AM85" s="73"/>
      <c r="AN85" s="79"/>
    </row>
    <row r="86" spans="1:40" ht="13.15" x14ac:dyDescent="0.4">
      <c r="A86" s="105" t="s">
        <v>309</v>
      </c>
      <c r="B86" s="243"/>
      <c r="D86" s="248"/>
      <c r="E86" s="73"/>
      <c r="F86" s="120"/>
      <c r="G86" s="248"/>
      <c r="H86" s="73"/>
      <c r="I86" s="120"/>
      <c r="J86" s="248"/>
      <c r="K86" s="73"/>
      <c r="L86" s="120"/>
      <c r="M86" s="248"/>
      <c r="N86" s="73"/>
      <c r="O86" s="120"/>
      <c r="P86" s="248"/>
      <c r="Q86" s="73"/>
      <c r="R86" s="120"/>
      <c r="S86" s="248"/>
      <c r="T86" s="73"/>
      <c r="U86" s="120"/>
      <c r="V86" s="248"/>
      <c r="W86" s="73"/>
      <c r="X86" s="120"/>
      <c r="Y86" s="248"/>
      <c r="Z86" s="73"/>
      <c r="AA86" s="120"/>
      <c r="AB86" s="248"/>
      <c r="AC86" s="73"/>
      <c r="AD86" s="120"/>
      <c r="AE86" s="248"/>
      <c r="AF86" s="73"/>
      <c r="AG86" s="120"/>
      <c r="AH86" s="248"/>
      <c r="AI86" s="73"/>
      <c r="AJ86" s="248"/>
      <c r="AK86" s="73"/>
      <c r="AL86" s="248"/>
      <c r="AM86" s="73"/>
      <c r="AN86" s="79"/>
    </row>
    <row r="87" spans="1:40" x14ac:dyDescent="0.35">
      <c r="A87" s="68" t="s">
        <v>310</v>
      </c>
      <c r="B87" s="253">
        <f t="shared" ref="B87:B109" si="75">+D87+G87+J87+M87+P87+S87+V87+Y87+AB87+AE87+AH87+AJ87+AL87</f>
        <v>0</v>
      </c>
      <c r="C87" s="113" t="e">
        <f t="shared" ref="C87:C112" si="76">+B87/$B$4</f>
        <v>#DIV/0!</v>
      </c>
      <c r="D87" s="240">
        <v>0</v>
      </c>
      <c r="E87" s="89" t="e">
        <f>+D87/D$4</f>
        <v>#DIV/0!</v>
      </c>
      <c r="F87" s="120"/>
      <c r="G87" s="240">
        <v>0</v>
      </c>
      <c r="H87" s="89" t="e">
        <f>+G87/G$4</f>
        <v>#DIV/0!</v>
      </c>
      <c r="I87" s="120"/>
      <c r="J87" s="240">
        <v>0</v>
      </c>
      <c r="K87" s="89" t="e">
        <f>+J87/J$4</f>
        <v>#DIV/0!</v>
      </c>
      <c r="L87" s="120"/>
      <c r="M87" s="240">
        <v>0</v>
      </c>
      <c r="N87" s="89" t="e">
        <f>+M87/M$4</f>
        <v>#DIV/0!</v>
      </c>
      <c r="O87" s="120"/>
      <c r="P87" s="240">
        <v>0</v>
      </c>
      <c r="Q87" s="89" t="e">
        <f>+P87/P$4</f>
        <v>#DIV/0!</v>
      </c>
      <c r="R87" s="120"/>
      <c r="S87" s="240">
        <v>0</v>
      </c>
      <c r="T87" s="89" t="e">
        <f>+S87/S$4</f>
        <v>#DIV/0!</v>
      </c>
      <c r="U87" s="120"/>
      <c r="V87" s="240">
        <v>0</v>
      </c>
      <c r="W87" s="89" t="e">
        <f>+V87/V$4</f>
        <v>#DIV/0!</v>
      </c>
      <c r="X87" s="120"/>
      <c r="Y87" s="240">
        <v>0</v>
      </c>
      <c r="Z87" s="89" t="e">
        <f>+Y87/Y$4</f>
        <v>#DIV/0!</v>
      </c>
      <c r="AA87" s="120"/>
      <c r="AB87" s="240">
        <v>0</v>
      </c>
      <c r="AC87" s="89" t="e">
        <f>+AB87/AB$4</f>
        <v>#DIV/0!</v>
      </c>
      <c r="AD87" s="120"/>
      <c r="AE87" s="240">
        <v>0</v>
      </c>
      <c r="AF87" s="89" t="e">
        <f>+AE87/AE$4</f>
        <v>#DIV/0!</v>
      </c>
      <c r="AG87" s="120"/>
      <c r="AH87" s="240">
        <v>0</v>
      </c>
      <c r="AI87" s="89" t="e">
        <f>+AH87/AH$4</f>
        <v>#DIV/0!</v>
      </c>
      <c r="AJ87" s="240">
        <v>0</v>
      </c>
      <c r="AK87" s="89" t="e">
        <f>+AJ87/AJ$4</f>
        <v>#DIV/0!</v>
      </c>
      <c r="AL87" s="240">
        <v>0</v>
      </c>
      <c r="AM87" s="89" t="e">
        <f>+AL87/AL$4</f>
        <v>#DIV/0!</v>
      </c>
      <c r="AN87" s="79"/>
    </row>
    <row r="88" spans="1:40" x14ac:dyDescent="0.35">
      <c r="A88" s="975" t="s">
        <v>833</v>
      </c>
      <c r="B88" s="253">
        <f t="shared" si="75"/>
        <v>0</v>
      </c>
      <c r="C88" s="113" t="e">
        <f t="shared" si="76"/>
        <v>#DIV/0!</v>
      </c>
      <c r="D88" s="240">
        <v>0</v>
      </c>
      <c r="E88" s="89" t="e">
        <f t="shared" ref="E88:E110" si="77">+D88/D$4</f>
        <v>#DIV/0!</v>
      </c>
      <c r="F88" s="120"/>
      <c r="G88" s="240">
        <v>0</v>
      </c>
      <c r="H88" s="89" t="e">
        <f t="shared" ref="H88:H110" si="78">+G88/G$4</f>
        <v>#DIV/0!</v>
      </c>
      <c r="I88" s="120"/>
      <c r="J88" s="240">
        <v>0</v>
      </c>
      <c r="K88" s="89" t="e">
        <f t="shared" ref="K88:K110" si="79">+J88/J$4</f>
        <v>#DIV/0!</v>
      </c>
      <c r="L88" s="120"/>
      <c r="M88" s="240">
        <v>0</v>
      </c>
      <c r="N88" s="89" t="e">
        <f t="shared" ref="N88:N110" si="80">+M88/M$4</f>
        <v>#DIV/0!</v>
      </c>
      <c r="O88" s="120"/>
      <c r="P88" s="240">
        <v>0</v>
      </c>
      <c r="Q88" s="89" t="e">
        <f t="shared" ref="Q88:Q110" si="81">+P88/P$4</f>
        <v>#DIV/0!</v>
      </c>
      <c r="R88" s="120"/>
      <c r="S88" s="240">
        <v>0</v>
      </c>
      <c r="T88" s="89" t="e">
        <f t="shared" ref="T88:T110" si="82">+S88/S$4</f>
        <v>#DIV/0!</v>
      </c>
      <c r="U88" s="120"/>
      <c r="V88" s="240">
        <v>0</v>
      </c>
      <c r="W88" s="89" t="e">
        <f t="shared" ref="W88:W110" si="83">+V88/V$4</f>
        <v>#DIV/0!</v>
      </c>
      <c r="X88" s="120"/>
      <c r="Y88" s="240">
        <v>0</v>
      </c>
      <c r="Z88" s="89" t="e">
        <f t="shared" ref="Z88:Z110" si="84">+Y88/Y$4</f>
        <v>#DIV/0!</v>
      </c>
      <c r="AA88" s="120"/>
      <c r="AB88" s="240">
        <v>0</v>
      </c>
      <c r="AC88" s="89" t="e">
        <f t="shared" ref="AC88:AC110" si="85">+AB88/AB$4</f>
        <v>#DIV/0!</v>
      </c>
      <c r="AD88" s="120"/>
      <c r="AE88" s="240">
        <v>0</v>
      </c>
      <c r="AF88" s="89" t="e">
        <f t="shared" ref="AF88:AF110" si="86">+AE88/AE$4</f>
        <v>#DIV/0!</v>
      </c>
      <c r="AG88" s="120"/>
      <c r="AH88" s="240">
        <v>0</v>
      </c>
      <c r="AI88" s="89" t="e">
        <f t="shared" ref="AI88:AI110" si="87">+AH88/AH$4</f>
        <v>#DIV/0!</v>
      </c>
      <c r="AJ88" s="240">
        <v>0</v>
      </c>
      <c r="AK88" s="89" t="e">
        <f t="shared" ref="AK88:AK110" si="88">+AJ88/AJ$4</f>
        <v>#DIV/0!</v>
      </c>
      <c r="AL88" s="240">
        <v>0</v>
      </c>
      <c r="AM88" s="89" t="e">
        <f t="shared" ref="AM88:AM110" si="89">+AL88/AL$4</f>
        <v>#DIV/0!</v>
      </c>
      <c r="AN88" s="79"/>
    </row>
    <row r="89" spans="1:40" x14ac:dyDescent="0.35">
      <c r="A89" s="68" t="s">
        <v>312</v>
      </c>
      <c r="B89" s="253">
        <f t="shared" si="75"/>
        <v>0</v>
      </c>
      <c r="C89" s="113" t="e">
        <f t="shared" si="76"/>
        <v>#DIV/0!</v>
      </c>
      <c r="D89" s="240">
        <v>0</v>
      </c>
      <c r="E89" s="89" t="e">
        <f t="shared" si="77"/>
        <v>#DIV/0!</v>
      </c>
      <c r="F89" s="120"/>
      <c r="G89" s="240">
        <v>0</v>
      </c>
      <c r="H89" s="89" t="e">
        <f t="shared" si="78"/>
        <v>#DIV/0!</v>
      </c>
      <c r="I89" s="120"/>
      <c r="J89" s="240">
        <v>0</v>
      </c>
      <c r="K89" s="89" t="e">
        <f t="shared" si="79"/>
        <v>#DIV/0!</v>
      </c>
      <c r="L89" s="120"/>
      <c r="M89" s="240">
        <v>0</v>
      </c>
      <c r="N89" s="89" t="e">
        <f t="shared" si="80"/>
        <v>#DIV/0!</v>
      </c>
      <c r="O89" s="120"/>
      <c r="P89" s="240">
        <v>0</v>
      </c>
      <c r="Q89" s="89" t="e">
        <f t="shared" si="81"/>
        <v>#DIV/0!</v>
      </c>
      <c r="R89" s="120"/>
      <c r="S89" s="240">
        <v>0</v>
      </c>
      <c r="T89" s="89" t="e">
        <f t="shared" si="82"/>
        <v>#DIV/0!</v>
      </c>
      <c r="U89" s="120"/>
      <c r="V89" s="240">
        <v>0</v>
      </c>
      <c r="W89" s="89" t="e">
        <f t="shared" si="83"/>
        <v>#DIV/0!</v>
      </c>
      <c r="X89" s="120"/>
      <c r="Y89" s="240">
        <v>0</v>
      </c>
      <c r="Z89" s="89" t="e">
        <f t="shared" si="84"/>
        <v>#DIV/0!</v>
      </c>
      <c r="AA89" s="120"/>
      <c r="AB89" s="240">
        <v>0</v>
      </c>
      <c r="AC89" s="89" t="e">
        <f t="shared" si="85"/>
        <v>#DIV/0!</v>
      </c>
      <c r="AD89" s="120"/>
      <c r="AE89" s="240">
        <v>0</v>
      </c>
      <c r="AF89" s="89" t="e">
        <f t="shared" si="86"/>
        <v>#DIV/0!</v>
      </c>
      <c r="AG89" s="120"/>
      <c r="AH89" s="240">
        <v>0</v>
      </c>
      <c r="AI89" s="89" t="e">
        <f t="shared" si="87"/>
        <v>#DIV/0!</v>
      </c>
      <c r="AJ89" s="240">
        <v>0</v>
      </c>
      <c r="AK89" s="89" t="e">
        <f t="shared" si="88"/>
        <v>#DIV/0!</v>
      </c>
      <c r="AL89" s="240">
        <v>0</v>
      </c>
      <c r="AM89" s="89" t="e">
        <f t="shared" si="89"/>
        <v>#DIV/0!</v>
      </c>
      <c r="AN89" s="79"/>
    </row>
    <row r="90" spans="1:40" x14ac:dyDescent="0.35">
      <c r="A90" s="68" t="s">
        <v>313</v>
      </c>
      <c r="B90" s="253">
        <f t="shared" si="75"/>
        <v>0</v>
      </c>
      <c r="C90" s="113" t="e">
        <f t="shared" si="76"/>
        <v>#DIV/0!</v>
      </c>
      <c r="D90" s="240">
        <v>0</v>
      </c>
      <c r="E90" s="89" t="e">
        <f t="shared" si="77"/>
        <v>#DIV/0!</v>
      </c>
      <c r="F90" s="120"/>
      <c r="G90" s="240">
        <v>0</v>
      </c>
      <c r="H90" s="89" t="e">
        <f t="shared" si="78"/>
        <v>#DIV/0!</v>
      </c>
      <c r="I90" s="120"/>
      <c r="J90" s="240">
        <v>0</v>
      </c>
      <c r="K90" s="89" t="e">
        <f t="shared" si="79"/>
        <v>#DIV/0!</v>
      </c>
      <c r="L90" s="120"/>
      <c r="M90" s="240">
        <v>0</v>
      </c>
      <c r="N90" s="89" t="e">
        <f t="shared" si="80"/>
        <v>#DIV/0!</v>
      </c>
      <c r="O90" s="120"/>
      <c r="P90" s="240">
        <v>0</v>
      </c>
      <c r="Q90" s="89" t="e">
        <f t="shared" si="81"/>
        <v>#DIV/0!</v>
      </c>
      <c r="R90" s="120"/>
      <c r="S90" s="240">
        <v>0</v>
      </c>
      <c r="T90" s="89" t="e">
        <f t="shared" si="82"/>
        <v>#DIV/0!</v>
      </c>
      <c r="U90" s="120"/>
      <c r="V90" s="240">
        <v>0</v>
      </c>
      <c r="W90" s="89" t="e">
        <f t="shared" si="83"/>
        <v>#DIV/0!</v>
      </c>
      <c r="X90" s="120"/>
      <c r="Y90" s="240">
        <v>0</v>
      </c>
      <c r="Z90" s="89" t="e">
        <f t="shared" si="84"/>
        <v>#DIV/0!</v>
      </c>
      <c r="AA90" s="120"/>
      <c r="AB90" s="240">
        <v>0</v>
      </c>
      <c r="AC90" s="89" t="e">
        <f t="shared" si="85"/>
        <v>#DIV/0!</v>
      </c>
      <c r="AD90" s="120"/>
      <c r="AE90" s="240">
        <v>0</v>
      </c>
      <c r="AF90" s="89" t="e">
        <f t="shared" si="86"/>
        <v>#DIV/0!</v>
      </c>
      <c r="AG90" s="120"/>
      <c r="AH90" s="240">
        <v>0</v>
      </c>
      <c r="AI90" s="89" t="e">
        <f t="shared" si="87"/>
        <v>#DIV/0!</v>
      </c>
      <c r="AJ90" s="240">
        <v>0</v>
      </c>
      <c r="AK90" s="89" t="e">
        <f t="shared" si="88"/>
        <v>#DIV/0!</v>
      </c>
      <c r="AL90" s="240">
        <v>0</v>
      </c>
      <c r="AM90" s="89" t="e">
        <f t="shared" si="89"/>
        <v>#DIV/0!</v>
      </c>
      <c r="AN90" s="79"/>
    </row>
    <row r="91" spans="1:40" x14ac:dyDescent="0.35">
      <c r="A91" s="68" t="s">
        <v>314</v>
      </c>
      <c r="B91" s="253">
        <f t="shared" si="75"/>
        <v>0</v>
      </c>
      <c r="C91" s="113" t="e">
        <f t="shared" si="76"/>
        <v>#DIV/0!</v>
      </c>
      <c r="D91" s="240">
        <v>0</v>
      </c>
      <c r="E91" s="89" t="e">
        <f t="shared" si="77"/>
        <v>#DIV/0!</v>
      </c>
      <c r="F91" s="120"/>
      <c r="G91" s="240">
        <v>0</v>
      </c>
      <c r="H91" s="89" t="e">
        <f t="shared" si="78"/>
        <v>#DIV/0!</v>
      </c>
      <c r="I91" s="120"/>
      <c r="J91" s="240">
        <v>0</v>
      </c>
      <c r="K91" s="89" t="e">
        <f t="shared" si="79"/>
        <v>#DIV/0!</v>
      </c>
      <c r="L91" s="120"/>
      <c r="M91" s="240">
        <v>0</v>
      </c>
      <c r="N91" s="89" t="e">
        <f t="shared" si="80"/>
        <v>#DIV/0!</v>
      </c>
      <c r="O91" s="120"/>
      <c r="P91" s="240">
        <v>0</v>
      </c>
      <c r="Q91" s="89" t="e">
        <f t="shared" si="81"/>
        <v>#DIV/0!</v>
      </c>
      <c r="R91" s="120"/>
      <c r="S91" s="240">
        <v>0</v>
      </c>
      <c r="T91" s="89" t="e">
        <f t="shared" si="82"/>
        <v>#DIV/0!</v>
      </c>
      <c r="U91" s="120"/>
      <c r="V91" s="240">
        <v>0</v>
      </c>
      <c r="W91" s="89" t="e">
        <f t="shared" si="83"/>
        <v>#DIV/0!</v>
      </c>
      <c r="X91" s="120"/>
      <c r="Y91" s="240">
        <v>0</v>
      </c>
      <c r="Z91" s="89" t="e">
        <f t="shared" si="84"/>
        <v>#DIV/0!</v>
      </c>
      <c r="AA91" s="120"/>
      <c r="AB91" s="240">
        <v>0</v>
      </c>
      <c r="AC91" s="89" t="e">
        <f t="shared" si="85"/>
        <v>#DIV/0!</v>
      </c>
      <c r="AD91" s="120"/>
      <c r="AE91" s="240">
        <v>0</v>
      </c>
      <c r="AF91" s="89" t="e">
        <f t="shared" si="86"/>
        <v>#DIV/0!</v>
      </c>
      <c r="AG91" s="120"/>
      <c r="AH91" s="240">
        <v>0</v>
      </c>
      <c r="AI91" s="89" t="e">
        <f t="shared" si="87"/>
        <v>#DIV/0!</v>
      </c>
      <c r="AJ91" s="240">
        <v>0</v>
      </c>
      <c r="AK91" s="89" t="e">
        <f t="shared" si="88"/>
        <v>#DIV/0!</v>
      </c>
      <c r="AL91" s="240">
        <v>0</v>
      </c>
      <c r="AM91" s="89" t="e">
        <f t="shared" si="89"/>
        <v>#DIV/0!</v>
      </c>
      <c r="AN91" s="79"/>
    </row>
    <row r="92" spans="1:40" x14ac:dyDescent="0.35">
      <c r="A92" s="68" t="s">
        <v>315</v>
      </c>
      <c r="B92" s="253">
        <f t="shared" si="75"/>
        <v>0</v>
      </c>
      <c r="C92" s="113" t="e">
        <f t="shared" si="76"/>
        <v>#DIV/0!</v>
      </c>
      <c r="D92" s="240">
        <v>0</v>
      </c>
      <c r="E92" s="89" t="e">
        <f t="shared" si="77"/>
        <v>#DIV/0!</v>
      </c>
      <c r="F92" s="120"/>
      <c r="G92" s="240">
        <v>0</v>
      </c>
      <c r="H92" s="89" t="e">
        <f t="shared" si="78"/>
        <v>#DIV/0!</v>
      </c>
      <c r="I92" s="120"/>
      <c r="J92" s="240">
        <v>0</v>
      </c>
      <c r="K92" s="89" t="e">
        <f t="shared" si="79"/>
        <v>#DIV/0!</v>
      </c>
      <c r="L92" s="120"/>
      <c r="M92" s="240">
        <v>0</v>
      </c>
      <c r="N92" s="89" t="e">
        <f t="shared" si="80"/>
        <v>#DIV/0!</v>
      </c>
      <c r="O92" s="120"/>
      <c r="P92" s="240">
        <v>0</v>
      </c>
      <c r="Q92" s="89" t="e">
        <f t="shared" si="81"/>
        <v>#DIV/0!</v>
      </c>
      <c r="R92" s="120"/>
      <c r="S92" s="240">
        <v>0</v>
      </c>
      <c r="T92" s="89" t="e">
        <f t="shared" si="82"/>
        <v>#DIV/0!</v>
      </c>
      <c r="U92" s="120"/>
      <c r="V92" s="240">
        <v>0</v>
      </c>
      <c r="W92" s="89" t="e">
        <f t="shared" si="83"/>
        <v>#DIV/0!</v>
      </c>
      <c r="X92" s="120"/>
      <c r="Y92" s="240">
        <v>0</v>
      </c>
      <c r="Z92" s="89" t="e">
        <f t="shared" si="84"/>
        <v>#DIV/0!</v>
      </c>
      <c r="AA92" s="120"/>
      <c r="AB92" s="240">
        <v>0</v>
      </c>
      <c r="AC92" s="89" t="e">
        <f t="shared" si="85"/>
        <v>#DIV/0!</v>
      </c>
      <c r="AD92" s="120"/>
      <c r="AE92" s="240">
        <v>0</v>
      </c>
      <c r="AF92" s="89" t="e">
        <f t="shared" si="86"/>
        <v>#DIV/0!</v>
      </c>
      <c r="AG92" s="120"/>
      <c r="AH92" s="240">
        <v>0</v>
      </c>
      <c r="AI92" s="89" t="e">
        <f t="shared" si="87"/>
        <v>#DIV/0!</v>
      </c>
      <c r="AJ92" s="240">
        <v>0</v>
      </c>
      <c r="AK92" s="89" t="e">
        <f t="shared" si="88"/>
        <v>#DIV/0!</v>
      </c>
      <c r="AL92" s="240">
        <v>0</v>
      </c>
      <c r="AM92" s="89" t="e">
        <f t="shared" si="89"/>
        <v>#DIV/0!</v>
      </c>
      <c r="AN92" s="79"/>
    </row>
    <row r="93" spans="1:40" x14ac:dyDescent="0.35">
      <c r="A93" s="68" t="s">
        <v>316</v>
      </c>
      <c r="B93" s="253">
        <f t="shared" si="75"/>
        <v>0</v>
      </c>
      <c r="C93" s="113" t="e">
        <f t="shared" si="76"/>
        <v>#DIV/0!</v>
      </c>
      <c r="D93" s="240">
        <v>0</v>
      </c>
      <c r="E93" s="89" t="e">
        <f t="shared" si="77"/>
        <v>#DIV/0!</v>
      </c>
      <c r="F93" s="120"/>
      <c r="G93" s="240">
        <v>0</v>
      </c>
      <c r="H93" s="89" t="e">
        <f t="shared" si="78"/>
        <v>#DIV/0!</v>
      </c>
      <c r="I93" s="120"/>
      <c r="J93" s="240">
        <v>0</v>
      </c>
      <c r="K93" s="89" t="e">
        <f t="shared" si="79"/>
        <v>#DIV/0!</v>
      </c>
      <c r="L93" s="120"/>
      <c r="M93" s="240">
        <v>0</v>
      </c>
      <c r="N93" s="89" t="e">
        <f t="shared" si="80"/>
        <v>#DIV/0!</v>
      </c>
      <c r="O93" s="120"/>
      <c r="P93" s="240">
        <v>0</v>
      </c>
      <c r="Q93" s="89" t="e">
        <f t="shared" si="81"/>
        <v>#DIV/0!</v>
      </c>
      <c r="R93" s="120"/>
      <c r="S93" s="240">
        <v>0</v>
      </c>
      <c r="T93" s="89" t="e">
        <f t="shared" si="82"/>
        <v>#DIV/0!</v>
      </c>
      <c r="U93" s="120"/>
      <c r="V93" s="240">
        <v>0</v>
      </c>
      <c r="W93" s="89" t="e">
        <f t="shared" si="83"/>
        <v>#DIV/0!</v>
      </c>
      <c r="X93" s="120"/>
      <c r="Y93" s="240">
        <v>0</v>
      </c>
      <c r="Z93" s="89" t="e">
        <f t="shared" si="84"/>
        <v>#DIV/0!</v>
      </c>
      <c r="AA93" s="120"/>
      <c r="AB93" s="240">
        <v>0</v>
      </c>
      <c r="AC93" s="89" t="e">
        <f t="shared" si="85"/>
        <v>#DIV/0!</v>
      </c>
      <c r="AD93" s="120"/>
      <c r="AE93" s="240">
        <v>0</v>
      </c>
      <c r="AF93" s="89" t="e">
        <f t="shared" si="86"/>
        <v>#DIV/0!</v>
      </c>
      <c r="AG93" s="120"/>
      <c r="AH93" s="240">
        <v>0</v>
      </c>
      <c r="AI93" s="89" t="e">
        <f t="shared" si="87"/>
        <v>#DIV/0!</v>
      </c>
      <c r="AJ93" s="240">
        <v>0</v>
      </c>
      <c r="AK93" s="89" t="e">
        <f t="shared" si="88"/>
        <v>#DIV/0!</v>
      </c>
      <c r="AL93" s="240">
        <v>0</v>
      </c>
      <c r="AM93" s="89" t="e">
        <f t="shared" si="89"/>
        <v>#DIV/0!</v>
      </c>
      <c r="AN93" s="79"/>
    </row>
    <row r="94" spans="1:40" x14ac:dyDescent="0.35">
      <c r="A94" s="68" t="s">
        <v>317</v>
      </c>
      <c r="B94" s="253">
        <f t="shared" si="75"/>
        <v>0</v>
      </c>
      <c r="C94" s="113" t="e">
        <f t="shared" si="76"/>
        <v>#DIV/0!</v>
      </c>
      <c r="D94" s="240">
        <v>0</v>
      </c>
      <c r="E94" s="89" t="e">
        <f t="shared" si="77"/>
        <v>#DIV/0!</v>
      </c>
      <c r="F94" s="120"/>
      <c r="G94" s="240">
        <v>0</v>
      </c>
      <c r="H94" s="89" t="e">
        <f t="shared" si="78"/>
        <v>#DIV/0!</v>
      </c>
      <c r="I94" s="120"/>
      <c r="J94" s="240">
        <v>0</v>
      </c>
      <c r="K94" s="89" t="e">
        <f t="shared" si="79"/>
        <v>#DIV/0!</v>
      </c>
      <c r="L94" s="120"/>
      <c r="M94" s="240">
        <v>0</v>
      </c>
      <c r="N94" s="89" t="e">
        <f t="shared" si="80"/>
        <v>#DIV/0!</v>
      </c>
      <c r="O94" s="120"/>
      <c r="P94" s="240">
        <v>0</v>
      </c>
      <c r="Q94" s="89" t="e">
        <f t="shared" si="81"/>
        <v>#DIV/0!</v>
      </c>
      <c r="R94" s="120"/>
      <c r="S94" s="240">
        <v>0</v>
      </c>
      <c r="T94" s="89" t="e">
        <f t="shared" si="82"/>
        <v>#DIV/0!</v>
      </c>
      <c r="U94" s="120"/>
      <c r="V94" s="240">
        <v>0</v>
      </c>
      <c r="W94" s="89" t="e">
        <f t="shared" si="83"/>
        <v>#DIV/0!</v>
      </c>
      <c r="X94" s="120"/>
      <c r="Y94" s="240">
        <v>0</v>
      </c>
      <c r="Z94" s="89" t="e">
        <f t="shared" si="84"/>
        <v>#DIV/0!</v>
      </c>
      <c r="AA94" s="120"/>
      <c r="AB94" s="240">
        <v>0</v>
      </c>
      <c r="AC94" s="89" t="e">
        <f t="shared" si="85"/>
        <v>#DIV/0!</v>
      </c>
      <c r="AD94" s="120"/>
      <c r="AE94" s="240">
        <v>0</v>
      </c>
      <c r="AF94" s="89" t="e">
        <f t="shared" si="86"/>
        <v>#DIV/0!</v>
      </c>
      <c r="AG94" s="120"/>
      <c r="AH94" s="240">
        <v>0</v>
      </c>
      <c r="AI94" s="89" t="e">
        <f t="shared" si="87"/>
        <v>#DIV/0!</v>
      </c>
      <c r="AJ94" s="240">
        <v>0</v>
      </c>
      <c r="AK94" s="89" t="e">
        <f t="shared" si="88"/>
        <v>#DIV/0!</v>
      </c>
      <c r="AL94" s="240">
        <v>0</v>
      </c>
      <c r="AM94" s="89" t="e">
        <f t="shared" si="89"/>
        <v>#DIV/0!</v>
      </c>
      <c r="AN94" s="79"/>
    </row>
    <row r="95" spans="1:40" x14ac:dyDescent="0.35">
      <c r="A95" s="68" t="s">
        <v>318</v>
      </c>
      <c r="B95" s="253">
        <f t="shared" si="75"/>
        <v>0</v>
      </c>
      <c r="C95" s="113" t="e">
        <f t="shared" si="76"/>
        <v>#DIV/0!</v>
      </c>
      <c r="D95" s="240">
        <v>0</v>
      </c>
      <c r="E95" s="89" t="e">
        <f t="shared" si="77"/>
        <v>#DIV/0!</v>
      </c>
      <c r="F95" s="120"/>
      <c r="G95" s="240">
        <v>0</v>
      </c>
      <c r="H95" s="89" t="e">
        <f t="shared" si="78"/>
        <v>#DIV/0!</v>
      </c>
      <c r="I95" s="120"/>
      <c r="J95" s="240">
        <v>0</v>
      </c>
      <c r="K95" s="89" t="e">
        <f t="shared" si="79"/>
        <v>#DIV/0!</v>
      </c>
      <c r="L95" s="120"/>
      <c r="M95" s="240">
        <v>0</v>
      </c>
      <c r="N95" s="89" t="e">
        <f t="shared" si="80"/>
        <v>#DIV/0!</v>
      </c>
      <c r="O95" s="120"/>
      <c r="P95" s="240">
        <v>0</v>
      </c>
      <c r="Q95" s="89" t="e">
        <f t="shared" si="81"/>
        <v>#DIV/0!</v>
      </c>
      <c r="R95" s="120"/>
      <c r="S95" s="240">
        <v>0</v>
      </c>
      <c r="T95" s="89" t="e">
        <f t="shared" si="82"/>
        <v>#DIV/0!</v>
      </c>
      <c r="U95" s="120"/>
      <c r="V95" s="240">
        <v>0</v>
      </c>
      <c r="W95" s="89" t="e">
        <f t="shared" si="83"/>
        <v>#DIV/0!</v>
      </c>
      <c r="X95" s="120"/>
      <c r="Y95" s="240">
        <v>0</v>
      </c>
      <c r="Z95" s="89" t="e">
        <f t="shared" si="84"/>
        <v>#DIV/0!</v>
      </c>
      <c r="AA95" s="120"/>
      <c r="AB95" s="240">
        <v>0</v>
      </c>
      <c r="AC95" s="89" t="e">
        <f t="shared" si="85"/>
        <v>#DIV/0!</v>
      </c>
      <c r="AD95" s="120"/>
      <c r="AE95" s="240">
        <v>0</v>
      </c>
      <c r="AF95" s="89" t="e">
        <f t="shared" si="86"/>
        <v>#DIV/0!</v>
      </c>
      <c r="AG95" s="120"/>
      <c r="AH95" s="240">
        <v>0</v>
      </c>
      <c r="AI95" s="89" t="e">
        <f t="shared" si="87"/>
        <v>#DIV/0!</v>
      </c>
      <c r="AJ95" s="240">
        <v>0</v>
      </c>
      <c r="AK95" s="89" t="e">
        <f t="shared" si="88"/>
        <v>#DIV/0!</v>
      </c>
      <c r="AL95" s="240">
        <v>0</v>
      </c>
      <c r="AM95" s="89" t="e">
        <f t="shared" si="89"/>
        <v>#DIV/0!</v>
      </c>
      <c r="AN95" s="79"/>
    </row>
    <row r="96" spans="1:40" x14ac:dyDescent="0.35">
      <c r="A96" s="68" t="s">
        <v>319</v>
      </c>
      <c r="B96" s="253">
        <f t="shared" si="75"/>
        <v>0</v>
      </c>
      <c r="C96" s="113" t="e">
        <f t="shared" si="76"/>
        <v>#DIV/0!</v>
      </c>
      <c r="D96" s="240">
        <v>0</v>
      </c>
      <c r="E96" s="89" t="e">
        <f t="shared" si="77"/>
        <v>#DIV/0!</v>
      </c>
      <c r="F96" s="120"/>
      <c r="G96" s="240">
        <v>0</v>
      </c>
      <c r="H96" s="89" t="e">
        <f t="shared" si="78"/>
        <v>#DIV/0!</v>
      </c>
      <c r="I96" s="120"/>
      <c r="J96" s="240">
        <v>0</v>
      </c>
      <c r="K96" s="89" t="e">
        <f t="shared" si="79"/>
        <v>#DIV/0!</v>
      </c>
      <c r="L96" s="120"/>
      <c r="M96" s="240">
        <v>0</v>
      </c>
      <c r="N96" s="89" t="e">
        <f t="shared" si="80"/>
        <v>#DIV/0!</v>
      </c>
      <c r="O96" s="120"/>
      <c r="P96" s="240">
        <v>0</v>
      </c>
      <c r="Q96" s="89" t="e">
        <f t="shared" si="81"/>
        <v>#DIV/0!</v>
      </c>
      <c r="R96" s="120"/>
      <c r="S96" s="240">
        <v>0</v>
      </c>
      <c r="T96" s="89" t="e">
        <f t="shared" si="82"/>
        <v>#DIV/0!</v>
      </c>
      <c r="U96" s="120"/>
      <c r="V96" s="240">
        <v>0</v>
      </c>
      <c r="W96" s="89" t="e">
        <f t="shared" si="83"/>
        <v>#DIV/0!</v>
      </c>
      <c r="X96" s="120"/>
      <c r="Y96" s="240">
        <v>0</v>
      </c>
      <c r="Z96" s="89" t="e">
        <f t="shared" si="84"/>
        <v>#DIV/0!</v>
      </c>
      <c r="AA96" s="120"/>
      <c r="AB96" s="240">
        <v>0</v>
      </c>
      <c r="AC96" s="89" t="e">
        <f t="shared" si="85"/>
        <v>#DIV/0!</v>
      </c>
      <c r="AD96" s="120"/>
      <c r="AE96" s="240">
        <v>0</v>
      </c>
      <c r="AF96" s="89" t="e">
        <f t="shared" si="86"/>
        <v>#DIV/0!</v>
      </c>
      <c r="AG96" s="120"/>
      <c r="AH96" s="240">
        <v>0</v>
      </c>
      <c r="AI96" s="89" t="e">
        <f t="shared" si="87"/>
        <v>#DIV/0!</v>
      </c>
      <c r="AJ96" s="240">
        <v>0</v>
      </c>
      <c r="AK96" s="89" t="e">
        <f t="shared" si="88"/>
        <v>#DIV/0!</v>
      </c>
      <c r="AL96" s="240">
        <v>0</v>
      </c>
      <c r="AM96" s="89" t="e">
        <f t="shared" si="89"/>
        <v>#DIV/0!</v>
      </c>
      <c r="AN96" s="79"/>
    </row>
    <row r="97" spans="1:40" x14ac:dyDescent="0.35">
      <c r="A97" s="68" t="s">
        <v>320</v>
      </c>
      <c r="B97" s="253">
        <f t="shared" si="75"/>
        <v>0</v>
      </c>
      <c r="C97" s="113" t="e">
        <f t="shared" si="76"/>
        <v>#DIV/0!</v>
      </c>
      <c r="D97" s="240">
        <v>0</v>
      </c>
      <c r="E97" s="89" t="e">
        <f t="shared" si="77"/>
        <v>#DIV/0!</v>
      </c>
      <c r="F97" s="120"/>
      <c r="G97" s="240">
        <v>0</v>
      </c>
      <c r="H97" s="89" t="e">
        <f t="shared" si="78"/>
        <v>#DIV/0!</v>
      </c>
      <c r="I97" s="120"/>
      <c r="J97" s="240">
        <v>0</v>
      </c>
      <c r="K97" s="89" t="e">
        <f t="shared" si="79"/>
        <v>#DIV/0!</v>
      </c>
      <c r="L97" s="120"/>
      <c r="M97" s="240">
        <v>0</v>
      </c>
      <c r="N97" s="89" t="e">
        <f t="shared" si="80"/>
        <v>#DIV/0!</v>
      </c>
      <c r="O97" s="120"/>
      <c r="P97" s="240">
        <v>0</v>
      </c>
      <c r="Q97" s="89" t="e">
        <f t="shared" si="81"/>
        <v>#DIV/0!</v>
      </c>
      <c r="R97" s="120"/>
      <c r="S97" s="240">
        <v>0</v>
      </c>
      <c r="T97" s="89" t="e">
        <f t="shared" si="82"/>
        <v>#DIV/0!</v>
      </c>
      <c r="U97" s="120"/>
      <c r="V97" s="240">
        <v>0</v>
      </c>
      <c r="W97" s="89" t="e">
        <f t="shared" si="83"/>
        <v>#DIV/0!</v>
      </c>
      <c r="X97" s="120"/>
      <c r="Y97" s="240">
        <v>0</v>
      </c>
      <c r="Z97" s="89" t="e">
        <f t="shared" si="84"/>
        <v>#DIV/0!</v>
      </c>
      <c r="AA97" s="120"/>
      <c r="AB97" s="240">
        <v>0</v>
      </c>
      <c r="AC97" s="89" t="e">
        <f t="shared" si="85"/>
        <v>#DIV/0!</v>
      </c>
      <c r="AD97" s="120"/>
      <c r="AE97" s="240">
        <v>0</v>
      </c>
      <c r="AF97" s="89" t="e">
        <f t="shared" si="86"/>
        <v>#DIV/0!</v>
      </c>
      <c r="AG97" s="120"/>
      <c r="AH97" s="240">
        <v>0</v>
      </c>
      <c r="AI97" s="89" t="e">
        <f t="shared" si="87"/>
        <v>#DIV/0!</v>
      </c>
      <c r="AJ97" s="240">
        <v>0</v>
      </c>
      <c r="AK97" s="89" t="e">
        <f t="shared" si="88"/>
        <v>#DIV/0!</v>
      </c>
      <c r="AL97" s="240">
        <v>0</v>
      </c>
      <c r="AM97" s="89" t="e">
        <f t="shared" si="89"/>
        <v>#DIV/0!</v>
      </c>
      <c r="AN97" s="79"/>
    </row>
    <row r="98" spans="1:40" x14ac:dyDescent="0.35">
      <c r="A98" s="68" t="s">
        <v>321</v>
      </c>
      <c r="B98" s="253">
        <f t="shared" si="75"/>
        <v>0</v>
      </c>
      <c r="C98" s="113" t="e">
        <f t="shared" si="76"/>
        <v>#DIV/0!</v>
      </c>
      <c r="D98" s="240">
        <v>0</v>
      </c>
      <c r="E98" s="89" t="e">
        <f t="shared" si="77"/>
        <v>#DIV/0!</v>
      </c>
      <c r="F98" s="120"/>
      <c r="G98" s="240">
        <v>0</v>
      </c>
      <c r="H98" s="89" t="e">
        <f t="shared" si="78"/>
        <v>#DIV/0!</v>
      </c>
      <c r="I98" s="120"/>
      <c r="J98" s="240">
        <v>0</v>
      </c>
      <c r="K98" s="89" t="e">
        <f t="shared" si="79"/>
        <v>#DIV/0!</v>
      </c>
      <c r="L98" s="120"/>
      <c r="M98" s="240">
        <v>0</v>
      </c>
      <c r="N98" s="89" t="e">
        <f t="shared" si="80"/>
        <v>#DIV/0!</v>
      </c>
      <c r="O98" s="120"/>
      <c r="P98" s="240">
        <v>0</v>
      </c>
      <c r="Q98" s="89" t="e">
        <f t="shared" si="81"/>
        <v>#DIV/0!</v>
      </c>
      <c r="R98" s="120"/>
      <c r="S98" s="240">
        <v>0</v>
      </c>
      <c r="T98" s="89" t="e">
        <f t="shared" si="82"/>
        <v>#DIV/0!</v>
      </c>
      <c r="U98" s="120"/>
      <c r="V98" s="240">
        <v>0</v>
      </c>
      <c r="W98" s="89" t="e">
        <f t="shared" si="83"/>
        <v>#DIV/0!</v>
      </c>
      <c r="X98" s="120"/>
      <c r="Y98" s="240">
        <v>0</v>
      </c>
      <c r="Z98" s="89" t="e">
        <f t="shared" si="84"/>
        <v>#DIV/0!</v>
      </c>
      <c r="AA98" s="120"/>
      <c r="AB98" s="240">
        <v>0</v>
      </c>
      <c r="AC98" s="89" t="e">
        <f t="shared" si="85"/>
        <v>#DIV/0!</v>
      </c>
      <c r="AD98" s="120"/>
      <c r="AE98" s="240">
        <v>0</v>
      </c>
      <c r="AF98" s="89" t="e">
        <f t="shared" si="86"/>
        <v>#DIV/0!</v>
      </c>
      <c r="AG98" s="120"/>
      <c r="AH98" s="240">
        <v>0</v>
      </c>
      <c r="AI98" s="89" t="e">
        <f t="shared" si="87"/>
        <v>#DIV/0!</v>
      </c>
      <c r="AJ98" s="240">
        <v>0</v>
      </c>
      <c r="AK98" s="89" t="e">
        <f t="shared" si="88"/>
        <v>#DIV/0!</v>
      </c>
      <c r="AL98" s="240">
        <v>0</v>
      </c>
      <c r="AM98" s="89" t="e">
        <f t="shared" si="89"/>
        <v>#DIV/0!</v>
      </c>
      <c r="AN98" s="79"/>
    </row>
    <row r="99" spans="1:40" x14ac:dyDescent="0.35">
      <c r="A99" s="68" t="s">
        <v>322</v>
      </c>
      <c r="B99" s="253">
        <f t="shared" si="75"/>
        <v>0</v>
      </c>
      <c r="C99" s="113" t="e">
        <f t="shared" si="76"/>
        <v>#DIV/0!</v>
      </c>
      <c r="D99" s="240">
        <v>0</v>
      </c>
      <c r="E99" s="89" t="e">
        <f t="shared" si="77"/>
        <v>#DIV/0!</v>
      </c>
      <c r="F99" s="120"/>
      <c r="G99" s="240">
        <v>0</v>
      </c>
      <c r="H99" s="89" t="e">
        <f t="shared" si="78"/>
        <v>#DIV/0!</v>
      </c>
      <c r="I99" s="120"/>
      <c r="J99" s="240">
        <v>0</v>
      </c>
      <c r="K99" s="89" t="e">
        <f t="shared" si="79"/>
        <v>#DIV/0!</v>
      </c>
      <c r="L99" s="120"/>
      <c r="M99" s="240">
        <v>0</v>
      </c>
      <c r="N99" s="89" t="e">
        <f t="shared" si="80"/>
        <v>#DIV/0!</v>
      </c>
      <c r="O99" s="120"/>
      <c r="P99" s="240">
        <v>0</v>
      </c>
      <c r="Q99" s="89" t="e">
        <f t="shared" si="81"/>
        <v>#DIV/0!</v>
      </c>
      <c r="R99" s="120"/>
      <c r="S99" s="240">
        <v>0</v>
      </c>
      <c r="T99" s="89" t="e">
        <f t="shared" si="82"/>
        <v>#DIV/0!</v>
      </c>
      <c r="U99" s="120"/>
      <c r="V99" s="240">
        <v>0</v>
      </c>
      <c r="W99" s="89" t="e">
        <f t="shared" si="83"/>
        <v>#DIV/0!</v>
      </c>
      <c r="X99" s="120"/>
      <c r="Y99" s="240">
        <v>0</v>
      </c>
      <c r="Z99" s="89" t="e">
        <f t="shared" si="84"/>
        <v>#DIV/0!</v>
      </c>
      <c r="AA99" s="120"/>
      <c r="AB99" s="240">
        <v>0</v>
      </c>
      <c r="AC99" s="89" t="e">
        <f t="shared" si="85"/>
        <v>#DIV/0!</v>
      </c>
      <c r="AD99" s="120"/>
      <c r="AE99" s="240">
        <v>0</v>
      </c>
      <c r="AF99" s="89" t="e">
        <f t="shared" si="86"/>
        <v>#DIV/0!</v>
      </c>
      <c r="AG99" s="120"/>
      <c r="AH99" s="240">
        <v>0</v>
      </c>
      <c r="AI99" s="89" t="e">
        <f t="shared" si="87"/>
        <v>#DIV/0!</v>
      </c>
      <c r="AJ99" s="240">
        <v>0</v>
      </c>
      <c r="AK99" s="89" t="e">
        <f t="shared" si="88"/>
        <v>#DIV/0!</v>
      </c>
      <c r="AL99" s="240">
        <v>0</v>
      </c>
      <c r="AM99" s="89" t="e">
        <f t="shared" si="89"/>
        <v>#DIV/0!</v>
      </c>
      <c r="AN99" s="79"/>
    </row>
    <row r="100" spans="1:40" x14ac:dyDescent="0.35">
      <c r="A100" s="68" t="s">
        <v>323</v>
      </c>
      <c r="B100" s="253">
        <f t="shared" si="75"/>
        <v>0</v>
      </c>
      <c r="C100" s="113" t="e">
        <f t="shared" si="76"/>
        <v>#DIV/0!</v>
      </c>
      <c r="D100" s="240">
        <v>0</v>
      </c>
      <c r="E100" s="89" t="e">
        <f t="shared" si="77"/>
        <v>#DIV/0!</v>
      </c>
      <c r="F100" s="120"/>
      <c r="G100" s="240">
        <v>0</v>
      </c>
      <c r="H100" s="89" t="e">
        <f t="shared" si="78"/>
        <v>#DIV/0!</v>
      </c>
      <c r="I100" s="120"/>
      <c r="J100" s="240">
        <v>0</v>
      </c>
      <c r="K100" s="89" t="e">
        <f t="shared" si="79"/>
        <v>#DIV/0!</v>
      </c>
      <c r="L100" s="120"/>
      <c r="M100" s="240">
        <v>0</v>
      </c>
      <c r="N100" s="89" t="e">
        <f t="shared" si="80"/>
        <v>#DIV/0!</v>
      </c>
      <c r="O100" s="120"/>
      <c r="P100" s="240">
        <v>0</v>
      </c>
      <c r="Q100" s="89" t="e">
        <f t="shared" si="81"/>
        <v>#DIV/0!</v>
      </c>
      <c r="R100" s="120"/>
      <c r="S100" s="240">
        <v>0</v>
      </c>
      <c r="T100" s="89" t="e">
        <f t="shared" si="82"/>
        <v>#DIV/0!</v>
      </c>
      <c r="U100" s="120"/>
      <c r="V100" s="240">
        <v>0</v>
      </c>
      <c r="W100" s="89" t="e">
        <f t="shared" si="83"/>
        <v>#DIV/0!</v>
      </c>
      <c r="X100" s="120"/>
      <c r="Y100" s="240">
        <v>0</v>
      </c>
      <c r="Z100" s="89" t="e">
        <f t="shared" si="84"/>
        <v>#DIV/0!</v>
      </c>
      <c r="AA100" s="120"/>
      <c r="AB100" s="240">
        <v>0</v>
      </c>
      <c r="AC100" s="89" t="e">
        <f t="shared" si="85"/>
        <v>#DIV/0!</v>
      </c>
      <c r="AD100" s="120"/>
      <c r="AE100" s="240">
        <v>0</v>
      </c>
      <c r="AF100" s="89" t="e">
        <f t="shared" si="86"/>
        <v>#DIV/0!</v>
      </c>
      <c r="AG100" s="120"/>
      <c r="AH100" s="240">
        <v>0</v>
      </c>
      <c r="AI100" s="89" t="e">
        <f t="shared" si="87"/>
        <v>#DIV/0!</v>
      </c>
      <c r="AJ100" s="240">
        <v>0</v>
      </c>
      <c r="AK100" s="89" t="e">
        <f t="shared" si="88"/>
        <v>#DIV/0!</v>
      </c>
      <c r="AL100" s="240">
        <v>0</v>
      </c>
      <c r="AM100" s="89" t="e">
        <f t="shared" si="89"/>
        <v>#DIV/0!</v>
      </c>
      <c r="AN100" s="79"/>
    </row>
    <row r="101" spans="1:40" x14ac:dyDescent="0.35">
      <c r="A101" s="68" t="s">
        <v>324</v>
      </c>
      <c r="B101" s="253">
        <f t="shared" si="75"/>
        <v>0</v>
      </c>
      <c r="C101" s="113" t="e">
        <f t="shared" si="76"/>
        <v>#DIV/0!</v>
      </c>
      <c r="D101" s="240">
        <v>0</v>
      </c>
      <c r="E101" s="89" t="e">
        <f t="shared" si="77"/>
        <v>#DIV/0!</v>
      </c>
      <c r="F101" s="120"/>
      <c r="G101" s="240">
        <v>0</v>
      </c>
      <c r="H101" s="89" t="e">
        <f t="shared" si="78"/>
        <v>#DIV/0!</v>
      </c>
      <c r="I101" s="120"/>
      <c r="J101" s="240">
        <v>0</v>
      </c>
      <c r="K101" s="89" t="e">
        <f t="shared" si="79"/>
        <v>#DIV/0!</v>
      </c>
      <c r="L101" s="120"/>
      <c r="M101" s="240">
        <v>0</v>
      </c>
      <c r="N101" s="89" t="e">
        <f t="shared" si="80"/>
        <v>#DIV/0!</v>
      </c>
      <c r="O101" s="120"/>
      <c r="P101" s="240">
        <v>0</v>
      </c>
      <c r="Q101" s="89" t="e">
        <f t="shared" si="81"/>
        <v>#DIV/0!</v>
      </c>
      <c r="R101" s="120"/>
      <c r="S101" s="240">
        <v>0</v>
      </c>
      <c r="T101" s="89" t="e">
        <f t="shared" si="82"/>
        <v>#DIV/0!</v>
      </c>
      <c r="U101" s="120"/>
      <c r="V101" s="240">
        <v>0</v>
      </c>
      <c r="W101" s="89" t="e">
        <f t="shared" si="83"/>
        <v>#DIV/0!</v>
      </c>
      <c r="X101" s="120"/>
      <c r="Y101" s="240">
        <v>0</v>
      </c>
      <c r="Z101" s="89" t="e">
        <f t="shared" si="84"/>
        <v>#DIV/0!</v>
      </c>
      <c r="AA101" s="120"/>
      <c r="AB101" s="240">
        <v>0</v>
      </c>
      <c r="AC101" s="89" t="e">
        <f t="shared" si="85"/>
        <v>#DIV/0!</v>
      </c>
      <c r="AD101" s="120"/>
      <c r="AE101" s="240">
        <v>0</v>
      </c>
      <c r="AF101" s="89" t="e">
        <f t="shared" si="86"/>
        <v>#DIV/0!</v>
      </c>
      <c r="AG101" s="120"/>
      <c r="AH101" s="240">
        <v>0</v>
      </c>
      <c r="AI101" s="89" t="e">
        <f t="shared" si="87"/>
        <v>#DIV/0!</v>
      </c>
      <c r="AJ101" s="240">
        <v>0</v>
      </c>
      <c r="AK101" s="89" t="e">
        <f t="shared" si="88"/>
        <v>#DIV/0!</v>
      </c>
      <c r="AL101" s="240">
        <v>0</v>
      </c>
      <c r="AM101" s="89" t="e">
        <f t="shared" si="89"/>
        <v>#DIV/0!</v>
      </c>
      <c r="AN101" s="79"/>
    </row>
    <row r="102" spans="1:40" x14ac:dyDescent="0.35">
      <c r="A102" s="68" t="s">
        <v>325</v>
      </c>
      <c r="B102" s="253">
        <f t="shared" si="75"/>
        <v>0</v>
      </c>
      <c r="C102" s="113" t="e">
        <f t="shared" si="76"/>
        <v>#DIV/0!</v>
      </c>
      <c r="D102" s="240">
        <v>0</v>
      </c>
      <c r="E102" s="89" t="e">
        <f t="shared" si="77"/>
        <v>#DIV/0!</v>
      </c>
      <c r="F102" s="120"/>
      <c r="G102" s="240">
        <v>0</v>
      </c>
      <c r="H102" s="89" t="e">
        <f t="shared" si="78"/>
        <v>#DIV/0!</v>
      </c>
      <c r="I102" s="120"/>
      <c r="J102" s="240">
        <v>0</v>
      </c>
      <c r="K102" s="89" t="e">
        <f t="shared" si="79"/>
        <v>#DIV/0!</v>
      </c>
      <c r="L102" s="120"/>
      <c r="M102" s="240">
        <v>0</v>
      </c>
      <c r="N102" s="89" t="e">
        <f t="shared" si="80"/>
        <v>#DIV/0!</v>
      </c>
      <c r="O102" s="120"/>
      <c r="P102" s="240">
        <v>0</v>
      </c>
      <c r="Q102" s="89" t="e">
        <f t="shared" si="81"/>
        <v>#DIV/0!</v>
      </c>
      <c r="R102" s="120"/>
      <c r="S102" s="240">
        <v>0</v>
      </c>
      <c r="T102" s="89" t="e">
        <f t="shared" si="82"/>
        <v>#DIV/0!</v>
      </c>
      <c r="U102" s="120"/>
      <c r="V102" s="240">
        <v>0</v>
      </c>
      <c r="W102" s="89" t="e">
        <f t="shared" si="83"/>
        <v>#DIV/0!</v>
      </c>
      <c r="X102" s="120"/>
      <c r="Y102" s="240">
        <v>0</v>
      </c>
      <c r="Z102" s="89" t="e">
        <f t="shared" si="84"/>
        <v>#DIV/0!</v>
      </c>
      <c r="AA102" s="120"/>
      <c r="AB102" s="240">
        <v>0</v>
      </c>
      <c r="AC102" s="89" t="e">
        <f t="shared" si="85"/>
        <v>#DIV/0!</v>
      </c>
      <c r="AD102" s="120"/>
      <c r="AE102" s="240">
        <v>0</v>
      </c>
      <c r="AF102" s="89" t="e">
        <f t="shared" si="86"/>
        <v>#DIV/0!</v>
      </c>
      <c r="AG102" s="120"/>
      <c r="AH102" s="240">
        <v>0</v>
      </c>
      <c r="AI102" s="89" t="e">
        <f t="shared" si="87"/>
        <v>#DIV/0!</v>
      </c>
      <c r="AJ102" s="240">
        <v>0</v>
      </c>
      <c r="AK102" s="89" t="e">
        <f t="shared" si="88"/>
        <v>#DIV/0!</v>
      </c>
      <c r="AL102" s="240">
        <v>0</v>
      </c>
      <c r="AM102" s="89" t="e">
        <f t="shared" si="89"/>
        <v>#DIV/0!</v>
      </c>
      <c r="AN102" s="79"/>
    </row>
    <row r="103" spans="1:40" x14ac:dyDescent="0.35">
      <c r="A103" s="68" t="s">
        <v>326</v>
      </c>
      <c r="B103" s="253">
        <f t="shared" si="75"/>
        <v>0</v>
      </c>
      <c r="C103" s="113" t="e">
        <f t="shared" si="76"/>
        <v>#DIV/0!</v>
      </c>
      <c r="D103" s="240">
        <v>0</v>
      </c>
      <c r="E103" s="89" t="e">
        <f t="shared" si="77"/>
        <v>#DIV/0!</v>
      </c>
      <c r="F103" s="120"/>
      <c r="G103" s="240">
        <v>0</v>
      </c>
      <c r="H103" s="89" t="e">
        <f t="shared" si="78"/>
        <v>#DIV/0!</v>
      </c>
      <c r="I103" s="120"/>
      <c r="J103" s="240">
        <v>0</v>
      </c>
      <c r="K103" s="89" t="e">
        <f t="shared" si="79"/>
        <v>#DIV/0!</v>
      </c>
      <c r="L103" s="120"/>
      <c r="M103" s="240">
        <v>0</v>
      </c>
      <c r="N103" s="89" t="e">
        <f t="shared" si="80"/>
        <v>#DIV/0!</v>
      </c>
      <c r="O103" s="120"/>
      <c r="P103" s="240">
        <v>0</v>
      </c>
      <c r="Q103" s="89" t="e">
        <f t="shared" si="81"/>
        <v>#DIV/0!</v>
      </c>
      <c r="R103" s="120"/>
      <c r="S103" s="240">
        <v>0</v>
      </c>
      <c r="T103" s="89" t="e">
        <f t="shared" si="82"/>
        <v>#DIV/0!</v>
      </c>
      <c r="U103" s="120"/>
      <c r="V103" s="240">
        <v>0</v>
      </c>
      <c r="W103" s="89" t="e">
        <f t="shared" si="83"/>
        <v>#DIV/0!</v>
      </c>
      <c r="X103" s="120"/>
      <c r="Y103" s="240">
        <v>0</v>
      </c>
      <c r="Z103" s="89" t="e">
        <f t="shared" si="84"/>
        <v>#DIV/0!</v>
      </c>
      <c r="AA103" s="120"/>
      <c r="AB103" s="240">
        <v>0</v>
      </c>
      <c r="AC103" s="89" t="e">
        <f t="shared" si="85"/>
        <v>#DIV/0!</v>
      </c>
      <c r="AD103" s="120"/>
      <c r="AE103" s="240">
        <v>0</v>
      </c>
      <c r="AF103" s="89" t="e">
        <f t="shared" si="86"/>
        <v>#DIV/0!</v>
      </c>
      <c r="AG103" s="120"/>
      <c r="AH103" s="240">
        <v>0</v>
      </c>
      <c r="AI103" s="89" t="e">
        <f t="shared" si="87"/>
        <v>#DIV/0!</v>
      </c>
      <c r="AJ103" s="240">
        <v>0</v>
      </c>
      <c r="AK103" s="89" t="e">
        <f t="shared" si="88"/>
        <v>#DIV/0!</v>
      </c>
      <c r="AL103" s="240">
        <v>0</v>
      </c>
      <c r="AM103" s="89" t="e">
        <f t="shared" si="89"/>
        <v>#DIV/0!</v>
      </c>
      <c r="AN103" s="79"/>
    </row>
    <row r="104" spans="1:40" x14ac:dyDescent="0.35">
      <c r="A104" s="68" t="s">
        <v>327</v>
      </c>
      <c r="B104" s="253">
        <f t="shared" si="75"/>
        <v>0</v>
      </c>
      <c r="C104" s="113" t="e">
        <f t="shared" si="76"/>
        <v>#DIV/0!</v>
      </c>
      <c r="D104" s="240">
        <v>0</v>
      </c>
      <c r="E104" s="89" t="e">
        <f t="shared" si="77"/>
        <v>#DIV/0!</v>
      </c>
      <c r="F104" s="120"/>
      <c r="G104" s="240">
        <v>0</v>
      </c>
      <c r="H104" s="89" t="e">
        <f t="shared" si="78"/>
        <v>#DIV/0!</v>
      </c>
      <c r="I104" s="120"/>
      <c r="J104" s="240">
        <v>0</v>
      </c>
      <c r="K104" s="89" t="e">
        <f t="shared" si="79"/>
        <v>#DIV/0!</v>
      </c>
      <c r="L104" s="120"/>
      <c r="M104" s="240">
        <v>0</v>
      </c>
      <c r="N104" s="89" t="e">
        <f t="shared" si="80"/>
        <v>#DIV/0!</v>
      </c>
      <c r="O104" s="120"/>
      <c r="P104" s="240">
        <v>0</v>
      </c>
      <c r="Q104" s="89" t="e">
        <f t="shared" si="81"/>
        <v>#DIV/0!</v>
      </c>
      <c r="R104" s="120"/>
      <c r="S104" s="240">
        <v>0</v>
      </c>
      <c r="T104" s="89" t="e">
        <f t="shared" si="82"/>
        <v>#DIV/0!</v>
      </c>
      <c r="U104" s="120"/>
      <c r="V104" s="240">
        <v>0</v>
      </c>
      <c r="W104" s="89" t="e">
        <f t="shared" si="83"/>
        <v>#DIV/0!</v>
      </c>
      <c r="X104" s="120"/>
      <c r="Y104" s="240">
        <v>0</v>
      </c>
      <c r="Z104" s="89" t="e">
        <f t="shared" si="84"/>
        <v>#DIV/0!</v>
      </c>
      <c r="AA104" s="120"/>
      <c r="AB104" s="240">
        <v>0</v>
      </c>
      <c r="AC104" s="89" t="e">
        <f t="shared" si="85"/>
        <v>#DIV/0!</v>
      </c>
      <c r="AD104" s="120"/>
      <c r="AE104" s="240">
        <v>0</v>
      </c>
      <c r="AF104" s="89" t="e">
        <f t="shared" si="86"/>
        <v>#DIV/0!</v>
      </c>
      <c r="AG104" s="120"/>
      <c r="AH104" s="240">
        <v>0</v>
      </c>
      <c r="AI104" s="89" t="e">
        <f t="shared" si="87"/>
        <v>#DIV/0!</v>
      </c>
      <c r="AJ104" s="240">
        <v>0</v>
      </c>
      <c r="AK104" s="89" t="e">
        <f t="shared" si="88"/>
        <v>#DIV/0!</v>
      </c>
      <c r="AL104" s="240">
        <v>0</v>
      </c>
      <c r="AM104" s="89" t="e">
        <f t="shared" si="89"/>
        <v>#DIV/0!</v>
      </c>
      <c r="AN104" s="79"/>
    </row>
    <row r="105" spans="1:40" x14ac:dyDescent="0.35">
      <c r="A105" s="68" t="s">
        <v>328</v>
      </c>
      <c r="B105" s="253">
        <f t="shared" si="75"/>
        <v>0</v>
      </c>
      <c r="C105" s="113" t="e">
        <f t="shared" si="76"/>
        <v>#DIV/0!</v>
      </c>
      <c r="D105" s="240">
        <v>0</v>
      </c>
      <c r="E105" s="89" t="e">
        <f t="shared" si="77"/>
        <v>#DIV/0!</v>
      </c>
      <c r="F105" s="120"/>
      <c r="G105" s="240">
        <v>0</v>
      </c>
      <c r="H105" s="89" t="e">
        <f t="shared" si="78"/>
        <v>#DIV/0!</v>
      </c>
      <c r="I105" s="120"/>
      <c r="J105" s="240">
        <v>0</v>
      </c>
      <c r="K105" s="89" t="e">
        <f t="shared" si="79"/>
        <v>#DIV/0!</v>
      </c>
      <c r="L105" s="120"/>
      <c r="M105" s="240">
        <v>0</v>
      </c>
      <c r="N105" s="89" t="e">
        <f t="shared" si="80"/>
        <v>#DIV/0!</v>
      </c>
      <c r="O105" s="120"/>
      <c r="P105" s="240">
        <v>0</v>
      </c>
      <c r="Q105" s="89" t="e">
        <f t="shared" si="81"/>
        <v>#DIV/0!</v>
      </c>
      <c r="R105" s="120"/>
      <c r="S105" s="240">
        <v>0</v>
      </c>
      <c r="T105" s="89" t="e">
        <f t="shared" si="82"/>
        <v>#DIV/0!</v>
      </c>
      <c r="U105" s="120"/>
      <c r="V105" s="240">
        <v>0</v>
      </c>
      <c r="W105" s="89" t="e">
        <f t="shared" si="83"/>
        <v>#DIV/0!</v>
      </c>
      <c r="X105" s="120"/>
      <c r="Y105" s="240">
        <v>0</v>
      </c>
      <c r="Z105" s="89" t="e">
        <f t="shared" si="84"/>
        <v>#DIV/0!</v>
      </c>
      <c r="AA105" s="120"/>
      <c r="AB105" s="240">
        <v>0</v>
      </c>
      <c r="AC105" s="89" t="e">
        <f t="shared" si="85"/>
        <v>#DIV/0!</v>
      </c>
      <c r="AD105" s="120"/>
      <c r="AE105" s="240">
        <v>0</v>
      </c>
      <c r="AF105" s="89" t="e">
        <f t="shared" si="86"/>
        <v>#DIV/0!</v>
      </c>
      <c r="AG105" s="120"/>
      <c r="AH105" s="240">
        <v>0</v>
      </c>
      <c r="AI105" s="89" t="e">
        <f t="shared" si="87"/>
        <v>#DIV/0!</v>
      </c>
      <c r="AJ105" s="240">
        <v>0</v>
      </c>
      <c r="AK105" s="89" t="e">
        <f t="shared" si="88"/>
        <v>#DIV/0!</v>
      </c>
      <c r="AL105" s="240">
        <v>0</v>
      </c>
      <c r="AM105" s="89" t="e">
        <f t="shared" si="89"/>
        <v>#DIV/0!</v>
      </c>
      <c r="AN105" s="79"/>
    </row>
    <row r="106" spans="1:40" x14ac:dyDescent="0.35">
      <c r="A106" s="68" t="s">
        <v>329</v>
      </c>
      <c r="B106" s="253">
        <f t="shared" si="75"/>
        <v>0</v>
      </c>
      <c r="C106" s="113" t="e">
        <f t="shared" si="76"/>
        <v>#DIV/0!</v>
      </c>
      <c r="D106" s="240">
        <v>0</v>
      </c>
      <c r="E106" s="89" t="e">
        <f t="shared" si="77"/>
        <v>#DIV/0!</v>
      </c>
      <c r="F106" s="120"/>
      <c r="G106" s="240">
        <v>0</v>
      </c>
      <c r="H106" s="89" t="e">
        <f t="shared" si="78"/>
        <v>#DIV/0!</v>
      </c>
      <c r="I106" s="120"/>
      <c r="J106" s="240">
        <v>0</v>
      </c>
      <c r="K106" s="89" t="e">
        <f t="shared" si="79"/>
        <v>#DIV/0!</v>
      </c>
      <c r="L106" s="120"/>
      <c r="M106" s="240">
        <v>0</v>
      </c>
      <c r="N106" s="89" t="e">
        <f t="shared" si="80"/>
        <v>#DIV/0!</v>
      </c>
      <c r="O106" s="120"/>
      <c r="P106" s="240">
        <v>0</v>
      </c>
      <c r="Q106" s="89" t="e">
        <f t="shared" si="81"/>
        <v>#DIV/0!</v>
      </c>
      <c r="R106" s="120"/>
      <c r="S106" s="240">
        <v>0</v>
      </c>
      <c r="T106" s="89" t="e">
        <f t="shared" si="82"/>
        <v>#DIV/0!</v>
      </c>
      <c r="U106" s="120"/>
      <c r="V106" s="240">
        <v>0</v>
      </c>
      <c r="W106" s="89" t="e">
        <f t="shared" si="83"/>
        <v>#DIV/0!</v>
      </c>
      <c r="X106" s="120"/>
      <c r="Y106" s="240">
        <v>0</v>
      </c>
      <c r="Z106" s="89" t="e">
        <f t="shared" si="84"/>
        <v>#DIV/0!</v>
      </c>
      <c r="AA106" s="120"/>
      <c r="AB106" s="240">
        <v>0</v>
      </c>
      <c r="AC106" s="89" t="e">
        <f t="shared" si="85"/>
        <v>#DIV/0!</v>
      </c>
      <c r="AD106" s="120"/>
      <c r="AE106" s="240">
        <v>0</v>
      </c>
      <c r="AF106" s="89" t="e">
        <f t="shared" si="86"/>
        <v>#DIV/0!</v>
      </c>
      <c r="AG106" s="120"/>
      <c r="AH106" s="240">
        <v>0</v>
      </c>
      <c r="AI106" s="89" t="e">
        <f t="shared" si="87"/>
        <v>#DIV/0!</v>
      </c>
      <c r="AJ106" s="240">
        <v>0</v>
      </c>
      <c r="AK106" s="89" t="e">
        <f t="shared" si="88"/>
        <v>#DIV/0!</v>
      </c>
      <c r="AL106" s="240">
        <v>0</v>
      </c>
      <c r="AM106" s="89" t="e">
        <f t="shared" si="89"/>
        <v>#DIV/0!</v>
      </c>
      <c r="AN106" s="79"/>
    </row>
    <row r="107" spans="1:40" x14ac:dyDescent="0.35">
      <c r="A107" s="68" t="s">
        <v>330</v>
      </c>
      <c r="B107" s="253">
        <f t="shared" si="75"/>
        <v>0</v>
      </c>
      <c r="C107" s="113" t="e">
        <f t="shared" si="76"/>
        <v>#DIV/0!</v>
      </c>
      <c r="D107" s="240">
        <v>0</v>
      </c>
      <c r="E107" s="89" t="e">
        <f t="shared" si="77"/>
        <v>#DIV/0!</v>
      </c>
      <c r="F107" s="120"/>
      <c r="G107" s="240">
        <v>0</v>
      </c>
      <c r="H107" s="89" t="e">
        <f t="shared" si="78"/>
        <v>#DIV/0!</v>
      </c>
      <c r="I107" s="120"/>
      <c r="J107" s="240">
        <v>0</v>
      </c>
      <c r="K107" s="89" t="e">
        <f t="shared" si="79"/>
        <v>#DIV/0!</v>
      </c>
      <c r="L107" s="120"/>
      <c r="M107" s="240">
        <v>0</v>
      </c>
      <c r="N107" s="89" t="e">
        <f t="shared" si="80"/>
        <v>#DIV/0!</v>
      </c>
      <c r="O107" s="120"/>
      <c r="P107" s="240">
        <v>0</v>
      </c>
      <c r="Q107" s="89" t="e">
        <f t="shared" si="81"/>
        <v>#DIV/0!</v>
      </c>
      <c r="R107" s="120"/>
      <c r="S107" s="240">
        <v>0</v>
      </c>
      <c r="T107" s="89" t="e">
        <f t="shared" si="82"/>
        <v>#DIV/0!</v>
      </c>
      <c r="U107" s="120"/>
      <c r="V107" s="240">
        <v>0</v>
      </c>
      <c r="W107" s="89" t="e">
        <f t="shared" si="83"/>
        <v>#DIV/0!</v>
      </c>
      <c r="X107" s="120"/>
      <c r="Y107" s="240">
        <v>0</v>
      </c>
      <c r="Z107" s="89" t="e">
        <f t="shared" si="84"/>
        <v>#DIV/0!</v>
      </c>
      <c r="AA107" s="120"/>
      <c r="AB107" s="240">
        <v>0</v>
      </c>
      <c r="AC107" s="89" t="e">
        <f t="shared" si="85"/>
        <v>#DIV/0!</v>
      </c>
      <c r="AD107" s="120"/>
      <c r="AE107" s="240">
        <v>0</v>
      </c>
      <c r="AF107" s="89" t="e">
        <f t="shared" si="86"/>
        <v>#DIV/0!</v>
      </c>
      <c r="AG107" s="120"/>
      <c r="AH107" s="240">
        <v>0</v>
      </c>
      <c r="AI107" s="89" t="e">
        <f t="shared" si="87"/>
        <v>#DIV/0!</v>
      </c>
      <c r="AJ107" s="240">
        <v>0</v>
      </c>
      <c r="AK107" s="89" t="e">
        <f t="shared" si="88"/>
        <v>#DIV/0!</v>
      </c>
      <c r="AL107" s="240">
        <v>0</v>
      </c>
      <c r="AM107" s="89" t="e">
        <f t="shared" si="89"/>
        <v>#DIV/0!</v>
      </c>
      <c r="AN107" s="79"/>
    </row>
    <row r="108" spans="1:40" x14ac:dyDescent="0.35">
      <c r="A108" s="68" t="s">
        <v>331</v>
      </c>
      <c r="B108" s="253">
        <f t="shared" si="75"/>
        <v>0</v>
      </c>
      <c r="C108" s="113" t="e">
        <f t="shared" si="76"/>
        <v>#DIV/0!</v>
      </c>
      <c r="D108" s="240">
        <v>0</v>
      </c>
      <c r="E108" s="89" t="e">
        <f t="shared" si="77"/>
        <v>#DIV/0!</v>
      </c>
      <c r="F108" s="120"/>
      <c r="G108" s="240">
        <v>0</v>
      </c>
      <c r="H108" s="89" t="e">
        <f t="shared" si="78"/>
        <v>#DIV/0!</v>
      </c>
      <c r="I108" s="120"/>
      <c r="J108" s="240">
        <v>0</v>
      </c>
      <c r="K108" s="89" t="e">
        <f t="shared" si="79"/>
        <v>#DIV/0!</v>
      </c>
      <c r="L108" s="120"/>
      <c r="M108" s="240">
        <v>0</v>
      </c>
      <c r="N108" s="89" t="e">
        <f t="shared" si="80"/>
        <v>#DIV/0!</v>
      </c>
      <c r="O108" s="120"/>
      <c r="P108" s="240">
        <v>0</v>
      </c>
      <c r="Q108" s="89" t="e">
        <f t="shared" si="81"/>
        <v>#DIV/0!</v>
      </c>
      <c r="R108" s="120"/>
      <c r="S108" s="240">
        <v>0</v>
      </c>
      <c r="T108" s="89" t="e">
        <f t="shared" si="82"/>
        <v>#DIV/0!</v>
      </c>
      <c r="U108" s="120"/>
      <c r="V108" s="240">
        <v>0</v>
      </c>
      <c r="W108" s="89" t="e">
        <f t="shared" si="83"/>
        <v>#DIV/0!</v>
      </c>
      <c r="X108" s="120"/>
      <c r="Y108" s="240">
        <v>0</v>
      </c>
      <c r="Z108" s="89" t="e">
        <f t="shared" si="84"/>
        <v>#DIV/0!</v>
      </c>
      <c r="AA108" s="120"/>
      <c r="AB108" s="240">
        <v>0</v>
      </c>
      <c r="AC108" s="89" t="e">
        <f t="shared" si="85"/>
        <v>#DIV/0!</v>
      </c>
      <c r="AD108" s="120"/>
      <c r="AE108" s="240">
        <v>0</v>
      </c>
      <c r="AF108" s="89" t="e">
        <f t="shared" si="86"/>
        <v>#DIV/0!</v>
      </c>
      <c r="AG108" s="120"/>
      <c r="AH108" s="240">
        <v>0</v>
      </c>
      <c r="AI108" s="89" t="e">
        <f t="shared" si="87"/>
        <v>#DIV/0!</v>
      </c>
      <c r="AJ108" s="240">
        <v>0</v>
      </c>
      <c r="AK108" s="89" t="e">
        <f t="shared" si="88"/>
        <v>#DIV/0!</v>
      </c>
      <c r="AL108" s="240">
        <v>0</v>
      </c>
      <c r="AM108" s="89" t="e">
        <f t="shared" si="89"/>
        <v>#DIV/0!</v>
      </c>
      <c r="AN108" s="79"/>
    </row>
    <row r="109" spans="1:40" x14ac:dyDescent="0.35">
      <c r="A109" s="975" t="s">
        <v>832</v>
      </c>
      <c r="B109" s="253">
        <f t="shared" si="75"/>
        <v>0</v>
      </c>
      <c r="C109" s="113" t="e">
        <f t="shared" si="76"/>
        <v>#DIV/0!</v>
      </c>
      <c r="D109" s="240">
        <v>0</v>
      </c>
      <c r="E109" s="89" t="e">
        <f t="shared" si="77"/>
        <v>#DIV/0!</v>
      </c>
      <c r="F109" s="120"/>
      <c r="G109" s="240">
        <v>0</v>
      </c>
      <c r="H109" s="89" t="e">
        <f t="shared" si="78"/>
        <v>#DIV/0!</v>
      </c>
      <c r="I109" s="120"/>
      <c r="J109" s="240">
        <v>0</v>
      </c>
      <c r="K109" s="89" t="e">
        <f t="shared" si="79"/>
        <v>#DIV/0!</v>
      </c>
      <c r="L109" s="120"/>
      <c r="M109" s="240">
        <v>0</v>
      </c>
      <c r="N109" s="89" t="e">
        <f t="shared" si="80"/>
        <v>#DIV/0!</v>
      </c>
      <c r="O109" s="120"/>
      <c r="P109" s="240">
        <v>0</v>
      </c>
      <c r="Q109" s="89" t="e">
        <f t="shared" si="81"/>
        <v>#DIV/0!</v>
      </c>
      <c r="R109" s="120"/>
      <c r="S109" s="240">
        <v>0</v>
      </c>
      <c r="T109" s="89" t="e">
        <f t="shared" si="82"/>
        <v>#DIV/0!</v>
      </c>
      <c r="U109" s="120"/>
      <c r="V109" s="240">
        <v>0</v>
      </c>
      <c r="W109" s="89" t="e">
        <f t="shared" si="83"/>
        <v>#DIV/0!</v>
      </c>
      <c r="X109" s="120"/>
      <c r="Y109" s="240">
        <v>0</v>
      </c>
      <c r="Z109" s="89" t="e">
        <f t="shared" si="84"/>
        <v>#DIV/0!</v>
      </c>
      <c r="AA109" s="120"/>
      <c r="AB109" s="240">
        <v>0</v>
      </c>
      <c r="AC109" s="89" t="e">
        <f t="shared" si="85"/>
        <v>#DIV/0!</v>
      </c>
      <c r="AD109" s="120"/>
      <c r="AE109" s="240">
        <v>0</v>
      </c>
      <c r="AF109" s="89" t="e">
        <f t="shared" si="86"/>
        <v>#DIV/0!</v>
      </c>
      <c r="AG109" s="120"/>
      <c r="AH109" s="240">
        <v>0</v>
      </c>
      <c r="AI109" s="89" t="e">
        <f t="shared" si="87"/>
        <v>#DIV/0!</v>
      </c>
      <c r="AJ109" s="240">
        <v>0</v>
      </c>
      <c r="AK109" s="89" t="e">
        <f t="shared" si="88"/>
        <v>#DIV/0!</v>
      </c>
      <c r="AL109" s="240">
        <v>0</v>
      </c>
      <c r="AM109" s="89" t="e">
        <f t="shared" si="89"/>
        <v>#DIV/0!</v>
      </c>
      <c r="AN109" s="79"/>
    </row>
    <row r="110" spans="1:40" ht="13.15" x14ac:dyDescent="0.4">
      <c r="A110" s="109" t="s">
        <v>333</v>
      </c>
      <c r="B110" s="265">
        <f>SUM(B87:B109)</f>
        <v>0</v>
      </c>
      <c r="C110" s="114" t="e">
        <f t="shared" si="76"/>
        <v>#DIV/0!</v>
      </c>
      <c r="D110" s="256">
        <f>SUM(D87:D109)</f>
        <v>0</v>
      </c>
      <c r="E110" s="119" t="e">
        <f t="shared" si="77"/>
        <v>#DIV/0!</v>
      </c>
      <c r="F110" s="122"/>
      <c r="G110" s="256">
        <f>SUM(G87:G109)</f>
        <v>0</v>
      </c>
      <c r="H110" s="119" t="e">
        <f t="shared" si="78"/>
        <v>#DIV/0!</v>
      </c>
      <c r="I110" s="122"/>
      <c r="J110" s="256">
        <f>SUM(J87:J109)</f>
        <v>0</v>
      </c>
      <c r="K110" s="119" t="e">
        <f t="shared" si="79"/>
        <v>#DIV/0!</v>
      </c>
      <c r="L110" s="122"/>
      <c r="M110" s="256">
        <f>SUM(M87:M109)</f>
        <v>0</v>
      </c>
      <c r="N110" s="119" t="e">
        <f t="shared" si="80"/>
        <v>#DIV/0!</v>
      </c>
      <c r="O110" s="122"/>
      <c r="P110" s="256">
        <f>SUM(P87:P109)</f>
        <v>0</v>
      </c>
      <c r="Q110" s="119" t="e">
        <f t="shared" si="81"/>
        <v>#DIV/0!</v>
      </c>
      <c r="R110" s="122"/>
      <c r="S110" s="256">
        <f>SUM(S87:S109)</f>
        <v>0</v>
      </c>
      <c r="T110" s="119" t="e">
        <f t="shared" si="82"/>
        <v>#DIV/0!</v>
      </c>
      <c r="U110" s="122"/>
      <c r="V110" s="256">
        <f>SUM(V87:V109)</f>
        <v>0</v>
      </c>
      <c r="W110" s="119" t="e">
        <f t="shared" si="83"/>
        <v>#DIV/0!</v>
      </c>
      <c r="X110" s="122"/>
      <c r="Y110" s="256">
        <f>SUM(Y87:Y109)</f>
        <v>0</v>
      </c>
      <c r="Z110" s="119" t="e">
        <f t="shared" si="84"/>
        <v>#DIV/0!</v>
      </c>
      <c r="AA110" s="122"/>
      <c r="AB110" s="256">
        <f>SUM(AB87:AB109)</f>
        <v>0</v>
      </c>
      <c r="AC110" s="119" t="e">
        <f t="shared" si="85"/>
        <v>#DIV/0!</v>
      </c>
      <c r="AD110" s="122"/>
      <c r="AE110" s="256">
        <f>SUM(AE87:AE109)</f>
        <v>0</v>
      </c>
      <c r="AF110" s="119" t="e">
        <f t="shared" si="86"/>
        <v>#DIV/0!</v>
      </c>
      <c r="AG110" s="122"/>
      <c r="AH110" s="256">
        <f>SUM(AH87:AH109)</f>
        <v>0</v>
      </c>
      <c r="AI110" s="119" t="e">
        <f t="shared" si="87"/>
        <v>#DIV/0!</v>
      </c>
      <c r="AJ110" s="256">
        <f>SUM(AJ87:AJ109)</f>
        <v>0</v>
      </c>
      <c r="AK110" s="119" t="e">
        <f t="shared" si="88"/>
        <v>#DIV/0!</v>
      </c>
      <c r="AL110" s="256">
        <f>SUM(AL87:AL109)</f>
        <v>0</v>
      </c>
      <c r="AM110" s="119" t="e">
        <f t="shared" si="89"/>
        <v>#DIV/0!</v>
      </c>
      <c r="AN110" s="79"/>
    </row>
    <row r="111" spans="1:40" x14ac:dyDescent="0.35">
      <c r="B111" s="264"/>
      <c r="D111" s="255"/>
      <c r="E111" s="73"/>
      <c r="F111" s="120"/>
      <c r="G111" s="255"/>
      <c r="H111" s="73"/>
      <c r="I111" s="120"/>
      <c r="J111" s="255"/>
      <c r="K111" s="73"/>
      <c r="L111" s="120"/>
      <c r="M111" s="255"/>
      <c r="N111" s="73"/>
      <c r="O111" s="120"/>
      <c r="P111" s="255"/>
      <c r="Q111" s="73"/>
      <c r="R111" s="120"/>
      <c r="S111" s="255"/>
      <c r="T111" s="73"/>
      <c r="U111" s="120"/>
      <c r="V111" s="255"/>
      <c r="W111" s="73"/>
      <c r="X111" s="120"/>
      <c r="Y111" s="255"/>
      <c r="Z111" s="73"/>
      <c r="AA111" s="120"/>
      <c r="AB111" s="255"/>
      <c r="AC111" s="73"/>
      <c r="AD111" s="120"/>
      <c r="AE111" s="255"/>
      <c r="AF111" s="73"/>
      <c r="AG111" s="120"/>
      <c r="AH111" s="255"/>
      <c r="AI111" s="73"/>
      <c r="AJ111" s="255"/>
      <c r="AK111" s="73"/>
      <c r="AL111" s="255"/>
      <c r="AM111" s="73"/>
      <c r="AN111" s="79"/>
    </row>
    <row r="112" spans="1:40" ht="15" x14ac:dyDescent="0.4">
      <c r="A112" s="115" t="s">
        <v>334</v>
      </c>
      <c r="B112" s="243">
        <f>SUM(B36+B58+B75+B84+B110)</f>
        <v>0</v>
      </c>
      <c r="C112" s="113" t="e">
        <f t="shared" si="76"/>
        <v>#DIV/0!</v>
      </c>
      <c r="D112" s="243">
        <f>SUM(D36+D58+D75+D84+D110)</f>
        <v>0</v>
      </c>
      <c r="E112" s="89" t="e">
        <f>+D112/D$4</f>
        <v>#DIV/0!</v>
      </c>
      <c r="F112" s="120"/>
      <c r="G112" s="243">
        <f>SUM(G36+G58+G75+G84+G110)</f>
        <v>0</v>
      </c>
      <c r="H112" s="89" t="e">
        <f>+G112/G$4</f>
        <v>#DIV/0!</v>
      </c>
      <c r="I112" s="120"/>
      <c r="J112" s="243">
        <f>SUM(J36+J58+J75+J84+J110)</f>
        <v>0</v>
      </c>
      <c r="K112" s="89" t="e">
        <f>+J112/J$4</f>
        <v>#DIV/0!</v>
      </c>
      <c r="L112" s="120"/>
      <c r="M112" s="243">
        <f>SUM(M36+M58+M75+M84+M110)</f>
        <v>0</v>
      </c>
      <c r="N112" s="89" t="e">
        <f>+M112/M$4</f>
        <v>#DIV/0!</v>
      </c>
      <c r="O112" s="120"/>
      <c r="P112" s="243">
        <f>SUM(P36+P58+P75+P84+P110)</f>
        <v>0</v>
      </c>
      <c r="Q112" s="89" t="e">
        <f>+P112/P$4</f>
        <v>#DIV/0!</v>
      </c>
      <c r="R112" s="120"/>
      <c r="S112" s="243">
        <f>SUM(S36+S58+S75+S84+S110)</f>
        <v>0</v>
      </c>
      <c r="T112" s="89" t="e">
        <f>+S112/S$4</f>
        <v>#DIV/0!</v>
      </c>
      <c r="U112" s="120"/>
      <c r="V112" s="243">
        <f>SUM(V36+V58+V75+V84+V110)</f>
        <v>0</v>
      </c>
      <c r="W112" s="89" t="e">
        <f>+V112/V$4</f>
        <v>#DIV/0!</v>
      </c>
      <c r="X112" s="120"/>
      <c r="Y112" s="243">
        <f>SUM(Y36+Y58+Y75+Y84+Y110)</f>
        <v>0</v>
      </c>
      <c r="Z112" s="89" t="e">
        <f>+Y112/Y$4</f>
        <v>#DIV/0!</v>
      </c>
      <c r="AA112" s="120"/>
      <c r="AB112" s="243">
        <f>SUM(AB36+AB58+AB75+AB84+AB110)</f>
        <v>0</v>
      </c>
      <c r="AC112" s="89" t="e">
        <f>+AB112/AB$4</f>
        <v>#DIV/0!</v>
      </c>
      <c r="AD112" s="120"/>
      <c r="AE112" s="243">
        <f>SUM(AE36+AE58+AE75+AE84+AE110)</f>
        <v>0</v>
      </c>
      <c r="AF112" s="89" t="e">
        <f>+AE112/AE$4</f>
        <v>#DIV/0!</v>
      </c>
      <c r="AG112" s="120"/>
      <c r="AH112" s="243">
        <f>SUM(AH36+AH58+AH75+AH84+AH110)</f>
        <v>0</v>
      </c>
      <c r="AI112" s="89" t="e">
        <f>+AH112/AH$4</f>
        <v>#DIV/0!</v>
      </c>
      <c r="AJ112" s="243">
        <f>SUM(AJ36+AJ58+AJ75+AJ84+AJ110)</f>
        <v>0</v>
      </c>
      <c r="AK112" s="89" t="e">
        <f>+AJ112/AJ$4</f>
        <v>#DIV/0!</v>
      </c>
      <c r="AL112" s="243">
        <f>SUM(AL36+AL58+AL75+AL84+AL110)</f>
        <v>0</v>
      </c>
      <c r="AM112" s="89" t="e">
        <f>+AL112/AL$4</f>
        <v>#DIV/0!</v>
      </c>
      <c r="AN112" s="79"/>
    </row>
    <row r="113" spans="1:40" ht="13.15" thickBot="1" x14ac:dyDescent="0.4">
      <c r="A113" s="2"/>
      <c r="B113" s="257"/>
      <c r="C113" s="2"/>
      <c r="D113" s="257"/>
      <c r="E113" s="97"/>
      <c r="F113" s="123"/>
      <c r="G113" s="257"/>
      <c r="H113" s="97"/>
      <c r="I113" s="123"/>
      <c r="J113" s="257"/>
      <c r="K113" s="97"/>
      <c r="L113" s="123"/>
      <c r="M113" s="257"/>
      <c r="N113" s="97"/>
      <c r="O113" s="123"/>
      <c r="P113" s="257"/>
      <c r="Q113" s="97"/>
      <c r="R113" s="123"/>
      <c r="S113" s="257"/>
      <c r="T113" s="97"/>
      <c r="U113" s="123"/>
      <c r="V113" s="257"/>
      <c r="W113" s="97"/>
      <c r="X113" s="123"/>
      <c r="Y113" s="257"/>
      <c r="Z113" s="97"/>
      <c r="AA113" s="123"/>
      <c r="AB113" s="257"/>
      <c r="AC113" s="97"/>
      <c r="AD113" s="123"/>
      <c r="AE113" s="257"/>
      <c r="AF113" s="97"/>
      <c r="AG113" s="123"/>
      <c r="AH113" s="257"/>
      <c r="AI113" s="97"/>
      <c r="AJ113" s="257"/>
      <c r="AK113" s="97"/>
      <c r="AL113" s="257"/>
      <c r="AM113" s="97"/>
      <c r="AN113" s="79"/>
    </row>
    <row r="114" spans="1:40" x14ac:dyDescent="0.35">
      <c r="B114" s="247"/>
      <c r="D114" s="247"/>
      <c r="F114" s="124"/>
      <c r="G114" s="247"/>
      <c r="I114" s="124"/>
      <c r="J114" s="247"/>
      <c r="L114" s="124"/>
      <c r="M114" s="247"/>
      <c r="O114" s="124"/>
      <c r="P114" s="247"/>
      <c r="R114" s="124"/>
      <c r="S114" s="247"/>
      <c r="U114" s="124"/>
      <c r="V114" s="247"/>
      <c r="X114" s="124"/>
      <c r="Y114" s="247"/>
      <c r="AA114" s="151"/>
      <c r="AB114" s="247"/>
      <c r="AD114" s="124"/>
      <c r="AE114" s="247"/>
      <c r="AG114" s="124"/>
      <c r="AH114" s="247"/>
      <c r="AJ114" s="247"/>
      <c r="AL114" s="247"/>
      <c r="AN114" s="79"/>
    </row>
    <row r="115" spans="1:40" ht="15" x14ac:dyDescent="0.4">
      <c r="A115" s="18" t="s">
        <v>335</v>
      </c>
      <c r="B115" s="243">
        <f>+B21-B112</f>
        <v>0</v>
      </c>
      <c r="C115" s="113" t="e">
        <f>+B115/$B$4</f>
        <v>#DIV/0!</v>
      </c>
      <c r="D115" s="243">
        <f>+D21-D112</f>
        <v>0</v>
      </c>
      <c r="E115" s="89" t="e">
        <f>+D115/D$4</f>
        <v>#DIV/0!</v>
      </c>
      <c r="F115" s="125"/>
      <c r="G115" s="243">
        <f>+G21-G112</f>
        <v>0</v>
      </c>
      <c r="H115" s="89" t="e">
        <f>+G115/G$4</f>
        <v>#DIV/0!</v>
      </c>
      <c r="I115" s="125"/>
      <c r="J115" s="243">
        <f>+J21-J112</f>
        <v>0</v>
      </c>
      <c r="K115" s="89" t="e">
        <f>+J115/J$4</f>
        <v>#DIV/0!</v>
      </c>
      <c r="L115" s="125"/>
      <c r="M115" s="243">
        <f>+M21-M112</f>
        <v>0</v>
      </c>
      <c r="N115" s="89" t="e">
        <f>+M115/M$4</f>
        <v>#DIV/0!</v>
      </c>
      <c r="O115" s="125"/>
      <c r="P115" s="243">
        <f>+P21-P112</f>
        <v>0</v>
      </c>
      <c r="Q115" s="89" t="e">
        <f>+P115/P$4</f>
        <v>#DIV/0!</v>
      </c>
      <c r="R115" s="125"/>
      <c r="S115" s="243">
        <f>+S21-S112</f>
        <v>0</v>
      </c>
      <c r="T115" s="89" t="e">
        <f>+S115/S$4</f>
        <v>#DIV/0!</v>
      </c>
      <c r="U115" s="125"/>
      <c r="V115" s="243">
        <f>+V21-V112</f>
        <v>0</v>
      </c>
      <c r="W115" s="89" t="e">
        <f>+V115/V$4</f>
        <v>#DIV/0!</v>
      </c>
      <c r="X115" s="125"/>
      <c r="Y115" s="243">
        <f>+Y21-Y112</f>
        <v>0</v>
      </c>
      <c r="Z115" s="89" t="e">
        <f>+Y115/Y$4</f>
        <v>#DIV/0!</v>
      </c>
      <c r="AA115" s="152"/>
      <c r="AB115" s="243">
        <f>+AB21-AB112</f>
        <v>0</v>
      </c>
      <c r="AC115" s="89" t="e">
        <f>+AB115/AB$4</f>
        <v>#DIV/0!</v>
      </c>
      <c r="AD115" s="125"/>
      <c r="AE115" s="243">
        <f>+AE21-AE112</f>
        <v>0</v>
      </c>
      <c r="AF115" s="89" t="e">
        <f>+AE115/AE$4</f>
        <v>#DIV/0!</v>
      </c>
      <c r="AG115" s="125"/>
      <c r="AH115" s="243">
        <f>+AH21-AH112</f>
        <v>0</v>
      </c>
      <c r="AI115" s="89" t="e">
        <f>+AH115/AH$4</f>
        <v>#DIV/0!</v>
      </c>
      <c r="AJ115" s="243">
        <f>+AJ21-AJ112</f>
        <v>0</v>
      </c>
      <c r="AK115" s="89" t="e">
        <f>+AJ115/AJ$4</f>
        <v>#DIV/0!</v>
      </c>
      <c r="AL115" s="243">
        <f>+AL21-AL112</f>
        <v>0</v>
      </c>
      <c r="AM115" s="89" t="e">
        <f>+AL115/AL$4</f>
        <v>#DIV/0!</v>
      </c>
      <c r="AN115" s="79"/>
    </row>
    <row r="116" spans="1:40" ht="13.15" thickBot="1" x14ac:dyDescent="0.4">
      <c r="A116" s="2"/>
      <c r="B116" s="257"/>
      <c r="C116" s="2"/>
      <c r="D116" s="93"/>
      <c r="E116" s="1"/>
      <c r="F116" s="125"/>
      <c r="G116" s="93"/>
      <c r="H116" s="1"/>
      <c r="I116" s="125"/>
      <c r="J116" s="93"/>
      <c r="K116" s="1"/>
      <c r="L116" s="125"/>
      <c r="M116" s="93"/>
      <c r="N116" s="1"/>
      <c r="O116" s="125"/>
      <c r="P116" s="93"/>
      <c r="Q116" s="1"/>
      <c r="R116" s="125"/>
      <c r="S116" s="93"/>
      <c r="T116" s="1"/>
      <c r="U116" s="125"/>
      <c r="V116" s="93"/>
      <c r="W116" s="1"/>
      <c r="X116" s="125"/>
      <c r="Y116" s="155"/>
      <c r="Z116" s="156"/>
      <c r="AA116" s="152"/>
      <c r="AB116" s="93"/>
      <c r="AC116" s="1"/>
      <c r="AD116" s="125"/>
      <c r="AE116" s="93"/>
      <c r="AF116" s="1"/>
      <c r="AG116" s="125"/>
      <c r="AH116" s="93"/>
      <c r="AI116" s="1"/>
      <c r="AJ116" s="93"/>
      <c r="AK116" s="1"/>
      <c r="AL116" s="93"/>
      <c r="AM116" s="1"/>
      <c r="AN116" s="79"/>
    </row>
    <row r="117" spans="1:40" ht="13.15" thickTop="1" x14ac:dyDescent="0.35">
      <c r="B117" s="247"/>
      <c r="D117" s="126"/>
      <c r="E117" s="57"/>
      <c r="F117" s="57"/>
      <c r="G117" s="57"/>
      <c r="H117" s="57"/>
      <c r="I117" s="57"/>
      <c r="J117" s="57"/>
      <c r="K117" s="57"/>
      <c r="L117" s="57"/>
      <c r="M117" s="57"/>
      <c r="N117" s="57"/>
      <c r="O117" s="57"/>
      <c r="P117" s="57"/>
      <c r="Q117" s="57"/>
      <c r="R117" s="57"/>
      <c r="S117" s="57"/>
      <c r="T117" s="57"/>
      <c r="U117" s="57"/>
      <c r="V117" s="57"/>
      <c r="W117" s="57"/>
      <c r="X117" s="57"/>
      <c r="Y117" s="57"/>
      <c r="Z117" s="57"/>
      <c r="AA117" s="57"/>
      <c r="AB117" s="57"/>
      <c r="AC117" s="57"/>
      <c r="AD117" s="57"/>
      <c r="AE117" s="57"/>
      <c r="AF117" s="57"/>
      <c r="AG117" s="57"/>
      <c r="AH117" s="57"/>
      <c r="AI117" s="57"/>
      <c r="AJ117" s="57"/>
      <c r="AK117" s="57"/>
      <c r="AL117" s="57"/>
      <c r="AM117" s="57"/>
    </row>
    <row r="118" spans="1:40" ht="15" x14ac:dyDescent="0.4">
      <c r="A118" s="18" t="s">
        <v>341</v>
      </c>
      <c r="B118" s="243"/>
      <c r="D118" s="79"/>
    </row>
    <row r="119" spans="1:40" x14ac:dyDescent="0.35">
      <c r="A119" s="68" t="s">
        <v>336</v>
      </c>
      <c r="B119" s="429"/>
      <c r="C119" s="113" t="e">
        <f t="shared" ref="C119:C132" si="90">+B119/$B$4</f>
        <v>#DIV/0!</v>
      </c>
      <c r="D119" s="79"/>
    </row>
    <row r="120" spans="1:40" x14ac:dyDescent="0.35">
      <c r="A120" s="68" t="s">
        <v>337</v>
      </c>
      <c r="B120" s="429">
        <v>0</v>
      </c>
      <c r="C120" s="113" t="e">
        <f t="shared" si="90"/>
        <v>#DIV/0!</v>
      </c>
      <c r="D120" s="79"/>
    </row>
    <row r="121" spans="1:40" x14ac:dyDescent="0.35">
      <c r="A121" s="68" t="s">
        <v>338</v>
      </c>
      <c r="B121" s="429"/>
      <c r="C121" s="113" t="e">
        <f t="shared" si="90"/>
        <v>#DIV/0!</v>
      </c>
      <c r="D121" s="79"/>
    </row>
    <row r="122" spans="1:40" x14ac:dyDescent="0.35">
      <c r="A122" s="68" t="s">
        <v>339</v>
      </c>
      <c r="B122" s="429"/>
      <c r="C122" s="113" t="e">
        <f t="shared" si="90"/>
        <v>#DIV/0!</v>
      </c>
      <c r="D122" s="79"/>
    </row>
    <row r="123" spans="1:40" ht="13.15" thickBot="1" x14ac:dyDescent="0.4">
      <c r="A123" s="68" t="s">
        <v>340</v>
      </c>
      <c r="B123" s="429"/>
      <c r="C123" s="113" t="e">
        <f t="shared" si="90"/>
        <v>#DIV/0!</v>
      </c>
      <c r="D123" s="79"/>
    </row>
    <row r="124" spans="1:40" ht="13.5" thickBot="1" x14ac:dyDescent="0.45">
      <c r="A124" s="127" t="s">
        <v>347</v>
      </c>
      <c r="B124" s="266">
        <f>SUM(B119:B123)</f>
        <v>0</v>
      </c>
      <c r="C124" s="128" t="e">
        <f t="shared" si="90"/>
        <v>#DIV/0!</v>
      </c>
      <c r="D124" s="79"/>
    </row>
    <row r="125" spans="1:40" x14ac:dyDescent="0.35">
      <c r="B125" s="247"/>
      <c r="C125" s="113"/>
      <c r="D125" s="79"/>
    </row>
    <row r="126" spans="1:40" ht="15" x14ac:dyDescent="0.4">
      <c r="A126" s="115" t="s">
        <v>342</v>
      </c>
      <c r="B126" s="243"/>
      <c r="D126" s="79"/>
    </row>
    <row r="127" spans="1:40" x14ac:dyDescent="0.35">
      <c r="A127" s="974" t="s">
        <v>834</v>
      </c>
      <c r="B127" s="253">
        <v>0</v>
      </c>
      <c r="C127" s="113" t="e">
        <f t="shared" si="90"/>
        <v>#DIV/0!</v>
      </c>
      <c r="D127" s="79"/>
    </row>
    <row r="128" spans="1:40" x14ac:dyDescent="0.35">
      <c r="A128" s="68" t="s">
        <v>344</v>
      </c>
      <c r="B128" s="253"/>
      <c r="C128" s="113" t="e">
        <f t="shared" si="90"/>
        <v>#DIV/0!</v>
      </c>
      <c r="D128" s="79"/>
    </row>
    <row r="129" spans="1:4" ht="13.15" thickBot="1" x14ac:dyDescent="0.4">
      <c r="A129" s="68" t="s">
        <v>345</v>
      </c>
      <c r="B129" s="253"/>
      <c r="C129" s="113" t="e">
        <f t="shared" si="90"/>
        <v>#DIV/0!</v>
      </c>
      <c r="D129" s="79"/>
    </row>
    <row r="130" spans="1:4" ht="13.5" thickBot="1" x14ac:dyDescent="0.45">
      <c r="A130" s="127" t="s">
        <v>346</v>
      </c>
      <c r="B130" s="267">
        <f>SUM(B127:B129)</f>
        <v>0</v>
      </c>
      <c r="C130" s="129" t="e">
        <f t="shared" si="90"/>
        <v>#DIV/0!</v>
      </c>
      <c r="D130" s="79"/>
    </row>
    <row r="131" spans="1:4" x14ac:dyDescent="0.35">
      <c r="B131" s="247"/>
      <c r="D131" s="79"/>
    </row>
    <row r="132" spans="1:4" ht="15" x14ac:dyDescent="0.4">
      <c r="A132" s="115" t="s">
        <v>348</v>
      </c>
      <c r="B132" s="243">
        <f>+B115+B124-B130</f>
        <v>0</v>
      </c>
      <c r="C132" s="113" t="e">
        <f t="shared" si="90"/>
        <v>#DIV/0!</v>
      </c>
      <c r="D132" s="79"/>
    </row>
    <row r="133" spans="1:4" ht="13.15" thickBot="1" x14ac:dyDescent="0.4">
      <c r="A133" s="130"/>
      <c r="B133" s="268"/>
      <c r="C133" s="130"/>
      <c r="D133" s="79"/>
    </row>
    <row r="134" spans="1:4" ht="13.15" thickTop="1" x14ac:dyDescent="0.35"/>
  </sheetData>
  <mergeCells count="14">
    <mergeCell ref="Y2:AA2"/>
    <mergeCell ref="AL2:AM2"/>
    <mergeCell ref="AB2:AD2"/>
    <mergeCell ref="AE2:AG2"/>
    <mergeCell ref="AH2:AI2"/>
    <mergeCell ref="AJ2:AK2"/>
    <mergeCell ref="M2:O2"/>
    <mergeCell ref="P2:R2"/>
    <mergeCell ref="S2:U2"/>
    <mergeCell ref="V2:X2"/>
    <mergeCell ref="B2:C2"/>
    <mergeCell ref="D2:F2"/>
    <mergeCell ref="G2:I2"/>
    <mergeCell ref="J2:L2"/>
  </mergeCells>
  <phoneticPr fontId="0" type="noConversion"/>
  <pageMargins left="0.75" right="0.75" top="1" bottom="1" header="0.5" footer="0.5"/>
  <pageSetup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L36"/>
  <sheetViews>
    <sheetView topLeftCell="A6" zoomScale="92" workbookViewId="0">
      <selection activeCell="D26" sqref="D26"/>
    </sheetView>
  </sheetViews>
  <sheetFormatPr defaultRowHeight="12.75" x14ac:dyDescent="0.35"/>
  <cols>
    <col min="1" max="1" width="2" customWidth="1"/>
    <col min="2" max="2" width="26" customWidth="1"/>
    <col min="3" max="3" width="26.59765625" customWidth="1"/>
    <col min="4" max="4" width="7.73046875" bestFit="1" customWidth="1"/>
    <col min="5" max="5" width="14.73046875" customWidth="1"/>
    <col min="6" max="6" width="12.86328125" customWidth="1"/>
    <col min="7" max="7" width="5.59765625" customWidth="1"/>
    <col min="8" max="8" width="23.265625" customWidth="1"/>
    <col min="9" max="9" width="17.265625" customWidth="1"/>
    <col min="10" max="10" width="11.73046875" customWidth="1"/>
    <col min="11" max="11" width="12.59765625" customWidth="1"/>
    <col min="12" max="12" width="14.1328125" customWidth="1"/>
  </cols>
  <sheetData>
    <row r="2" spans="2:11" ht="13.15" x14ac:dyDescent="0.4">
      <c r="B2" s="673" t="s">
        <v>530</v>
      </c>
      <c r="C2" s="673"/>
      <c r="D2" s="673"/>
      <c r="E2" s="673"/>
      <c r="F2" s="673"/>
      <c r="G2" s="673"/>
      <c r="H2" s="673"/>
      <c r="I2" s="673"/>
    </row>
    <row r="3" spans="2:11" ht="13.15" x14ac:dyDescent="0.4">
      <c r="B3" s="673" t="s">
        <v>531</v>
      </c>
      <c r="C3" s="673"/>
      <c r="D3" s="673"/>
      <c r="E3" s="673"/>
      <c r="F3" s="673"/>
      <c r="G3" s="673"/>
      <c r="H3" s="673"/>
      <c r="I3" s="673"/>
    </row>
    <row r="4" spans="2:11" ht="13.15" x14ac:dyDescent="0.4">
      <c r="B4" s="673" t="s">
        <v>532</v>
      </c>
      <c r="C4" s="673"/>
      <c r="D4" s="673"/>
      <c r="E4" s="673"/>
      <c r="F4" s="673"/>
      <c r="G4" s="673"/>
      <c r="H4" s="673"/>
      <c r="I4" s="673"/>
    </row>
    <row r="5" spans="2:11" ht="13.15" x14ac:dyDescent="0.4">
      <c r="B5" s="673" t="s">
        <v>533</v>
      </c>
      <c r="C5" s="673"/>
      <c r="D5" s="673"/>
      <c r="E5" s="673"/>
      <c r="F5" s="673"/>
      <c r="G5" s="673"/>
      <c r="H5" s="673"/>
      <c r="I5" s="673"/>
    </row>
    <row r="6" spans="2:11" ht="13.15" x14ac:dyDescent="0.4">
      <c r="B6" s="673" t="s">
        <v>534</v>
      </c>
      <c r="C6" s="673"/>
      <c r="D6" s="673"/>
      <c r="E6" s="673"/>
      <c r="F6" s="673"/>
      <c r="G6" s="673"/>
      <c r="H6" s="673"/>
      <c r="I6" s="673"/>
    </row>
    <row r="7" spans="2:11" ht="13.15" x14ac:dyDescent="0.4">
      <c r="B7" s="673" t="s">
        <v>535</v>
      </c>
      <c r="C7" s="673"/>
      <c r="D7" s="673"/>
      <c r="E7" s="673"/>
      <c r="F7" s="673"/>
      <c r="G7" s="673"/>
      <c r="H7" s="673"/>
      <c r="I7" s="673"/>
    </row>
    <row r="9" spans="2:11" ht="13.15" x14ac:dyDescent="0.4">
      <c r="B9" s="13" t="s">
        <v>536</v>
      </c>
      <c r="C9" s="615"/>
      <c r="H9" s="13" t="s">
        <v>537</v>
      </c>
      <c r="I9" s="615"/>
    </row>
    <row r="12" spans="2:11" ht="13.15" x14ac:dyDescent="0.4">
      <c r="B12" s="674" t="s">
        <v>538</v>
      </c>
      <c r="H12" s="674" t="s">
        <v>538</v>
      </c>
    </row>
    <row r="14" spans="2:11" x14ac:dyDescent="0.35">
      <c r="C14" s="675" t="s">
        <v>539</v>
      </c>
      <c r="E14" s="676">
        <v>128000</v>
      </c>
      <c r="I14" s="675" t="s">
        <v>539</v>
      </c>
      <c r="K14" s="676">
        <v>112500</v>
      </c>
    </row>
    <row r="15" spans="2:11" x14ac:dyDescent="0.35">
      <c r="C15" s="675" t="s">
        <v>540</v>
      </c>
      <c r="E15" s="676">
        <v>7000</v>
      </c>
      <c r="I15" s="675" t="s">
        <v>540</v>
      </c>
      <c r="K15" s="676">
        <v>7000</v>
      </c>
    </row>
    <row r="16" spans="2:11" x14ac:dyDescent="0.35">
      <c r="C16" s="675" t="s">
        <v>541</v>
      </c>
      <c r="E16" s="676">
        <v>15000</v>
      </c>
      <c r="I16" s="675" t="s">
        <v>541</v>
      </c>
      <c r="K16" s="676">
        <v>15000</v>
      </c>
    </row>
    <row r="18" spans="2:12" ht="13.15" x14ac:dyDescent="0.4">
      <c r="B18" s="677"/>
      <c r="C18" s="675"/>
      <c r="D18" s="678"/>
      <c r="E18" s="327" t="s">
        <v>542</v>
      </c>
      <c r="F18" s="327" t="s">
        <v>543</v>
      </c>
      <c r="H18" s="677" t="s">
        <v>544</v>
      </c>
      <c r="I18" s="675" t="s">
        <v>545</v>
      </c>
      <c r="J18" s="679">
        <v>0</v>
      </c>
      <c r="K18" s="327" t="s">
        <v>542</v>
      </c>
      <c r="L18" s="591"/>
    </row>
    <row r="19" spans="2:12" ht="13.15" x14ac:dyDescent="0.4">
      <c r="B19" s="680" t="s">
        <v>546</v>
      </c>
      <c r="C19" s="675" t="s">
        <v>547</v>
      </c>
      <c r="D19" s="681">
        <v>30</v>
      </c>
      <c r="E19" s="327" t="s">
        <v>548</v>
      </c>
      <c r="F19" s="327" t="s">
        <v>549</v>
      </c>
      <c r="H19" s="680"/>
      <c r="I19" s="675"/>
      <c r="J19" s="682"/>
      <c r="K19" s="327" t="s">
        <v>548</v>
      </c>
      <c r="L19" s="327" t="s">
        <v>549</v>
      </c>
    </row>
    <row r="20" spans="2:12" ht="13.15" x14ac:dyDescent="0.4">
      <c r="B20" s="683" t="s">
        <v>550</v>
      </c>
      <c r="C20" s="683" t="s">
        <v>551</v>
      </c>
      <c r="D20" s="684" t="s">
        <v>552</v>
      </c>
      <c r="E20" s="684" t="s">
        <v>553</v>
      </c>
      <c r="F20" s="327" t="s">
        <v>554</v>
      </c>
      <c r="H20" s="683" t="s">
        <v>550</v>
      </c>
      <c r="I20" s="683" t="s">
        <v>551</v>
      </c>
      <c r="J20" s="684" t="s">
        <v>552</v>
      </c>
      <c r="K20" s="684" t="s">
        <v>553</v>
      </c>
      <c r="L20" s="327" t="s">
        <v>554</v>
      </c>
    </row>
    <row r="21" spans="2:12" ht="13.15" x14ac:dyDescent="0.4">
      <c r="B21" s="615" t="s">
        <v>555</v>
      </c>
      <c r="C21" s="685" t="s">
        <v>556</v>
      </c>
      <c r="D21" s="686">
        <v>7.6499999999999999E-2</v>
      </c>
      <c r="E21" s="687">
        <f>+$D$19*2080</f>
        <v>62400</v>
      </c>
      <c r="F21" s="688">
        <f>IF(E21&lt;E14,D21*E21,D21*E14)</f>
        <v>4773.6000000000004</v>
      </c>
      <c r="H21" s="615" t="s">
        <v>555</v>
      </c>
      <c r="I21" s="685" t="s">
        <v>556</v>
      </c>
      <c r="J21" s="686">
        <v>7.6499999999999999E-2</v>
      </c>
      <c r="K21" s="689">
        <f>+($J$18)</f>
        <v>0</v>
      </c>
      <c r="L21" s="690">
        <f>IF(K21&lt;K14,J21*K21,J21*K14)</f>
        <v>0</v>
      </c>
    </row>
    <row r="22" spans="2:12" ht="13.15" x14ac:dyDescent="0.4">
      <c r="B22" s="615" t="s">
        <v>557</v>
      </c>
      <c r="C22" s="685" t="s">
        <v>556</v>
      </c>
      <c r="D22" s="686">
        <v>0.1</v>
      </c>
      <c r="E22" s="691">
        <f>E15</f>
        <v>7000</v>
      </c>
      <c r="F22" s="688">
        <f>D22*E22</f>
        <v>700</v>
      </c>
      <c r="H22" s="615" t="s">
        <v>557</v>
      </c>
      <c r="I22" s="685" t="s">
        <v>556</v>
      </c>
      <c r="J22" s="686">
        <v>0.1</v>
      </c>
      <c r="K22" s="691">
        <f>K15</f>
        <v>7000</v>
      </c>
      <c r="L22" s="690">
        <f>J22*K22</f>
        <v>700</v>
      </c>
    </row>
    <row r="23" spans="2:12" ht="13.15" x14ac:dyDescent="0.4">
      <c r="B23" s="615" t="s">
        <v>558</v>
      </c>
      <c r="C23" s="685" t="s">
        <v>556</v>
      </c>
      <c r="D23" s="692">
        <v>0</v>
      </c>
      <c r="E23" s="687">
        <f>E16</f>
        <v>15000</v>
      </c>
      <c r="F23" s="688">
        <f>D23*E23</f>
        <v>0</v>
      </c>
      <c r="H23" s="615" t="s">
        <v>558</v>
      </c>
      <c r="I23" s="685" t="s">
        <v>556</v>
      </c>
      <c r="J23" s="692">
        <v>0</v>
      </c>
      <c r="K23" s="687">
        <f>K16</f>
        <v>15000</v>
      </c>
      <c r="L23" s="690">
        <f>J23*K23</f>
        <v>0</v>
      </c>
    </row>
    <row r="24" spans="2:12" ht="13.15" x14ac:dyDescent="0.4">
      <c r="B24" t="s">
        <v>559</v>
      </c>
      <c r="C24" t="s">
        <v>560</v>
      </c>
      <c r="D24" s="692">
        <v>0</v>
      </c>
      <c r="E24" s="691">
        <f>$E$21</f>
        <v>62400</v>
      </c>
      <c r="F24" s="688">
        <f>D24*E24</f>
        <v>0</v>
      </c>
      <c r="H24" t="s">
        <v>559</v>
      </c>
      <c r="I24" t="s">
        <v>560</v>
      </c>
      <c r="J24" s="692">
        <v>0</v>
      </c>
      <c r="K24" s="693">
        <f>$K$21</f>
        <v>0</v>
      </c>
      <c r="L24" s="690">
        <f>J24*K24</f>
        <v>0</v>
      </c>
    </row>
    <row r="25" spans="2:12" ht="13.15" x14ac:dyDescent="0.4">
      <c r="B25" s="615" t="s">
        <v>561</v>
      </c>
      <c r="C25" t="s">
        <v>562</v>
      </c>
      <c r="D25" s="694">
        <v>0</v>
      </c>
      <c r="E25" s="691">
        <f>$E$21</f>
        <v>62400</v>
      </c>
      <c r="F25" s="688">
        <f>D25</f>
        <v>0</v>
      </c>
      <c r="H25" s="615" t="s">
        <v>561</v>
      </c>
      <c r="I25" t="s">
        <v>562</v>
      </c>
      <c r="J25" s="694">
        <v>0</v>
      </c>
      <c r="K25" s="693">
        <f>$K$21</f>
        <v>0</v>
      </c>
      <c r="L25" s="690">
        <f>J25</f>
        <v>0</v>
      </c>
    </row>
    <row r="26" spans="2:12" ht="13.15" x14ac:dyDescent="0.4">
      <c r="B26" t="s">
        <v>563</v>
      </c>
      <c r="C26" t="s">
        <v>564</v>
      </c>
      <c r="D26" s="695">
        <v>80</v>
      </c>
      <c r="E26" s="691">
        <f>$E$21</f>
        <v>62400</v>
      </c>
      <c r="F26" s="688">
        <f>E26/(2080-D26-D27)*D26</f>
        <v>2557.377049180328</v>
      </c>
      <c r="H26" t="s">
        <v>563</v>
      </c>
      <c r="I26" t="s">
        <v>564</v>
      </c>
      <c r="J26" s="695">
        <v>0</v>
      </c>
      <c r="K26" s="693">
        <f>$K$21</f>
        <v>0</v>
      </c>
      <c r="L26" s="690">
        <f>K26/(2080-J26-J27)*J26</f>
        <v>0</v>
      </c>
    </row>
    <row r="27" spans="2:12" ht="13.15" x14ac:dyDescent="0.4">
      <c r="B27" t="s">
        <v>565</v>
      </c>
      <c r="C27" t="s">
        <v>564</v>
      </c>
      <c r="D27" s="695">
        <v>48</v>
      </c>
      <c r="E27" s="691">
        <f>$E$21</f>
        <v>62400</v>
      </c>
      <c r="F27" s="688">
        <f>E27/(2080-D26-D27)*D27</f>
        <v>1534.4262295081967</v>
      </c>
      <c r="H27" t="s">
        <v>565</v>
      </c>
      <c r="I27" t="s">
        <v>564</v>
      </c>
      <c r="J27" s="695">
        <v>0</v>
      </c>
      <c r="K27" s="693">
        <f>$K$21</f>
        <v>0</v>
      </c>
      <c r="L27" s="690">
        <f>K27/(2080-J26-J27)*J27</f>
        <v>0</v>
      </c>
    </row>
    <row r="28" spans="2:12" ht="13.15" x14ac:dyDescent="0.4">
      <c r="B28" t="s">
        <v>566</v>
      </c>
      <c r="C28" t="s">
        <v>567</v>
      </c>
      <c r="D28" s="692">
        <v>0</v>
      </c>
      <c r="E28" s="691">
        <f>$E$21</f>
        <v>62400</v>
      </c>
      <c r="F28" s="688">
        <f>D28*E28</f>
        <v>0</v>
      </c>
      <c r="H28" t="s">
        <v>566</v>
      </c>
      <c r="I28" t="s">
        <v>567</v>
      </c>
      <c r="J28" s="692">
        <v>0</v>
      </c>
      <c r="K28" s="693">
        <f>$K$21</f>
        <v>0</v>
      </c>
      <c r="L28" s="690">
        <f>J28*K28</f>
        <v>0</v>
      </c>
    </row>
    <row r="29" spans="2:12" ht="13.5" thickBot="1" x14ac:dyDescent="0.45">
      <c r="B29" s="696"/>
      <c r="C29" s="696"/>
      <c r="D29" s="697"/>
      <c r="E29" s="691"/>
      <c r="F29" s="698"/>
      <c r="H29" s="696"/>
      <c r="I29" s="696"/>
      <c r="J29" s="697"/>
      <c r="K29" s="691"/>
      <c r="L29" s="699"/>
    </row>
    <row r="30" spans="2:12" ht="17.649999999999999" thickTop="1" x14ac:dyDescent="0.45">
      <c r="B30" s="1435" t="s">
        <v>568</v>
      </c>
      <c r="C30" s="1435"/>
      <c r="D30" s="1435"/>
      <c r="E30" s="1435"/>
      <c r="F30" s="700">
        <f>SUM(F21:F29)</f>
        <v>9565.4032786885255</v>
      </c>
      <c r="G30" s="163"/>
      <c r="H30" s="1435" t="s">
        <v>568</v>
      </c>
      <c r="I30" s="1435"/>
      <c r="J30" s="1435"/>
      <c r="K30" s="1435"/>
      <c r="L30" s="700">
        <f>SUM(L21:L29)</f>
        <v>700</v>
      </c>
    </row>
    <row r="31" spans="2:12" ht="17.25" x14ac:dyDescent="0.45">
      <c r="B31" s="1436" t="s">
        <v>569</v>
      </c>
      <c r="C31" s="1436"/>
      <c r="D31" s="1436"/>
      <c r="E31" s="1436"/>
      <c r="F31" s="700">
        <f>E21</f>
        <v>62400</v>
      </c>
      <c r="H31" s="1436" t="s">
        <v>569</v>
      </c>
      <c r="I31" s="1436"/>
      <c r="J31" s="1436"/>
      <c r="K31" s="1436"/>
      <c r="L31" s="700">
        <f>K21</f>
        <v>0</v>
      </c>
    </row>
    <row r="32" spans="2:12" ht="17.25" x14ac:dyDescent="0.45">
      <c r="B32" s="1436" t="s">
        <v>570</v>
      </c>
      <c r="C32" s="1436"/>
      <c r="D32" s="1436"/>
      <c r="E32" s="1436"/>
      <c r="F32" s="700">
        <f>SUM(F30:F31)</f>
        <v>71965.403278688522</v>
      </c>
      <c r="H32" s="1436" t="s">
        <v>570</v>
      </c>
      <c r="I32" s="1436"/>
      <c r="J32" s="1436"/>
      <c r="K32" s="1436"/>
      <c r="L32" s="700">
        <f>SUM(L30:L31)</f>
        <v>700</v>
      </c>
    </row>
    <row r="33" spans="2:12" ht="17.25" x14ac:dyDescent="0.45">
      <c r="B33" s="1436" t="s">
        <v>571</v>
      </c>
      <c r="C33" s="1436"/>
      <c r="D33" s="1436"/>
      <c r="E33" s="1436"/>
      <c r="F33" s="702">
        <f>F30/F31</f>
        <v>0.15329171920975201</v>
      </c>
      <c r="H33" s="1436" t="s">
        <v>571</v>
      </c>
      <c r="I33" s="1436"/>
      <c r="J33" s="1436"/>
      <c r="K33" s="1436"/>
      <c r="L33" s="702" t="e">
        <f>L30/L31</f>
        <v>#DIV/0!</v>
      </c>
    </row>
    <row r="34" spans="2:12" ht="17.25" x14ac:dyDescent="0.45">
      <c r="B34" s="1437" t="s">
        <v>572</v>
      </c>
      <c r="C34" s="1437"/>
      <c r="D34" s="1437"/>
      <c r="E34" s="1437"/>
      <c r="F34" s="703">
        <f>F32/(2080-D26-D27)</f>
        <v>36.867522171459285</v>
      </c>
      <c r="H34" s="1437" t="s">
        <v>572</v>
      </c>
      <c r="I34" s="1437"/>
      <c r="J34" s="1437"/>
      <c r="K34" s="1437"/>
      <c r="L34" s="703">
        <f>L32/(2080-J26-J27)</f>
        <v>0.33653846153846156</v>
      </c>
    </row>
    <row r="35" spans="2:12" ht="17.25" x14ac:dyDescent="0.45">
      <c r="B35" s="704"/>
      <c r="C35" s="704"/>
      <c r="D35" s="704"/>
      <c r="E35" s="701" t="s">
        <v>573</v>
      </c>
      <c r="F35" s="705">
        <f>2080-D27-D26</f>
        <v>1952</v>
      </c>
      <c r="H35" s="704"/>
      <c r="I35" s="704"/>
      <c r="J35" s="704"/>
      <c r="K35" s="701" t="s">
        <v>573</v>
      </c>
      <c r="L35" s="705">
        <f>2080-J27-J26</f>
        <v>2080</v>
      </c>
    </row>
    <row r="36" spans="2:12" ht="13.15" x14ac:dyDescent="0.4">
      <c r="B36" s="13"/>
    </row>
  </sheetData>
  <mergeCells count="10">
    <mergeCell ref="B30:E30"/>
    <mergeCell ref="H30:K30"/>
    <mergeCell ref="B31:E31"/>
    <mergeCell ref="H31:K31"/>
    <mergeCell ref="B34:E34"/>
    <mergeCell ref="H34:K34"/>
    <mergeCell ref="B32:E32"/>
    <mergeCell ref="H32:K32"/>
    <mergeCell ref="B33:E33"/>
    <mergeCell ref="H33:K33"/>
  </mergeCells>
  <phoneticPr fontId="0" type="noConversion"/>
  <pageMargins left="0.75" right="0.75" top="1" bottom="1" header="0.5" footer="0.5"/>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AE32"/>
  <sheetViews>
    <sheetView topLeftCell="B15" zoomScale="105" workbookViewId="0">
      <selection activeCell="I23" sqref="I23"/>
    </sheetView>
  </sheetViews>
  <sheetFormatPr defaultRowHeight="12.75" x14ac:dyDescent="0.35"/>
  <cols>
    <col min="1" max="1" width="1.73046875" customWidth="1"/>
    <col min="2" max="2" width="14.86328125" customWidth="1"/>
    <col min="3" max="3" width="14.265625" customWidth="1"/>
    <col min="4" max="4" width="15.1328125" customWidth="1"/>
    <col min="5" max="5" width="16.73046875" customWidth="1"/>
    <col min="6" max="6" width="15.73046875" customWidth="1"/>
    <col min="7" max="7" width="16.59765625" customWidth="1"/>
    <col min="8" max="8" width="17" customWidth="1"/>
    <col min="9" max="9" width="17.265625" customWidth="1"/>
    <col min="10" max="10" width="17.73046875" customWidth="1"/>
    <col min="11" max="11" width="15.1328125" customWidth="1"/>
    <col min="12" max="12" width="15.73046875" customWidth="1"/>
    <col min="13" max="15" width="14.3984375" customWidth="1"/>
    <col min="16" max="16" width="16.3984375" customWidth="1"/>
    <col min="17" max="17" width="19.73046875" customWidth="1"/>
    <col min="18" max="18" width="17.3984375" bestFit="1" customWidth="1"/>
    <col min="19" max="19" width="13.86328125" bestFit="1" customWidth="1"/>
    <col min="20" max="20" width="9.73046875" bestFit="1" customWidth="1"/>
    <col min="21" max="21" width="14.73046875" bestFit="1" customWidth="1"/>
    <col min="22" max="22" width="7.1328125" bestFit="1" customWidth="1"/>
    <col min="23" max="23" width="16.3984375" bestFit="1" customWidth="1"/>
    <col min="24" max="24" width="11" bestFit="1" customWidth="1"/>
    <col min="25" max="25" width="15.1328125" bestFit="1" customWidth="1"/>
    <col min="26" max="26" width="13.73046875" bestFit="1" customWidth="1"/>
    <col min="27" max="27" width="14.73046875" bestFit="1" customWidth="1"/>
  </cols>
  <sheetData>
    <row r="2" spans="1:31" ht="27.75" x14ac:dyDescent="0.75">
      <c r="A2" s="17"/>
      <c r="C2" s="707" t="s">
        <v>574</v>
      </c>
      <c r="J2" s="778"/>
      <c r="K2" s="778"/>
      <c r="L2" s="778"/>
      <c r="M2" s="778"/>
      <c r="N2" s="778"/>
      <c r="O2" s="778"/>
      <c r="P2" s="778"/>
      <c r="Q2" s="778"/>
    </row>
    <row r="3" spans="1:31" ht="25.15" x14ac:dyDescent="0.7">
      <c r="A3" s="18"/>
      <c r="C3" s="708" t="s">
        <v>575</v>
      </c>
      <c r="J3" s="778"/>
      <c r="K3" s="778"/>
      <c r="L3" s="778"/>
      <c r="M3" s="778"/>
      <c r="N3" s="778"/>
      <c r="O3" s="778"/>
      <c r="P3" s="778"/>
      <c r="Q3" s="778"/>
    </row>
    <row r="4" spans="1:31" ht="15" x14ac:dyDescent="0.4">
      <c r="R4" s="778"/>
      <c r="S4" s="778"/>
      <c r="T4" s="778"/>
      <c r="U4" s="778"/>
      <c r="V4" s="778"/>
      <c r="W4" s="778"/>
      <c r="X4" s="778"/>
      <c r="Y4" s="778"/>
      <c r="Z4" s="778"/>
      <c r="AA4" s="778"/>
      <c r="AB4" s="778"/>
      <c r="AC4" s="778"/>
      <c r="AD4" s="778"/>
      <c r="AE4" s="778"/>
    </row>
    <row r="5" spans="1:31" ht="15" x14ac:dyDescent="0.4">
      <c r="B5" s="709" t="s">
        <v>576</v>
      </c>
      <c r="R5" s="778"/>
      <c r="S5" s="778"/>
      <c r="T5" s="778"/>
      <c r="U5" s="778"/>
      <c r="V5" s="778"/>
      <c r="W5" s="778"/>
      <c r="X5" s="778"/>
      <c r="Y5" s="778"/>
      <c r="Z5" s="778"/>
      <c r="AA5" s="778"/>
      <c r="AB5" s="778"/>
      <c r="AC5" s="778"/>
      <c r="AD5" s="778"/>
      <c r="AE5" s="778"/>
    </row>
    <row r="6" spans="1:31" ht="13.15" thickBot="1" x14ac:dyDescent="0.4"/>
    <row r="7" spans="1:31" ht="30.4" thickBot="1" x14ac:dyDescent="0.4">
      <c r="B7" s="710" t="s">
        <v>577</v>
      </c>
      <c r="C7" s="711" t="s">
        <v>590</v>
      </c>
      <c r="D7" s="711" t="s">
        <v>591</v>
      </c>
      <c r="E7" s="712" t="s">
        <v>592</v>
      </c>
      <c r="F7" s="713" t="s">
        <v>1207</v>
      </c>
      <c r="G7" s="714" t="s">
        <v>593</v>
      </c>
      <c r="H7" s="715" t="s">
        <v>594</v>
      </c>
      <c r="I7" s="713" t="s">
        <v>595</v>
      </c>
      <c r="J7" s="716" t="s">
        <v>350</v>
      </c>
      <c r="K7" s="714" t="s">
        <v>247</v>
      </c>
      <c r="L7" s="714" t="s">
        <v>1</v>
      </c>
      <c r="M7" s="714" t="s">
        <v>1</v>
      </c>
      <c r="N7" s="714" t="s">
        <v>1</v>
      </c>
      <c r="O7" s="714" t="s">
        <v>1</v>
      </c>
      <c r="P7" s="714" t="s">
        <v>208</v>
      </c>
    </row>
    <row r="8" spans="1:31" ht="15" x14ac:dyDescent="0.35">
      <c r="B8" s="717" t="s">
        <v>349</v>
      </c>
      <c r="C8" s="718" t="e">
        <f>+(C9/$P9)</f>
        <v>#DIV/0!</v>
      </c>
      <c r="D8" s="719" t="e">
        <f t="shared" ref="D8:O8" si="0">+(D9/$P9)</f>
        <v>#DIV/0!</v>
      </c>
      <c r="E8" s="720" t="e">
        <f t="shared" si="0"/>
        <v>#DIV/0!</v>
      </c>
      <c r="F8" s="721" t="e">
        <f t="shared" si="0"/>
        <v>#DIV/0!</v>
      </c>
      <c r="G8" s="721" t="e">
        <f t="shared" si="0"/>
        <v>#DIV/0!</v>
      </c>
      <c r="H8" s="721" t="e">
        <f t="shared" si="0"/>
        <v>#DIV/0!</v>
      </c>
      <c r="I8" s="721" t="e">
        <f t="shared" si="0"/>
        <v>#DIV/0!</v>
      </c>
      <c r="J8" s="721" t="e">
        <f t="shared" si="0"/>
        <v>#DIV/0!</v>
      </c>
      <c r="K8" s="721" t="e">
        <f t="shared" si="0"/>
        <v>#DIV/0!</v>
      </c>
      <c r="L8" s="721" t="e">
        <f t="shared" si="0"/>
        <v>#DIV/0!</v>
      </c>
      <c r="M8" s="721" t="e">
        <f t="shared" si="0"/>
        <v>#DIV/0!</v>
      </c>
      <c r="N8" s="721" t="e">
        <f t="shared" si="0"/>
        <v>#DIV/0!</v>
      </c>
      <c r="O8" s="721" t="e">
        <f t="shared" si="0"/>
        <v>#DIV/0!</v>
      </c>
      <c r="P8" s="722" t="e">
        <f>SUM(C8:K8)</f>
        <v>#DIV/0!</v>
      </c>
    </row>
    <row r="9" spans="1:31" ht="15" x14ac:dyDescent="0.35">
      <c r="B9" s="717" t="s">
        <v>490</v>
      </c>
      <c r="C9" s="766">
        <v>0</v>
      </c>
      <c r="D9" s="751">
        <v>0</v>
      </c>
      <c r="E9" s="767">
        <v>0</v>
      </c>
      <c r="F9" s="750">
        <v>0</v>
      </c>
      <c r="G9" s="767">
        <v>0</v>
      </c>
      <c r="H9" s="768">
        <v>0</v>
      </c>
      <c r="I9" s="769">
        <v>0</v>
      </c>
      <c r="J9" s="751">
        <v>0</v>
      </c>
      <c r="K9" s="767">
        <v>0</v>
      </c>
      <c r="L9" s="767">
        <v>0</v>
      </c>
      <c r="M9" s="767">
        <v>0</v>
      </c>
      <c r="N9" s="767">
        <v>0</v>
      </c>
      <c r="O9" s="767">
        <v>0</v>
      </c>
      <c r="P9" s="770">
        <f>SUM(C9:K9)</f>
        <v>0</v>
      </c>
    </row>
    <row r="10" spans="1:31" ht="15" x14ac:dyDescent="0.35">
      <c r="B10" s="717" t="s">
        <v>579</v>
      </c>
      <c r="C10" s="724">
        <f>SUM(C11*C9)</f>
        <v>0</v>
      </c>
      <c r="D10" s="725">
        <f t="shared" ref="D10:O10" si="1">SUM(D11*D9)</f>
        <v>0</v>
      </c>
      <c r="E10" s="723">
        <f t="shared" si="1"/>
        <v>0</v>
      </c>
      <c r="F10" s="725">
        <f t="shared" si="1"/>
        <v>0</v>
      </c>
      <c r="G10" s="723">
        <f t="shared" si="1"/>
        <v>0</v>
      </c>
      <c r="H10" s="726">
        <f t="shared" si="1"/>
        <v>0</v>
      </c>
      <c r="I10" s="724">
        <f t="shared" si="1"/>
        <v>0</v>
      </c>
      <c r="J10" s="725">
        <f t="shared" si="1"/>
        <v>0</v>
      </c>
      <c r="K10" s="723">
        <f t="shared" si="1"/>
        <v>0</v>
      </c>
      <c r="L10" s="723">
        <f t="shared" si="1"/>
        <v>0</v>
      </c>
      <c r="M10" s="723">
        <f t="shared" si="1"/>
        <v>0</v>
      </c>
      <c r="N10" s="723">
        <f t="shared" si="1"/>
        <v>0</v>
      </c>
      <c r="O10" s="723">
        <f t="shared" si="1"/>
        <v>0</v>
      </c>
      <c r="P10" s="727">
        <f>SUM(C10:K10)</f>
        <v>0</v>
      </c>
    </row>
    <row r="11" spans="1:31" ht="15" x14ac:dyDescent="0.35">
      <c r="B11" s="717" t="s">
        <v>580</v>
      </c>
      <c r="C11" s="771">
        <v>0</v>
      </c>
      <c r="D11" s="752">
        <v>0</v>
      </c>
      <c r="E11" s="772">
        <v>0</v>
      </c>
      <c r="F11" s="752">
        <v>0</v>
      </c>
      <c r="G11" s="772">
        <v>0</v>
      </c>
      <c r="H11" s="773">
        <v>0</v>
      </c>
      <c r="I11" s="771">
        <v>0</v>
      </c>
      <c r="J11" s="752">
        <v>0</v>
      </c>
      <c r="K11" s="774">
        <v>0</v>
      </c>
      <c r="L11" s="774">
        <v>0</v>
      </c>
      <c r="M11" s="774">
        <v>0</v>
      </c>
      <c r="N11" s="774">
        <v>0</v>
      </c>
      <c r="O11" s="774">
        <v>0</v>
      </c>
      <c r="P11" s="772" t="e">
        <f>+(P10/P9)</f>
        <v>#DIV/0!</v>
      </c>
    </row>
    <row r="12" spans="1:31" ht="15" x14ac:dyDescent="0.35">
      <c r="B12" s="717" t="s">
        <v>241</v>
      </c>
      <c r="C12" s="775">
        <v>0</v>
      </c>
      <c r="D12" s="753">
        <v>0</v>
      </c>
      <c r="E12" s="770">
        <v>0</v>
      </c>
      <c r="F12" s="753">
        <v>0</v>
      </c>
      <c r="G12" s="767">
        <v>0</v>
      </c>
      <c r="H12" s="776">
        <v>0</v>
      </c>
      <c r="I12" s="775">
        <v>0</v>
      </c>
      <c r="J12" s="753">
        <v>0</v>
      </c>
      <c r="K12" s="770">
        <v>0</v>
      </c>
      <c r="L12" s="770">
        <v>0</v>
      </c>
      <c r="M12" s="770">
        <v>0</v>
      </c>
      <c r="N12" s="770">
        <v>0</v>
      </c>
      <c r="O12" s="770">
        <v>0</v>
      </c>
      <c r="P12" s="777">
        <f>SUM(C12:K12)</f>
        <v>0</v>
      </c>
    </row>
    <row r="13" spans="1:31" ht="15" x14ac:dyDescent="0.35">
      <c r="B13" s="717" t="s">
        <v>581</v>
      </c>
      <c r="C13" s="729" t="e">
        <f t="shared" ref="C13:P13" si="2">+(C12/C9)</f>
        <v>#DIV/0!</v>
      </c>
      <c r="D13" s="730" t="e">
        <f t="shared" si="2"/>
        <v>#DIV/0!</v>
      </c>
      <c r="E13" s="731" t="e">
        <f t="shared" si="2"/>
        <v>#DIV/0!</v>
      </c>
      <c r="F13" s="730" t="e">
        <f t="shared" si="2"/>
        <v>#DIV/0!</v>
      </c>
      <c r="G13" s="731" t="e">
        <f t="shared" si="2"/>
        <v>#DIV/0!</v>
      </c>
      <c r="H13" s="732" t="e">
        <f t="shared" si="2"/>
        <v>#DIV/0!</v>
      </c>
      <c r="I13" s="729" t="e">
        <f t="shared" si="2"/>
        <v>#DIV/0!</v>
      </c>
      <c r="J13" s="730" t="e">
        <f t="shared" si="2"/>
        <v>#DIV/0!</v>
      </c>
      <c r="K13" s="731" t="e">
        <f t="shared" si="2"/>
        <v>#DIV/0!</v>
      </c>
      <c r="L13" s="731" t="e">
        <f t="shared" si="2"/>
        <v>#DIV/0!</v>
      </c>
      <c r="M13" s="731" t="e">
        <f t="shared" si="2"/>
        <v>#DIV/0!</v>
      </c>
      <c r="N13" s="731" t="e">
        <f t="shared" si="2"/>
        <v>#DIV/0!</v>
      </c>
      <c r="O13" s="731" t="e">
        <f t="shared" si="2"/>
        <v>#DIV/0!</v>
      </c>
      <c r="P13" s="731" t="e">
        <f t="shared" si="2"/>
        <v>#DIV/0!</v>
      </c>
    </row>
    <row r="14" spans="1:31" ht="15.4" thickBot="1" x14ac:dyDescent="0.4">
      <c r="B14" s="733" t="s">
        <v>582</v>
      </c>
      <c r="C14" s="734">
        <f>+(C10-C12)</f>
        <v>0</v>
      </c>
      <c r="D14" s="735">
        <f t="shared" ref="D14:P14" si="3">+(D10-D12)</f>
        <v>0</v>
      </c>
      <c r="E14" s="736">
        <f t="shared" si="3"/>
        <v>0</v>
      </c>
      <c r="F14" s="735">
        <f t="shared" si="3"/>
        <v>0</v>
      </c>
      <c r="G14" s="736">
        <f t="shared" si="3"/>
        <v>0</v>
      </c>
      <c r="H14" s="737">
        <f t="shared" si="3"/>
        <v>0</v>
      </c>
      <c r="I14" s="734">
        <f t="shared" si="3"/>
        <v>0</v>
      </c>
      <c r="J14" s="735">
        <f t="shared" si="3"/>
        <v>0</v>
      </c>
      <c r="K14" s="736">
        <f t="shared" si="3"/>
        <v>0</v>
      </c>
      <c r="L14" s="736">
        <f>+(L10-L12)</f>
        <v>0</v>
      </c>
      <c r="M14" s="736">
        <f>+(M10-M12)</f>
        <v>0</v>
      </c>
      <c r="N14" s="736">
        <f>+(N10-N12)</f>
        <v>0</v>
      </c>
      <c r="O14" s="736">
        <f>+(O10-O12)</f>
        <v>0</v>
      </c>
      <c r="P14" s="736">
        <f t="shared" si="3"/>
        <v>0</v>
      </c>
    </row>
    <row r="15" spans="1:31" ht="15.4" thickBot="1" x14ac:dyDescent="0.4">
      <c r="B15" s="738"/>
      <c r="C15" s="739"/>
      <c r="D15" s="739"/>
      <c r="E15" s="739"/>
      <c r="F15" s="739"/>
      <c r="G15" s="739"/>
      <c r="H15" s="739"/>
      <c r="I15" s="739"/>
      <c r="J15" s="739"/>
      <c r="K15" s="739"/>
      <c r="L15" s="739"/>
      <c r="M15" s="739"/>
      <c r="N15" s="739"/>
      <c r="O15" s="739"/>
      <c r="P15" s="740" t="e">
        <f>+(P14/P9)</f>
        <v>#DIV/0!</v>
      </c>
    </row>
    <row r="16" spans="1:31" ht="15.4" thickBot="1" x14ac:dyDescent="0.4">
      <c r="B16" s="738"/>
      <c r="C16" s="739"/>
      <c r="D16" s="739"/>
      <c r="E16" s="739"/>
      <c r="F16" s="739"/>
      <c r="G16" s="739"/>
      <c r="H16" s="739"/>
      <c r="J16" s="739"/>
      <c r="M16" s="739" t="s">
        <v>583</v>
      </c>
      <c r="N16" s="739" t="s">
        <v>584</v>
      </c>
      <c r="O16" s="739"/>
      <c r="P16" s="741">
        <v>0</v>
      </c>
    </row>
    <row r="17" spans="2:17" ht="30.4" thickBot="1" x14ac:dyDescent="0.45">
      <c r="B17" s="742" t="s">
        <v>585</v>
      </c>
      <c r="C17" s="743"/>
      <c r="D17" s="743"/>
      <c r="E17" s="743"/>
      <c r="F17" s="743"/>
      <c r="G17" s="743"/>
      <c r="H17" s="743"/>
      <c r="J17" s="743"/>
      <c r="M17" s="743"/>
      <c r="N17" s="743"/>
      <c r="O17" s="709" t="s">
        <v>586</v>
      </c>
      <c r="P17" s="744">
        <f>+(P14-P16)</f>
        <v>0</v>
      </c>
      <c r="Q17" s="745" t="e">
        <f>+(P17/P9)</f>
        <v>#DIV/0!</v>
      </c>
    </row>
    <row r="18" spans="2:17" ht="15" x14ac:dyDescent="0.4">
      <c r="B18" s="742"/>
      <c r="C18" s="743"/>
      <c r="D18" s="743"/>
      <c r="E18" s="743"/>
      <c r="F18" s="743"/>
      <c r="G18" s="743"/>
      <c r="H18" s="743"/>
      <c r="I18" s="743"/>
      <c r="J18" s="743"/>
      <c r="K18" s="18"/>
      <c r="L18" s="18"/>
      <c r="M18" s="18"/>
      <c r="N18" s="18"/>
      <c r="O18" s="18"/>
      <c r="P18" s="746"/>
    </row>
    <row r="19" spans="2:17" ht="13.15" thickBot="1" x14ac:dyDescent="0.4"/>
    <row r="20" spans="2:17" ht="30.4" thickBot="1" x14ac:dyDescent="0.4">
      <c r="B20" s="710" t="s">
        <v>577</v>
      </c>
      <c r="C20" s="711" t="s">
        <v>687</v>
      </c>
      <c r="D20" s="711" t="s">
        <v>591</v>
      </c>
      <c r="E20" s="712" t="s">
        <v>498</v>
      </c>
      <c r="F20" s="713" t="s">
        <v>1199</v>
      </c>
      <c r="G20" s="714" t="s">
        <v>244</v>
      </c>
      <c r="H20" s="713" t="s">
        <v>804</v>
      </c>
      <c r="I20" s="713" t="s">
        <v>246</v>
      </c>
      <c r="J20" s="716" t="s">
        <v>350</v>
      </c>
      <c r="K20" s="714" t="s">
        <v>247</v>
      </c>
      <c r="L20" s="714" t="s">
        <v>805</v>
      </c>
      <c r="M20" s="714" t="s">
        <v>944</v>
      </c>
      <c r="N20" s="714" t="s">
        <v>945</v>
      </c>
      <c r="O20" s="714" t="s">
        <v>1</v>
      </c>
      <c r="P20" s="714" t="s">
        <v>208</v>
      </c>
    </row>
    <row r="21" spans="2:17" ht="15" x14ac:dyDescent="0.35">
      <c r="B21" s="747" t="s">
        <v>349</v>
      </c>
      <c r="C21" s="719">
        <f>+(C22/$P22)</f>
        <v>0.33653846153846156</v>
      </c>
      <c r="D21" s="719">
        <f t="shared" ref="D21:O21" si="4">+(D22/$P22)</f>
        <v>0.11538461538461539</v>
      </c>
      <c r="E21" s="719">
        <f t="shared" si="4"/>
        <v>7.6923076923076927E-2</v>
      </c>
      <c r="F21" s="719">
        <f t="shared" si="4"/>
        <v>0</v>
      </c>
      <c r="G21" s="719">
        <f t="shared" si="4"/>
        <v>0.19230769230769232</v>
      </c>
      <c r="H21" s="719">
        <f t="shared" si="4"/>
        <v>3.8461538461538464E-2</v>
      </c>
      <c r="I21" s="719">
        <f t="shared" si="4"/>
        <v>0.24038461538461539</v>
      </c>
      <c r="J21" s="719">
        <f t="shared" si="4"/>
        <v>0</v>
      </c>
      <c r="K21" s="719">
        <f t="shared" si="4"/>
        <v>0</v>
      </c>
      <c r="L21" s="719">
        <f t="shared" si="4"/>
        <v>0</v>
      </c>
      <c r="M21" s="719">
        <f t="shared" si="4"/>
        <v>0</v>
      </c>
      <c r="N21" s="719">
        <f t="shared" si="4"/>
        <v>0</v>
      </c>
      <c r="O21" s="719">
        <f t="shared" si="4"/>
        <v>0</v>
      </c>
      <c r="P21" s="748">
        <f>SUM(C21:K21)</f>
        <v>1</v>
      </c>
    </row>
    <row r="22" spans="2:17" ht="15" x14ac:dyDescent="0.35">
      <c r="B22" s="749" t="s">
        <v>490</v>
      </c>
      <c r="C22" s="750">
        <v>3500000</v>
      </c>
      <c r="D22" s="750">
        <v>1200000</v>
      </c>
      <c r="E22" s="750">
        <v>800000</v>
      </c>
      <c r="F22" s="750">
        <v>0</v>
      </c>
      <c r="G22" s="750">
        <v>2000000</v>
      </c>
      <c r="H22" s="750">
        <v>400000</v>
      </c>
      <c r="I22" s="750">
        <v>2500000</v>
      </c>
      <c r="J22" s="750">
        <v>0</v>
      </c>
      <c r="K22" s="750">
        <v>0</v>
      </c>
      <c r="L22" s="750">
        <v>0</v>
      </c>
      <c r="M22" s="750">
        <v>0</v>
      </c>
      <c r="N22" s="750">
        <v>0</v>
      </c>
      <c r="O22" s="750">
        <v>0</v>
      </c>
      <c r="P22" s="723">
        <f>SUM(C22:O22)</f>
        <v>10400000</v>
      </c>
    </row>
    <row r="23" spans="2:17" ht="15" x14ac:dyDescent="0.35">
      <c r="B23" s="749" t="s">
        <v>579</v>
      </c>
      <c r="C23" s="725">
        <f t="shared" ref="C23:O23" si="5">SUM(C24*C22)</f>
        <v>0</v>
      </c>
      <c r="D23" s="725">
        <f t="shared" si="5"/>
        <v>0</v>
      </c>
      <c r="E23" s="725">
        <f t="shared" si="5"/>
        <v>0</v>
      </c>
      <c r="F23" s="725">
        <f t="shared" si="5"/>
        <v>0</v>
      </c>
      <c r="G23" s="725">
        <f t="shared" si="5"/>
        <v>0</v>
      </c>
      <c r="H23" s="725">
        <f t="shared" si="5"/>
        <v>0</v>
      </c>
      <c r="I23" s="725">
        <f t="shared" si="5"/>
        <v>0</v>
      </c>
      <c r="J23" s="725">
        <f t="shared" si="5"/>
        <v>0</v>
      </c>
      <c r="K23" s="725">
        <f t="shared" si="5"/>
        <v>0</v>
      </c>
      <c r="L23" s="725">
        <f t="shared" si="5"/>
        <v>0</v>
      </c>
      <c r="M23" s="725">
        <f t="shared" si="5"/>
        <v>0</v>
      </c>
      <c r="N23" s="725">
        <f t="shared" si="5"/>
        <v>0</v>
      </c>
      <c r="O23" s="725">
        <f t="shared" si="5"/>
        <v>0</v>
      </c>
      <c r="P23" s="727">
        <f>SUM(C23:K23)</f>
        <v>0</v>
      </c>
    </row>
    <row r="24" spans="2:17" ht="15.4" thickBot="1" x14ac:dyDescent="0.4">
      <c r="B24" s="749" t="s">
        <v>580</v>
      </c>
      <c r="C24" s="752">
        <v>0</v>
      </c>
      <c r="D24" s="752">
        <v>0</v>
      </c>
      <c r="E24" s="752">
        <v>0</v>
      </c>
      <c r="F24" s="752">
        <v>0</v>
      </c>
      <c r="G24" s="752">
        <v>0</v>
      </c>
      <c r="H24" s="752">
        <v>0</v>
      </c>
      <c r="I24" s="752">
        <v>0</v>
      </c>
      <c r="J24" s="752">
        <v>0</v>
      </c>
      <c r="K24" s="752">
        <v>0</v>
      </c>
      <c r="L24" s="752">
        <v>0</v>
      </c>
      <c r="M24" s="752">
        <v>0</v>
      </c>
      <c r="N24" s="752">
        <v>0</v>
      </c>
      <c r="O24" s="752">
        <v>0</v>
      </c>
      <c r="P24" s="728">
        <f>+(P23/P22)</f>
        <v>0</v>
      </c>
    </row>
    <row r="25" spans="2:17" ht="30" x14ac:dyDescent="0.4">
      <c r="B25" s="749" t="s">
        <v>587</v>
      </c>
      <c r="C25" s="753">
        <v>0</v>
      </c>
      <c r="D25" s="753">
        <v>0</v>
      </c>
      <c r="E25" s="753">
        <v>0</v>
      </c>
      <c r="F25" s="753">
        <v>0</v>
      </c>
      <c r="G25" s="753">
        <v>0</v>
      </c>
      <c r="H25" s="753">
        <v>0</v>
      </c>
      <c r="I25" s="753">
        <v>0</v>
      </c>
      <c r="J25" s="753">
        <v>0</v>
      </c>
      <c r="K25" s="753">
        <v>0</v>
      </c>
      <c r="L25" s="753">
        <v>0</v>
      </c>
      <c r="M25" s="753">
        <v>0</v>
      </c>
      <c r="N25" s="753">
        <v>0</v>
      </c>
      <c r="O25" s="753">
        <v>0</v>
      </c>
      <c r="P25" s="727">
        <f>SUM(C25:O25)</f>
        <v>0</v>
      </c>
      <c r="Q25" s="754">
        <f>+(P25/$P22)</f>
        <v>0</v>
      </c>
    </row>
    <row r="26" spans="2:17" ht="30.4" thickBot="1" x14ac:dyDescent="0.45">
      <c r="B26" s="749" t="s">
        <v>588</v>
      </c>
      <c r="C26" s="755">
        <v>0</v>
      </c>
      <c r="D26" s="755">
        <v>0</v>
      </c>
      <c r="E26" s="755">
        <v>0</v>
      </c>
      <c r="F26" s="755">
        <v>0</v>
      </c>
      <c r="G26" s="755">
        <v>0</v>
      </c>
      <c r="H26" s="755">
        <v>0</v>
      </c>
      <c r="I26" s="755">
        <v>0</v>
      </c>
      <c r="J26" s="755">
        <v>0</v>
      </c>
      <c r="K26" s="755">
        <v>0</v>
      </c>
      <c r="L26" s="755">
        <v>0</v>
      </c>
      <c r="M26" s="755">
        <v>0</v>
      </c>
      <c r="N26" s="755">
        <v>0</v>
      </c>
      <c r="O26" s="755">
        <v>0</v>
      </c>
      <c r="P26" s="727">
        <f>SUM(C26:O26)</f>
        <v>0</v>
      </c>
      <c r="Q26" s="756">
        <f>+(P26/$P22)</f>
        <v>0</v>
      </c>
    </row>
    <row r="27" spans="2:17" ht="30" x14ac:dyDescent="0.4">
      <c r="B27" s="749" t="s">
        <v>589</v>
      </c>
      <c r="C27" s="725">
        <f>+(C25+C26)</f>
        <v>0</v>
      </c>
      <c r="D27" s="725">
        <f t="shared" ref="D27:O27" si="6">+(D25+D26)</f>
        <v>0</v>
      </c>
      <c r="E27" s="725">
        <f t="shared" si="6"/>
        <v>0</v>
      </c>
      <c r="F27" s="725">
        <f t="shared" si="6"/>
        <v>0</v>
      </c>
      <c r="G27" s="725">
        <f t="shared" si="6"/>
        <v>0</v>
      </c>
      <c r="H27" s="725">
        <f t="shared" si="6"/>
        <v>0</v>
      </c>
      <c r="I27" s="725">
        <f t="shared" si="6"/>
        <v>0</v>
      </c>
      <c r="J27" s="725">
        <f t="shared" si="6"/>
        <v>0</v>
      </c>
      <c r="K27" s="725">
        <f t="shared" si="6"/>
        <v>0</v>
      </c>
      <c r="L27" s="725">
        <f t="shared" si="6"/>
        <v>0</v>
      </c>
      <c r="M27" s="725">
        <f t="shared" si="6"/>
        <v>0</v>
      </c>
      <c r="N27" s="725">
        <f t="shared" si="6"/>
        <v>0</v>
      </c>
      <c r="O27" s="725">
        <f t="shared" si="6"/>
        <v>0</v>
      </c>
      <c r="P27" s="723">
        <f>+(P25+P26)</f>
        <v>0</v>
      </c>
      <c r="Q27" s="757"/>
    </row>
    <row r="28" spans="2:17" ht="15.4" thickBot="1" x14ac:dyDescent="0.4">
      <c r="B28" s="758" t="s">
        <v>581</v>
      </c>
      <c r="C28" s="759">
        <f t="shared" ref="C28:P28" si="7">+(C27/C22)</f>
        <v>0</v>
      </c>
      <c r="D28" s="759">
        <f t="shared" si="7"/>
        <v>0</v>
      </c>
      <c r="E28" s="759">
        <f t="shared" si="7"/>
        <v>0</v>
      </c>
      <c r="F28" s="759" t="e">
        <f t="shared" si="7"/>
        <v>#DIV/0!</v>
      </c>
      <c r="G28" s="759">
        <f t="shared" si="7"/>
        <v>0</v>
      </c>
      <c r="H28" s="759">
        <f t="shared" si="7"/>
        <v>0</v>
      </c>
      <c r="I28" s="759">
        <f t="shared" si="7"/>
        <v>0</v>
      </c>
      <c r="J28" s="759" t="e">
        <f t="shared" si="7"/>
        <v>#DIV/0!</v>
      </c>
      <c r="K28" s="759" t="e">
        <f t="shared" si="7"/>
        <v>#DIV/0!</v>
      </c>
      <c r="L28" s="759" t="e">
        <f t="shared" si="7"/>
        <v>#DIV/0!</v>
      </c>
      <c r="M28" s="759" t="e">
        <f t="shared" si="7"/>
        <v>#DIV/0!</v>
      </c>
      <c r="N28" s="759" t="e">
        <f t="shared" si="7"/>
        <v>#DIV/0!</v>
      </c>
      <c r="O28" s="759" t="e">
        <f t="shared" si="7"/>
        <v>#DIV/0!</v>
      </c>
      <c r="P28" s="760">
        <f t="shared" si="7"/>
        <v>0</v>
      </c>
    </row>
    <row r="29" spans="2:17" ht="15.4" thickBot="1" x14ac:dyDescent="0.4">
      <c r="B29" s="761" t="s">
        <v>582</v>
      </c>
      <c r="C29" s="762">
        <f>+(C23-C27)</f>
        <v>0</v>
      </c>
      <c r="D29" s="762">
        <f t="shared" ref="D29:P29" si="8">+(D23-D27)</f>
        <v>0</v>
      </c>
      <c r="E29" s="762">
        <f t="shared" si="8"/>
        <v>0</v>
      </c>
      <c r="F29" s="762">
        <f t="shared" si="8"/>
        <v>0</v>
      </c>
      <c r="G29" s="762">
        <f t="shared" si="8"/>
        <v>0</v>
      </c>
      <c r="H29" s="762">
        <f t="shared" si="8"/>
        <v>0</v>
      </c>
      <c r="I29" s="762">
        <f t="shared" si="8"/>
        <v>0</v>
      </c>
      <c r="J29" s="762">
        <f t="shared" si="8"/>
        <v>0</v>
      </c>
      <c r="K29" s="762">
        <f t="shared" si="8"/>
        <v>0</v>
      </c>
      <c r="L29" s="762">
        <f>+(L23-L27)</f>
        <v>0</v>
      </c>
      <c r="M29" s="762">
        <f>+(M23-M27)</f>
        <v>0</v>
      </c>
      <c r="N29" s="762">
        <f>+(N23-N27)</f>
        <v>0</v>
      </c>
      <c r="O29" s="762">
        <f>+(O23-O27)</f>
        <v>0</v>
      </c>
      <c r="P29" s="763">
        <f t="shared" si="8"/>
        <v>0</v>
      </c>
      <c r="Q29" s="764"/>
    </row>
    <row r="30" spans="2:17" ht="15.4" thickBot="1" x14ac:dyDescent="0.4">
      <c r="B30" s="761" t="s">
        <v>582</v>
      </c>
      <c r="C30" s="765">
        <f>+(C29/C22)</f>
        <v>0</v>
      </c>
      <c r="D30" s="765">
        <f t="shared" ref="D30:P30" si="9">+(D29/D22)</f>
        <v>0</v>
      </c>
      <c r="E30" s="765">
        <f t="shared" si="9"/>
        <v>0</v>
      </c>
      <c r="F30" s="765" t="e">
        <f t="shared" si="9"/>
        <v>#DIV/0!</v>
      </c>
      <c r="G30" s="765">
        <f t="shared" si="9"/>
        <v>0</v>
      </c>
      <c r="H30" s="765">
        <f t="shared" si="9"/>
        <v>0</v>
      </c>
      <c r="I30" s="765">
        <f t="shared" si="9"/>
        <v>0</v>
      </c>
      <c r="J30" s="765" t="e">
        <f t="shared" si="9"/>
        <v>#DIV/0!</v>
      </c>
      <c r="K30" s="765" t="e">
        <f t="shared" si="9"/>
        <v>#DIV/0!</v>
      </c>
      <c r="L30" s="765" t="e">
        <f t="shared" si="9"/>
        <v>#DIV/0!</v>
      </c>
      <c r="M30" s="765" t="e">
        <f t="shared" si="9"/>
        <v>#DIV/0!</v>
      </c>
      <c r="N30" s="765" t="e">
        <f t="shared" si="9"/>
        <v>#DIV/0!</v>
      </c>
      <c r="O30" s="765" t="e">
        <f t="shared" si="9"/>
        <v>#DIV/0!</v>
      </c>
      <c r="P30" s="765">
        <f t="shared" si="9"/>
        <v>0</v>
      </c>
    </row>
    <row r="31" spans="2:17" ht="15.4" thickBot="1" x14ac:dyDescent="0.4">
      <c r="L31" s="739"/>
      <c r="M31" s="739" t="s">
        <v>583</v>
      </c>
      <c r="N31" s="739" t="s">
        <v>584</v>
      </c>
      <c r="O31" s="739"/>
      <c r="P31" s="741">
        <v>0</v>
      </c>
    </row>
    <row r="32" spans="2:17" ht="15.4" thickBot="1" x14ac:dyDescent="0.45">
      <c r="L32" s="709"/>
      <c r="M32" s="743"/>
      <c r="N32" s="743"/>
      <c r="O32" s="709" t="s">
        <v>586</v>
      </c>
      <c r="P32" s="744">
        <f>+(P29-P31)</f>
        <v>0</v>
      </c>
      <c r="Q32" s="745">
        <f>+(P32/P22)</f>
        <v>0</v>
      </c>
    </row>
  </sheetData>
  <phoneticPr fontId="0" type="noConversion"/>
  <pageMargins left="0.75" right="0.75" top="1" bottom="1" header="0.5" footer="0.5"/>
  <headerFooter alignWithMargins="0"/>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152"/>
  <sheetViews>
    <sheetView topLeftCell="A11" zoomScale="53" zoomScaleNormal="53" workbookViewId="0">
      <selection activeCell="S26" sqref="S26"/>
    </sheetView>
  </sheetViews>
  <sheetFormatPr defaultRowHeight="12.75" x14ac:dyDescent="0.35"/>
  <cols>
    <col min="1" max="1" width="49.73046875" customWidth="1"/>
    <col min="2" max="2" width="17.46484375" bestFit="1" customWidth="1"/>
    <col min="3" max="3" width="14.6640625" bestFit="1" customWidth="1"/>
    <col min="4" max="4" width="14.796875" bestFit="1" customWidth="1"/>
    <col min="5" max="5" width="13.9296875" bestFit="1" customWidth="1"/>
    <col min="6" max="6" width="13.796875" bestFit="1" customWidth="1"/>
    <col min="7" max="7" width="15.73046875" customWidth="1"/>
    <col min="8" max="8" width="14.796875" bestFit="1" customWidth="1"/>
    <col min="9" max="9" width="15.19921875" bestFit="1" customWidth="1"/>
    <col min="10" max="10" width="13.796875" bestFit="1" customWidth="1"/>
    <col min="11" max="11" width="14.796875" bestFit="1" customWidth="1"/>
    <col min="12" max="12" width="13.796875" bestFit="1" customWidth="1"/>
    <col min="13" max="13" width="15.9296875" bestFit="1" customWidth="1"/>
    <col min="14" max="14" width="20.59765625" bestFit="1" customWidth="1"/>
    <col min="15" max="15" width="9.1328125" bestFit="1" customWidth="1"/>
    <col min="16" max="16" width="11.73046875" customWidth="1"/>
  </cols>
  <sheetData>
    <row r="1" spans="1:17" ht="130.5" customHeight="1" x14ac:dyDescent="0.4">
      <c r="A1" s="38"/>
      <c r="B1" s="39"/>
      <c r="C1" s="39"/>
      <c r="D1" s="39"/>
      <c r="E1" s="39"/>
      <c r="F1" s="39"/>
      <c r="G1" s="39"/>
      <c r="H1" s="39"/>
      <c r="I1" s="39"/>
      <c r="J1" s="39"/>
      <c r="K1" s="39"/>
      <c r="L1" s="39"/>
      <c r="M1" s="39"/>
      <c r="N1" s="39"/>
      <c r="O1" s="39"/>
      <c r="P1" s="39"/>
      <c r="Q1" s="39"/>
    </row>
    <row r="2" spans="1:17" ht="25.15" customHeight="1" x14ac:dyDescent="0.6">
      <c r="A2" s="584" t="s">
        <v>492</v>
      </c>
      <c r="N2" s="39"/>
      <c r="O2" s="39"/>
      <c r="P2" s="39"/>
      <c r="Q2" s="39"/>
    </row>
    <row r="3" spans="1:17" ht="25.15" customHeight="1" thickBot="1" x14ac:dyDescent="0.4">
      <c r="N3" s="39"/>
      <c r="O3" s="39"/>
      <c r="P3" s="39"/>
      <c r="Q3" s="39"/>
    </row>
    <row r="4" spans="1:17" ht="25.15" customHeight="1" x14ac:dyDescent="0.4">
      <c r="A4" s="8"/>
      <c r="B4" s="585" t="s">
        <v>240</v>
      </c>
      <c r="C4" s="604" t="s">
        <v>495</v>
      </c>
      <c r="D4" s="604" t="s">
        <v>493</v>
      </c>
      <c r="E4" s="604" t="s">
        <v>494</v>
      </c>
      <c r="F4" s="604" t="s">
        <v>1207</v>
      </c>
      <c r="G4" s="604" t="s">
        <v>801</v>
      </c>
      <c r="H4" s="604" t="s">
        <v>245</v>
      </c>
      <c r="I4" s="604" t="s">
        <v>496</v>
      </c>
      <c r="J4" s="604" t="s">
        <v>496</v>
      </c>
      <c r="K4" s="604" t="s">
        <v>510</v>
      </c>
      <c r="L4" s="604" t="s">
        <v>1210</v>
      </c>
      <c r="M4" s="604" t="s">
        <v>1</v>
      </c>
      <c r="N4" s="604" t="s">
        <v>1</v>
      </c>
      <c r="O4" s="605" t="s">
        <v>1</v>
      </c>
      <c r="P4" s="39"/>
      <c r="Q4" s="39"/>
    </row>
    <row r="5" spans="1:17" ht="25.15" customHeight="1" x14ac:dyDescent="0.4">
      <c r="A5" s="4"/>
      <c r="B5" s="586" t="s">
        <v>0</v>
      </c>
      <c r="C5" s="606" t="s">
        <v>499</v>
      </c>
      <c r="D5" s="606" t="s">
        <v>497</v>
      </c>
      <c r="E5" s="606" t="s">
        <v>498</v>
      </c>
      <c r="F5" s="606" t="s">
        <v>1</v>
      </c>
      <c r="G5" s="606" t="s">
        <v>366</v>
      </c>
      <c r="H5" s="606"/>
      <c r="I5" s="606" t="s">
        <v>802</v>
      </c>
      <c r="J5" s="606" t="s">
        <v>497</v>
      </c>
      <c r="K5" s="606" t="s">
        <v>498</v>
      </c>
      <c r="L5" s="606" t="s">
        <v>1209</v>
      </c>
      <c r="M5" s="606" t="s">
        <v>944</v>
      </c>
      <c r="N5" s="606" t="s">
        <v>945</v>
      </c>
      <c r="O5" s="607" t="s">
        <v>1</v>
      </c>
      <c r="P5" s="39"/>
      <c r="Q5" s="39"/>
    </row>
    <row r="6" spans="1:17" ht="25.15" customHeight="1" x14ac:dyDescent="0.4">
      <c r="A6" s="587" t="s">
        <v>500</v>
      </c>
      <c r="B6" s="588">
        <f>SUM(C6:O6)</f>
        <v>10400000</v>
      </c>
      <c r="C6" s="833">
        <f>'What if Sales-mix'!C22</f>
        <v>3500000</v>
      </c>
      <c r="D6" s="833">
        <f>'What if Sales-mix'!D22</f>
        <v>1200000</v>
      </c>
      <c r="E6" s="833">
        <f>'What if Sales-mix'!E22</f>
        <v>800000</v>
      </c>
      <c r="F6" s="833">
        <f>'What if Sales-mix'!F22</f>
        <v>0</v>
      </c>
      <c r="G6" s="833">
        <f>'What if Sales-mix'!G22</f>
        <v>2000000</v>
      </c>
      <c r="H6" s="833">
        <f>'What if Sales-mix'!H22</f>
        <v>400000</v>
      </c>
      <c r="I6" s="833">
        <f>'What if Sales-mix'!I22</f>
        <v>2500000</v>
      </c>
      <c r="J6" s="833">
        <f>'What if Sales-mix'!J22</f>
        <v>0</v>
      </c>
      <c r="K6" s="833">
        <f>'What if Sales-mix'!K22</f>
        <v>0</v>
      </c>
      <c r="L6" s="833">
        <f>'What if Sales-mix'!L22</f>
        <v>0</v>
      </c>
      <c r="M6" s="833">
        <f>'What if Sales-mix'!M22</f>
        <v>0</v>
      </c>
      <c r="N6" s="833">
        <f>'What if Sales-mix'!N22</f>
        <v>0</v>
      </c>
      <c r="O6" s="833">
        <f>'What if Sales-mix'!O22</f>
        <v>0</v>
      </c>
      <c r="P6" s="39"/>
      <c r="Q6" s="39"/>
    </row>
    <row r="7" spans="1:17" ht="25.15" customHeight="1" x14ac:dyDescent="0.4">
      <c r="A7" s="552" t="s">
        <v>501</v>
      </c>
      <c r="B7" s="589">
        <f>+(B6/B6)</f>
        <v>1</v>
      </c>
      <c r="C7" s="596">
        <f>+(C6/$B$6)</f>
        <v>0.33653846153846156</v>
      </c>
      <c r="D7" s="596">
        <f t="shared" ref="D7:O7" si="0">+(D6/$B$6)</f>
        <v>0.11538461538461539</v>
      </c>
      <c r="E7" s="596">
        <f t="shared" si="0"/>
        <v>7.6923076923076927E-2</v>
      </c>
      <c r="F7" s="596">
        <f t="shared" si="0"/>
        <v>0</v>
      </c>
      <c r="G7" s="596">
        <f t="shared" si="0"/>
        <v>0.19230769230769232</v>
      </c>
      <c r="H7" s="596">
        <f t="shared" si="0"/>
        <v>3.8461538461538464E-2</v>
      </c>
      <c r="I7" s="596">
        <f t="shared" si="0"/>
        <v>0.24038461538461539</v>
      </c>
      <c r="J7" s="596">
        <f t="shared" si="0"/>
        <v>0</v>
      </c>
      <c r="K7" s="596">
        <f t="shared" si="0"/>
        <v>0</v>
      </c>
      <c r="L7" s="596">
        <f t="shared" si="0"/>
        <v>0</v>
      </c>
      <c r="M7" s="596">
        <f t="shared" si="0"/>
        <v>0</v>
      </c>
      <c r="N7" s="596">
        <f t="shared" si="0"/>
        <v>0</v>
      </c>
      <c r="O7" s="596">
        <f t="shared" si="0"/>
        <v>0</v>
      </c>
      <c r="P7" s="39"/>
      <c r="Q7" s="39"/>
    </row>
    <row r="8" spans="1:17" ht="25.15" customHeight="1" x14ac:dyDescent="0.4">
      <c r="A8" s="590" t="s">
        <v>678</v>
      </c>
      <c r="B8" s="840">
        <f>SUM(C8:O8)</f>
        <v>0</v>
      </c>
      <c r="C8" s="834">
        <v>0</v>
      </c>
      <c r="D8" s="835">
        <v>0</v>
      </c>
      <c r="E8" s="836">
        <v>0</v>
      </c>
      <c r="F8" s="836">
        <v>0</v>
      </c>
      <c r="G8" s="836">
        <v>0</v>
      </c>
      <c r="H8" s="836">
        <v>0</v>
      </c>
      <c r="I8" s="836">
        <v>0</v>
      </c>
      <c r="J8" s="836">
        <v>0</v>
      </c>
      <c r="K8" s="836">
        <v>0</v>
      </c>
      <c r="L8" s="836">
        <v>0</v>
      </c>
      <c r="M8" s="836">
        <v>0</v>
      </c>
      <c r="N8" s="836">
        <v>0</v>
      </c>
      <c r="O8" s="837">
        <v>0</v>
      </c>
      <c r="P8" s="39"/>
      <c r="Q8" s="39"/>
    </row>
    <row r="9" spans="1:17" ht="25.15" customHeight="1" x14ac:dyDescent="0.4">
      <c r="A9" s="590" t="s">
        <v>502</v>
      </c>
      <c r="B9" s="841">
        <f>SUM(C9:O9)</f>
        <v>0</v>
      </c>
      <c r="C9" s="834">
        <v>0</v>
      </c>
      <c r="D9" s="835">
        <v>0</v>
      </c>
      <c r="E9" s="836">
        <v>0</v>
      </c>
      <c r="F9" s="836">
        <v>0</v>
      </c>
      <c r="G9" s="836">
        <v>0</v>
      </c>
      <c r="H9" s="836">
        <v>0</v>
      </c>
      <c r="I9" s="836">
        <v>0</v>
      </c>
      <c r="J9" s="836">
        <v>0</v>
      </c>
      <c r="K9" s="836">
        <v>0</v>
      </c>
      <c r="L9" s="836">
        <v>0</v>
      </c>
      <c r="M9" s="836">
        <v>0</v>
      </c>
      <c r="N9" s="836">
        <v>0</v>
      </c>
      <c r="O9" s="837">
        <v>0</v>
      </c>
      <c r="P9" s="39"/>
      <c r="Q9" s="39"/>
    </row>
    <row r="10" spans="1:17" ht="25.15" customHeight="1" x14ac:dyDescent="0.4">
      <c r="A10" s="590" t="s">
        <v>503</v>
      </c>
      <c r="B10" s="588">
        <f>SUM(C10:O10)</f>
        <v>0</v>
      </c>
      <c r="C10" s="597">
        <f>SUM(C8:C9)</f>
        <v>0</v>
      </c>
      <c r="D10" s="597">
        <f t="shared" ref="D10:O10" si="1">SUM(D8:D9)</f>
        <v>0</v>
      </c>
      <c r="E10" s="597">
        <f t="shared" si="1"/>
        <v>0</v>
      </c>
      <c r="F10" s="597">
        <f t="shared" si="1"/>
        <v>0</v>
      </c>
      <c r="G10" s="597">
        <f t="shared" si="1"/>
        <v>0</v>
      </c>
      <c r="H10" s="597">
        <f t="shared" si="1"/>
        <v>0</v>
      </c>
      <c r="I10" s="597">
        <f t="shared" si="1"/>
        <v>0</v>
      </c>
      <c r="J10" s="597">
        <f t="shared" si="1"/>
        <v>0</v>
      </c>
      <c r="K10" s="597">
        <f t="shared" si="1"/>
        <v>0</v>
      </c>
      <c r="L10" s="597">
        <f t="shared" si="1"/>
        <v>0</v>
      </c>
      <c r="M10" s="597">
        <f t="shared" si="1"/>
        <v>0</v>
      </c>
      <c r="N10" s="597">
        <f t="shared" si="1"/>
        <v>0</v>
      </c>
      <c r="O10" s="597">
        <f t="shared" si="1"/>
        <v>0</v>
      </c>
      <c r="P10" s="39"/>
      <c r="Q10" s="39"/>
    </row>
    <row r="11" spans="1:17" ht="25.15" customHeight="1" x14ac:dyDescent="0.4">
      <c r="A11" s="590" t="s">
        <v>504</v>
      </c>
      <c r="B11" s="588">
        <f>SUM(C11:O11)</f>
        <v>0</v>
      </c>
      <c r="C11" s="916">
        <v>0</v>
      </c>
      <c r="D11" s="917">
        <v>0</v>
      </c>
      <c r="E11" s="836">
        <v>0</v>
      </c>
      <c r="F11" s="918">
        <v>0</v>
      </c>
      <c r="G11" s="918">
        <v>0</v>
      </c>
      <c r="H11" s="918">
        <v>0</v>
      </c>
      <c r="I11" s="918">
        <v>0</v>
      </c>
      <c r="J11" s="918">
        <v>0</v>
      </c>
      <c r="K11" s="918">
        <v>0</v>
      </c>
      <c r="L11" s="918">
        <v>0</v>
      </c>
      <c r="M11" s="918">
        <v>0</v>
      </c>
      <c r="N11" s="918">
        <v>0</v>
      </c>
      <c r="O11" s="919">
        <v>0</v>
      </c>
      <c r="P11" s="39"/>
      <c r="Q11" s="39"/>
    </row>
    <row r="12" spans="1:17" ht="25.15" customHeight="1" x14ac:dyDescent="0.4">
      <c r="A12" s="590" t="s">
        <v>505</v>
      </c>
      <c r="B12" s="839" t="e">
        <f>SUM(C12:O12)</f>
        <v>#DIV/0!</v>
      </c>
      <c r="C12" s="597">
        <f t="shared" ref="C12:K12" si="2">+(C6/C21)</f>
        <v>2.9166666666666665</v>
      </c>
      <c r="D12" s="594">
        <f t="shared" si="2"/>
        <v>8</v>
      </c>
      <c r="E12" s="601">
        <f t="shared" si="2"/>
        <v>10</v>
      </c>
      <c r="F12" s="601">
        <f t="shared" si="2"/>
        <v>0</v>
      </c>
      <c r="G12" s="601">
        <f t="shared" si="2"/>
        <v>5.7142857142857144</v>
      </c>
      <c r="H12" s="601" t="e">
        <f t="shared" si="2"/>
        <v>#DIV/0!</v>
      </c>
      <c r="I12" s="601">
        <f t="shared" si="2"/>
        <v>3.3333333333333335</v>
      </c>
      <c r="J12" s="601">
        <f t="shared" si="2"/>
        <v>0</v>
      </c>
      <c r="K12" s="601">
        <f t="shared" si="2"/>
        <v>0</v>
      </c>
      <c r="L12" s="601">
        <f>+(L6/J21)</f>
        <v>0</v>
      </c>
      <c r="M12" s="601">
        <f>+(M6/K21)</f>
        <v>0</v>
      </c>
      <c r="N12" s="601">
        <f>+(N6/L21)</f>
        <v>0</v>
      </c>
      <c r="O12" s="608">
        <f>+(O6/M21)</f>
        <v>0</v>
      </c>
      <c r="P12" s="39"/>
      <c r="Q12" s="39"/>
    </row>
    <row r="13" spans="1:17" ht="25.15" customHeight="1" x14ac:dyDescent="0.4">
      <c r="A13" s="590" t="s">
        <v>506</v>
      </c>
      <c r="B13" s="588" t="e">
        <f>+(B6/B10)</f>
        <v>#DIV/0!</v>
      </c>
      <c r="C13" s="598" t="e">
        <f t="shared" ref="C13:M13" si="3">+(C6/C10)</f>
        <v>#DIV/0!</v>
      </c>
      <c r="D13" s="595" t="e">
        <f t="shared" si="3"/>
        <v>#DIV/0!</v>
      </c>
      <c r="E13" s="602" t="e">
        <f t="shared" si="3"/>
        <v>#DIV/0!</v>
      </c>
      <c r="F13" s="602" t="e">
        <f t="shared" si="3"/>
        <v>#DIV/0!</v>
      </c>
      <c r="G13" s="602" t="e">
        <f t="shared" si="3"/>
        <v>#DIV/0!</v>
      </c>
      <c r="H13" s="602" t="e">
        <f t="shared" si="3"/>
        <v>#DIV/0!</v>
      </c>
      <c r="I13" s="602" t="e">
        <f t="shared" si="3"/>
        <v>#DIV/0!</v>
      </c>
      <c r="J13" s="602" t="e">
        <f t="shared" si="3"/>
        <v>#DIV/0!</v>
      </c>
      <c r="K13" s="602" t="e">
        <f t="shared" si="3"/>
        <v>#DIV/0!</v>
      </c>
      <c r="L13" s="602" t="e">
        <f t="shared" si="3"/>
        <v>#DIV/0!</v>
      </c>
      <c r="M13" s="602" t="e">
        <f t="shared" si="3"/>
        <v>#DIV/0!</v>
      </c>
      <c r="N13" s="602" t="e">
        <f>+(N6/N10)</f>
        <v>#DIV/0!</v>
      </c>
      <c r="O13" s="609" t="e">
        <f>+(O6/O10)</f>
        <v>#DIV/0!</v>
      </c>
      <c r="P13" s="39"/>
      <c r="Q13" s="39"/>
    </row>
    <row r="14" spans="1:17" ht="25.15" customHeight="1" x14ac:dyDescent="0.4">
      <c r="A14" s="590" t="s">
        <v>507</v>
      </c>
      <c r="B14" s="588">
        <f>SUM(C14:O14)</f>
        <v>10400000</v>
      </c>
      <c r="C14" s="599">
        <f>'Next Years Budget - Set Goals'!E32</f>
        <v>3500000</v>
      </c>
      <c r="D14" s="599">
        <f>'Next Years Budget - Set Goals'!G32</f>
        <v>1200000</v>
      </c>
      <c r="E14" s="599">
        <f>'Next Years Budget - Set Goals'!I32</f>
        <v>800000</v>
      </c>
      <c r="F14" s="599">
        <f>'Next Years Budget - Set Goals'!K32</f>
        <v>0</v>
      </c>
      <c r="G14" s="599">
        <f>'Next Years Budget - Set Goals'!M32</f>
        <v>2000000</v>
      </c>
      <c r="H14" s="599">
        <f>'Next Years Budget - Set Goals'!O32</f>
        <v>400000</v>
      </c>
      <c r="I14" s="599">
        <f>'Next Years Budget - Set Goals'!Q32</f>
        <v>2500000</v>
      </c>
      <c r="J14" s="599">
        <f>'Next Years Budget - Set Goals'!S32</f>
        <v>0</v>
      </c>
      <c r="K14" s="599">
        <f>'Next Years Budget - Set Goals'!U32</f>
        <v>0</v>
      </c>
      <c r="L14" s="599">
        <f>'Next Years Budget - Set Goals'!W32</f>
        <v>0</v>
      </c>
      <c r="M14" s="599">
        <f>'Next Years Budget - Set Goals'!Y32</f>
        <v>0</v>
      </c>
      <c r="N14" s="599">
        <f>'Next Years Budget - Set Goals'!AA32</f>
        <v>0</v>
      </c>
      <c r="O14" s="599">
        <f>'Next Years Budget - Set Goals'!AC32</f>
        <v>0</v>
      </c>
      <c r="P14" s="39"/>
      <c r="Q14" s="39"/>
    </row>
    <row r="15" spans="1:17" ht="25.15" customHeight="1" x14ac:dyDescent="0.4">
      <c r="A15" s="590" t="s">
        <v>677</v>
      </c>
      <c r="B15" s="588" t="e">
        <f>+(B14/B10)</f>
        <v>#DIV/0!</v>
      </c>
      <c r="C15" s="588" t="e">
        <f t="shared" ref="C15:O15" si="4">+(C14/C10)</f>
        <v>#DIV/0!</v>
      </c>
      <c r="D15" s="588" t="e">
        <f t="shared" si="4"/>
        <v>#DIV/0!</v>
      </c>
      <c r="E15" s="588" t="e">
        <f t="shared" si="4"/>
        <v>#DIV/0!</v>
      </c>
      <c r="F15" s="588" t="e">
        <f t="shared" si="4"/>
        <v>#DIV/0!</v>
      </c>
      <c r="G15" s="588" t="e">
        <f t="shared" si="4"/>
        <v>#DIV/0!</v>
      </c>
      <c r="H15" s="588" t="e">
        <f t="shared" si="4"/>
        <v>#DIV/0!</v>
      </c>
      <c r="I15" s="588" t="e">
        <f t="shared" si="4"/>
        <v>#DIV/0!</v>
      </c>
      <c r="J15" s="588" t="e">
        <f t="shared" si="4"/>
        <v>#DIV/0!</v>
      </c>
      <c r="K15" s="588" t="e">
        <f t="shared" si="4"/>
        <v>#DIV/0!</v>
      </c>
      <c r="L15" s="588" t="e">
        <f t="shared" si="4"/>
        <v>#DIV/0!</v>
      </c>
      <c r="M15" s="588" t="e">
        <f t="shared" si="4"/>
        <v>#DIV/0!</v>
      </c>
      <c r="N15" s="588" t="e">
        <f t="shared" si="4"/>
        <v>#DIV/0!</v>
      </c>
      <c r="O15" s="588" t="e">
        <f t="shared" si="4"/>
        <v>#DIV/0!</v>
      </c>
      <c r="P15" s="39"/>
      <c r="Q15" s="39"/>
    </row>
    <row r="16" spans="1:17" ht="25.15" customHeight="1" x14ac:dyDescent="0.4">
      <c r="A16" s="590" t="s">
        <v>508</v>
      </c>
      <c r="B16" s="588" t="e">
        <f>SUM(C16:O16)</f>
        <v>#DIV/0!</v>
      </c>
      <c r="C16" s="600" t="e">
        <f>+(C14/C15)</f>
        <v>#DIV/0!</v>
      </c>
      <c r="D16" s="594"/>
      <c r="E16" s="603" t="e">
        <f t="shared" ref="E16:K16" si="5">+(E14/E15)</f>
        <v>#DIV/0!</v>
      </c>
      <c r="F16" s="603" t="e">
        <f t="shared" si="5"/>
        <v>#DIV/0!</v>
      </c>
      <c r="G16" s="603" t="e">
        <f t="shared" si="5"/>
        <v>#DIV/0!</v>
      </c>
      <c r="H16" s="603" t="e">
        <f t="shared" si="5"/>
        <v>#DIV/0!</v>
      </c>
      <c r="I16" s="603" t="e">
        <f t="shared" si="5"/>
        <v>#DIV/0!</v>
      </c>
      <c r="J16" s="603" t="e">
        <f t="shared" si="5"/>
        <v>#DIV/0!</v>
      </c>
      <c r="K16" s="603" t="e">
        <f t="shared" si="5"/>
        <v>#DIV/0!</v>
      </c>
      <c r="L16" s="601"/>
      <c r="M16" s="601"/>
      <c r="N16" s="601"/>
      <c r="O16" s="608"/>
      <c r="P16" s="39"/>
      <c r="Q16" s="39"/>
    </row>
    <row r="17" spans="1:18" ht="25.15" customHeight="1" x14ac:dyDescent="0.4">
      <c r="A17" s="590" t="s">
        <v>679</v>
      </c>
      <c r="B17" s="588">
        <f>SUM(C17:O17)</f>
        <v>0</v>
      </c>
      <c r="C17" s="597"/>
      <c r="D17" s="594"/>
      <c r="E17" s="601"/>
      <c r="F17" s="601"/>
      <c r="G17" s="601"/>
      <c r="H17" s="601"/>
      <c r="I17" s="601"/>
      <c r="J17" s="601"/>
      <c r="K17" s="601"/>
      <c r="L17" s="601"/>
      <c r="M17" s="601"/>
      <c r="N17" s="601"/>
      <c r="O17" s="608"/>
      <c r="P17" s="39"/>
      <c r="Q17" s="39"/>
    </row>
    <row r="18" spans="1:18" ht="25.15" customHeight="1" x14ac:dyDescent="0.4">
      <c r="A18" s="590" t="s">
        <v>676</v>
      </c>
      <c r="B18" s="588">
        <f>SUM(C18:O18)</f>
        <v>0</v>
      </c>
      <c r="C18" s="597"/>
      <c r="D18" s="594"/>
      <c r="E18" s="601"/>
      <c r="F18" s="601"/>
      <c r="G18" s="601"/>
      <c r="H18" s="601"/>
      <c r="I18" s="601"/>
      <c r="J18" s="601"/>
      <c r="K18" s="601"/>
      <c r="L18" s="601"/>
      <c r="M18" s="601"/>
      <c r="N18" s="601"/>
      <c r="O18" s="608"/>
      <c r="P18" s="39"/>
      <c r="Q18" s="39"/>
    </row>
    <row r="19" spans="1:18" ht="25.15" customHeight="1" thickBot="1" x14ac:dyDescent="0.45">
      <c r="A19" s="6"/>
      <c r="B19" s="592">
        <f>SUM(C19:O19)</f>
        <v>0</v>
      </c>
      <c r="C19" s="610"/>
      <c r="D19" s="611"/>
      <c r="E19" s="612"/>
      <c r="F19" s="612"/>
      <c r="G19" s="612"/>
      <c r="H19" s="612"/>
      <c r="I19" s="612"/>
      <c r="J19" s="612"/>
      <c r="K19" s="612"/>
      <c r="L19" s="612"/>
      <c r="M19" s="612"/>
      <c r="N19" s="612"/>
      <c r="O19" s="613"/>
      <c r="P19" s="39"/>
      <c r="Q19" s="39"/>
    </row>
    <row r="20" spans="1:18" ht="25.15" customHeight="1" x14ac:dyDescent="0.35">
      <c r="B20" s="591"/>
      <c r="C20" s="591"/>
      <c r="D20" s="591"/>
      <c r="E20" s="591"/>
      <c r="F20" s="591"/>
      <c r="G20" s="591"/>
      <c r="H20" s="591"/>
      <c r="I20" s="591"/>
      <c r="J20" s="591"/>
      <c r="K20" s="591"/>
      <c r="L20" s="591"/>
      <c r="M20" s="591"/>
      <c r="N20" s="39"/>
      <c r="O20" s="39"/>
      <c r="P20" s="39"/>
      <c r="Q20" s="39"/>
    </row>
    <row r="21" spans="1:18" ht="25.15" customHeight="1" x14ac:dyDescent="0.4">
      <c r="A21" s="13" t="s">
        <v>1238</v>
      </c>
      <c r="B21" s="591"/>
      <c r="C21" s="593">
        <v>1200000</v>
      </c>
      <c r="D21" s="593">
        <v>150000</v>
      </c>
      <c r="E21" s="593">
        <v>80000</v>
      </c>
      <c r="F21" s="593">
        <v>1200000</v>
      </c>
      <c r="G21" s="593">
        <v>350000</v>
      </c>
      <c r="H21" s="593">
        <v>0</v>
      </c>
      <c r="I21" s="593">
        <v>750000</v>
      </c>
      <c r="J21" s="593">
        <v>250000</v>
      </c>
      <c r="K21" s="593">
        <v>200000</v>
      </c>
      <c r="L21" s="593">
        <v>0.01</v>
      </c>
      <c r="M21" s="593">
        <v>0.01</v>
      </c>
      <c r="N21" s="593">
        <v>0.01</v>
      </c>
      <c r="O21" s="593">
        <v>0.01</v>
      </c>
      <c r="P21" s="39"/>
      <c r="Q21" s="39"/>
    </row>
    <row r="22" spans="1:18" ht="25.15" customHeight="1" thickBot="1" x14ac:dyDescent="0.45">
      <c r="A22" s="38"/>
      <c r="B22" s="39"/>
      <c r="C22" s="39"/>
      <c r="D22" s="39"/>
      <c r="E22" s="39"/>
      <c r="F22" s="39"/>
      <c r="G22" s="39"/>
      <c r="H22" s="39"/>
      <c r="I22" s="39"/>
      <c r="J22" s="39"/>
      <c r="K22" s="39"/>
      <c r="L22" s="39"/>
      <c r="M22" s="39"/>
      <c r="N22" s="39"/>
      <c r="O22" s="39"/>
      <c r="P22" s="39"/>
      <c r="Q22" s="39"/>
    </row>
    <row r="23" spans="1:18" ht="16.5" customHeight="1" thickTop="1" x14ac:dyDescent="0.4">
      <c r="A23" s="64"/>
      <c r="B23" s="66"/>
      <c r="C23" s="65"/>
      <c r="D23" s="65"/>
      <c r="E23" s="65"/>
      <c r="F23" s="65"/>
      <c r="G23" s="65"/>
      <c r="H23" s="65"/>
      <c r="I23" s="65"/>
      <c r="J23" s="65"/>
      <c r="K23" s="65"/>
      <c r="L23" s="65"/>
      <c r="M23" s="65"/>
      <c r="N23" s="65"/>
      <c r="O23" s="65"/>
      <c r="P23" s="65"/>
      <c r="Q23" s="65"/>
    </row>
    <row r="24" spans="1:18" ht="24.75" customHeight="1" x14ac:dyDescent="0.4">
      <c r="A24" s="58" t="s">
        <v>214</v>
      </c>
      <c r="B24" s="59" t="s">
        <v>192</v>
      </c>
      <c r="C24" s="39"/>
      <c r="D24" s="39"/>
      <c r="E24" s="39"/>
      <c r="F24" s="39"/>
      <c r="G24" s="39"/>
      <c r="H24" s="39"/>
      <c r="I24" s="39"/>
      <c r="J24" s="39"/>
      <c r="K24" s="39"/>
      <c r="L24" s="39"/>
      <c r="M24" s="39"/>
      <c r="N24" s="39"/>
      <c r="O24" s="39"/>
      <c r="P24" s="39"/>
      <c r="Q24" s="39"/>
    </row>
    <row r="25" spans="1:18" ht="13.15" x14ac:dyDescent="0.4">
      <c r="B25" s="60" t="s">
        <v>193</v>
      </c>
      <c r="C25" s="40" t="s">
        <v>194</v>
      </c>
      <c r="D25" s="40" t="s">
        <v>195</v>
      </c>
      <c r="E25" s="40" t="s">
        <v>196</v>
      </c>
      <c r="F25" s="40" t="s">
        <v>197</v>
      </c>
      <c r="G25" s="40" t="s">
        <v>198</v>
      </c>
      <c r="H25" s="40" t="s">
        <v>199</v>
      </c>
      <c r="I25" s="40" t="s">
        <v>200</v>
      </c>
      <c r="J25" s="40" t="s">
        <v>201</v>
      </c>
      <c r="K25" s="40" t="s">
        <v>202</v>
      </c>
      <c r="L25" s="40" t="s">
        <v>203</v>
      </c>
      <c r="M25" s="40" t="s">
        <v>204</v>
      </c>
      <c r="N25" s="40" t="s">
        <v>205</v>
      </c>
      <c r="O25" s="39"/>
      <c r="P25" s="40" t="s">
        <v>206</v>
      </c>
      <c r="Q25" s="39"/>
    </row>
    <row r="26" spans="1:18" ht="13.9" x14ac:dyDescent="0.4">
      <c r="A26" s="56"/>
      <c r="B26" s="67" t="s">
        <v>219</v>
      </c>
      <c r="C26" s="328">
        <v>0</v>
      </c>
      <c r="D26" s="328">
        <v>0</v>
      </c>
      <c r="E26" s="328">
        <v>0</v>
      </c>
      <c r="F26" s="328">
        <v>0</v>
      </c>
      <c r="G26" s="328">
        <v>0</v>
      </c>
      <c r="H26" s="328">
        <v>0</v>
      </c>
      <c r="I26" s="328">
        <v>0</v>
      </c>
      <c r="J26" s="328">
        <v>0</v>
      </c>
      <c r="K26" s="328">
        <v>0</v>
      </c>
      <c r="L26" s="328">
        <v>0</v>
      </c>
      <c r="M26" s="328">
        <v>0</v>
      </c>
      <c r="N26" s="328">
        <v>0</v>
      </c>
      <c r="O26" s="41"/>
      <c r="P26" s="42">
        <f>SUM(C26:N26)</f>
        <v>0</v>
      </c>
      <c r="Q26" s="39"/>
      <c r="R26" s="262" t="str">
        <f>IF(R25=1," ",IF(R25=0," ","ERROR"))</f>
        <v xml:space="preserve"> </v>
      </c>
    </row>
    <row r="27" spans="1:18" ht="13.15" x14ac:dyDescent="0.4">
      <c r="B27" s="67" t="s">
        <v>218</v>
      </c>
      <c r="C27" s="328">
        <v>0</v>
      </c>
      <c r="D27" s="328">
        <v>0</v>
      </c>
      <c r="E27" s="328">
        <v>0</v>
      </c>
      <c r="F27" s="328">
        <v>0</v>
      </c>
      <c r="G27" s="328">
        <v>0</v>
      </c>
      <c r="H27" s="328">
        <v>0</v>
      </c>
      <c r="I27" s="328">
        <v>0</v>
      </c>
      <c r="J27" s="328">
        <v>0</v>
      </c>
      <c r="K27" s="328">
        <v>0</v>
      </c>
      <c r="L27" s="328">
        <v>0</v>
      </c>
      <c r="M27" s="328">
        <v>0</v>
      </c>
      <c r="N27" s="328">
        <v>0</v>
      </c>
      <c r="O27" s="41"/>
      <c r="P27" s="42">
        <f>SUM(C27:N27)</f>
        <v>0</v>
      </c>
      <c r="Q27" s="39"/>
    </row>
    <row r="28" spans="1:18" ht="13.15" x14ac:dyDescent="0.4">
      <c r="A28" s="43"/>
      <c r="B28" s="67" t="s">
        <v>217</v>
      </c>
      <c r="C28" s="328">
        <v>0</v>
      </c>
      <c r="D28" s="328">
        <v>0</v>
      </c>
      <c r="E28" s="328">
        <v>0</v>
      </c>
      <c r="F28" s="328">
        <v>0</v>
      </c>
      <c r="G28" s="328">
        <v>0</v>
      </c>
      <c r="H28" s="328">
        <v>0</v>
      </c>
      <c r="I28" s="328">
        <v>0</v>
      </c>
      <c r="J28" s="328">
        <v>0</v>
      </c>
      <c r="K28" s="328">
        <v>0</v>
      </c>
      <c r="L28" s="328">
        <v>0</v>
      </c>
      <c r="M28" s="328">
        <v>0</v>
      </c>
      <c r="N28" s="328">
        <v>0</v>
      </c>
      <c r="O28" s="44"/>
      <c r="P28" s="42">
        <f>SUM(C28:N28)</f>
        <v>0</v>
      </c>
      <c r="Q28" s="39"/>
    </row>
    <row r="29" spans="1:18" ht="13.15" x14ac:dyDescent="0.4">
      <c r="A29" s="45" t="s">
        <v>207</v>
      </c>
      <c r="B29" s="61" t="s">
        <v>208</v>
      </c>
      <c r="C29" s="46">
        <f>SUM(C26:C28)</f>
        <v>0</v>
      </c>
      <c r="D29" s="46">
        <f>SUM(D26:D28)</f>
        <v>0</v>
      </c>
      <c r="E29" s="46">
        <f t="shared" ref="E29:N29" si="6">SUM(E26:E28)</f>
        <v>0</v>
      </c>
      <c r="F29" s="46">
        <f t="shared" si="6"/>
        <v>0</v>
      </c>
      <c r="G29" s="46">
        <f t="shared" si="6"/>
        <v>0</v>
      </c>
      <c r="H29" s="46">
        <f t="shared" si="6"/>
        <v>0</v>
      </c>
      <c r="I29" s="46">
        <f t="shared" si="6"/>
        <v>0</v>
      </c>
      <c r="J29" s="46">
        <f t="shared" si="6"/>
        <v>0</v>
      </c>
      <c r="K29" s="46">
        <f t="shared" si="6"/>
        <v>0</v>
      </c>
      <c r="L29" s="46">
        <f t="shared" si="6"/>
        <v>0</v>
      </c>
      <c r="M29" s="46">
        <f t="shared" si="6"/>
        <v>0</v>
      </c>
      <c r="N29" s="46">
        <f t="shared" si="6"/>
        <v>0</v>
      </c>
      <c r="O29" s="41"/>
      <c r="P29" s="42">
        <f>SUM(C29:N29)</f>
        <v>0</v>
      </c>
      <c r="Q29" s="39"/>
    </row>
    <row r="30" spans="1:18" ht="13.5" thickBot="1" x14ac:dyDescent="0.45">
      <c r="A30" s="47" t="s">
        <v>209</v>
      </c>
      <c r="B30" s="61"/>
      <c r="C30" s="48" t="str">
        <f>IF(P29=0,"0",(C29/P29))</f>
        <v>0</v>
      </c>
      <c r="D30" s="48" t="str">
        <f>IF(P29=0,"0",(D29/P29))</f>
        <v>0</v>
      </c>
      <c r="E30" s="48" t="str">
        <f>IF(P29=0,"0",(E29/P29))</f>
        <v>0</v>
      </c>
      <c r="F30" s="48" t="str">
        <f>IF(P29=0,"0",(F29/P29))</f>
        <v>0</v>
      </c>
      <c r="G30" s="48" t="str">
        <f>IF(P29=0,"0",(G29/P29))</f>
        <v>0</v>
      </c>
      <c r="H30" s="48" t="str">
        <f>IF(P29=0,"0",(H29/P29))</f>
        <v>0</v>
      </c>
      <c r="I30" s="48" t="str">
        <f>IF(P29=0,"0",(I29/P29))</f>
        <v>0</v>
      </c>
      <c r="J30" s="48" t="str">
        <f>IF(P29=0,"0",(J29/P29))</f>
        <v>0</v>
      </c>
      <c r="K30" s="48" t="str">
        <f>IF(P29=0,"0",(K29/P29))</f>
        <v>0</v>
      </c>
      <c r="L30" s="48" t="str">
        <f>IF(P29=0,"0",(L29/P29))</f>
        <v>0</v>
      </c>
      <c r="M30" s="48" t="str">
        <f>IF(P29=0,"0",(M29/P29))</f>
        <v>0</v>
      </c>
      <c r="N30" s="48" t="str">
        <f>IF(P29=0,"0",(N29/P29))</f>
        <v>0</v>
      </c>
      <c r="O30" s="41"/>
      <c r="Q30" s="39"/>
    </row>
    <row r="31" spans="1:18" ht="13.5" thickBot="1" x14ac:dyDescent="0.45">
      <c r="A31" s="49" t="s">
        <v>210</v>
      </c>
      <c r="B31" s="61"/>
      <c r="C31" s="50">
        <v>0.05</v>
      </c>
      <c r="D31" s="51">
        <v>0.05</v>
      </c>
      <c r="E31" s="51">
        <v>0.06</v>
      </c>
      <c r="F31" s="51">
        <v>0.08</v>
      </c>
      <c r="G31" s="51">
        <v>0.1</v>
      </c>
      <c r="H31" s="51">
        <v>0.11</v>
      </c>
      <c r="I31" s="51">
        <v>0.13</v>
      </c>
      <c r="J31" s="51">
        <v>0.11</v>
      </c>
      <c r="K31" s="51">
        <v>0.1</v>
      </c>
      <c r="L31" s="51">
        <v>0.09</v>
      </c>
      <c r="M31" s="51">
        <v>0.06</v>
      </c>
      <c r="N31" s="52">
        <v>0.06</v>
      </c>
      <c r="O31" s="53"/>
      <c r="P31" s="54">
        <f>SUM(C31:N31)</f>
        <v>1</v>
      </c>
      <c r="Q31" s="41" t="str">
        <f>IF(P31=1,"Perfect",IF(P31&lt;1,"ERROR Needs Edited"))</f>
        <v>Perfect</v>
      </c>
    </row>
    <row r="32" spans="1:18" ht="13.15" thickBot="1" x14ac:dyDescent="0.4">
      <c r="B32" s="62"/>
    </row>
    <row r="33" spans="1:17" ht="13.15" thickTop="1" x14ac:dyDescent="0.35">
      <c r="A33" s="57"/>
      <c r="B33" s="63"/>
      <c r="C33" s="57"/>
      <c r="D33" s="57"/>
      <c r="E33" s="57"/>
      <c r="F33" s="57"/>
      <c r="G33" s="57"/>
      <c r="H33" s="57"/>
      <c r="I33" s="57"/>
      <c r="J33" s="57"/>
      <c r="K33" s="57"/>
      <c r="L33" s="57"/>
      <c r="M33" s="57"/>
      <c r="N33" s="57"/>
      <c r="O33" s="57"/>
      <c r="P33" s="57"/>
      <c r="Q33" s="57"/>
    </row>
    <row r="34" spans="1:17" ht="15" x14ac:dyDescent="0.4">
      <c r="A34" s="58" t="s">
        <v>215</v>
      </c>
      <c r="B34" s="59" t="s">
        <v>192</v>
      </c>
      <c r="C34" s="39"/>
      <c r="D34" s="39"/>
      <c r="E34" s="39"/>
      <c r="F34" s="39"/>
      <c r="G34" s="39"/>
      <c r="H34" s="39"/>
      <c r="I34" s="39"/>
      <c r="J34" s="39"/>
      <c r="K34" s="39"/>
      <c r="L34" s="39"/>
      <c r="M34" s="39"/>
      <c r="N34" s="39"/>
      <c r="O34" s="39"/>
      <c r="P34" s="39"/>
      <c r="Q34" s="39"/>
    </row>
    <row r="35" spans="1:17" ht="13.15" x14ac:dyDescent="0.4">
      <c r="B35" s="60" t="s">
        <v>193</v>
      </c>
      <c r="C35" s="40" t="s">
        <v>194</v>
      </c>
      <c r="D35" s="40" t="s">
        <v>195</v>
      </c>
      <c r="E35" s="40" t="s">
        <v>196</v>
      </c>
      <c r="F35" s="40" t="s">
        <v>197</v>
      </c>
      <c r="G35" s="40" t="s">
        <v>198</v>
      </c>
      <c r="H35" s="40" t="s">
        <v>199</v>
      </c>
      <c r="I35" s="40" t="s">
        <v>200</v>
      </c>
      <c r="J35" s="40" t="s">
        <v>201</v>
      </c>
      <c r="K35" s="40" t="s">
        <v>202</v>
      </c>
      <c r="L35" s="40" t="s">
        <v>203</v>
      </c>
      <c r="M35" s="40" t="s">
        <v>204</v>
      </c>
      <c r="N35" s="40" t="s">
        <v>205</v>
      </c>
      <c r="O35" s="39"/>
      <c r="P35" s="40" t="s">
        <v>206</v>
      </c>
      <c r="Q35" s="39"/>
    </row>
    <row r="36" spans="1:17" ht="13.9" x14ac:dyDescent="0.4">
      <c r="A36" s="56"/>
      <c r="B36" s="67" t="s">
        <v>219</v>
      </c>
      <c r="C36" s="328">
        <v>0</v>
      </c>
      <c r="D36" s="328">
        <v>0</v>
      </c>
      <c r="E36" s="328">
        <v>0</v>
      </c>
      <c r="F36" s="328">
        <v>0</v>
      </c>
      <c r="G36" s="328">
        <v>0</v>
      </c>
      <c r="H36" s="328">
        <v>0</v>
      </c>
      <c r="I36" s="328">
        <v>0</v>
      </c>
      <c r="J36" s="328">
        <v>0</v>
      </c>
      <c r="K36" s="328">
        <v>0</v>
      </c>
      <c r="L36" s="328">
        <v>0</v>
      </c>
      <c r="M36" s="328">
        <v>0</v>
      </c>
      <c r="N36" s="328">
        <v>0</v>
      </c>
      <c r="O36" s="41"/>
      <c r="P36" s="42">
        <f>SUM(C36:N36)</f>
        <v>0</v>
      </c>
      <c r="Q36" s="39"/>
    </row>
    <row r="37" spans="1:17" ht="13.15" x14ac:dyDescent="0.4">
      <c r="B37" s="67" t="s">
        <v>218</v>
      </c>
      <c r="C37" s="328">
        <v>0</v>
      </c>
      <c r="D37" s="328">
        <v>0</v>
      </c>
      <c r="E37" s="328">
        <v>0</v>
      </c>
      <c r="F37" s="328">
        <v>0</v>
      </c>
      <c r="G37" s="328">
        <v>0</v>
      </c>
      <c r="H37" s="328">
        <v>0</v>
      </c>
      <c r="I37" s="328">
        <v>0</v>
      </c>
      <c r="J37" s="328">
        <v>0</v>
      </c>
      <c r="K37" s="328">
        <v>0</v>
      </c>
      <c r="L37" s="328">
        <v>0</v>
      </c>
      <c r="M37" s="328">
        <v>0</v>
      </c>
      <c r="N37" s="328">
        <v>0</v>
      </c>
      <c r="O37" s="41"/>
      <c r="P37" s="42">
        <f>SUM(C37:N37)</f>
        <v>0</v>
      </c>
      <c r="Q37" s="39"/>
    </row>
    <row r="38" spans="1:17" ht="13.15" x14ac:dyDescent="0.4">
      <c r="A38" s="43"/>
      <c r="B38" s="67" t="s">
        <v>217</v>
      </c>
      <c r="C38" s="328">
        <v>0</v>
      </c>
      <c r="D38" s="328">
        <v>0</v>
      </c>
      <c r="E38" s="328">
        <v>0</v>
      </c>
      <c r="F38" s="328">
        <v>0</v>
      </c>
      <c r="G38" s="328">
        <v>0</v>
      </c>
      <c r="H38" s="328">
        <v>0</v>
      </c>
      <c r="I38" s="328">
        <v>0</v>
      </c>
      <c r="J38" s="328">
        <v>0</v>
      </c>
      <c r="K38" s="328">
        <v>0</v>
      </c>
      <c r="L38" s="328">
        <v>0</v>
      </c>
      <c r="M38" s="328">
        <v>0</v>
      </c>
      <c r="N38" s="328">
        <v>0</v>
      </c>
      <c r="O38" s="44"/>
      <c r="P38" s="42">
        <f>SUM(C38:N38)</f>
        <v>0</v>
      </c>
      <c r="Q38" s="39"/>
    </row>
    <row r="39" spans="1:17" ht="13.15" x14ac:dyDescent="0.4">
      <c r="A39" s="45" t="s">
        <v>207</v>
      </c>
      <c r="B39" s="61" t="s">
        <v>208</v>
      </c>
      <c r="C39" s="46">
        <f t="shared" ref="C39:N39" si="7">SUM(C36:C38)</f>
        <v>0</v>
      </c>
      <c r="D39" s="46">
        <f t="shared" si="7"/>
        <v>0</v>
      </c>
      <c r="E39" s="46">
        <f t="shared" si="7"/>
        <v>0</v>
      </c>
      <c r="F39" s="46">
        <f t="shared" si="7"/>
        <v>0</v>
      </c>
      <c r="G39" s="46">
        <f t="shared" si="7"/>
        <v>0</v>
      </c>
      <c r="H39" s="46">
        <f t="shared" si="7"/>
        <v>0</v>
      </c>
      <c r="I39" s="46">
        <f t="shared" si="7"/>
        <v>0</v>
      </c>
      <c r="J39" s="46">
        <f t="shared" si="7"/>
        <v>0</v>
      </c>
      <c r="K39" s="46">
        <f t="shared" si="7"/>
        <v>0</v>
      </c>
      <c r="L39" s="46">
        <f t="shared" si="7"/>
        <v>0</v>
      </c>
      <c r="M39" s="46">
        <f t="shared" si="7"/>
        <v>0</v>
      </c>
      <c r="N39" s="46">
        <f t="shared" si="7"/>
        <v>0</v>
      </c>
      <c r="O39" s="41"/>
      <c r="P39" s="42">
        <f>SUM(C39:N39)</f>
        <v>0</v>
      </c>
      <c r="Q39" s="39"/>
    </row>
    <row r="40" spans="1:17" ht="13.5" thickBot="1" x14ac:dyDescent="0.45">
      <c r="A40" s="47" t="s">
        <v>209</v>
      </c>
      <c r="B40" s="61"/>
      <c r="C40" s="48" t="str">
        <f>IF(P39=0,"0",(C39/P39))</f>
        <v>0</v>
      </c>
      <c r="D40" s="48" t="str">
        <f>IF(P39=0,"0",(D39/P39))</f>
        <v>0</v>
      </c>
      <c r="E40" s="48" t="str">
        <f>IF(P39=0,"0",(E39/P39))</f>
        <v>0</v>
      </c>
      <c r="F40" s="48" t="str">
        <f>IF(P39=0,"0",(F39/P39))</f>
        <v>0</v>
      </c>
      <c r="G40" s="48" t="str">
        <f>IF(P39=0,"0",(G39/P39))</f>
        <v>0</v>
      </c>
      <c r="H40" s="48" t="str">
        <f>IF(P39=0,"0",(H39/P39))</f>
        <v>0</v>
      </c>
      <c r="I40" s="48" t="str">
        <f>IF(P39=0,"0",(I39/P39))</f>
        <v>0</v>
      </c>
      <c r="J40" s="48" t="str">
        <f>IF(P39=0,"0",(J39/P39))</f>
        <v>0</v>
      </c>
      <c r="K40" s="48" t="str">
        <f>IF(P39=0,"0",(K39/P39))</f>
        <v>0</v>
      </c>
      <c r="L40" s="48" t="str">
        <f>IF(P39=0,"0",(L39/P39))</f>
        <v>0</v>
      </c>
      <c r="M40" s="48" t="str">
        <f>IF(P39=0,"0",(M39/P39))</f>
        <v>0</v>
      </c>
      <c r="N40" s="48" t="str">
        <f>IF(P39=0,"0",(N39/P39))</f>
        <v>0</v>
      </c>
      <c r="O40" s="41"/>
      <c r="Q40" s="39"/>
    </row>
    <row r="41" spans="1:17" ht="13.5" thickBot="1" x14ac:dyDescent="0.45">
      <c r="A41" s="49" t="s">
        <v>210</v>
      </c>
      <c r="B41" s="61"/>
      <c r="C41" s="50">
        <v>0</v>
      </c>
      <c r="D41" s="51">
        <v>0</v>
      </c>
      <c r="E41" s="51">
        <v>0</v>
      </c>
      <c r="F41" s="51">
        <v>0</v>
      </c>
      <c r="G41" s="51">
        <v>0</v>
      </c>
      <c r="H41" s="51">
        <v>0</v>
      </c>
      <c r="I41" s="51">
        <v>0</v>
      </c>
      <c r="J41" s="51">
        <v>0</v>
      </c>
      <c r="K41" s="51">
        <v>0</v>
      </c>
      <c r="L41" s="51">
        <v>0</v>
      </c>
      <c r="M41" s="51">
        <v>0</v>
      </c>
      <c r="N41" s="52">
        <v>0</v>
      </c>
      <c r="O41" s="53"/>
      <c r="P41" s="54">
        <f>SUM(C41:N41)</f>
        <v>0</v>
      </c>
      <c r="Q41" s="41" t="str">
        <f>IF(P41=1,"Perfect",IF(P41&lt;1,"ERROR Needs Edited"))</f>
        <v>ERROR Needs Edited</v>
      </c>
    </row>
    <row r="42" spans="1:17" ht="13.15" thickBot="1" x14ac:dyDescent="0.4">
      <c r="B42" s="62"/>
    </row>
    <row r="43" spans="1:17" ht="13.15" thickTop="1" x14ac:dyDescent="0.35">
      <c r="A43" s="57"/>
      <c r="B43" s="63"/>
      <c r="C43" s="57"/>
      <c r="D43" s="57"/>
      <c r="E43" s="57"/>
      <c r="F43" s="57"/>
      <c r="G43" s="57"/>
      <c r="H43" s="57"/>
      <c r="I43" s="57"/>
      <c r="J43" s="57"/>
      <c r="K43" s="57"/>
      <c r="L43" s="57"/>
      <c r="M43" s="57"/>
      <c r="N43" s="57"/>
      <c r="O43" s="57"/>
      <c r="P43" s="57"/>
      <c r="Q43" s="57"/>
    </row>
    <row r="44" spans="1:17" ht="15" x14ac:dyDescent="0.4">
      <c r="A44" s="58" t="s">
        <v>216</v>
      </c>
      <c r="B44" s="59" t="s">
        <v>192</v>
      </c>
      <c r="C44" s="39"/>
      <c r="D44" s="39"/>
      <c r="E44" s="39"/>
      <c r="F44" s="39"/>
      <c r="G44" s="39"/>
      <c r="H44" s="39"/>
      <c r="I44" s="39"/>
      <c r="J44" s="39"/>
      <c r="K44" s="39"/>
      <c r="L44" s="39"/>
      <c r="M44" s="39"/>
      <c r="N44" s="39"/>
      <c r="O44" s="39"/>
      <c r="P44" s="39"/>
    </row>
    <row r="45" spans="1:17" ht="13.15" x14ac:dyDescent="0.4">
      <c r="B45" s="60" t="s">
        <v>193</v>
      </c>
      <c r="C45" s="40" t="s">
        <v>194</v>
      </c>
      <c r="D45" s="40" t="s">
        <v>195</v>
      </c>
      <c r="E45" s="40" t="s">
        <v>196</v>
      </c>
      <c r="F45" s="40" t="s">
        <v>197</v>
      </c>
      <c r="G45" s="40" t="s">
        <v>198</v>
      </c>
      <c r="H45" s="40" t="s">
        <v>199</v>
      </c>
      <c r="I45" s="40" t="s">
        <v>200</v>
      </c>
      <c r="J45" s="40" t="s">
        <v>201</v>
      </c>
      <c r="K45" s="40" t="s">
        <v>202</v>
      </c>
      <c r="L45" s="40" t="s">
        <v>203</v>
      </c>
      <c r="M45" s="40" t="s">
        <v>204</v>
      </c>
      <c r="N45" s="40" t="s">
        <v>205</v>
      </c>
      <c r="O45" s="39"/>
      <c r="P45" s="40" t="s">
        <v>206</v>
      </c>
    </row>
    <row r="46" spans="1:17" ht="13.9" x14ac:dyDescent="0.4">
      <c r="A46" s="56"/>
      <c r="B46" s="67" t="s">
        <v>219</v>
      </c>
      <c r="C46" s="328">
        <v>0</v>
      </c>
      <c r="D46" s="328">
        <v>0</v>
      </c>
      <c r="E46" s="328">
        <v>0</v>
      </c>
      <c r="F46" s="328">
        <v>0</v>
      </c>
      <c r="G46" s="328">
        <v>0</v>
      </c>
      <c r="H46" s="328">
        <v>0</v>
      </c>
      <c r="I46" s="328">
        <v>0</v>
      </c>
      <c r="J46" s="328">
        <v>0</v>
      </c>
      <c r="K46" s="328">
        <v>0</v>
      </c>
      <c r="L46" s="328">
        <v>0</v>
      </c>
      <c r="M46" s="328">
        <v>0</v>
      </c>
      <c r="N46" s="328">
        <v>0</v>
      </c>
      <c r="O46" s="41"/>
      <c r="P46" s="42">
        <f>SUM(C46:N46)</f>
        <v>0</v>
      </c>
    </row>
    <row r="47" spans="1:17" ht="13.15" x14ac:dyDescent="0.4">
      <c r="B47" s="67" t="s">
        <v>218</v>
      </c>
      <c r="C47" s="328">
        <v>0</v>
      </c>
      <c r="D47" s="328">
        <v>0</v>
      </c>
      <c r="E47" s="328">
        <v>0</v>
      </c>
      <c r="F47" s="328">
        <v>0</v>
      </c>
      <c r="G47" s="328">
        <v>0</v>
      </c>
      <c r="H47" s="328">
        <v>0</v>
      </c>
      <c r="I47" s="328">
        <v>0</v>
      </c>
      <c r="J47" s="328">
        <v>0</v>
      </c>
      <c r="K47" s="328">
        <v>0</v>
      </c>
      <c r="L47" s="328">
        <v>0</v>
      </c>
      <c r="M47" s="328">
        <v>0</v>
      </c>
      <c r="N47" s="328">
        <v>0</v>
      </c>
      <c r="O47" s="41"/>
      <c r="P47" s="42">
        <f>SUM(C47:N47)</f>
        <v>0</v>
      </c>
    </row>
    <row r="48" spans="1:17" ht="13.15" x14ac:dyDescent="0.4">
      <c r="A48" s="43"/>
      <c r="B48" s="67" t="s">
        <v>217</v>
      </c>
      <c r="C48" s="328">
        <v>0</v>
      </c>
      <c r="D48" s="328">
        <v>0</v>
      </c>
      <c r="E48" s="328">
        <v>0</v>
      </c>
      <c r="F48" s="328">
        <v>0</v>
      </c>
      <c r="G48" s="328">
        <v>0</v>
      </c>
      <c r="H48" s="328">
        <v>0</v>
      </c>
      <c r="I48" s="328">
        <v>0</v>
      </c>
      <c r="J48" s="328">
        <v>0</v>
      </c>
      <c r="K48" s="328">
        <v>0</v>
      </c>
      <c r="L48" s="328">
        <v>0</v>
      </c>
      <c r="M48" s="328">
        <v>0</v>
      </c>
      <c r="N48" s="328">
        <v>0</v>
      </c>
      <c r="O48" s="44"/>
      <c r="P48" s="42">
        <f>SUM(C48:N48)</f>
        <v>0</v>
      </c>
    </row>
    <row r="49" spans="1:17" ht="13.15" x14ac:dyDescent="0.4">
      <c r="A49" s="45" t="s">
        <v>207</v>
      </c>
      <c r="B49" s="61" t="s">
        <v>208</v>
      </c>
      <c r="C49" s="46">
        <f t="shared" ref="C49:N49" si="8">SUM(C46:C48)</f>
        <v>0</v>
      </c>
      <c r="D49" s="46">
        <f t="shared" si="8"/>
        <v>0</v>
      </c>
      <c r="E49" s="46">
        <f t="shared" si="8"/>
        <v>0</v>
      </c>
      <c r="F49" s="46">
        <f t="shared" si="8"/>
        <v>0</v>
      </c>
      <c r="G49" s="46">
        <f t="shared" si="8"/>
        <v>0</v>
      </c>
      <c r="H49" s="46">
        <f t="shared" si="8"/>
        <v>0</v>
      </c>
      <c r="I49" s="46">
        <f t="shared" si="8"/>
        <v>0</v>
      </c>
      <c r="J49" s="46">
        <f t="shared" si="8"/>
        <v>0</v>
      </c>
      <c r="K49" s="46">
        <f t="shared" si="8"/>
        <v>0</v>
      </c>
      <c r="L49" s="46">
        <f t="shared" si="8"/>
        <v>0</v>
      </c>
      <c r="M49" s="46">
        <f t="shared" si="8"/>
        <v>0</v>
      </c>
      <c r="N49" s="46">
        <f t="shared" si="8"/>
        <v>0</v>
      </c>
      <c r="O49" s="41"/>
      <c r="P49" s="42">
        <f>SUM(C49:N49)</f>
        <v>0</v>
      </c>
    </row>
    <row r="50" spans="1:17" ht="13.5" thickBot="1" x14ac:dyDescent="0.45">
      <c r="A50" s="47" t="s">
        <v>209</v>
      </c>
      <c r="B50" s="61"/>
      <c r="C50" s="48" t="str">
        <f>IF(P49=0,"0",(C49/P49))</f>
        <v>0</v>
      </c>
      <c r="D50" s="48" t="str">
        <f>IF(P49=0,"0",(D49/P49))</f>
        <v>0</v>
      </c>
      <c r="E50" s="48" t="str">
        <f>IF(P49=0,"0",(E49/P49))</f>
        <v>0</v>
      </c>
      <c r="F50" s="48" t="str">
        <f>IF(P49=0,"0",(F49/P49))</f>
        <v>0</v>
      </c>
      <c r="G50" s="48" t="str">
        <f>IF(P49=0,"0",(G49/P49))</f>
        <v>0</v>
      </c>
      <c r="H50" s="48" t="str">
        <f>IF(P49=0,"0",(H49/P49))</f>
        <v>0</v>
      </c>
      <c r="I50" s="48" t="str">
        <f>IF(P49=0,"0",(I49/P49))</f>
        <v>0</v>
      </c>
      <c r="J50" s="48" t="str">
        <f>IF(P49=0,"0",(J49/P49))</f>
        <v>0</v>
      </c>
      <c r="K50" s="48" t="str">
        <f>IF(P49=0,"0",(K49/P49))</f>
        <v>0</v>
      </c>
      <c r="L50" s="48" t="str">
        <f>IF(P49=0,"0",(L49/P49))</f>
        <v>0</v>
      </c>
      <c r="M50" s="48" t="str">
        <f>IF(P49=0,"0",(M49/P49))</f>
        <v>0</v>
      </c>
      <c r="N50" s="48" t="str">
        <f>IF(P49=0,"0",(N49/P49))</f>
        <v>0</v>
      </c>
      <c r="O50" s="41"/>
    </row>
    <row r="51" spans="1:17" ht="13.5" thickBot="1" x14ac:dyDescent="0.45">
      <c r="A51" s="49" t="s">
        <v>210</v>
      </c>
      <c r="B51" s="61"/>
      <c r="C51" s="50">
        <v>0</v>
      </c>
      <c r="D51" s="51">
        <v>0</v>
      </c>
      <c r="E51" s="51">
        <v>0</v>
      </c>
      <c r="F51" s="51">
        <v>0</v>
      </c>
      <c r="G51" s="51">
        <v>0</v>
      </c>
      <c r="H51" s="51">
        <v>0</v>
      </c>
      <c r="I51" s="51">
        <v>0</v>
      </c>
      <c r="J51" s="51">
        <v>0</v>
      </c>
      <c r="K51" s="51">
        <v>0</v>
      </c>
      <c r="L51" s="51">
        <v>0</v>
      </c>
      <c r="M51" s="51">
        <v>0</v>
      </c>
      <c r="N51" s="52">
        <v>0</v>
      </c>
      <c r="O51" s="53"/>
      <c r="P51" s="54">
        <f>SUM(C51:N51)</f>
        <v>0</v>
      </c>
      <c r="Q51" s="41" t="str">
        <f>IF(P51=1,"Perfect",IF(P51&lt;1,"ERROR Needs Edited"))</f>
        <v>ERROR Needs Edited</v>
      </c>
    </row>
    <row r="52" spans="1:17" ht="13.15" thickBot="1" x14ac:dyDescent="0.4">
      <c r="B52" s="62"/>
    </row>
    <row r="53" spans="1:17" ht="13.15" thickTop="1" x14ac:dyDescent="0.35">
      <c r="A53" s="57"/>
      <c r="B53" s="63"/>
      <c r="C53" s="57"/>
      <c r="D53" s="57"/>
      <c r="E53" s="57"/>
      <c r="F53" s="57"/>
      <c r="G53" s="57"/>
      <c r="H53" s="57"/>
      <c r="I53" s="57"/>
      <c r="J53" s="57"/>
      <c r="K53" s="57"/>
      <c r="L53" s="57"/>
      <c r="M53" s="57"/>
      <c r="N53" s="57"/>
      <c r="O53" s="57"/>
      <c r="P53" s="57"/>
    </row>
    <row r="54" spans="1:17" ht="15" x14ac:dyDescent="0.4">
      <c r="A54" s="55" t="s">
        <v>1200</v>
      </c>
      <c r="B54" s="59" t="s">
        <v>192</v>
      </c>
      <c r="C54" s="39"/>
      <c r="D54" s="39"/>
      <c r="E54" s="39"/>
      <c r="F54" s="39"/>
      <c r="G54" s="39"/>
      <c r="H54" s="39"/>
      <c r="I54" s="39"/>
      <c r="J54" s="39"/>
      <c r="K54" s="39"/>
      <c r="L54" s="39"/>
      <c r="M54" s="39"/>
      <c r="N54" s="39"/>
      <c r="O54" s="39"/>
      <c r="P54" s="39"/>
    </row>
    <row r="55" spans="1:17" ht="13.15" x14ac:dyDescent="0.4">
      <c r="B55" s="60" t="s">
        <v>193</v>
      </c>
      <c r="C55" s="40" t="s">
        <v>194</v>
      </c>
      <c r="D55" s="40" t="s">
        <v>195</v>
      </c>
      <c r="E55" s="40" t="s">
        <v>196</v>
      </c>
      <c r="F55" s="40" t="s">
        <v>197</v>
      </c>
      <c r="G55" s="40" t="s">
        <v>198</v>
      </c>
      <c r="H55" s="40" t="s">
        <v>199</v>
      </c>
      <c r="I55" s="40" t="s">
        <v>200</v>
      </c>
      <c r="J55" s="40" t="s">
        <v>201</v>
      </c>
      <c r="K55" s="40" t="s">
        <v>202</v>
      </c>
      <c r="L55" s="40" t="s">
        <v>203</v>
      </c>
      <c r="M55" s="40" t="s">
        <v>204</v>
      </c>
      <c r="N55" s="40" t="s">
        <v>205</v>
      </c>
      <c r="O55" s="39"/>
      <c r="P55" s="40" t="s">
        <v>206</v>
      </c>
    </row>
    <row r="56" spans="1:17" ht="13.9" x14ac:dyDescent="0.4">
      <c r="A56" s="56"/>
      <c r="B56" s="67" t="s">
        <v>219</v>
      </c>
      <c r="C56" s="328">
        <v>0</v>
      </c>
      <c r="D56" s="328">
        <v>0</v>
      </c>
      <c r="E56" s="328">
        <v>0</v>
      </c>
      <c r="F56" s="328">
        <v>0</v>
      </c>
      <c r="G56" s="328">
        <v>0</v>
      </c>
      <c r="H56" s="328">
        <v>0</v>
      </c>
      <c r="I56" s="328">
        <v>0</v>
      </c>
      <c r="J56" s="328">
        <v>0</v>
      </c>
      <c r="K56" s="328">
        <v>0</v>
      </c>
      <c r="L56" s="328">
        <v>0</v>
      </c>
      <c r="M56" s="328">
        <v>0</v>
      </c>
      <c r="N56" s="328">
        <v>0</v>
      </c>
      <c r="O56" s="41"/>
      <c r="P56" s="42">
        <f>SUM(C56:N56)</f>
        <v>0</v>
      </c>
    </row>
    <row r="57" spans="1:17" ht="13.15" x14ac:dyDescent="0.4">
      <c r="B57" s="67" t="s">
        <v>218</v>
      </c>
      <c r="C57" s="328">
        <v>0</v>
      </c>
      <c r="D57" s="328">
        <v>0</v>
      </c>
      <c r="E57" s="328">
        <v>0</v>
      </c>
      <c r="F57" s="328">
        <v>0</v>
      </c>
      <c r="G57" s="328">
        <v>0</v>
      </c>
      <c r="H57" s="328">
        <v>0</v>
      </c>
      <c r="I57" s="328">
        <v>0</v>
      </c>
      <c r="J57" s="328">
        <v>0</v>
      </c>
      <c r="K57" s="328">
        <v>0</v>
      </c>
      <c r="L57" s="328">
        <v>0</v>
      </c>
      <c r="M57" s="328">
        <v>0</v>
      </c>
      <c r="N57" s="328">
        <v>0</v>
      </c>
      <c r="O57" s="41"/>
      <c r="P57" s="42">
        <f>SUM(C57:N57)</f>
        <v>0</v>
      </c>
    </row>
    <row r="58" spans="1:17" ht="13.15" x14ac:dyDescent="0.4">
      <c r="A58" s="43"/>
      <c r="B58" s="67" t="s">
        <v>217</v>
      </c>
      <c r="C58" s="328">
        <v>0</v>
      </c>
      <c r="D58" s="328">
        <v>0</v>
      </c>
      <c r="E58" s="328">
        <v>0</v>
      </c>
      <c r="F58" s="328">
        <v>0</v>
      </c>
      <c r="G58" s="328">
        <v>0</v>
      </c>
      <c r="H58" s="328">
        <v>0</v>
      </c>
      <c r="I58" s="328">
        <v>0</v>
      </c>
      <c r="J58" s="328">
        <v>0</v>
      </c>
      <c r="K58" s="328">
        <v>0</v>
      </c>
      <c r="L58" s="328">
        <v>0</v>
      </c>
      <c r="M58" s="328">
        <v>0</v>
      </c>
      <c r="N58" s="328">
        <v>0</v>
      </c>
      <c r="O58" s="44"/>
      <c r="P58" s="42">
        <f>SUM(C58:N58)</f>
        <v>0</v>
      </c>
    </row>
    <row r="59" spans="1:17" ht="13.15" x14ac:dyDescent="0.4">
      <c r="A59" s="45" t="s">
        <v>207</v>
      </c>
      <c r="B59" s="61" t="s">
        <v>208</v>
      </c>
      <c r="C59" s="46">
        <f t="shared" ref="C59:N59" si="9">SUM(C56:C58)</f>
        <v>0</v>
      </c>
      <c r="D59" s="46">
        <f t="shared" si="9"/>
        <v>0</v>
      </c>
      <c r="E59" s="46">
        <f t="shared" si="9"/>
        <v>0</v>
      </c>
      <c r="F59" s="46">
        <f t="shared" si="9"/>
        <v>0</v>
      </c>
      <c r="G59" s="46">
        <f t="shared" si="9"/>
        <v>0</v>
      </c>
      <c r="H59" s="46">
        <f t="shared" si="9"/>
        <v>0</v>
      </c>
      <c r="I59" s="46">
        <f t="shared" si="9"/>
        <v>0</v>
      </c>
      <c r="J59" s="46">
        <f t="shared" si="9"/>
        <v>0</v>
      </c>
      <c r="K59" s="46">
        <f t="shared" si="9"/>
        <v>0</v>
      </c>
      <c r="L59" s="46">
        <f t="shared" si="9"/>
        <v>0</v>
      </c>
      <c r="M59" s="46">
        <f t="shared" si="9"/>
        <v>0</v>
      </c>
      <c r="N59" s="46">
        <f t="shared" si="9"/>
        <v>0</v>
      </c>
      <c r="O59" s="41"/>
      <c r="P59" s="42">
        <f>SUM(C59:N59)</f>
        <v>0</v>
      </c>
    </row>
    <row r="60" spans="1:17" ht="13.5" thickBot="1" x14ac:dyDescent="0.45">
      <c r="A60" s="47" t="s">
        <v>209</v>
      </c>
      <c r="B60" s="61"/>
      <c r="C60" s="48" t="str">
        <f>IF(P59=0,"0",(C59/P59))</f>
        <v>0</v>
      </c>
      <c r="D60" s="48" t="str">
        <f>IF(P59=0,"0",(D59/P59))</f>
        <v>0</v>
      </c>
      <c r="E60" s="48" t="str">
        <f>IF(P59=0,"0",(E59/P59))</f>
        <v>0</v>
      </c>
      <c r="F60" s="48" t="str">
        <f>IF(P59=0,"0",(F59/P59))</f>
        <v>0</v>
      </c>
      <c r="G60" s="48" t="str">
        <f>IF(P59=0,"0",(G59/P59))</f>
        <v>0</v>
      </c>
      <c r="H60" s="48" t="str">
        <f>IF(P59=0,"0",(H59/P59))</f>
        <v>0</v>
      </c>
      <c r="I60" s="48" t="str">
        <f>IF(P59=0,"0",(I59/P59))</f>
        <v>0</v>
      </c>
      <c r="J60" s="48" t="str">
        <f>IF(P59=0,"0",(J59/P59))</f>
        <v>0</v>
      </c>
      <c r="K60" s="48" t="str">
        <f>IF(P59=0,"0",(K59/P59))</f>
        <v>0</v>
      </c>
      <c r="L60" s="48" t="str">
        <f>IF(P59=0,"0",(L59/P59))</f>
        <v>0</v>
      </c>
      <c r="M60" s="48" t="str">
        <f>IF(P59=0,"0",(M59/P59))</f>
        <v>0</v>
      </c>
      <c r="N60" s="48" t="str">
        <f>IF(P59=0,"0",(N59/P59))</f>
        <v>0</v>
      </c>
      <c r="O60" s="41"/>
    </row>
    <row r="61" spans="1:17" ht="13.5" thickBot="1" x14ac:dyDescent="0.45">
      <c r="A61" s="49" t="s">
        <v>210</v>
      </c>
      <c r="B61" s="61"/>
      <c r="C61" s="50">
        <v>0</v>
      </c>
      <c r="D61" s="51">
        <v>0</v>
      </c>
      <c r="E61" s="51">
        <v>0</v>
      </c>
      <c r="F61" s="51">
        <v>0</v>
      </c>
      <c r="G61" s="51">
        <v>0</v>
      </c>
      <c r="H61" s="51">
        <v>0</v>
      </c>
      <c r="I61" s="51">
        <v>0</v>
      </c>
      <c r="J61" s="51">
        <v>0</v>
      </c>
      <c r="K61" s="51">
        <v>0</v>
      </c>
      <c r="L61" s="51">
        <v>0</v>
      </c>
      <c r="M61" s="51">
        <v>0</v>
      </c>
      <c r="N61" s="52">
        <v>0</v>
      </c>
      <c r="O61" s="53"/>
      <c r="P61" s="54">
        <f>SUM(C61:N61)</f>
        <v>0</v>
      </c>
      <c r="Q61" s="41" t="str">
        <f>IF(P61=1,"Perfect",IF(P61&lt;1,"ERROR Needs Edited"))</f>
        <v>ERROR Needs Edited</v>
      </c>
    </row>
    <row r="62" spans="1:17" x14ac:dyDescent="0.35">
      <c r="B62" s="62"/>
    </row>
    <row r="63" spans="1:17" ht="13.15" thickBot="1" x14ac:dyDescent="0.4">
      <c r="B63" s="62"/>
    </row>
    <row r="64" spans="1:17" ht="13.15" thickTop="1" x14ac:dyDescent="0.35">
      <c r="A64" s="57"/>
      <c r="B64" s="63"/>
      <c r="C64" s="57"/>
      <c r="D64" s="57"/>
      <c r="E64" s="57"/>
      <c r="F64" s="57"/>
      <c r="G64" s="57"/>
      <c r="H64" s="57"/>
      <c r="I64" s="57"/>
      <c r="J64" s="57"/>
      <c r="K64" s="57"/>
      <c r="L64" s="57"/>
      <c r="M64" s="57"/>
      <c r="N64" s="57"/>
      <c r="O64" s="57"/>
      <c r="P64" s="57"/>
    </row>
    <row r="65" spans="1:17" ht="15" x14ac:dyDescent="0.4">
      <c r="A65" s="55" t="s">
        <v>806</v>
      </c>
      <c r="B65" s="59" t="s">
        <v>192</v>
      </c>
      <c r="C65" s="39"/>
      <c r="D65" s="39"/>
      <c r="E65" s="39"/>
      <c r="F65" s="39"/>
      <c r="G65" s="39"/>
      <c r="H65" s="39"/>
      <c r="I65" s="39"/>
      <c r="J65" s="39"/>
      <c r="K65" s="39"/>
      <c r="L65" s="39"/>
      <c r="M65" s="39"/>
      <c r="N65" s="39"/>
      <c r="O65" s="39"/>
      <c r="P65" s="39"/>
    </row>
    <row r="66" spans="1:17" ht="13.15" x14ac:dyDescent="0.4">
      <c r="B66" s="60" t="s">
        <v>193</v>
      </c>
      <c r="C66" s="40" t="s">
        <v>194</v>
      </c>
      <c r="D66" s="40" t="s">
        <v>195</v>
      </c>
      <c r="E66" s="40" t="s">
        <v>196</v>
      </c>
      <c r="F66" s="40" t="s">
        <v>197</v>
      </c>
      <c r="G66" s="40" t="s">
        <v>198</v>
      </c>
      <c r="H66" s="40" t="s">
        <v>199</v>
      </c>
      <c r="I66" s="40" t="s">
        <v>200</v>
      </c>
      <c r="J66" s="40" t="s">
        <v>201</v>
      </c>
      <c r="K66" s="40" t="s">
        <v>202</v>
      </c>
      <c r="L66" s="40" t="s">
        <v>203</v>
      </c>
      <c r="M66" s="40" t="s">
        <v>204</v>
      </c>
      <c r="N66" s="40" t="s">
        <v>205</v>
      </c>
      <c r="O66" s="39"/>
      <c r="P66" s="40" t="s">
        <v>206</v>
      </c>
    </row>
    <row r="67" spans="1:17" ht="13.9" x14ac:dyDescent="0.4">
      <c r="A67" s="56"/>
      <c r="B67" s="67" t="s">
        <v>219</v>
      </c>
      <c r="C67" s="328">
        <v>0</v>
      </c>
      <c r="D67" s="328">
        <v>0</v>
      </c>
      <c r="E67" s="328">
        <v>0</v>
      </c>
      <c r="F67" s="328">
        <v>0</v>
      </c>
      <c r="G67" s="328">
        <v>0</v>
      </c>
      <c r="H67" s="328">
        <v>0</v>
      </c>
      <c r="I67" s="328">
        <v>0</v>
      </c>
      <c r="J67" s="328">
        <v>0</v>
      </c>
      <c r="K67" s="328">
        <v>0</v>
      </c>
      <c r="L67" s="328">
        <v>0</v>
      </c>
      <c r="M67" s="328">
        <v>0</v>
      </c>
      <c r="N67" s="328">
        <v>0</v>
      </c>
      <c r="O67" s="41"/>
      <c r="P67" s="42">
        <f>SUM(C67:N67)</f>
        <v>0</v>
      </c>
    </row>
    <row r="68" spans="1:17" ht="13.15" x14ac:dyDescent="0.4">
      <c r="B68" s="67" t="s">
        <v>218</v>
      </c>
      <c r="C68" s="328">
        <v>0</v>
      </c>
      <c r="D68" s="328">
        <v>0</v>
      </c>
      <c r="E68" s="328">
        <v>0</v>
      </c>
      <c r="F68" s="328">
        <v>0</v>
      </c>
      <c r="G68" s="328">
        <v>0</v>
      </c>
      <c r="H68" s="328">
        <v>0</v>
      </c>
      <c r="I68" s="328">
        <v>0</v>
      </c>
      <c r="J68" s="328">
        <v>0</v>
      </c>
      <c r="K68" s="328">
        <v>0</v>
      </c>
      <c r="L68" s="328">
        <v>0</v>
      </c>
      <c r="M68" s="328">
        <v>0</v>
      </c>
      <c r="N68" s="328">
        <v>0</v>
      </c>
      <c r="O68" s="41"/>
      <c r="P68" s="42">
        <f>SUM(C68:N68)</f>
        <v>0</v>
      </c>
    </row>
    <row r="69" spans="1:17" ht="13.15" x14ac:dyDescent="0.4">
      <c r="A69" s="43"/>
      <c r="B69" s="67" t="s">
        <v>217</v>
      </c>
      <c r="C69" s="328">
        <v>0</v>
      </c>
      <c r="D69" s="328">
        <v>0</v>
      </c>
      <c r="E69" s="328">
        <v>0</v>
      </c>
      <c r="F69" s="328">
        <v>0</v>
      </c>
      <c r="G69" s="328">
        <v>0</v>
      </c>
      <c r="H69" s="328">
        <v>0</v>
      </c>
      <c r="I69" s="328">
        <v>0</v>
      </c>
      <c r="J69" s="328">
        <v>0</v>
      </c>
      <c r="K69" s="328">
        <v>0</v>
      </c>
      <c r="L69" s="328">
        <v>0</v>
      </c>
      <c r="M69" s="328">
        <v>0</v>
      </c>
      <c r="N69" s="328">
        <v>0</v>
      </c>
      <c r="O69" s="44"/>
      <c r="P69" s="42">
        <f>SUM(C69:N69)</f>
        <v>0</v>
      </c>
    </row>
    <row r="70" spans="1:17" ht="13.15" x14ac:dyDescent="0.4">
      <c r="A70" s="45" t="s">
        <v>207</v>
      </c>
      <c r="B70" s="61" t="s">
        <v>208</v>
      </c>
      <c r="C70" s="46">
        <f t="shared" ref="C70:N70" si="10">SUM(C67:C69)</f>
        <v>0</v>
      </c>
      <c r="D70" s="46">
        <f t="shared" si="10"/>
        <v>0</v>
      </c>
      <c r="E70" s="46">
        <f t="shared" si="10"/>
        <v>0</v>
      </c>
      <c r="F70" s="46">
        <f t="shared" si="10"/>
        <v>0</v>
      </c>
      <c r="G70" s="46">
        <f t="shared" si="10"/>
        <v>0</v>
      </c>
      <c r="H70" s="46">
        <f t="shared" si="10"/>
        <v>0</v>
      </c>
      <c r="I70" s="46">
        <f t="shared" si="10"/>
        <v>0</v>
      </c>
      <c r="J70" s="46">
        <f t="shared" si="10"/>
        <v>0</v>
      </c>
      <c r="K70" s="46">
        <f t="shared" si="10"/>
        <v>0</v>
      </c>
      <c r="L70" s="46">
        <f t="shared" si="10"/>
        <v>0</v>
      </c>
      <c r="M70" s="46">
        <f t="shared" si="10"/>
        <v>0</v>
      </c>
      <c r="N70" s="46">
        <f t="shared" si="10"/>
        <v>0</v>
      </c>
      <c r="O70" s="41"/>
      <c r="P70" s="42">
        <f>SUM(C70:N70)</f>
        <v>0</v>
      </c>
    </row>
    <row r="71" spans="1:17" ht="13.5" thickBot="1" x14ac:dyDescent="0.45">
      <c r="A71" s="47" t="s">
        <v>209</v>
      </c>
      <c r="B71" s="61"/>
      <c r="C71" s="48" t="str">
        <f>IF(P70=0,"0",(C70/P70))</f>
        <v>0</v>
      </c>
      <c r="D71" s="48" t="str">
        <f>IF(P70=0,"0",(D70/P70))</f>
        <v>0</v>
      </c>
      <c r="E71" s="48" t="str">
        <f>IF(P70=0,"0",(E70/P70))</f>
        <v>0</v>
      </c>
      <c r="F71" s="48" t="str">
        <f>IF(P70=0,"0",(F70/P70))</f>
        <v>0</v>
      </c>
      <c r="G71" s="48" t="str">
        <f>IF(P70=0,"0",(G70/P70))</f>
        <v>0</v>
      </c>
      <c r="H71" s="48" t="str">
        <f>IF(P70=0,"0",(H70/P70))</f>
        <v>0</v>
      </c>
      <c r="I71" s="48" t="str">
        <f>IF(P70=0,"0",(I70/P70))</f>
        <v>0</v>
      </c>
      <c r="J71" s="48" t="str">
        <f>IF(P70=0,"0",(J70/P70))</f>
        <v>0</v>
      </c>
      <c r="K71" s="48" t="str">
        <f>IF(P70=0,"0",(K70/P70))</f>
        <v>0</v>
      </c>
      <c r="L71" s="48" t="str">
        <f>IF(P70=0,"0",(L70/P70))</f>
        <v>0</v>
      </c>
      <c r="M71" s="48" t="str">
        <f>IF(P70=0,"0",(M70/P70))</f>
        <v>0</v>
      </c>
      <c r="N71" s="48" t="str">
        <f>IF(P70=0,"0",(N70/P70))</f>
        <v>0</v>
      </c>
      <c r="O71" s="41"/>
    </row>
    <row r="72" spans="1:17" ht="13.5" thickBot="1" x14ac:dyDescent="0.45">
      <c r="A72" s="49" t="s">
        <v>210</v>
      </c>
      <c r="B72" s="61"/>
      <c r="C72" s="50">
        <v>0</v>
      </c>
      <c r="D72" s="51">
        <v>0</v>
      </c>
      <c r="E72" s="51">
        <v>0</v>
      </c>
      <c r="F72" s="51">
        <v>0</v>
      </c>
      <c r="G72" s="51">
        <v>0</v>
      </c>
      <c r="H72" s="51">
        <v>0</v>
      </c>
      <c r="I72" s="51">
        <v>0</v>
      </c>
      <c r="J72" s="51">
        <v>0</v>
      </c>
      <c r="K72" s="51">
        <v>0</v>
      </c>
      <c r="L72" s="51">
        <v>0</v>
      </c>
      <c r="M72" s="51">
        <v>0</v>
      </c>
      <c r="N72" s="52">
        <v>0</v>
      </c>
      <c r="O72" s="53"/>
      <c r="P72" s="54">
        <f>SUM(C72:N72)</f>
        <v>0</v>
      </c>
      <c r="Q72" s="41" t="str">
        <f>IF(P72=1,"Perfect",IF(P72&lt;1,"ERROR Needs Edited"))</f>
        <v>ERROR Needs Edited</v>
      </c>
    </row>
    <row r="73" spans="1:17" ht="13.15" thickBot="1" x14ac:dyDescent="0.4">
      <c r="B73" s="62"/>
    </row>
    <row r="74" spans="1:17" ht="13.15" thickTop="1" x14ac:dyDescent="0.35">
      <c r="A74" s="57"/>
      <c r="B74" s="63"/>
      <c r="C74" s="57"/>
      <c r="D74" s="57"/>
      <c r="E74" s="57"/>
      <c r="F74" s="57"/>
      <c r="G74" s="57"/>
      <c r="H74" s="57"/>
      <c r="I74" s="57"/>
      <c r="J74" s="57"/>
      <c r="K74" s="57"/>
      <c r="L74" s="57"/>
      <c r="M74" s="57"/>
      <c r="N74" s="57"/>
      <c r="O74" s="57"/>
      <c r="P74" s="57"/>
    </row>
    <row r="75" spans="1:17" ht="15" x14ac:dyDescent="0.4">
      <c r="A75" s="55" t="s">
        <v>807</v>
      </c>
      <c r="B75" s="59" t="s">
        <v>192</v>
      </c>
      <c r="C75" s="39"/>
      <c r="D75" s="39"/>
      <c r="E75" s="39"/>
      <c r="F75" s="39"/>
      <c r="G75" s="39"/>
      <c r="H75" s="39"/>
      <c r="I75" s="39"/>
      <c r="J75" s="39"/>
      <c r="K75" s="39"/>
      <c r="L75" s="39"/>
      <c r="M75" s="39"/>
      <c r="N75" s="39"/>
      <c r="O75" s="39"/>
      <c r="P75" s="39"/>
    </row>
    <row r="76" spans="1:17" ht="13.15" x14ac:dyDescent="0.4">
      <c r="B76" s="60" t="s">
        <v>193</v>
      </c>
      <c r="C76" s="40" t="s">
        <v>194</v>
      </c>
      <c r="D76" s="40" t="s">
        <v>195</v>
      </c>
      <c r="E76" s="40" t="s">
        <v>196</v>
      </c>
      <c r="F76" s="40" t="s">
        <v>197</v>
      </c>
      <c r="G76" s="40" t="s">
        <v>198</v>
      </c>
      <c r="H76" s="40" t="s">
        <v>199</v>
      </c>
      <c r="I76" s="40" t="s">
        <v>200</v>
      </c>
      <c r="J76" s="40" t="s">
        <v>201</v>
      </c>
      <c r="K76" s="40" t="s">
        <v>202</v>
      </c>
      <c r="L76" s="40" t="s">
        <v>203</v>
      </c>
      <c r="M76" s="40" t="s">
        <v>204</v>
      </c>
      <c r="N76" s="40" t="s">
        <v>205</v>
      </c>
      <c r="O76" s="39"/>
      <c r="P76" s="40" t="s">
        <v>206</v>
      </c>
    </row>
    <row r="77" spans="1:17" ht="13.9" x14ac:dyDescent="0.4">
      <c r="A77" s="56"/>
      <c r="B77" s="67" t="s">
        <v>219</v>
      </c>
      <c r="C77" s="328">
        <v>0</v>
      </c>
      <c r="D77" s="328">
        <v>0</v>
      </c>
      <c r="E77" s="328">
        <v>0</v>
      </c>
      <c r="F77" s="328">
        <v>0</v>
      </c>
      <c r="G77" s="328">
        <v>0</v>
      </c>
      <c r="H77" s="328">
        <v>0</v>
      </c>
      <c r="I77" s="328">
        <v>0</v>
      </c>
      <c r="J77" s="328">
        <v>0</v>
      </c>
      <c r="K77" s="328">
        <v>0</v>
      </c>
      <c r="L77" s="328">
        <v>0</v>
      </c>
      <c r="M77" s="328">
        <v>0</v>
      </c>
      <c r="N77" s="328">
        <v>0</v>
      </c>
      <c r="O77" s="41"/>
      <c r="P77" s="42">
        <f>SUM(C77:N77)</f>
        <v>0</v>
      </c>
    </row>
    <row r="78" spans="1:17" ht="13.15" x14ac:dyDescent="0.4">
      <c r="B78" s="67" t="s">
        <v>218</v>
      </c>
      <c r="C78" s="328">
        <v>0</v>
      </c>
      <c r="D78" s="328">
        <v>0</v>
      </c>
      <c r="E78" s="328">
        <v>0</v>
      </c>
      <c r="F78" s="328">
        <v>0</v>
      </c>
      <c r="G78" s="328">
        <v>0</v>
      </c>
      <c r="H78" s="328">
        <v>0</v>
      </c>
      <c r="I78" s="328">
        <v>0</v>
      </c>
      <c r="J78" s="328">
        <v>0</v>
      </c>
      <c r="K78" s="328">
        <v>0</v>
      </c>
      <c r="L78" s="328">
        <v>0</v>
      </c>
      <c r="M78" s="328">
        <v>0</v>
      </c>
      <c r="N78" s="328">
        <v>0</v>
      </c>
      <c r="O78" s="41"/>
      <c r="P78" s="42">
        <f>SUM(C78:N78)</f>
        <v>0</v>
      </c>
    </row>
    <row r="79" spans="1:17" ht="13.15" x14ac:dyDescent="0.4">
      <c r="A79" s="43"/>
      <c r="B79" s="67" t="s">
        <v>217</v>
      </c>
      <c r="C79" s="328">
        <v>0</v>
      </c>
      <c r="D79" s="328">
        <v>0</v>
      </c>
      <c r="E79" s="328">
        <v>0</v>
      </c>
      <c r="F79" s="328">
        <v>0</v>
      </c>
      <c r="G79" s="328">
        <v>0</v>
      </c>
      <c r="H79" s="328">
        <v>0</v>
      </c>
      <c r="I79" s="328">
        <v>0</v>
      </c>
      <c r="J79" s="328">
        <v>0</v>
      </c>
      <c r="K79" s="328">
        <v>0</v>
      </c>
      <c r="L79" s="328">
        <v>0</v>
      </c>
      <c r="M79" s="328">
        <v>0</v>
      </c>
      <c r="N79" s="328">
        <v>0</v>
      </c>
      <c r="O79" s="44"/>
      <c r="P79" s="42">
        <f>SUM(C79:N79)</f>
        <v>0</v>
      </c>
    </row>
    <row r="80" spans="1:17" ht="13.15" x14ac:dyDescent="0.4">
      <c r="A80" s="45" t="s">
        <v>207</v>
      </c>
      <c r="B80" s="61" t="s">
        <v>208</v>
      </c>
      <c r="C80" s="46">
        <f t="shared" ref="C80:N80" si="11">SUM(C77:C79)</f>
        <v>0</v>
      </c>
      <c r="D80" s="46">
        <f t="shared" si="11"/>
        <v>0</v>
      </c>
      <c r="E80" s="46">
        <f t="shared" si="11"/>
        <v>0</v>
      </c>
      <c r="F80" s="46">
        <f t="shared" si="11"/>
        <v>0</v>
      </c>
      <c r="G80" s="46">
        <f t="shared" si="11"/>
        <v>0</v>
      </c>
      <c r="H80" s="46">
        <f t="shared" si="11"/>
        <v>0</v>
      </c>
      <c r="I80" s="46">
        <f t="shared" si="11"/>
        <v>0</v>
      </c>
      <c r="J80" s="46">
        <f t="shared" si="11"/>
        <v>0</v>
      </c>
      <c r="K80" s="46">
        <f t="shared" si="11"/>
        <v>0</v>
      </c>
      <c r="L80" s="46">
        <f t="shared" si="11"/>
        <v>0</v>
      </c>
      <c r="M80" s="46">
        <f t="shared" si="11"/>
        <v>0</v>
      </c>
      <c r="N80" s="46">
        <f t="shared" si="11"/>
        <v>0</v>
      </c>
      <c r="O80" s="41"/>
      <c r="P80" s="42">
        <f>SUM(C80:N80)</f>
        <v>0</v>
      </c>
    </row>
    <row r="81" spans="1:17" ht="13.5" thickBot="1" x14ac:dyDescent="0.45">
      <c r="A81" s="47" t="s">
        <v>209</v>
      </c>
      <c r="B81" s="61"/>
      <c r="C81" s="48" t="str">
        <f>IF(P80=0,"0",(C80/P80))</f>
        <v>0</v>
      </c>
      <c r="D81" s="48" t="str">
        <f>IF(P80=0,"0",(D80/P80))</f>
        <v>0</v>
      </c>
      <c r="E81" s="48" t="str">
        <f>IF(P80=0,"0",(E80/P80))</f>
        <v>0</v>
      </c>
      <c r="F81" s="48" t="str">
        <f>IF(P80=0,"0",(F80/P80))</f>
        <v>0</v>
      </c>
      <c r="G81" s="48" t="str">
        <f>IF(P80=0,"0",(G80/P80))</f>
        <v>0</v>
      </c>
      <c r="H81" s="48" t="str">
        <f>IF(P80=0,"0",(H80/P80))</f>
        <v>0</v>
      </c>
      <c r="I81" s="48" t="str">
        <f>IF(P80=0,"0",(I80/P80))</f>
        <v>0</v>
      </c>
      <c r="J81" s="48" t="str">
        <f>IF(P80=0,"0",(J80/P80))</f>
        <v>0</v>
      </c>
      <c r="K81" s="48" t="str">
        <f>IF(P80=0,"0",(K80/P80))</f>
        <v>0</v>
      </c>
      <c r="L81" s="48" t="str">
        <f>IF(P80=0,"0",(L80/P80))</f>
        <v>0</v>
      </c>
      <c r="M81" s="48" t="str">
        <f>IF(P80=0,"0",(M80/P80))</f>
        <v>0</v>
      </c>
      <c r="N81" s="48" t="str">
        <f>IF(P80=0,"0",(N80/P80))</f>
        <v>0</v>
      </c>
      <c r="O81" s="41"/>
    </row>
    <row r="82" spans="1:17" ht="13.5" thickBot="1" x14ac:dyDescent="0.45">
      <c r="A82" s="49" t="s">
        <v>210</v>
      </c>
      <c r="B82" s="61"/>
      <c r="C82" s="50">
        <v>0</v>
      </c>
      <c r="D82" s="51">
        <v>0</v>
      </c>
      <c r="E82" s="51">
        <v>0</v>
      </c>
      <c r="F82" s="51">
        <v>0</v>
      </c>
      <c r="G82" s="51">
        <v>0</v>
      </c>
      <c r="H82" s="51">
        <v>0</v>
      </c>
      <c r="I82" s="51">
        <v>0</v>
      </c>
      <c r="J82" s="51">
        <v>0</v>
      </c>
      <c r="K82" s="51">
        <v>0</v>
      </c>
      <c r="L82" s="51">
        <v>0</v>
      </c>
      <c r="M82" s="51">
        <v>0</v>
      </c>
      <c r="N82" s="52">
        <v>0</v>
      </c>
      <c r="O82" s="53"/>
      <c r="P82" s="54">
        <f>SUM(C82:N82)</f>
        <v>0</v>
      </c>
      <c r="Q82" s="41" t="str">
        <f>IF(P82=1,"Perfect",IF(P82&lt;1,"ERROR Needs Edited"))</f>
        <v>ERROR Needs Edited</v>
      </c>
    </row>
    <row r="83" spans="1:17" ht="13.15" thickBot="1" x14ac:dyDescent="0.4">
      <c r="B83" s="62"/>
    </row>
    <row r="84" spans="1:17" ht="13.15" thickTop="1" x14ac:dyDescent="0.35">
      <c r="A84" s="57"/>
      <c r="B84" s="63"/>
      <c r="C84" s="57"/>
      <c r="D84" s="57"/>
      <c r="E84" s="57"/>
      <c r="F84" s="57"/>
      <c r="G84" s="57"/>
      <c r="H84" s="57"/>
      <c r="I84" s="57"/>
      <c r="J84" s="57"/>
      <c r="K84" s="57"/>
      <c r="L84" s="57"/>
      <c r="M84" s="57"/>
      <c r="N84" s="57"/>
      <c r="O84" s="57"/>
      <c r="P84" s="57"/>
    </row>
    <row r="85" spans="1:17" ht="15" x14ac:dyDescent="0.4">
      <c r="A85" s="55" t="s">
        <v>1178</v>
      </c>
      <c r="B85" s="59" t="s">
        <v>192</v>
      </c>
      <c r="C85" s="39"/>
      <c r="D85" s="39"/>
      <c r="E85" s="39"/>
      <c r="F85" s="39"/>
      <c r="G85" s="39"/>
      <c r="H85" s="39"/>
      <c r="I85" s="39"/>
      <c r="J85" s="39"/>
      <c r="K85" s="39"/>
      <c r="L85" s="39"/>
      <c r="M85" s="39"/>
      <c r="N85" s="39"/>
      <c r="O85" s="39"/>
      <c r="P85" s="39"/>
    </row>
    <row r="86" spans="1:17" ht="13.15" x14ac:dyDescent="0.4">
      <c r="B86" s="60" t="s">
        <v>193</v>
      </c>
      <c r="C86" s="40" t="s">
        <v>194</v>
      </c>
      <c r="D86" s="40" t="s">
        <v>195</v>
      </c>
      <c r="E86" s="40" t="s">
        <v>196</v>
      </c>
      <c r="F86" s="40" t="s">
        <v>197</v>
      </c>
      <c r="G86" s="40" t="s">
        <v>198</v>
      </c>
      <c r="H86" s="40" t="s">
        <v>199</v>
      </c>
      <c r="I86" s="40" t="s">
        <v>200</v>
      </c>
      <c r="J86" s="40" t="s">
        <v>201</v>
      </c>
      <c r="K86" s="40" t="s">
        <v>202</v>
      </c>
      <c r="L86" s="40" t="s">
        <v>203</v>
      </c>
      <c r="M86" s="40" t="s">
        <v>204</v>
      </c>
      <c r="N86" s="40" t="s">
        <v>205</v>
      </c>
      <c r="O86" s="39"/>
      <c r="P86" s="40" t="s">
        <v>206</v>
      </c>
    </row>
    <row r="87" spans="1:17" ht="13.9" x14ac:dyDescent="0.4">
      <c r="A87" s="56"/>
      <c r="B87" s="67" t="s">
        <v>219</v>
      </c>
      <c r="C87" s="328">
        <v>0</v>
      </c>
      <c r="D87" s="328">
        <v>0</v>
      </c>
      <c r="E87" s="328">
        <v>0</v>
      </c>
      <c r="F87" s="328">
        <v>0</v>
      </c>
      <c r="G87" s="328">
        <v>0</v>
      </c>
      <c r="H87" s="328">
        <v>0</v>
      </c>
      <c r="I87" s="328">
        <v>0</v>
      </c>
      <c r="J87" s="328">
        <v>0</v>
      </c>
      <c r="K87" s="328">
        <v>0</v>
      </c>
      <c r="L87" s="328">
        <v>0</v>
      </c>
      <c r="M87" s="328">
        <v>0</v>
      </c>
      <c r="N87" s="328">
        <v>0</v>
      </c>
      <c r="O87" s="41"/>
      <c r="P87" s="42">
        <f>SUM(C87:N87)</f>
        <v>0</v>
      </c>
    </row>
    <row r="88" spans="1:17" ht="13.15" x14ac:dyDescent="0.4">
      <c r="B88" s="67" t="s">
        <v>218</v>
      </c>
      <c r="C88" s="328">
        <v>0</v>
      </c>
      <c r="D88" s="328">
        <v>0</v>
      </c>
      <c r="E88" s="328">
        <v>0</v>
      </c>
      <c r="F88" s="328">
        <v>0</v>
      </c>
      <c r="G88" s="328">
        <v>0</v>
      </c>
      <c r="H88" s="328">
        <v>0</v>
      </c>
      <c r="I88" s="328">
        <v>0</v>
      </c>
      <c r="J88" s="328">
        <v>0</v>
      </c>
      <c r="K88" s="328">
        <v>0</v>
      </c>
      <c r="L88" s="328">
        <v>0</v>
      </c>
      <c r="M88" s="328">
        <v>0</v>
      </c>
      <c r="N88" s="328">
        <v>0</v>
      </c>
      <c r="O88" s="41"/>
      <c r="P88" s="42">
        <f>SUM(C88:N88)</f>
        <v>0</v>
      </c>
    </row>
    <row r="89" spans="1:17" ht="13.15" x14ac:dyDescent="0.4">
      <c r="A89" s="43"/>
      <c r="B89" s="67" t="s">
        <v>217</v>
      </c>
      <c r="C89" s="328">
        <v>0</v>
      </c>
      <c r="D89" s="328">
        <v>0</v>
      </c>
      <c r="E89" s="328">
        <v>0</v>
      </c>
      <c r="F89" s="328">
        <v>0</v>
      </c>
      <c r="G89" s="328">
        <v>0</v>
      </c>
      <c r="H89" s="328">
        <v>0</v>
      </c>
      <c r="I89" s="328">
        <v>0</v>
      </c>
      <c r="J89" s="328">
        <v>0</v>
      </c>
      <c r="K89" s="328">
        <v>0</v>
      </c>
      <c r="L89" s="328">
        <v>0</v>
      </c>
      <c r="M89" s="328">
        <v>0</v>
      </c>
      <c r="N89" s="328">
        <v>0</v>
      </c>
      <c r="O89" s="44"/>
      <c r="P89" s="42">
        <f>SUM(C89:N89)</f>
        <v>0</v>
      </c>
    </row>
    <row r="90" spans="1:17" ht="13.15" x14ac:dyDescent="0.4">
      <c r="A90" s="45" t="s">
        <v>207</v>
      </c>
      <c r="B90" s="61" t="s">
        <v>208</v>
      </c>
      <c r="C90" s="46">
        <f t="shared" ref="C90:N90" si="12">SUM(C87:C89)</f>
        <v>0</v>
      </c>
      <c r="D90" s="46">
        <f t="shared" si="12"/>
        <v>0</v>
      </c>
      <c r="E90" s="46">
        <f t="shared" si="12"/>
        <v>0</v>
      </c>
      <c r="F90" s="46">
        <f t="shared" si="12"/>
        <v>0</v>
      </c>
      <c r="G90" s="46">
        <f t="shared" si="12"/>
        <v>0</v>
      </c>
      <c r="H90" s="46">
        <f t="shared" si="12"/>
        <v>0</v>
      </c>
      <c r="I90" s="46">
        <f t="shared" si="12"/>
        <v>0</v>
      </c>
      <c r="J90" s="46">
        <f t="shared" si="12"/>
        <v>0</v>
      </c>
      <c r="K90" s="46">
        <f t="shared" si="12"/>
        <v>0</v>
      </c>
      <c r="L90" s="46">
        <f t="shared" si="12"/>
        <v>0</v>
      </c>
      <c r="M90" s="46">
        <f t="shared" si="12"/>
        <v>0</v>
      </c>
      <c r="N90" s="46">
        <f t="shared" si="12"/>
        <v>0</v>
      </c>
      <c r="O90" s="41"/>
      <c r="P90" s="42">
        <f>SUM(C90:N90)</f>
        <v>0</v>
      </c>
    </row>
    <row r="91" spans="1:17" ht="13.5" thickBot="1" x14ac:dyDescent="0.45">
      <c r="A91" s="47" t="s">
        <v>209</v>
      </c>
      <c r="B91" s="61"/>
      <c r="C91" s="48" t="str">
        <f>IF(P90=0,"0",(C90/P90))</f>
        <v>0</v>
      </c>
      <c r="D91" s="48" t="str">
        <f>IF(P90=0,"0",(D90/P90))</f>
        <v>0</v>
      </c>
      <c r="E91" s="48" t="str">
        <f>IF(P90=0,"0",(E90/P90))</f>
        <v>0</v>
      </c>
      <c r="F91" s="48" t="str">
        <f>IF(P90=0,"0",(F90/P90))</f>
        <v>0</v>
      </c>
      <c r="G91" s="48" t="str">
        <f>IF(P90=0,"0",(G90/P90))</f>
        <v>0</v>
      </c>
      <c r="H91" s="48" t="str">
        <f>IF(P90=0,"0",(H90/P90))</f>
        <v>0</v>
      </c>
      <c r="I91" s="48" t="str">
        <f>IF(P90=0,"0",(I90/P90))</f>
        <v>0</v>
      </c>
      <c r="J91" s="48" t="str">
        <f>IF(P90=0,"0",(J90/P90))</f>
        <v>0</v>
      </c>
      <c r="K91" s="48" t="str">
        <f>IF(P90=0,"0",(K90/P90))</f>
        <v>0</v>
      </c>
      <c r="L91" s="48" t="str">
        <f>IF(P90=0,"0",(L90/P90))</f>
        <v>0</v>
      </c>
      <c r="M91" s="48" t="str">
        <f>IF(P90=0,"0",(M90/P90))</f>
        <v>0</v>
      </c>
      <c r="N91" s="48" t="str">
        <f>IF(P90=0,"0",(N90/P90))</f>
        <v>0</v>
      </c>
      <c r="O91" s="41"/>
    </row>
    <row r="92" spans="1:17" ht="13.5" thickBot="1" x14ac:dyDescent="0.45">
      <c r="A92" s="49" t="s">
        <v>210</v>
      </c>
      <c r="B92" s="61"/>
      <c r="C92" s="50">
        <v>0</v>
      </c>
      <c r="D92" s="51">
        <v>0</v>
      </c>
      <c r="E92" s="51">
        <v>0</v>
      </c>
      <c r="F92" s="51">
        <v>0</v>
      </c>
      <c r="G92" s="51">
        <v>0</v>
      </c>
      <c r="H92" s="51">
        <v>0</v>
      </c>
      <c r="I92" s="51">
        <v>0</v>
      </c>
      <c r="J92" s="51">
        <v>0</v>
      </c>
      <c r="K92" s="51">
        <v>0</v>
      </c>
      <c r="L92" s="51">
        <v>0</v>
      </c>
      <c r="M92" s="51">
        <v>0</v>
      </c>
      <c r="N92" s="52">
        <v>0</v>
      </c>
      <c r="O92" s="53"/>
      <c r="P92" s="54">
        <f>SUM(C92:N92)</f>
        <v>0</v>
      </c>
      <c r="Q92" s="41" t="str">
        <f>IF(P92=1,"Perfect",IF(P92&lt;1,"ERROR Needs Edited"))</f>
        <v>ERROR Needs Edited</v>
      </c>
    </row>
    <row r="93" spans="1:17" ht="13.15" thickBot="1" x14ac:dyDescent="0.4">
      <c r="B93" s="62"/>
    </row>
    <row r="94" spans="1:17" ht="13.15" thickTop="1" x14ac:dyDescent="0.35">
      <c r="A94" s="57"/>
      <c r="B94" s="63"/>
      <c r="C94" s="57"/>
      <c r="D94" s="57"/>
      <c r="E94" s="57"/>
      <c r="F94" s="57"/>
      <c r="G94" s="57"/>
      <c r="H94" s="57"/>
      <c r="I94" s="57"/>
      <c r="J94" s="57"/>
      <c r="K94" s="57"/>
      <c r="L94" s="57"/>
      <c r="M94" s="57"/>
      <c r="N94" s="57"/>
      <c r="O94" s="57"/>
      <c r="P94" s="57"/>
    </row>
    <row r="95" spans="1:17" ht="15" x14ac:dyDescent="0.4">
      <c r="A95" s="55" t="s">
        <v>808</v>
      </c>
      <c r="B95" s="59" t="s">
        <v>192</v>
      </c>
      <c r="C95" s="39"/>
      <c r="D95" s="39"/>
      <c r="E95" s="39"/>
      <c r="F95" s="39"/>
      <c r="G95" s="39"/>
      <c r="H95" s="39"/>
      <c r="I95" s="39"/>
      <c r="J95" s="39"/>
      <c r="K95" s="39"/>
      <c r="L95" s="39"/>
      <c r="M95" s="39"/>
      <c r="N95" s="39"/>
      <c r="O95" s="39"/>
      <c r="P95" s="39"/>
    </row>
    <row r="96" spans="1:17" ht="13.15" x14ac:dyDescent="0.4">
      <c r="B96" s="60" t="s">
        <v>193</v>
      </c>
      <c r="C96" s="40" t="s">
        <v>194</v>
      </c>
      <c r="D96" s="40" t="s">
        <v>195</v>
      </c>
      <c r="E96" s="40" t="s">
        <v>196</v>
      </c>
      <c r="F96" s="40" t="s">
        <v>197</v>
      </c>
      <c r="G96" s="40" t="s">
        <v>198</v>
      </c>
      <c r="H96" s="40" t="s">
        <v>199</v>
      </c>
      <c r="I96" s="40" t="s">
        <v>200</v>
      </c>
      <c r="J96" s="40" t="s">
        <v>201</v>
      </c>
      <c r="K96" s="40" t="s">
        <v>202</v>
      </c>
      <c r="L96" s="40" t="s">
        <v>203</v>
      </c>
      <c r="M96" s="40" t="s">
        <v>204</v>
      </c>
      <c r="N96" s="40" t="s">
        <v>205</v>
      </c>
      <c r="O96" s="39"/>
      <c r="P96" s="40" t="s">
        <v>206</v>
      </c>
    </row>
    <row r="97" spans="1:17" ht="13.9" x14ac:dyDescent="0.4">
      <c r="A97" s="56"/>
      <c r="B97" s="67" t="s">
        <v>219</v>
      </c>
      <c r="C97" s="328">
        <v>0</v>
      </c>
      <c r="D97" s="328">
        <v>0</v>
      </c>
      <c r="E97" s="328">
        <v>0</v>
      </c>
      <c r="F97" s="328">
        <v>0</v>
      </c>
      <c r="G97" s="328">
        <v>0</v>
      </c>
      <c r="H97" s="328">
        <v>0</v>
      </c>
      <c r="I97" s="328">
        <v>0</v>
      </c>
      <c r="J97" s="328">
        <v>0</v>
      </c>
      <c r="K97" s="328">
        <v>0</v>
      </c>
      <c r="L97" s="328">
        <v>0</v>
      </c>
      <c r="M97" s="328">
        <v>0</v>
      </c>
      <c r="N97" s="328">
        <v>0</v>
      </c>
      <c r="O97" s="41"/>
      <c r="P97" s="42">
        <f>SUM(C97:N97)</f>
        <v>0</v>
      </c>
    </row>
    <row r="98" spans="1:17" ht="13.15" x14ac:dyDescent="0.4">
      <c r="B98" s="67" t="s">
        <v>218</v>
      </c>
      <c r="C98" s="328">
        <v>0</v>
      </c>
      <c r="D98" s="328">
        <v>0</v>
      </c>
      <c r="E98" s="328">
        <v>0</v>
      </c>
      <c r="F98" s="328">
        <v>0</v>
      </c>
      <c r="G98" s="328">
        <v>0</v>
      </c>
      <c r="H98" s="328">
        <v>0</v>
      </c>
      <c r="I98" s="328">
        <v>0</v>
      </c>
      <c r="J98" s="328">
        <v>0</v>
      </c>
      <c r="K98" s="328">
        <v>0</v>
      </c>
      <c r="L98" s="328">
        <v>0</v>
      </c>
      <c r="M98" s="328">
        <v>0</v>
      </c>
      <c r="N98" s="328">
        <v>0</v>
      </c>
      <c r="O98" s="41"/>
      <c r="P98" s="42">
        <f>SUM(C98:N98)</f>
        <v>0</v>
      </c>
    </row>
    <row r="99" spans="1:17" ht="13.15" x14ac:dyDescent="0.4">
      <c r="A99" s="43"/>
      <c r="B99" s="67" t="s">
        <v>217</v>
      </c>
      <c r="C99" s="328">
        <v>0</v>
      </c>
      <c r="D99" s="328">
        <v>0</v>
      </c>
      <c r="E99" s="328">
        <v>0</v>
      </c>
      <c r="F99" s="328">
        <v>0</v>
      </c>
      <c r="G99" s="328">
        <v>0</v>
      </c>
      <c r="H99" s="328">
        <v>0</v>
      </c>
      <c r="I99" s="328">
        <v>0</v>
      </c>
      <c r="J99" s="328">
        <v>0</v>
      </c>
      <c r="K99" s="328">
        <v>0</v>
      </c>
      <c r="L99" s="328">
        <v>0</v>
      </c>
      <c r="M99" s="328">
        <v>0</v>
      </c>
      <c r="N99" s="328">
        <v>0</v>
      </c>
      <c r="O99" s="44"/>
      <c r="P99" s="42">
        <f>SUM(C99:N99)</f>
        <v>0</v>
      </c>
    </row>
    <row r="100" spans="1:17" ht="13.15" x14ac:dyDescent="0.4">
      <c r="A100" s="45" t="s">
        <v>207</v>
      </c>
      <c r="B100" s="61" t="s">
        <v>208</v>
      </c>
      <c r="C100" s="46">
        <f t="shared" ref="C100:N100" si="13">SUM(C97:C99)</f>
        <v>0</v>
      </c>
      <c r="D100" s="46">
        <f t="shared" si="13"/>
        <v>0</v>
      </c>
      <c r="E100" s="46">
        <f t="shared" si="13"/>
        <v>0</v>
      </c>
      <c r="F100" s="46">
        <f t="shared" si="13"/>
        <v>0</v>
      </c>
      <c r="G100" s="46">
        <f t="shared" si="13"/>
        <v>0</v>
      </c>
      <c r="H100" s="46">
        <f t="shared" si="13"/>
        <v>0</v>
      </c>
      <c r="I100" s="46">
        <f t="shared" si="13"/>
        <v>0</v>
      </c>
      <c r="J100" s="46">
        <f t="shared" si="13"/>
        <v>0</v>
      </c>
      <c r="K100" s="46">
        <f t="shared" si="13"/>
        <v>0</v>
      </c>
      <c r="L100" s="46">
        <f t="shared" si="13"/>
        <v>0</v>
      </c>
      <c r="M100" s="46">
        <f t="shared" si="13"/>
        <v>0</v>
      </c>
      <c r="N100" s="46">
        <f t="shared" si="13"/>
        <v>0</v>
      </c>
      <c r="O100" s="41"/>
      <c r="P100" s="42">
        <f>SUM(C100:N100)</f>
        <v>0</v>
      </c>
    </row>
    <row r="101" spans="1:17" ht="13.5" thickBot="1" x14ac:dyDescent="0.45">
      <c r="A101" s="47" t="s">
        <v>209</v>
      </c>
      <c r="B101" s="61"/>
      <c r="C101" s="48" t="str">
        <f>IF(P100=0,"0",(C100/P100))</f>
        <v>0</v>
      </c>
      <c r="D101" s="48" t="str">
        <f>IF(P100=0,"0",(D100/P100))</f>
        <v>0</v>
      </c>
      <c r="E101" s="48" t="str">
        <f>IF(P100=0,"0",(E100/P100))</f>
        <v>0</v>
      </c>
      <c r="F101" s="48" t="str">
        <f>IF(P100=0,"0",(F100/P100))</f>
        <v>0</v>
      </c>
      <c r="G101" s="48" t="str">
        <f>IF(P100=0,"0",(G100/P100))</f>
        <v>0</v>
      </c>
      <c r="H101" s="48" t="str">
        <f>IF(P100=0,"0",(H100/P100))</f>
        <v>0</v>
      </c>
      <c r="I101" s="48" t="str">
        <f>IF(P100=0,"0",(I100/P100))</f>
        <v>0</v>
      </c>
      <c r="J101" s="48" t="str">
        <f>IF(P100=0,"0",(J100/P100))</f>
        <v>0</v>
      </c>
      <c r="K101" s="48" t="str">
        <f>IF(P100=0,"0",(K100/P100))</f>
        <v>0</v>
      </c>
      <c r="L101" s="48" t="str">
        <f>IF(P100=0,"0",(L100/P100))</f>
        <v>0</v>
      </c>
      <c r="M101" s="48" t="str">
        <f>IF(P100=0,"0",(M100/P100))</f>
        <v>0</v>
      </c>
      <c r="N101" s="48" t="str">
        <f>IF(P100=0,"0",(N100/P100))</f>
        <v>0</v>
      </c>
      <c r="O101" s="41"/>
    </row>
    <row r="102" spans="1:17" ht="13.5" thickBot="1" x14ac:dyDescent="0.45">
      <c r="A102" s="49" t="s">
        <v>210</v>
      </c>
      <c r="B102" s="61"/>
      <c r="C102" s="50">
        <v>0</v>
      </c>
      <c r="D102" s="51">
        <v>0</v>
      </c>
      <c r="E102" s="51">
        <v>0</v>
      </c>
      <c r="F102" s="51">
        <v>0</v>
      </c>
      <c r="G102" s="51">
        <v>0</v>
      </c>
      <c r="H102" s="51">
        <v>0</v>
      </c>
      <c r="I102" s="51">
        <v>0</v>
      </c>
      <c r="J102" s="51">
        <v>0</v>
      </c>
      <c r="K102" s="51">
        <v>0</v>
      </c>
      <c r="L102" s="51">
        <v>0</v>
      </c>
      <c r="M102" s="51">
        <v>0</v>
      </c>
      <c r="N102" s="52">
        <v>0</v>
      </c>
      <c r="O102" s="53"/>
      <c r="P102" s="54">
        <f>SUM(C102:N102)</f>
        <v>0</v>
      </c>
      <c r="Q102" s="41" t="str">
        <f>IF(P102=1,"Perfect",IF(P102&lt;1,"ERROR Needs Edited"))</f>
        <v>ERROR Needs Edited</v>
      </c>
    </row>
    <row r="103" spans="1:17" x14ac:dyDescent="0.35">
      <c r="B103" s="62"/>
    </row>
    <row r="104" spans="1:17" x14ac:dyDescent="0.35">
      <c r="B104" s="62"/>
    </row>
    <row r="105" spans="1:17" ht="15" x14ac:dyDescent="0.4">
      <c r="A105" s="55" t="s">
        <v>809</v>
      </c>
      <c r="B105" s="59" t="s">
        <v>192</v>
      </c>
      <c r="C105" s="39"/>
      <c r="D105" s="39"/>
      <c r="E105" s="39"/>
      <c r="F105" s="39"/>
      <c r="G105" s="39"/>
      <c r="H105" s="39"/>
      <c r="I105" s="39"/>
      <c r="J105" s="39"/>
      <c r="K105" s="39"/>
      <c r="L105" s="39"/>
      <c r="M105" s="39"/>
      <c r="N105" s="39"/>
      <c r="O105" s="39"/>
      <c r="P105" s="39"/>
    </row>
    <row r="106" spans="1:17" ht="13.15" x14ac:dyDescent="0.4">
      <c r="B106" s="60" t="s">
        <v>193</v>
      </c>
      <c r="C106" s="40" t="s">
        <v>194</v>
      </c>
      <c r="D106" s="40" t="s">
        <v>195</v>
      </c>
      <c r="E106" s="40" t="s">
        <v>196</v>
      </c>
      <c r="F106" s="40" t="s">
        <v>197</v>
      </c>
      <c r="G106" s="40" t="s">
        <v>198</v>
      </c>
      <c r="H106" s="40" t="s">
        <v>199</v>
      </c>
      <c r="I106" s="40" t="s">
        <v>200</v>
      </c>
      <c r="J106" s="40" t="s">
        <v>201</v>
      </c>
      <c r="K106" s="40" t="s">
        <v>202</v>
      </c>
      <c r="L106" s="40" t="s">
        <v>203</v>
      </c>
      <c r="M106" s="40" t="s">
        <v>204</v>
      </c>
      <c r="N106" s="40" t="s">
        <v>205</v>
      </c>
      <c r="O106" s="39"/>
      <c r="P106" s="40" t="s">
        <v>206</v>
      </c>
    </row>
    <row r="107" spans="1:17" ht="13.9" x14ac:dyDescent="0.4">
      <c r="A107" s="56"/>
      <c r="B107" s="67" t="s">
        <v>219</v>
      </c>
      <c r="C107" s="328">
        <v>0</v>
      </c>
      <c r="D107" s="328">
        <v>0</v>
      </c>
      <c r="E107" s="328">
        <v>0</v>
      </c>
      <c r="F107" s="328">
        <v>0</v>
      </c>
      <c r="G107" s="328">
        <v>0</v>
      </c>
      <c r="H107" s="328">
        <v>0</v>
      </c>
      <c r="I107" s="328">
        <v>0</v>
      </c>
      <c r="J107" s="328">
        <v>0</v>
      </c>
      <c r="K107" s="328">
        <v>0</v>
      </c>
      <c r="L107" s="328">
        <v>0</v>
      </c>
      <c r="M107" s="328">
        <v>0</v>
      </c>
      <c r="N107" s="328">
        <v>0</v>
      </c>
      <c r="O107" s="41"/>
      <c r="P107" s="42">
        <f>SUM(C107:N107)</f>
        <v>0</v>
      </c>
    </row>
    <row r="108" spans="1:17" ht="13.15" x14ac:dyDescent="0.4">
      <c r="B108" s="67" t="s">
        <v>218</v>
      </c>
      <c r="C108" s="328">
        <v>0</v>
      </c>
      <c r="D108" s="328">
        <v>0</v>
      </c>
      <c r="E108" s="328">
        <v>0</v>
      </c>
      <c r="F108" s="328">
        <v>0</v>
      </c>
      <c r="G108" s="328">
        <v>0</v>
      </c>
      <c r="H108" s="328">
        <v>0</v>
      </c>
      <c r="I108" s="328">
        <v>0</v>
      </c>
      <c r="J108" s="328">
        <v>0</v>
      </c>
      <c r="K108" s="328">
        <v>0</v>
      </c>
      <c r="L108" s="328">
        <v>0</v>
      </c>
      <c r="M108" s="328">
        <v>0</v>
      </c>
      <c r="N108" s="328">
        <v>0</v>
      </c>
      <c r="O108" s="41"/>
      <c r="P108" s="42">
        <f>SUM(C108:N108)</f>
        <v>0</v>
      </c>
    </row>
    <row r="109" spans="1:17" ht="13.15" x14ac:dyDescent="0.4">
      <c r="A109" s="43"/>
      <c r="B109" s="67" t="s">
        <v>217</v>
      </c>
      <c r="C109" s="328">
        <v>0</v>
      </c>
      <c r="D109" s="328">
        <v>0</v>
      </c>
      <c r="E109" s="328">
        <v>0</v>
      </c>
      <c r="F109" s="328">
        <v>0</v>
      </c>
      <c r="G109" s="328">
        <v>0</v>
      </c>
      <c r="H109" s="328">
        <v>0</v>
      </c>
      <c r="I109" s="328">
        <v>0</v>
      </c>
      <c r="J109" s="328">
        <v>0</v>
      </c>
      <c r="K109" s="328">
        <v>0</v>
      </c>
      <c r="L109" s="328">
        <v>0</v>
      </c>
      <c r="M109" s="328">
        <v>0</v>
      </c>
      <c r="N109" s="328">
        <v>0</v>
      </c>
      <c r="O109" s="44"/>
      <c r="P109" s="42">
        <f>SUM(C109:N109)</f>
        <v>0</v>
      </c>
    </row>
    <row r="110" spans="1:17" ht="13.15" x14ac:dyDescent="0.4">
      <c r="A110" s="45" t="s">
        <v>207</v>
      </c>
      <c r="B110" s="61" t="s">
        <v>208</v>
      </c>
      <c r="C110" s="46">
        <f t="shared" ref="C110:N110" si="14">SUM(C107:C109)</f>
        <v>0</v>
      </c>
      <c r="D110" s="46">
        <f t="shared" si="14"/>
        <v>0</v>
      </c>
      <c r="E110" s="46">
        <f t="shared" si="14"/>
        <v>0</v>
      </c>
      <c r="F110" s="46">
        <f t="shared" si="14"/>
        <v>0</v>
      </c>
      <c r="G110" s="46">
        <f t="shared" si="14"/>
        <v>0</v>
      </c>
      <c r="H110" s="46">
        <f t="shared" si="14"/>
        <v>0</v>
      </c>
      <c r="I110" s="46">
        <f t="shared" si="14"/>
        <v>0</v>
      </c>
      <c r="J110" s="46">
        <f t="shared" si="14"/>
        <v>0</v>
      </c>
      <c r="K110" s="46">
        <f t="shared" si="14"/>
        <v>0</v>
      </c>
      <c r="L110" s="46">
        <f t="shared" si="14"/>
        <v>0</v>
      </c>
      <c r="M110" s="46">
        <f t="shared" si="14"/>
        <v>0</v>
      </c>
      <c r="N110" s="46">
        <f t="shared" si="14"/>
        <v>0</v>
      </c>
      <c r="O110" s="41"/>
      <c r="P110" s="42">
        <f>SUM(C110:N110)</f>
        <v>0</v>
      </c>
    </row>
    <row r="111" spans="1:17" ht="13.5" thickBot="1" x14ac:dyDescent="0.45">
      <c r="A111" s="47" t="s">
        <v>209</v>
      </c>
      <c r="B111" s="61"/>
      <c r="C111" s="48" t="str">
        <f>IF(P110=0,"0",(C110/P110))</f>
        <v>0</v>
      </c>
      <c r="D111" s="48" t="str">
        <f>IF(P110=0,"0",(D110/P110))</f>
        <v>0</v>
      </c>
      <c r="E111" s="48" t="str">
        <f>IF(P110=0,"0",(E110/P110))</f>
        <v>0</v>
      </c>
      <c r="F111" s="48" t="str">
        <f>IF(P110=0,"0",(F110/P110))</f>
        <v>0</v>
      </c>
      <c r="G111" s="48" t="str">
        <f>IF(P110=0,"0",(G110/P110))</f>
        <v>0</v>
      </c>
      <c r="H111" s="48" t="str">
        <f>IF(P110=0,"0",(H110/P110))</f>
        <v>0</v>
      </c>
      <c r="I111" s="48" t="str">
        <f>IF(P110=0,"0",(I110/P110))</f>
        <v>0</v>
      </c>
      <c r="J111" s="48" t="str">
        <f>IF(P110=0,"0",(J110/P110))</f>
        <v>0</v>
      </c>
      <c r="K111" s="48" t="str">
        <f>IF(P110=0,"0",(K110/P110))</f>
        <v>0</v>
      </c>
      <c r="L111" s="48" t="str">
        <f>IF(P110=0,"0",(L110/P110))</f>
        <v>0</v>
      </c>
      <c r="M111" s="48" t="str">
        <f>IF(P110=0,"0",(M110/P110))</f>
        <v>0</v>
      </c>
      <c r="N111" s="48" t="str">
        <f>IF(P110=0,"0",(N110/P110))</f>
        <v>0</v>
      </c>
      <c r="O111" s="41"/>
    </row>
    <row r="112" spans="1:17" ht="13.5" thickBot="1" x14ac:dyDescent="0.45">
      <c r="A112" s="49" t="s">
        <v>210</v>
      </c>
      <c r="B112" s="61"/>
      <c r="C112" s="50">
        <v>0</v>
      </c>
      <c r="D112" s="51">
        <v>0</v>
      </c>
      <c r="E112" s="51">
        <v>0</v>
      </c>
      <c r="F112" s="51">
        <v>0</v>
      </c>
      <c r="G112" s="51">
        <v>0</v>
      </c>
      <c r="H112" s="51">
        <v>0</v>
      </c>
      <c r="I112" s="51">
        <v>0</v>
      </c>
      <c r="J112" s="51">
        <v>0</v>
      </c>
      <c r="K112" s="51">
        <v>0</v>
      </c>
      <c r="L112" s="51">
        <v>0</v>
      </c>
      <c r="M112" s="51">
        <v>0</v>
      </c>
      <c r="N112" s="52">
        <v>0</v>
      </c>
      <c r="O112" s="53"/>
      <c r="P112" s="54">
        <f>SUM(C112:N112)</f>
        <v>0</v>
      </c>
      <c r="Q112" s="41" t="str">
        <f>IF(P112=1,"Perfect",IF(P112&lt;1,"ERROR Needs Edited"))</f>
        <v>ERROR Needs Edited</v>
      </c>
    </row>
    <row r="113" spans="1:17" ht="13.15" thickBot="1" x14ac:dyDescent="0.4">
      <c r="B113" s="62"/>
    </row>
    <row r="114" spans="1:17" ht="13.15" thickTop="1" x14ac:dyDescent="0.35">
      <c r="A114" s="57"/>
      <c r="B114" s="63"/>
      <c r="C114" s="57"/>
      <c r="D114" s="57"/>
      <c r="E114" s="57"/>
      <c r="F114" s="57"/>
      <c r="G114" s="57"/>
      <c r="H114" s="57"/>
      <c r="I114" s="57"/>
      <c r="J114" s="57"/>
      <c r="K114" s="57"/>
      <c r="L114" s="57"/>
      <c r="M114" s="57"/>
      <c r="N114" s="57"/>
      <c r="O114" s="57"/>
      <c r="P114" s="57"/>
    </row>
    <row r="115" spans="1:17" ht="15" x14ac:dyDescent="0.4">
      <c r="A115" s="55" t="s">
        <v>810</v>
      </c>
      <c r="B115" s="59" t="s">
        <v>192</v>
      </c>
      <c r="C115" s="39"/>
      <c r="D115" s="39"/>
      <c r="E115" s="39"/>
      <c r="F115" s="39"/>
      <c r="G115" s="39"/>
      <c r="H115" s="39"/>
      <c r="I115" s="39"/>
      <c r="J115" s="39"/>
      <c r="K115" s="39"/>
      <c r="L115" s="39"/>
      <c r="M115" s="39"/>
      <c r="N115" s="39"/>
      <c r="O115" s="39"/>
      <c r="P115" s="39"/>
    </row>
    <row r="116" spans="1:17" ht="13.15" x14ac:dyDescent="0.4">
      <c r="B116" s="60" t="s">
        <v>193</v>
      </c>
      <c r="C116" s="40" t="s">
        <v>194</v>
      </c>
      <c r="D116" s="40" t="s">
        <v>195</v>
      </c>
      <c r="E116" s="40" t="s">
        <v>196</v>
      </c>
      <c r="F116" s="40" t="s">
        <v>197</v>
      </c>
      <c r="G116" s="40" t="s">
        <v>198</v>
      </c>
      <c r="H116" s="40" t="s">
        <v>199</v>
      </c>
      <c r="I116" s="40" t="s">
        <v>200</v>
      </c>
      <c r="J116" s="40" t="s">
        <v>201</v>
      </c>
      <c r="K116" s="40" t="s">
        <v>202</v>
      </c>
      <c r="L116" s="40" t="s">
        <v>203</v>
      </c>
      <c r="M116" s="40" t="s">
        <v>204</v>
      </c>
      <c r="N116" s="40" t="s">
        <v>205</v>
      </c>
      <c r="O116" s="39"/>
      <c r="P116" s="40" t="s">
        <v>206</v>
      </c>
    </row>
    <row r="117" spans="1:17" ht="13.9" x14ac:dyDescent="0.4">
      <c r="A117" s="56"/>
      <c r="B117" s="67" t="s">
        <v>219</v>
      </c>
      <c r="C117" s="328">
        <v>0</v>
      </c>
      <c r="D117" s="328">
        <v>0</v>
      </c>
      <c r="E117" s="328">
        <v>0</v>
      </c>
      <c r="F117" s="328">
        <v>0</v>
      </c>
      <c r="G117" s="328">
        <v>0</v>
      </c>
      <c r="H117" s="328">
        <v>0</v>
      </c>
      <c r="I117" s="328">
        <v>0</v>
      </c>
      <c r="J117" s="328">
        <v>0</v>
      </c>
      <c r="K117" s="328">
        <v>0</v>
      </c>
      <c r="L117" s="328">
        <v>0</v>
      </c>
      <c r="M117" s="328">
        <v>0</v>
      </c>
      <c r="N117" s="328">
        <v>0</v>
      </c>
      <c r="O117" s="41"/>
      <c r="P117" s="42">
        <f>SUM(C117:N117)</f>
        <v>0</v>
      </c>
    </row>
    <row r="118" spans="1:17" ht="13.15" x14ac:dyDescent="0.4">
      <c r="B118" s="67" t="s">
        <v>218</v>
      </c>
      <c r="C118" s="328">
        <v>0</v>
      </c>
      <c r="D118" s="328">
        <v>0</v>
      </c>
      <c r="E118" s="328">
        <v>0</v>
      </c>
      <c r="F118" s="328">
        <v>0</v>
      </c>
      <c r="G118" s="328">
        <v>0</v>
      </c>
      <c r="H118" s="328">
        <v>0</v>
      </c>
      <c r="I118" s="328">
        <v>0</v>
      </c>
      <c r="J118" s="328">
        <v>0</v>
      </c>
      <c r="K118" s="328">
        <v>0</v>
      </c>
      <c r="L118" s="328">
        <v>0</v>
      </c>
      <c r="M118" s="328">
        <v>0</v>
      </c>
      <c r="N118" s="328">
        <v>0</v>
      </c>
      <c r="O118" s="41"/>
      <c r="P118" s="42">
        <f>SUM(C118:N118)</f>
        <v>0</v>
      </c>
    </row>
    <row r="119" spans="1:17" ht="13.15" x14ac:dyDescent="0.4">
      <c r="A119" s="43"/>
      <c r="B119" s="67" t="s">
        <v>217</v>
      </c>
      <c r="C119" s="328">
        <v>0</v>
      </c>
      <c r="D119" s="328">
        <v>0</v>
      </c>
      <c r="E119" s="328">
        <v>0</v>
      </c>
      <c r="F119" s="328">
        <v>0</v>
      </c>
      <c r="G119" s="328">
        <v>0</v>
      </c>
      <c r="H119" s="328">
        <v>0</v>
      </c>
      <c r="I119" s="328">
        <v>0</v>
      </c>
      <c r="J119" s="328">
        <v>0</v>
      </c>
      <c r="K119" s="328">
        <v>0</v>
      </c>
      <c r="L119" s="328">
        <v>0</v>
      </c>
      <c r="M119" s="328">
        <v>0</v>
      </c>
      <c r="N119" s="328">
        <v>0</v>
      </c>
      <c r="O119" s="44"/>
      <c r="P119" s="42">
        <f>SUM(C119:N119)</f>
        <v>0</v>
      </c>
    </row>
    <row r="120" spans="1:17" ht="13.15" x14ac:dyDescent="0.4">
      <c r="A120" s="45" t="s">
        <v>207</v>
      </c>
      <c r="B120" s="61" t="s">
        <v>208</v>
      </c>
      <c r="C120" s="46">
        <f t="shared" ref="C120:N120" si="15">SUM(C117:C119)</f>
        <v>0</v>
      </c>
      <c r="D120" s="46">
        <f t="shared" si="15"/>
        <v>0</v>
      </c>
      <c r="E120" s="46">
        <f t="shared" si="15"/>
        <v>0</v>
      </c>
      <c r="F120" s="46">
        <f t="shared" si="15"/>
        <v>0</v>
      </c>
      <c r="G120" s="46">
        <f t="shared" si="15"/>
        <v>0</v>
      </c>
      <c r="H120" s="46">
        <f t="shared" si="15"/>
        <v>0</v>
      </c>
      <c r="I120" s="46">
        <f t="shared" si="15"/>
        <v>0</v>
      </c>
      <c r="J120" s="46">
        <f t="shared" si="15"/>
        <v>0</v>
      </c>
      <c r="K120" s="46">
        <f t="shared" si="15"/>
        <v>0</v>
      </c>
      <c r="L120" s="46">
        <f t="shared" si="15"/>
        <v>0</v>
      </c>
      <c r="M120" s="46">
        <f t="shared" si="15"/>
        <v>0</v>
      </c>
      <c r="N120" s="46">
        <f t="shared" si="15"/>
        <v>0</v>
      </c>
      <c r="O120" s="41"/>
      <c r="P120" s="42">
        <f>SUM(C120:N120)</f>
        <v>0</v>
      </c>
    </row>
    <row r="121" spans="1:17" ht="13.5" thickBot="1" x14ac:dyDescent="0.45">
      <c r="A121" s="47" t="s">
        <v>209</v>
      </c>
      <c r="B121" s="61"/>
      <c r="C121" s="48" t="str">
        <f>IF(P120=0,"0",(C120/P120))</f>
        <v>0</v>
      </c>
      <c r="D121" s="48" t="str">
        <f>IF(P120=0,"0",(D120/P120))</f>
        <v>0</v>
      </c>
      <c r="E121" s="48" t="str">
        <f>IF(P120=0,"0",(E120/P120))</f>
        <v>0</v>
      </c>
      <c r="F121" s="48" t="str">
        <f>IF(P120=0,"0",(F120/P120))</f>
        <v>0</v>
      </c>
      <c r="G121" s="48" t="str">
        <f>IF(P120=0,"0",(G120/P120))</f>
        <v>0</v>
      </c>
      <c r="H121" s="48" t="str">
        <f>IF(P120=0,"0",(H120/P120))</f>
        <v>0</v>
      </c>
      <c r="I121" s="48" t="str">
        <f>IF(P120=0,"0",(I120/P120))</f>
        <v>0</v>
      </c>
      <c r="J121" s="48" t="str">
        <f>IF(P120=0,"0",(J120/P120))</f>
        <v>0</v>
      </c>
      <c r="K121" s="48" t="str">
        <f>IF(P120=0,"0",(K120/P120))</f>
        <v>0</v>
      </c>
      <c r="L121" s="48" t="str">
        <f>IF(P120=0,"0",(L120/P120))</f>
        <v>0</v>
      </c>
      <c r="M121" s="48" t="str">
        <f>IF(P120=0,"0",(M120/P120))</f>
        <v>0</v>
      </c>
      <c r="N121" s="48" t="str">
        <f>IF(P120=0,"0",(N120/P120))</f>
        <v>0</v>
      </c>
      <c r="O121" s="41"/>
    </row>
    <row r="122" spans="1:17" ht="13.5" thickBot="1" x14ac:dyDescent="0.45">
      <c r="A122" s="49" t="s">
        <v>210</v>
      </c>
      <c r="B122" s="61"/>
      <c r="C122" s="50">
        <v>0</v>
      </c>
      <c r="D122" s="51">
        <v>0</v>
      </c>
      <c r="E122" s="51">
        <v>0</v>
      </c>
      <c r="F122" s="51">
        <v>0</v>
      </c>
      <c r="G122" s="51">
        <v>0</v>
      </c>
      <c r="H122" s="51">
        <v>0</v>
      </c>
      <c r="I122" s="51">
        <v>0</v>
      </c>
      <c r="J122" s="51">
        <v>0</v>
      </c>
      <c r="K122" s="51">
        <v>0</v>
      </c>
      <c r="L122" s="51">
        <v>0</v>
      </c>
      <c r="M122" s="51">
        <v>0</v>
      </c>
      <c r="N122" s="52">
        <v>0</v>
      </c>
      <c r="O122" s="53"/>
      <c r="P122" s="54">
        <f>SUM(C122:N122)</f>
        <v>0</v>
      </c>
      <c r="Q122" s="41" t="str">
        <f>IF(P122=1,"Perfect",IF(P122&lt;1,"ERROR Needs Edited"))</f>
        <v>ERROR Needs Edited</v>
      </c>
    </row>
    <row r="123" spans="1:17" ht="13.15" thickBot="1" x14ac:dyDescent="0.4">
      <c r="B123" s="62"/>
    </row>
    <row r="124" spans="1:17" ht="13.15" thickTop="1" x14ac:dyDescent="0.35">
      <c r="A124" s="57"/>
      <c r="B124" s="63"/>
      <c r="C124" s="57"/>
      <c r="D124" s="57"/>
      <c r="E124" s="57"/>
      <c r="F124" s="57"/>
      <c r="G124" s="57"/>
      <c r="H124" s="57"/>
      <c r="I124" s="57"/>
      <c r="J124" s="57"/>
      <c r="K124" s="57"/>
      <c r="L124" s="57"/>
      <c r="M124" s="57"/>
      <c r="N124" s="57"/>
      <c r="O124" s="57"/>
      <c r="P124" s="57"/>
    </row>
    <row r="125" spans="1:17" ht="15" x14ac:dyDescent="0.4">
      <c r="A125" s="55" t="s">
        <v>948</v>
      </c>
      <c r="B125" s="59" t="s">
        <v>192</v>
      </c>
      <c r="C125" s="39"/>
      <c r="D125" s="39"/>
      <c r="E125" s="39"/>
      <c r="F125" s="39"/>
      <c r="G125" s="39"/>
      <c r="H125" s="39"/>
      <c r="I125" s="39"/>
      <c r="J125" s="39"/>
      <c r="K125" s="39"/>
      <c r="L125" s="39"/>
      <c r="M125" s="39"/>
      <c r="N125" s="39"/>
      <c r="O125" s="39"/>
      <c r="P125" s="39"/>
    </row>
    <row r="126" spans="1:17" ht="13.15" x14ac:dyDescent="0.4">
      <c r="B126" s="60" t="s">
        <v>193</v>
      </c>
      <c r="C126" s="40" t="s">
        <v>194</v>
      </c>
      <c r="D126" s="40" t="s">
        <v>195</v>
      </c>
      <c r="E126" s="40" t="s">
        <v>196</v>
      </c>
      <c r="F126" s="40" t="s">
        <v>197</v>
      </c>
      <c r="G126" s="40" t="s">
        <v>198</v>
      </c>
      <c r="H126" s="40" t="s">
        <v>199</v>
      </c>
      <c r="I126" s="40" t="s">
        <v>200</v>
      </c>
      <c r="J126" s="40" t="s">
        <v>201</v>
      </c>
      <c r="K126" s="40" t="s">
        <v>202</v>
      </c>
      <c r="L126" s="40" t="s">
        <v>203</v>
      </c>
      <c r="M126" s="40" t="s">
        <v>204</v>
      </c>
      <c r="N126" s="40" t="s">
        <v>205</v>
      </c>
      <c r="O126" s="39"/>
      <c r="P126" s="40" t="s">
        <v>206</v>
      </c>
    </row>
    <row r="127" spans="1:17" ht="13.9" x14ac:dyDescent="0.4">
      <c r="A127" s="56"/>
      <c r="B127" s="67" t="s">
        <v>219</v>
      </c>
      <c r="C127" s="328">
        <v>0</v>
      </c>
      <c r="D127" s="328">
        <v>0</v>
      </c>
      <c r="E127" s="328">
        <v>0</v>
      </c>
      <c r="F127" s="328">
        <v>0</v>
      </c>
      <c r="G127" s="328">
        <v>0</v>
      </c>
      <c r="H127" s="328">
        <v>0</v>
      </c>
      <c r="I127" s="328">
        <v>0</v>
      </c>
      <c r="J127" s="328">
        <v>0</v>
      </c>
      <c r="K127" s="328">
        <v>0</v>
      </c>
      <c r="L127" s="328">
        <v>0</v>
      </c>
      <c r="M127" s="328">
        <v>0</v>
      </c>
      <c r="N127" s="328">
        <v>0</v>
      </c>
      <c r="O127" s="41"/>
      <c r="P127" s="42">
        <f>SUM(C127:N127)</f>
        <v>0</v>
      </c>
    </row>
    <row r="128" spans="1:17" ht="13.15" x14ac:dyDescent="0.4">
      <c r="B128" s="67" t="s">
        <v>218</v>
      </c>
      <c r="C128" s="328">
        <v>0</v>
      </c>
      <c r="D128" s="328">
        <v>0</v>
      </c>
      <c r="E128" s="328">
        <v>0</v>
      </c>
      <c r="F128" s="328">
        <v>0</v>
      </c>
      <c r="G128" s="328">
        <v>0</v>
      </c>
      <c r="H128" s="328">
        <v>0</v>
      </c>
      <c r="I128" s="328">
        <v>0</v>
      </c>
      <c r="J128" s="328">
        <v>0</v>
      </c>
      <c r="K128" s="328">
        <v>0</v>
      </c>
      <c r="L128" s="328">
        <v>0</v>
      </c>
      <c r="M128" s="328">
        <v>0</v>
      </c>
      <c r="N128" s="328">
        <v>0</v>
      </c>
      <c r="O128" s="41"/>
      <c r="P128" s="42">
        <f>SUM(C128:N128)</f>
        <v>0</v>
      </c>
    </row>
    <row r="129" spans="1:17" ht="13.15" x14ac:dyDescent="0.4">
      <c r="A129" s="43"/>
      <c r="B129" s="67" t="s">
        <v>217</v>
      </c>
      <c r="C129" s="328">
        <v>0</v>
      </c>
      <c r="D129" s="328">
        <v>0</v>
      </c>
      <c r="E129" s="328">
        <v>0</v>
      </c>
      <c r="F129" s="328">
        <v>0</v>
      </c>
      <c r="G129" s="328">
        <v>0</v>
      </c>
      <c r="H129" s="328">
        <v>0</v>
      </c>
      <c r="I129" s="328">
        <v>0</v>
      </c>
      <c r="J129" s="328">
        <v>0</v>
      </c>
      <c r="K129" s="328">
        <v>0</v>
      </c>
      <c r="L129" s="328">
        <v>0</v>
      </c>
      <c r="M129" s="328">
        <v>0</v>
      </c>
      <c r="N129" s="328">
        <v>0</v>
      </c>
      <c r="O129" s="44"/>
      <c r="P129" s="42">
        <f>SUM(C129:N129)</f>
        <v>0</v>
      </c>
    </row>
    <row r="130" spans="1:17" ht="13.15" x14ac:dyDescent="0.4">
      <c r="A130" s="45" t="s">
        <v>207</v>
      </c>
      <c r="B130" s="61" t="s">
        <v>208</v>
      </c>
      <c r="C130" s="46">
        <f t="shared" ref="C130:N130" si="16">SUM(C127:C129)</f>
        <v>0</v>
      </c>
      <c r="D130" s="46">
        <f t="shared" si="16"/>
        <v>0</v>
      </c>
      <c r="E130" s="46">
        <f t="shared" si="16"/>
        <v>0</v>
      </c>
      <c r="F130" s="46">
        <f t="shared" si="16"/>
        <v>0</v>
      </c>
      <c r="G130" s="46">
        <f t="shared" si="16"/>
        <v>0</v>
      </c>
      <c r="H130" s="46">
        <f t="shared" si="16"/>
        <v>0</v>
      </c>
      <c r="I130" s="46">
        <f t="shared" si="16"/>
        <v>0</v>
      </c>
      <c r="J130" s="46">
        <f t="shared" si="16"/>
        <v>0</v>
      </c>
      <c r="K130" s="46">
        <f t="shared" si="16"/>
        <v>0</v>
      </c>
      <c r="L130" s="46">
        <f t="shared" si="16"/>
        <v>0</v>
      </c>
      <c r="M130" s="46">
        <f t="shared" si="16"/>
        <v>0</v>
      </c>
      <c r="N130" s="46">
        <f t="shared" si="16"/>
        <v>0</v>
      </c>
      <c r="O130" s="41"/>
      <c r="P130" s="42">
        <f>SUM(C130:N130)</f>
        <v>0</v>
      </c>
    </row>
    <row r="131" spans="1:17" ht="13.5" thickBot="1" x14ac:dyDescent="0.45">
      <c r="A131" s="47" t="s">
        <v>209</v>
      </c>
      <c r="B131" s="61"/>
      <c r="C131" s="48" t="str">
        <f>IF(P130=0,"0",(C130/P130))</f>
        <v>0</v>
      </c>
      <c r="D131" s="48" t="str">
        <f>IF(P130=0,"0",(D130/P130))</f>
        <v>0</v>
      </c>
      <c r="E131" s="48" t="str">
        <f>IF(P130=0,"0",(E130/P130))</f>
        <v>0</v>
      </c>
      <c r="F131" s="48" t="str">
        <f>IF(P130=0,"0",(F130/P130))</f>
        <v>0</v>
      </c>
      <c r="G131" s="48" t="str">
        <f>IF(P130=0,"0",(G130/P130))</f>
        <v>0</v>
      </c>
      <c r="H131" s="48" t="str">
        <f>IF(P130=0,"0",(H130/P130))</f>
        <v>0</v>
      </c>
      <c r="I131" s="48" t="str">
        <f>IF(P130=0,"0",(I130/P130))</f>
        <v>0</v>
      </c>
      <c r="J131" s="48" t="str">
        <f>IF(P130=0,"0",(J130/P130))</f>
        <v>0</v>
      </c>
      <c r="K131" s="48" t="str">
        <f>IF(P130=0,"0",(K130/P130))</f>
        <v>0</v>
      </c>
      <c r="L131" s="48" t="str">
        <f>IF(P130=0,"0",(L130/P130))</f>
        <v>0</v>
      </c>
      <c r="M131" s="48" t="str">
        <f>IF(P130=0,"0",(M130/P130))</f>
        <v>0</v>
      </c>
      <c r="N131" s="48" t="str">
        <f>IF(P130=0,"0",(N130/P130))</f>
        <v>0</v>
      </c>
      <c r="O131" s="41"/>
    </row>
    <row r="132" spans="1:17" ht="13.5" thickBot="1" x14ac:dyDescent="0.45">
      <c r="A132" s="49" t="s">
        <v>210</v>
      </c>
      <c r="B132" s="61"/>
      <c r="C132" s="50">
        <v>0</v>
      </c>
      <c r="D132" s="51">
        <v>0</v>
      </c>
      <c r="E132" s="51">
        <v>0</v>
      </c>
      <c r="F132" s="51">
        <v>0</v>
      </c>
      <c r="G132" s="51">
        <v>0</v>
      </c>
      <c r="H132" s="51">
        <v>0</v>
      </c>
      <c r="I132" s="51">
        <v>0</v>
      </c>
      <c r="J132" s="51">
        <v>0</v>
      </c>
      <c r="K132" s="51">
        <v>0</v>
      </c>
      <c r="L132" s="51">
        <v>0</v>
      </c>
      <c r="M132" s="51">
        <v>0</v>
      </c>
      <c r="N132" s="52">
        <v>0</v>
      </c>
      <c r="O132" s="53"/>
      <c r="P132" s="54">
        <f>SUM(C132:N132)</f>
        <v>0</v>
      </c>
      <c r="Q132" s="41" t="str">
        <f>IF(P132=1,"Perfect",IF(P132&lt;1,"ERROR Needs Edited"))</f>
        <v>ERROR Needs Edited</v>
      </c>
    </row>
    <row r="133" spans="1:17" ht="13.15" thickBot="1" x14ac:dyDescent="0.4">
      <c r="B133" s="62"/>
    </row>
    <row r="134" spans="1:17" ht="13.15" thickTop="1" x14ac:dyDescent="0.35">
      <c r="A134" s="57"/>
      <c r="B134" s="63"/>
      <c r="C134" s="57"/>
      <c r="D134" s="57"/>
      <c r="E134" s="57"/>
      <c r="F134" s="57"/>
      <c r="G134" s="57"/>
      <c r="H134" s="57"/>
      <c r="I134" s="57"/>
      <c r="J134" s="57"/>
      <c r="K134" s="57"/>
      <c r="L134" s="57"/>
      <c r="M134" s="57"/>
      <c r="N134" s="57"/>
      <c r="O134" s="57"/>
      <c r="P134" s="57"/>
    </row>
    <row r="135" spans="1:17" ht="15" x14ac:dyDescent="0.4">
      <c r="A135" s="55" t="s">
        <v>949</v>
      </c>
      <c r="B135" s="59" t="s">
        <v>192</v>
      </c>
      <c r="C135" s="39"/>
      <c r="D135" s="39"/>
      <c r="E135" s="39"/>
      <c r="F135" s="39"/>
      <c r="G135" s="39"/>
      <c r="H135" s="39"/>
      <c r="I135" s="39"/>
      <c r="J135" s="39"/>
      <c r="K135" s="39"/>
      <c r="L135" s="39"/>
      <c r="M135" s="39"/>
      <c r="N135" s="39"/>
      <c r="O135" s="39"/>
      <c r="P135" s="39"/>
    </row>
    <row r="136" spans="1:17" ht="13.15" x14ac:dyDescent="0.4">
      <c r="B136" s="60" t="s">
        <v>193</v>
      </c>
      <c r="C136" s="40" t="s">
        <v>194</v>
      </c>
      <c r="D136" s="40" t="s">
        <v>195</v>
      </c>
      <c r="E136" s="40" t="s">
        <v>196</v>
      </c>
      <c r="F136" s="40" t="s">
        <v>197</v>
      </c>
      <c r="G136" s="40" t="s">
        <v>198</v>
      </c>
      <c r="H136" s="40" t="s">
        <v>199</v>
      </c>
      <c r="I136" s="40" t="s">
        <v>200</v>
      </c>
      <c r="J136" s="40" t="s">
        <v>201</v>
      </c>
      <c r="K136" s="40" t="s">
        <v>202</v>
      </c>
      <c r="L136" s="40" t="s">
        <v>203</v>
      </c>
      <c r="M136" s="40" t="s">
        <v>204</v>
      </c>
      <c r="N136" s="40" t="s">
        <v>205</v>
      </c>
      <c r="O136" s="39"/>
      <c r="P136" s="40" t="s">
        <v>206</v>
      </c>
    </row>
    <row r="137" spans="1:17" ht="13.9" x14ac:dyDescent="0.4">
      <c r="A137" s="56"/>
      <c r="B137" s="67" t="s">
        <v>219</v>
      </c>
      <c r="C137" s="328">
        <v>0</v>
      </c>
      <c r="D137" s="328">
        <v>0</v>
      </c>
      <c r="E137" s="328">
        <v>0</v>
      </c>
      <c r="F137" s="328">
        <v>0</v>
      </c>
      <c r="G137" s="328">
        <v>0</v>
      </c>
      <c r="H137" s="328">
        <v>0</v>
      </c>
      <c r="I137" s="328">
        <v>0</v>
      </c>
      <c r="J137" s="328">
        <v>0</v>
      </c>
      <c r="K137" s="328">
        <v>0</v>
      </c>
      <c r="L137" s="328">
        <v>0</v>
      </c>
      <c r="M137" s="328">
        <v>0</v>
      </c>
      <c r="N137" s="328">
        <v>0</v>
      </c>
      <c r="O137" s="41"/>
      <c r="P137" s="42">
        <f>SUM(C137:N137)</f>
        <v>0</v>
      </c>
    </row>
    <row r="138" spans="1:17" ht="13.15" x14ac:dyDescent="0.4">
      <c r="B138" s="67" t="s">
        <v>218</v>
      </c>
      <c r="C138" s="328">
        <v>0</v>
      </c>
      <c r="D138" s="328">
        <v>0</v>
      </c>
      <c r="E138" s="328">
        <v>0</v>
      </c>
      <c r="F138" s="328">
        <v>0</v>
      </c>
      <c r="G138" s="328">
        <v>0</v>
      </c>
      <c r="H138" s="328">
        <v>0</v>
      </c>
      <c r="I138" s="328">
        <v>0</v>
      </c>
      <c r="J138" s="328">
        <v>0</v>
      </c>
      <c r="K138" s="328">
        <v>0</v>
      </c>
      <c r="L138" s="328">
        <v>0</v>
      </c>
      <c r="M138" s="328">
        <v>0</v>
      </c>
      <c r="N138" s="328">
        <v>0</v>
      </c>
      <c r="O138" s="41"/>
      <c r="P138" s="42">
        <f>SUM(C138:N138)</f>
        <v>0</v>
      </c>
    </row>
    <row r="139" spans="1:17" ht="13.15" x14ac:dyDescent="0.4">
      <c r="A139" s="43"/>
      <c r="B139" s="67" t="s">
        <v>217</v>
      </c>
      <c r="C139" s="328">
        <v>0</v>
      </c>
      <c r="D139" s="328">
        <v>0</v>
      </c>
      <c r="E139" s="328">
        <v>0</v>
      </c>
      <c r="F139" s="328">
        <v>0</v>
      </c>
      <c r="G139" s="328">
        <v>0</v>
      </c>
      <c r="H139" s="328">
        <v>0</v>
      </c>
      <c r="I139" s="328">
        <v>0</v>
      </c>
      <c r="J139" s="328">
        <v>0</v>
      </c>
      <c r="K139" s="328">
        <v>0</v>
      </c>
      <c r="L139" s="328">
        <v>0</v>
      </c>
      <c r="M139" s="328">
        <v>0</v>
      </c>
      <c r="N139" s="328">
        <v>0</v>
      </c>
      <c r="O139" s="44"/>
      <c r="P139" s="42">
        <f>SUM(C139:N139)</f>
        <v>0</v>
      </c>
    </row>
    <row r="140" spans="1:17" ht="13.15" x14ac:dyDescent="0.4">
      <c r="A140" s="45" t="s">
        <v>207</v>
      </c>
      <c r="B140" s="61" t="s">
        <v>208</v>
      </c>
      <c r="C140" s="46">
        <f t="shared" ref="C140:N140" si="17">SUM(C137:C139)</f>
        <v>0</v>
      </c>
      <c r="D140" s="46">
        <f t="shared" si="17"/>
        <v>0</v>
      </c>
      <c r="E140" s="46">
        <f t="shared" si="17"/>
        <v>0</v>
      </c>
      <c r="F140" s="46">
        <f t="shared" si="17"/>
        <v>0</v>
      </c>
      <c r="G140" s="46">
        <f t="shared" si="17"/>
        <v>0</v>
      </c>
      <c r="H140" s="46">
        <f t="shared" si="17"/>
        <v>0</v>
      </c>
      <c r="I140" s="46">
        <f t="shared" si="17"/>
        <v>0</v>
      </c>
      <c r="J140" s="46">
        <f t="shared" si="17"/>
        <v>0</v>
      </c>
      <c r="K140" s="46">
        <f t="shared" si="17"/>
        <v>0</v>
      </c>
      <c r="L140" s="46">
        <f t="shared" si="17"/>
        <v>0</v>
      </c>
      <c r="M140" s="46">
        <f t="shared" si="17"/>
        <v>0</v>
      </c>
      <c r="N140" s="46">
        <f t="shared" si="17"/>
        <v>0</v>
      </c>
      <c r="O140" s="41"/>
      <c r="P140" s="42">
        <f>SUM(C140:N140)</f>
        <v>0</v>
      </c>
    </row>
    <row r="141" spans="1:17" ht="13.5" thickBot="1" x14ac:dyDescent="0.45">
      <c r="A141" s="47" t="s">
        <v>209</v>
      </c>
      <c r="B141" s="61"/>
      <c r="C141" s="48" t="str">
        <f>IF(P140=0,"0",(C140/P140))</f>
        <v>0</v>
      </c>
      <c r="D141" s="48" t="str">
        <f>IF(P140=0,"0",(D140/P140))</f>
        <v>0</v>
      </c>
      <c r="E141" s="48" t="str">
        <f>IF(P140=0,"0",(E140/P140))</f>
        <v>0</v>
      </c>
      <c r="F141" s="48" t="str">
        <f>IF(P140=0,"0",(F140/P140))</f>
        <v>0</v>
      </c>
      <c r="G141" s="48" t="str">
        <f>IF(P140=0,"0",(G140/P140))</f>
        <v>0</v>
      </c>
      <c r="H141" s="48" t="str">
        <f>IF(P140=0,"0",(H140/P140))</f>
        <v>0</v>
      </c>
      <c r="I141" s="48" t="str">
        <f>IF(P140=0,"0",(I140/P140))</f>
        <v>0</v>
      </c>
      <c r="J141" s="48" t="str">
        <f>IF(P140=0,"0",(J140/P140))</f>
        <v>0</v>
      </c>
      <c r="K141" s="48" t="str">
        <f>IF(P140=0,"0",(K140/P140))</f>
        <v>0</v>
      </c>
      <c r="L141" s="48" t="str">
        <f>IF(P140=0,"0",(L140/P140))</f>
        <v>0</v>
      </c>
      <c r="M141" s="48" t="str">
        <f>IF(P140=0,"0",(M140/P140))</f>
        <v>0</v>
      </c>
      <c r="N141" s="48" t="str">
        <f>IF(P140=0,"0",(N140/P140))</f>
        <v>0</v>
      </c>
      <c r="O141" s="41"/>
    </row>
    <row r="142" spans="1:17" ht="13.5" thickBot="1" x14ac:dyDescent="0.45">
      <c r="A142" s="49" t="s">
        <v>210</v>
      </c>
      <c r="B142" s="61"/>
      <c r="C142" s="50">
        <v>0</v>
      </c>
      <c r="D142" s="51">
        <v>0</v>
      </c>
      <c r="E142" s="51">
        <v>0</v>
      </c>
      <c r="F142" s="51">
        <v>0</v>
      </c>
      <c r="G142" s="51">
        <v>0</v>
      </c>
      <c r="H142" s="51">
        <v>0</v>
      </c>
      <c r="I142" s="51">
        <v>0</v>
      </c>
      <c r="J142" s="51">
        <v>0</v>
      </c>
      <c r="K142" s="51">
        <v>0</v>
      </c>
      <c r="L142" s="51">
        <v>0</v>
      </c>
      <c r="M142" s="51">
        <v>0</v>
      </c>
      <c r="N142" s="52">
        <v>0</v>
      </c>
      <c r="O142" s="53"/>
      <c r="P142" s="54">
        <f>SUM(C142:N142)</f>
        <v>0</v>
      </c>
      <c r="Q142" s="41" t="str">
        <f>IF(P142=1,"Perfect",IF(P142&lt;1,"ERROR Needs Edited"))</f>
        <v>ERROR Needs Edited</v>
      </c>
    </row>
    <row r="143" spans="1:17" ht="13.15" thickBot="1" x14ac:dyDescent="0.4">
      <c r="B143" s="62"/>
    </row>
    <row r="144" spans="1:17" ht="13.15" thickTop="1" x14ac:dyDescent="0.35">
      <c r="A144" s="57"/>
      <c r="B144" s="63"/>
      <c r="C144" s="57"/>
      <c r="D144" s="57"/>
      <c r="E144" s="57"/>
      <c r="F144" s="57"/>
      <c r="G144" s="57"/>
      <c r="H144" s="57"/>
      <c r="I144" s="57"/>
      <c r="J144" s="57"/>
      <c r="K144" s="57"/>
      <c r="L144" s="57"/>
      <c r="M144" s="57"/>
      <c r="N144" s="57"/>
      <c r="O144" s="57"/>
      <c r="P144" s="57"/>
    </row>
    <row r="145" spans="1:17" ht="15" x14ac:dyDescent="0.4">
      <c r="A145" s="55" t="s">
        <v>231</v>
      </c>
      <c r="B145" s="59" t="s">
        <v>192</v>
      </c>
      <c r="C145" s="39"/>
      <c r="D145" s="39"/>
      <c r="E145" s="39"/>
      <c r="F145" s="39"/>
      <c r="G145" s="39"/>
      <c r="H145" s="39"/>
      <c r="I145" s="39"/>
      <c r="J145" s="39"/>
      <c r="K145" s="39"/>
      <c r="L145" s="39"/>
      <c r="M145" s="39"/>
      <c r="N145" s="39"/>
      <c r="O145" s="39"/>
      <c r="P145" s="39"/>
    </row>
    <row r="146" spans="1:17" ht="13.15" x14ac:dyDescent="0.4">
      <c r="B146" s="60" t="s">
        <v>193</v>
      </c>
      <c r="C146" s="40" t="s">
        <v>194</v>
      </c>
      <c r="D146" s="40" t="s">
        <v>195</v>
      </c>
      <c r="E146" s="40" t="s">
        <v>196</v>
      </c>
      <c r="F146" s="40" t="s">
        <v>197</v>
      </c>
      <c r="G146" s="40" t="s">
        <v>198</v>
      </c>
      <c r="H146" s="40" t="s">
        <v>199</v>
      </c>
      <c r="I146" s="40" t="s">
        <v>200</v>
      </c>
      <c r="J146" s="40" t="s">
        <v>201</v>
      </c>
      <c r="K146" s="40" t="s">
        <v>202</v>
      </c>
      <c r="L146" s="40" t="s">
        <v>203</v>
      </c>
      <c r="M146" s="40" t="s">
        <v>204</v>
      </c>
      <c r="N146" s="40" t="s">
        <v>205</v>
      </c>
      <c r="O146" s="39"/>
      <c r="P146" s="40" t="s">
        <v>206</v>
      </c>
    </row>
    <row r="147" spans="1:17" ht="13.9" x14ac:dyDescent="0.4">
      <c r="A147" s="56"/>
      <c r="B147" s="67" t="s">
        <v>219</v>
      </c>
      <c r="C147" s="328">
        <v>0</v>
      </c>
      <c r="D147" s="328">
        <v>0</v>
      </c>
      <c r="E147" s="328">
        <v>0</v>
      </c>
      <c r="F147" s="328">
        <v>0</v>
      </c>
      <c r="G147" s="328">
        <v>0</v>
      </c>
      <c r="H147" s="328">
        <v>0</v>
      </c>
      <c r="I147" s="328">
        <v>0</v>
      </c>
      <c r="J147" s="328">
        <v>0</v>
      </c>
      <c r="K147" s="328">
        <v>0</v>
      </c>
      <c r="L147" s="328">
        <v>0</v>
      </c>
      <c r="M147" s="328">
        <v>0</v>
      </c>
      <c r="N147" s="328">
        <v>0</v>
      </c>
      <c r="O147" s="41"/>
      <c r="P147" s="42">
        <f>SUM(C147:N147)</f>
        <v>0</v>
      </c>
    </row>
    <row r="148" spans="1:17" ht="13.15" x14ac:dyDescent="0.4">
      <c r="B148" s="67" t="s">
        <v>218</v>
      </c>
      <c r="C148" s="328">
        <v>0</v>
      </c>
      <c r="D148" s="328">
        <v>0</v>
      </c>
      <c r="E148" s="328">
        <v>0</v>
      </c>
      <c r="F148" s="328">
        <v>0</v>
      </c>
      <c r="G148" s="328">
        <v>0</v>
      </c>
      <c r="H148" s="328">
        <v>0</v>
      </c>
      <c r="I148" s="328">
        <v>0</v>
      </c>
      <c r="J148" s="328">
        <v>0</v>
      </c>
      <c r="K148" s="328">
        <v>0</v>
      </c>
      <c r="L148" s="328">
        <v>0</v>
      </c>
      <c r="M148" s="328">
        <v>0</v>
      </c>
      <c r="N148" s="328">
        <v>0</v>
      </c>
      <c r="O148" s="41"/>
      <c r="P148" s="42">
        <f>SUM(C148:N148)</f>
        <v>0</v>
      </c>
    </row>
    <row r="149" spans="1:17" ht="13.15" x14ac:dyDescent="0.4">
      <c r="A149" s="43"/>
      <c r="B149" s="67" t="s">
        <v>217</v>
      </c>
      <c r="C149" s="328">
        <v>0</v>
      </c>
      <c r="D149" s="328">
        <v>0</v>
      </c>
      <c r="E149" s="328">
        <v>0</v>
      </c>
      <c r="F149" s="328">
        <v>0</v>
      </c>
      <c r="G149" s="328">
        <v>0</v>
      </c>
      <c r="H149" s="328">
        <v>0</v>
      </c>
      <c r="I149" s="328">
        <v>0</v>
      </c>
      <c r="J149" s="328">
        <v>0</v>
      </c>
      <c r="K149" s="328">
        <v>0</v>
      </c>
      <c r="L149" s="328">
        <v>0</v>
      </c>
      <c r="M149" s="328">
        <v>0</v>
      </c>
      <c r="N149" s="328">
        <v>0</v>
      </c>
      <c r="O149" s="44"/>
      <c r="P149" s="42">
        <f>SUM(C149:N149)</f>
        <v>0</v>
      </c>
    </row>
    <row r="150" spans="1:17" ht="13.15" x14ac:dyDescent="0.4">
      <c r="A150" s="45" t="s">
        <v>207</v>
      </c>
      <c r="B150" s="61" t="s">
        <v>208</v>
      </c>
      <c r="C150" s="46">
        <f t="shared" ref="C150:N150" si="18">SUM(C147:C149)</f>
        <v>0</v>
      </c>
      <c r="D150" s="46">
        <f t="shared" si="18"/>
        <v>0</v>
      </c>
      <c r="E150" s="46">
        <f t="shared" si="18"/>
        <v>0</v>
      </c>
      <c r="F150" s="46">
        <f t="shared" si="18"/>
        <v>0</v>
      </c>
      <c r="G150" s="46">
        <f t="shared" si="18"/>
        <v>0</v>
      </c>
      <c r="H150" s="46">
        <f t="shared" si="18"/>
        <v>0</v>
      </c>
      <c r="I150" s="46">
        <f t="shared" si="18"/>
        <v>0</v>
      </c>
      <c r="J150" s="46">
        <f t="shared" si="18"/>
        <v>0</v>
      </c>
      <c r="K150" s="46">
        <f t="shared" si="18"/>
        <v>0</v>
      </c>
      <c r="L150" s="46">
        <f t="shared" si="18"/>
        <v>0</v>
      </c>
      <c r="M150" s="46">
        <f t="shared" si="18"/>
        <v>0</v>
      </c>
      <c r="N150" s="46">
        <f t="shared" si="18"/>
        <v>0</v>
      </c>
      <c r="O150" s="41"/>
      <c r="P150" s="42">
        <f>SUM(C150:N150)</f>
        <v>0</v>
      </c>
    </row>
    <row r="151" spans="1:17" ht="13.5" thickBot="1" x14ac:dyDescent="0.45">
      <c r="A151" s="47" t="s">
        <v>209</v>
      </c>
      <c r="B151" s="61"/>
      <c r="C151" s="48" t="str">
        <f>IF(P150=0,"0",(C150/P150))</f>
        <v>0</v>
      </c>
      <c r="D151" s="48" t="str">
        <f>IF(P150=0,"0",(D150/P150))</f>
        <v>0</v>
      </c>
      <c r="E151" s="48" t="str">
        <f>IF(P150=0,"0",(E150/P150))</f>
        <v>0</v>
      </c>
      <c r="F151" s="48" t="str">
        <f>IF(P150=0,"0",(F150/P150))</f>
        <v>0</v>
      </c>
      <c r="G151" s="48" t="str">
        <f>IF(P150=0,"0",(G150/P150))</f>
        <v>0</v>
      </c>
      <c r="H151" s="48" t="str">
        <f>IF(P150=0,"0",(H150/P150))</f>
        <v>0</v>
      </c>
      <c r="I151" s="48" t="str">
        <f>IF(P150=0,"0",(I150/P150))</f>
        <v>0</v>
      </c>
      <c r="J151" s="48" t="str">
        <f>IF(P150=0,"0",(J150/P150))</f>
        <v>0</v>
      </c>
      <c r="K151" s="48" t="str">
        <f>IF(P150=0,"0",(K150/P150))</f>
        <v>0</v>
      </c>
      <c r="L151" s="48" t="str">
        <f>IF(P150=0,"0",(L150/P150))</f>
        <v>0</v>
      </c>
      <c r="M151" s="48" t="str">
        <f>IF(P150=0,"0",(M150/P150))</f>
        <v>0</v>
      </c>
      <c r="N151" s="48" t="str">
        <f>IF(P150=0,"0",(N150/P150))</f>
        <v>0</v>
      </c>
      <c r="O151" s="41"/>
    </row>
    <row r="152" spans="1:17" ht="13.5" thickBot="1" x14ac:dyDescent="0.45">
      <c r="A152" s="49" t="s">
        <v>210</v>
      </c>
      <c r="B152" s="61"/>
      <c r="C152" s="50">
        <v>0</v>
      </c>
      <c r="D152" s="51">
        <v>0</v>
      </c>
      <c r="E152" s="51">
        <v>0</v>
      </c>
      <c r="F152" s="51">
        <v>0</v>
      </c>
      <c r="G152" s="51">
        <v>0</v>
      </c>
      <c r="H152" s="51">
        <v>0</v>
      </c>
      <c r="I152" s="51">
        <v>0</v>
      </c>
      <c r="J152" s="51">
        <v>0</v>
      </c>
      <c r="K152" s="51">
        <v>0</v>
      </c>
      <c r="L152" s="51">
        <v>0</v>
      </c>
      <c r="M152" s="51">
        <v>0</v>
      </c>
      <c r="N152" s="52">
        <v>0</v>
      </c>
      <c r="O152" s="53"/>
      <c r="P152" s="54">
        <f>SUM(C152:N152)</f>
        <v>0</v>
      </c>
      <c r="Q152" s="41" t="str">
        <f>IF(P152=1,"Perfect",IF(P152&lt;1,"ERROR Needs Edited"))</f>
        <v>ERROR Needs Edited</v>
      </c>
    </row>
  </sheetData>
  <phoneticPr fontId="0" type="noConversion"/>
  <pageMargins left="0.75" right="0.75" top="1" bottom="1" header="0.5" footer="0.5"/>
  <pageSetup orientation="portrait" horizontalDpi="4294967293"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34</vt:i4>
      </vt:variant>
    </vt:vector>
  </HeadingPairs>
  <TitlesOfParts>
    <vt:vector size="34" baseType="lpstr">
      <vt:lpstr>INSTRUCTIONS</vt:lpstr>
      <vt:lpstr>P&amp;L TRAINING</vt:lpstr>
      <vt:lpstr>Company Ratios &amp; Analysis</vt:lpstr>
      <vt:lpstr>DuPont Profit Model</vt:lpstr>
      <vt:lpstr>Legder Coding-What Goes Where</vt:lpstr>
      <vt:lpstr>Historical P&amp;L Analysis</vt:lpstr>
      <vt:lpstr>Benefit Burden Calculator</vt:lpstr>
      <vt:lpstr>What if Sales-mix</vt:lpstr>
      <vt:lpstr>Set Seasonal Sales Curves</vt:lpstr>
      <vt:lpstr>Marketing Plan &amp; Budgets</vt:lpstr>
      <vt:lpstr>Promotional Budget</vt:lpstr>
      <vt:lpstr>Next Years Budget - Set Goals</vt:lpstr>
      <vt:lpstr>Weather-Promo Matrix</vt:lpstr>
      <vt:lpstr>January Budget</vt:lpstr>
      <vt:lpstr>February Budget</vt:lpstr>
      <vt:lpstr>March Budget</vt:lpstr>
      <vt:lpstr>April Budget</vt:lpstr>
      <vt:lpstr>May Budget</vt:lpstr>
      <vt:lpstr>June Budget</vt:lpstr>
      <vt:lpstr>July Budget</vt:lpstr>
      <vt:lpstr>August Budget</vt:lpstr>
      <vt:lpstr>September Budget</vt:lpstr>
      <vt:lpstr>October Budget</vt:lpstr>
      <vt:lpstr>November Budget</vt:lpstr>
      <vt:lpstr>December Budget</vt:lpstr>
      <vt:lpstr>Report - Mix Changes</vt:lpstr>
      <vt:lpstr>Sum Forecast-Actual</vt:lpstr>
      <vt:lpstr>Summary Reports</vt:lpstr>
      <vt:lpstr>Lead Plan by Month</vt:lpstr>
      <vt:lpstr>Labor Rate</vt:lpstr>
      <vt:lpstr>System Variables</vt:lpstr>
      <vt:lpstr>Equipment Costs</vt:lpstr>
      <vt:lpstr>Pricing-GP-Margin</vt:lpstr>
      <vt:lpstr>Retail Prices Breakeven</vt:lpstr>
    </vt:vector>
  </TitlesOfParts>
  <Company>EPC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ELEKES EPC INC</dc:creator>
  <cp:lastModifiedBy>gary elekes</cp:lastModifiedBy>
  <cp:lastPrinted>2001-10-09T00:42:32Z</cp:lastPrinted>
  <dcterms:created xsi:type="dcterms:W3CDTF">1998-11-23T15:29:17Z</dcterms:created>
  <dcterms:modified xsi:type="dcterms:W3CDTF">2020-12-28T21:43:54Z</dcterms:modified>
</cp:coreProperties>
</file>