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80" windowWidth="15180" windowHeight="8775"/>
  </bookViews>
  <sheets>
    <sheet name="CASH FLOW ESTIMATES" sheetId="1" r:id="rId1"/>
    <sheet name="CAPITAL" sheetId="2" r:id="rId2"/>
  </sheets>
  <calcPr calcId="145621"/>
</workbook>
</file>

<file path=xl/calcChain.xml><?xml version="1.0" encoding="utf-8"?>
<calcChain xmlns="http://schemas.openxmlformats.org/spreadsheetml/2006/main">
  <c r="E20" i="2" l="1"/>
  <c r="E27" i="2" s="1"/>
  <c r="E32" i="2" s="1"/>
  <c r="E34" i="2" s="1"/>
  <c r="I20" i="2"/>
  <c r="M20" i="2"/>
  <c r="Q20" i="2"/>
  <c r="U20" i="2"/>
  <c r="R7" i="1"/>
  <c r="R8" i="1"/>
  <c r="R9" i="1"/>
  <c r="R10" i="1"/>
  <c r="R11" i="1"/>
  <c r="R12" i="1"/>
  <c r="R13" i="1"/>
  <c r="R14" i="1"/>
  <c r="R15" i="1"/>
  <c r="R16" i="1"/>
  <c r="R17" i="1"/>
  <c r="R18" i="1"/>
  <c r="R20" i="1"/>
  <c r="Q21" i="1"/>
  <c r="R21" i="1"/>
  <c r="R22" i="1"/>
  <c r="R23" i="1"/>
  <c r="R24" i="1"/>
  <c r="R25" i="1"/>
  <c r="R26" i="1"/>
  <c r="R27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C29" i="1"/>
  <c r="C34" i="1"/>
  <c r="D6" i="1" s="1"/>
  <c r="D19" i="1" s="1"/>
  <c r="D29" i="1" s="1"/>
  <c r="R28" i="1" l="1"/>
  <c r="E35" i="2"/>
  <c r="E36" i="2"/>
  <c r="D31" i="1" l="1"/>
  <c r="D34" i="1"/>
  <c r="E6" i="1" s="1"/>
  <c r="E19" i="1" s="1"/>
  <c r="E29" i="1" l="1"/>
  <c r="E31" i="1" l="1"/>
  <c r="E34" i="1"/>
  <c r="F6" i="1" s="1"/>
  <c r="F19" i="1" s="1"/>
  <c r="F29" i="1" l="1"/>
  <c r="F31" i="1" l="1"/>
  <c r="F34" i="1"/>
  <c r="G6" i="1" s="1"/>
  <c r="G19" i="1" s="1"/>
  <c r="G29" i="1" l="1"/>
  <c r="G31" i="1" l="1"/>
  <c r="G34" i="1"/>
  <c r="H6" i="1" s="1"/>
  <c r="H19" i="1" s="1"/>
  <c r="H29" i="1" l="1"/>
  <c r="H34" i="1" l="1"/>
  <c r="I6" i="1" s="1"/>
  <c r="I19" i="1" s="1"/>
  <c r="I29" i="1" s="1"/>
  <c r="H31" i="1"/>
  <c r="I34" i="1" l="1"/>
  <c r="J6" i="1" s="1"/>
  <c r="J19" i="1" s="1"/>
  <c r="J29" i="1" s="1"/>
  <c r="I31" i="1"/>
  <c r="J31" i="1" l="1"/>
  <c r="J34" i="1"/>
  <c r="K6" i="1" s="1"/>
  <c r="K19" i="1" s="1"/>
  <c r="K29" i="1" s="1"/>
  <c r="K31" i="1" l="1"/>
  <c r="K34" i="1"/>
  <c r="L6" i="1" s="1"/>
  <c r="L19" i="1" s="1"/>
  <c r="L29" i="1" s="1"/>
  <c r="L34" i="1" l="1"/>
  <c r="M6" i="1" s="1"/>
  <c r="M19" i="1" s="1"/>
  <c r="M29" i="1" s="1"/>
  <c r="L31" i="1"/>
  <c r="M34" i="1" l="1"/>
  <c r="N6" i="1" s="1"/>
  <c r="N19" i="1" s="1"/>
  <c r="N29" i="1" s="1"/>
  <c r="M31" i="1"/>
  <c r="N31" i="1" l="1"/>
  <c r="N34" i="1"/>
  <c r="O6" i="1" s="1"/>
  <c r="O19" i="1" s="1"/>
  <c r="O29" i="1" s="1"/>
  <c r="O31" i="1" l="1"/>
  <c r="O34" i="1"/>
  <c r="P6" i="1" s="1"/>
  <c r="P19" i="1" s="1"/>
  <c r="P29" i="1" s="1"/>
  <c r="P34" i="1" l="1"/>
  <c r="Q6" i="1" s="1"/>
  <c r="Q19" i="1" s="1"/>
  <c r="P31" i="1"/>
  <c r="Q29" i="1" l="1"/>
  <c r="R19" i="1"/>
  <c r="Q34" i="1" l="1"/>
  <c r="Q31" i="1"/>
</calcChain>
</file>

<file path=xl/comments1.xml><?xml version="1.0" encoding="utf-8"?>
<comments xmlns="http://schemas.openxmlformats.org/spreadsheetml/2006/main">
  <authors>
    <author>Gary elekes</author>
  </authors>
  <commentList>
    <comment ref="M6" authorId="0">
      <text>
        <r>
          <rPr>
            <b/>
            <sz val="8"/>
            <color indexed="81"/>
            <rFont val="Tahoma"/>
          </rPr>
          <t>Gary elekes:</t>
        </r>
        <r>
          <rPr>
            <sz val="8"/>
            <color indexed="81"/>
            <rFont val="Tahoma"/>
          </rPr>
          <t xml:space="preserve">
Add maintenance dept
permits not other
Separate AOR/Service OH
Move Sales Salaries above costs lines</t>
        </r>
      </text>
    </comment>
  </commentList>
</comments>
</file>

<file path=xl/sharedStrings.xml><?xml version="1.0" encoding="utf-8"?>
<sst xmlns="http://schemas.openxmlformats.org/spreadsheetml/2006/main" count="101" uniqueCount="89">
  <si>
    <t>Description of Activity</t>
  </si>
  <si>
    <t>Begin Cash</t>
  </si>
  <si>
    <t>Nov</t>
  </si>
  <si>
    <t>Dec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</si>
  <si>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</si>
  <si>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</si>
  <si>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</si>
  <si>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</si>
  <si>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</si>
  <si>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</si>
  <si>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</si>
  <si>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</si>
  <si>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</si>
  <si>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</si>
  <si>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Totals</t>
  </si>
  <si>
    <t>Beginning Balance of Cash/Carry Forward</t>
  </si>
  <si>
    <t xml:space="preserve">    Cash Sales - Over the Counter</t>
  </si>
  <si>
    <t xml:space="preserve">    Service Agreement Receipts(Paid)</t>
  </si>
  <si>
    <t xml:space="preserve">    Cash Receipts from Financing Vendors</t>
  </si>
  <si>
    <t xml:space="preserve">    Current Receivables Collected - Cash Receipts</t>
  </si>
  <si>
    <t xml:space="preserve">    Receivables Collected 31-60 Days</t>
  </si>
  <si>
    <t xml:space="preserve">    Receivables Collected 61-90 Days</t>
  </si>
  <si>
    <t xml:space="preserve">    Receivables Collected 91-120</t>
  </si>
  <si>
    <t xml:space="preserve">    Receivables Collected over 121 Days</t>
  </si>
  <si>
    <t xml:space="preserve">    Retainage Collected</t>
  </si>
  <si>
    <t xml:space="preserve">    Loan Payments Received</t>
  </si>
  <si>
    <t xml:space="preserve">    Interest Income</t>
  </si>
  <si>
    <t xml:space="preserve">    Warranty Return Credits from Vendors</t>
  </si>
  <si>
    <t>Total Cash Income</t>
  </si>
  <si>
    <t>Cash Disbursements</t>
  </si>
  <si>
    <t>Office Supplies</t>
  </si>
  <si>
    <t>Total Cash Disbursed - Flowing Out</t>
  </si>
  <si>
    <t>Net Cash Available for Operations (Free Cash)</t>
  </si>
  <si>
    <t>Loan Required/Bank Line of Credit</t>
  </si>
  <si>
    <t>Bank Loan Amount if Any Required</t>
  </si>
  <si>
    <t>Net Cash at End of Period to Carry Forward</t>
  </si>
  <si>
    <t>Sample Cash Flow Statement - Projection - Cash Profit &amp; Loss</t>
  </si>
  <si>
    <t>Vendor Payables (All)</t>
  </si>
  <si>
    <t>Total Marketing</t>
  </si>
  <si>
    <t>Investment</t>
  </si>
  <si>
    <t>Total Physical Plant</t>
  </si>
  <si>
    <t>Administrative/Technology</t>
  </si>
  <si>
    <t xml:space="preserve">Vehicle Related </t>
  </si>
  <si>
    <t>Employee Related</t>
  </si>
  <si>
    <t>Service Invoices</t>
  </si>
  <si>
    <t>Move Facilities</t>
  </si>
  <si>
    <t>Computer Upgrades</t>
  </si>
  <si>
    <t>New Service Vans ( 2)</t>
  </si>
  <si>
    <t>Patches</t>
  </si>
  <si>
    <t>Precision Tune-up Forms</t>
  </si>
  <si>
    <t>Network Wiring</t>
  </si>
  <si>
    <t>Office Furniture</t>
  </si>
  <si>
    <t>1 New Box Truck - Install</t>
  </si>
  <si>
    <t>Hats</t>
  </si>
  <si>
    <t>Service Agreements</t>
  </si>
  <si>
    <t>Materials Racking</t>
  </si>
  <si>
    <t>Fix Trucks / Upgrades</t>
  </si>
  <si>
    <t>Shirts</t>
  </si>
  <si>
    <t>Painting Trucks</t>
  </si>
  <si>
    <t>Phone System</t>
  </si>
  <si>
    <t>Vehicle Inventory Racking</t>
  </si>
  <si>
    <t>Name Badges</t>
  </si>
  <si>
    <t>Letterhead/Materials/Cards</t>
  </si>
  <si>
    <t>Copier Lease</t>
  </si>
  <si>
    <t>Safety Cones</t>
  </si>
  <si>
    <t>Technician Sales Materials</t>
  </si>
  <si>
    <t>Fax</t>
  </si>
  <si>
    <t>Safety Equipment</t>
  </si>
  <si>
    <t>Flat Rate Manuals</t>
  </si>
  <si>
    <t>Printers</t>
  </si>
  <si>
    <t>Business Cards</t>
  </si>
  <si>
    <t>LCD Training Projector</t>
  </si>
  <si>
    <t>Investment Agreement Materials</t>
  </si>
  <si>
    <t>Overhead Projector</t>
  </si>
  <si>
    <t>Building Sign</t>
  </si>
  <si>
    <t>Purchase Price</t>
  </si>
  <si>
    <t>Accounts Recievables</t>
  </si>
  <si>
    <t>Accounts Payable</t>
  </si>
  <si>
    <t>Inventory Adjustment</t>
  </si>
  <si>
    <t>Work In Process Adjustment</t>
  </si>
  <si>
    <t>Working Capital Plan Above</t>
  </si>
  <si>
    <t>Excess 1st Year Marketing Budget</t>
  </si>
  <si>
    <t>Working Capital Plan to Sustain Ops</t>
  </si>
  <si>
    <t>Total Investment Capital Required</t>
  </si>
  <si>
    <t>New Company Shares of Stock</t>
  </si>
  <si>
    <t>Value of each of the 300 Shares</t>
  </si>
  <si>
    <t>Suggested Additional Bank Line of Credit</t>
  </si>
  <si>
    <t>Payroll All</t>
  </si>
  <si>
    <t>Monthly Overhead Expenses (All)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</si>
</sst>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6" x14ac:knownFonts="1">
    <font>
      <sz val="10"/>
      <name val="Arial"/>
    </font>
    <font>
      <sz val="10"/>
      <name val="Arial"/>
    </font>
    <font>
      <b/>
      <sz val="10"/>
      <color indexed="10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sz val="10"/>
      <color rgb="FF404040"/>
      <name val="Arial"/>
      <family val="2"/>
    </font>
    <font>
      <b/>
      <u/>
      <sz val="10"/>
      <color rgb="FF404040"/>
      <name val="Arial"/>
      <family val="2"/>
    </font>
    <font>
      <b/>
      <sz val="10"/>
      <color rgb="FF404040"/>
      <name val="Arial"/>
      <family val="2"/>
    </font>
    <font>
      <b/>
      <sz val="10"/>
      <color rgb="FF0065C1"/>
      <name val="Arial"/>
      <family val="2"/>
    </font>
    <font>
      <sz val="10"/>
      <color rgb="FF0065C1"/>
      <name val="Arial"/>
      <family val="2"/>
    </font>
    <font>
      <b/>
      <sz val="10"/>
      <color theme="9" tint="-0.24997711111789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6"/>
      <color theme="0"/>
      <name val="Arial"/>
      <family val="2"/>
    </font>
    <font>
      <b/>
      <sz val="16"/>
      <color rgb="FF3C94DC"/>
      <name val="Arial"/>
      <family val="2"/>
    </font>
    <font>
      <sz val="10"/>
      <color rgb="FF3C94DC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E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65C1"/>
        <bgColor indexed="64"/>
      </patternFill>
    </fill>
    <fill>
      <patternFill patternType="solid">
        <fgColor rgb="FFE4F1F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C94DC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0">
    <xf numFmtId="0" fontId="0" fillId="0" borderId="0" xfId="0"/>
    <xf numFmtId="164" fontId="0" fillId="0" borderId="0" xfId="1" applyNumberFormat="1" applyFont="1"/>
    <xf numFmtId="0" fontId="0" fillId="0" borderId="7" xfId="0" applyBorder="1"/>
    <xf numFmtId="164" fontId="0" fillId="0" borderId="12" xfId="1" applyNumberFormat="1" applyFont="1" applyBorder="1"/>
    <xf numFmtId="164" fontId="0" fillId="0" borderId="13" xfId="1" applyNumberFormat="1" applyFont="1" applyBorder="1"/>
    <xf numFmtId="164" fontId="0" fillId="0" borderId="9" xfId="1" applyNumberFormat="1" applyFont="1" applyBorder="1"/>
    <xf numFmtId="164" fontId="2" fillId="0" borderId="12" xfId="1" applyNumberFormat="1" applyFont="1" applyBorder="1" applyAlignment="1">
      <alignment horizontal="center"/>
    </xf>
    <xf numFmtId="0" fontId="0" fillId="0" borderId="0" xfId="0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6" fillId="0" borderId="7" xfId="0" applyFont="1" applyBorder="1" applyProtection="1"/>
    <xf numFmtId="0" fontId="6" fillId="0" borderId="8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5" fillId="0" borderId="7" xfId="0" applyFont="1" applyBorder="1" applyProtection="1"/>
    <xf numFmtId="16" fontId="5" fillId="0" borderId="11" xfId="0" applyNumberFormat="1" applyFont="1" applyBorder="1" applyProtection="1"/>
    <xf numFmtId="164" fontId="7" fillId="0" borderId="12" xfId="1" applyNumberFormat="1" applyFont="1" applyBorder="1" applyProtection="1"/>
    <xf numFmtId="164" fontId="7" fillId="0" borderId="0" xfId="1" applyNumberFormat="1" applyFont="1" applyBorder="1" applyProtection="1"/>
    <xf numFmtId="0" fontId="7" fillId="0" borderId="0" xfId="1" applyNumberFormat="1" applyFont="1" applyBorder="1" applyAlignment="1" applyProtection="1">
      <alignment horizontal="center"/>
    </xf>
    <xf numFmtId="0" fontId="7" fillId="0" borderId="10" xfId="1" applyNumberFormat="1" applyFont="1" applyBorder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164" fontId="5" fillId="0" borderId="12" xfId="1" applyNumberFormat="1" applyFont="1" applyBorder="1"/>
    <xf numFmtId="164" fontId="5" fillId="0" borderId="0" xfId="1" applyNumberFormat="1" applyFont="1" applyBorder="1"/>
    <xf numFmtId="164" fontId="5" fillId="0" borderId="11" xfId="1" applyNumberFormat="1" applyFont="1" applyBorder="1"/>
    <xf numFmtId="164" fontId="5" fillId="0" borderId="10" xfId="1" applyNumberFormat="1" applyFont="1" applyBorder="1"/>
    <xf numFmtId="164" fontId="5" fillId="0" borderId="0" xfId="1" applyNumberFormat="1" applyFont="1"/>
    <xf numFmtId="0" fontId="7" fillId="0" borderId="1" xfId="0" applyFont="1" applyBorder="1" applyAlignment="1" applyProtection="1">
      <alignment horizontal="left"/>
    </xf>
    <xf numFmtId="0" fontId="5" fillId="0" borderId="7" xfId="0" applyFont="1" applyBorder="1"/>
    <xf numFmtId="0" fontId="7" fillId="0" borderId="4" xfId="0" applyFont="1" applyBorder="1"/>
    <xf numFmtId="0" fontId="7" fillId="0" borderId="1" xfId="0" applyFont="1" applyBorder="1"/>
    <xf numFmtId="0" fontId="5" fillId="0" borderId="7" xfId="0" applyFont="1" applyBorder="1" applyAlignment="1" applyProtection="1">
      <alignment horizontal="left"/>
    </xf>
    <xf numFmtId="0" fontId="7" fillId="0" borderId="15" xfId="0" applyFont="1" applyBorder="1" applyAlignment="1" applyProtection="1">
      <alignment horizontal="left"/>
    </xf>
    <xf numFmtId="164" fontId="8" fillId="0" borderId="9" xfId="1" applyNumberFormat="1" applyFont="1" applyBorder="1" applyProtection="1"/>
    <xf numFmtId="164" fontId="9" fillId="0" borderId="12" xfId="1" applyNumberFormat="1" applyFont="1" applyBorder="1"/>
    <xf numFmtId="164" fontId="9" fillId="0" borderId="0" xfId="1" applyNumberFormat="1" applyFont="1" applyBorder="1"/>
    <xf numFmtId="164" fontId="7" fillId="3" borderId="28" xfId="1" applyNumberFormat="1" applyFont="1" applyFill="1" applyBorder="1"/>
    <xf numFmtId="164" fontId="7" fillId="3" borderId="26" xfId="1" applyNumberFormat="1" applyFont="1" applyFill="1" applyBorder="1"/>
    <xf numFmtId="164" fontId="7" fillId="3" borderId="29" xfId="1" applyNumberFormat="1" applyFont="1" applyFill="1" applyBorder="1"/>
    <xf numFmtId="164" fontId="7" fillId="3" borderId="30" xfId="1" applyNumberFormat="1" applyFont="1" applyFill="1" applyBorder="1"/>
    <xf numFmtId="164" fontId="10" fillId="0" borderId="12" xfId="1" applyNumberFormat="1" applyFont="1" applyBorder="1" applyAlignment="1">
      <alignment horizontal="center"/>
    </xf>
    <xf numFmtId="164" fontId="10" fillId="0" borderId="0" xfId="1" applyNumberFormat="1" applyFont="1" applyBorder="1" applyAlignment="1">
      <alignment horizontal="center"/>
    </xf>
    <xf numFmtId="164" fontId="10" fillId="0" borderId="11" xfId="1" applyNumberFormat="1" applyFont="1" applyBorder="1" applyAlignment="1">
      <alignment horizontal="center"/>
    </xf>
    <xf numFmtId="164" fontId="10" fillId="0" borderId="10" xfId="1" applyNumberFormat="1" applyFont="1" applyBorder="1" applyAlignment="1">
      <alignment horizontal="center"/>
    </xf>
    <xf numFmtId="164" fontId="7" fillId="2" borderId="31" xfId="1" applyNumberFormat="1" applyFont="1" applyFill="1" applyBorder="1" applyProtection="1">
      <protection locked="0"/>
    </xf>
    <xf numFmtId="0" fontId="6" fillId="0" borderId="2" xfId="0" applyFont="1" applyBorder="1" applyAlignment="1" applyProtection="1">
      <alignment horizontal="center"/>
    </xf>
    <xf numFmtId="164" fontId="5" fillId="5" borderId="12" xfId="1" applyNumberFormat="1" applyFont="1" applyFill="1" applyBorder="1"/>
    <xf numFmtId="164" fontId="0" fillId="5" borderId="0" xfId="1" applyNumberFormat="1" applyFont="1" applyFill="1" applyBorder="1"/>
    <xf numFmtId="164" fontId="5" fillId="5" borderId="0" xfId="1" applyNumberFormat="1" applyFont="1" applyFill="1" applyBorder="1"/>
    <xf numFmtId="164" fontId="0" fillId="5" borderId="11" xfId="1" applyNumberFormat="1" applyFont="1" applyFill="1" applyBorder="1"/>
    <xf numFmtId="164" fontId="0" fillId="5" borderId="12" xfId="1" applyNumberFormat="1" applyFont="1" applyFill="1" applyBorder="1"/>
    <xf numFmtId="164" fontId="0" fillId="5" borderId="10" xfId="1" applyNumberFormat="1" applyFont="1" applyFill="1" applyBorder="1"/>
    <xf numFmtId="164" fontId="5" fillId="5" borderId="11" xfId="1" applyNumberFormat="1" applyFont="1" applyFill="1" applyBorder="1"/>
    <xf numFmtId="164" fontId="5" fillId="5" borderId="10" xfId="1" applyNumberFormat="1" applyFont="1" applyFill="1" applyBorder="1"/>
    <xf numFmtId="164" fontId="5" fillId="5" borderId="0" xfId="1" applyNumberFormat="1" applyFont="1" applyFill="1"/>
    <xf numFmtId="164" fontId="9" fillId="6" borderId="12" xfId="1" applyNumberFormat="1" applyFont="1" applyFill="1" applyBorder="1"/>
    <xf numFmtId="164" fontId="5" fillId="6" borderId="0" xfId="1" applyNumberFormat="1" applyFont="1" applyFill="1"/>
    <xf numFmtId="164" fontId="9" fillId="6" borderId="13" xfId="1" applyNumberFormat="1" applyFont="1" applyFill="1" applyBorder="1"/>
    <xf numFmtId="164" fontId="9" fillId="6" borderId="14" xfId="1" applyNumberFormat="1" applyFont="1" applyFill="1" applyBorder="1"/>
    <xf numFmtId="164" fontId="7" fillId="5" borderId="13" xfId="1" applyNumberFormat="1" applyFont="1" applyFill="1" applyBorder="1"/>
    <xf numFmtId="164" fontId="7" fillId="5" borderId="5" xfId="1" applyNumberFormat="1" applyFont="1" applyFill="1" applyBorder="1"/>
    <xf numFmtId="164" fontId="7" fillId="5" borderId="14" xfId="1" applyNumberFormat="1" applyFont="1" applyFill="1" applyBorder="1"/>
    <xf numFmtId="164" fontId="7" fillId="5" borderId="6" xfId="1" applyNumberFormat="1" applyFont="1" applyFill="1" applyBorder="1"/>
    <xf numFmtId="164" fontId="9" fillId="5" borderId="13" xfId="1" applyNumberFormat="1" applyFont="1" applyFill="1" applyBorder="1"/>
    <xf numFmtId="164" fontId="9" fillId="5" borderId="5" xfId="1" applyNumberFormat="1" applyFont="1" applyFill="1" applyBorder="1"/>
    <xf numFmtId="164" fontId="5" fillId="7" borderId="12" xfId="1" applyNumberFormat="1" applyFont="1" applyFill="1" applyBorder="1"/>
    <xf numFmtId="164" fontId="5" fillId="7" borderId="0" xfId="1" applyNumberFormat="1" applyFont="1" applyFill="1" applyBorder="1"/>
    <xf numFmtId="164" fontId="5" fillId="7" borderId="11" xfId="1" applyNumberFormat="1" applyFont="1" applyFill="1" applyBorder="1"/>
    <xf numFmtId="164" fontId="5" fillId="7" borderId="10" xfId="1" applyNumberFormat="1" applyFont="1" applyFill="1" applyBorder="1"/>
    <xf numFmtId="164" fontId="7" fillId="7" borderId="13" xfId="1" applyNumberFormat="1" applyFont="1" applyFill="1" applyBorder="1"/>
    <xf numFmtId="164" fontId="7" fillId="7" borderId="5" xfId="1" applyNumberFormat="1" applyFont="1" applyFill="1" applyBorder="1"/>
    <xf numFmtId="164" fontId="7" fillId="7" borderId="14" xfId="1" applyNumberFormat="1" applyFont="1" applyFill="1" applyBorder="1"/>
    <xf numFmtId="164" fontId="7" fillId="7" borderId="6" xfId="1" applyNumberFormat="1" applyFont="1" applyFill="1" applyBorder="1"/>
    <xf numFmtId="164" fontId="7" fillId="7" borderId="12" xfId="1" applyNumberFormat="1" applyFont="1" applyFill="1" applyBorder="1"/>
    <xf numFmtId="164" fontId="7" fillId="7" borderId="0" xfId="1" applyNumberFormat="1" applyFont="1" applyFill="1" applyBorder="1"/>
    <xf numFmtId="164" fontId="7" fillId="7" borderId="11" xfId="1" applyNumberFormat="1" applyFont="1" applyFill="1" applyBorder="1"/>
    <xf numFmtId="164" fontId="7" fillId="7" borderId="10" xfId="1" applyNumberFormat="1" applyFont="1" applyFill="1" applyBorder="1"/>
    <xf numFmtId="0" fontId="11" fillId="4" borderId="16" xfId="0" applyFont="1" applyFill="1" applyBorder="1"/>
    <xf numFmtId="0" fontId="12" fillId="4" borderId="17" xfId="0" applyFont="1" applyFill="1" applyBorder="1"/>
    <xf numFmtId="0" fontId="11" fillId="4" borderId="18" xfId="0" applyFont="1" applyFill="1" applyBorder="1"/>
    <xf numFmtId="0" fontId="0" fillId="5" borderId="7" xfId="0" applyFill="1" applyBorder="1"/>
    <xf numFmtId="0" fontId="0" fillId="5" borderId="0" xfId="0" applyFill="1" applyBorder="1"/>
    <xf numFmtId="44" fontId="5" fillId="0" borderId="19" xfId="1" applyNumberFormat="1" applyFont="1" applyBorder="1"/>
    <xf numFmtId="0" fontId="5" fillId="0" borderId="0" xfId="0" applyFont="1" applyBorder="1"/>
    <xf numFmtId="0" fontId="5" fillId="0" borderId="0" xfId="0" applyFont="1" applyFill="1" applyBorder="1"/>
    <xf numFmtId="44" fontId="5" fillId="5" borderId="19" xfId="1" applyNumberFormat="1" applyFont="1" applyFill="1" applyBorder="1"/>
    <xf numFmtId="0" fontId="5" fillId="5" borderId="7" xfId="0" applyFont="1" applyFill="1" applyBorder="1"/>
    <xf numFmtId="0" fontId="5" fillId="5" borderId="0" xfId="0" applyFont="1" applyFill="1" applyBorder="1"/>
    <xf numFmtId="0" fontId="13" fillId="4" borderId="20" xfId="0" applyFont="1" applyFill="1" applyBorder="1"/>
    <xf numFmtId="0" fontId="12" fillId="4" borderId="21" xfId="0" applyFont="1" applyFill="1" applyBorder="1"/>
    <xf numFmtId="0" fontId="5" fillId="5" borderId="1" xfId="0" applyFont="1" applyFill="1" applyBorder="1"/>
    <xf numFmtId="0" fontId="5" fillId="5" borderId="2" xfId="0" applyFont="1" applyFill="1" applyBorder="1"/>
    <xf numFmtId="44" fontId="5" fillId="5" borderId="23" xfId="1" applyFont="1" applyFill="1" applyBorder="1"/>
    <xf numFmtId="44" fontId="5" fillId="0" borderId="19" xfId="1" applyFont="1" applyBorder="1"/>
    <xf numFmtId="44" fontId="5" fillId="5" borderId="19" xfId="1" applyFont="1" applyFill="1" applyBorder="1"/>
    <xf numFmtId="0" fontId="7" fillId="3" borderId="4" xfId="0" applyFont="1" applyFill="1" applyBorder="1"/>
    <xf numFmtId="0" fontId="7" fillId="3" borderId="5" xfId="0" applyFont="1" applyFill="1" applyBorder="1"/>
    <xf numFmtId="44" fontId="7" fillId="3" borderId="24" xfId="1" applyFont="1" applyFill="1" applyBorder="1"/>
    <xf numFmtId="0" fontId="7" fillId="3" borderId="1" xfId="0" applyFont="1" applyFill="1" applyBorder="1"/>
    <xf numFmtId="0" fontId="7" fillId="3" borderId="2" xfId="0" applyFont="1" applyFill="1" applyBorder="1"/>
    <xf numFmtId="0" fontId="7" fillId="3" borderId="23" xfId="0" applyFont="1" applyFill="1" applyBorder="1"/>
    <xf numFmtId="164" fontId="7" fillId="3" borderId="24" xfId="1" applyNumberFormat="1" applyFont="1" applyFill="1" applyBorder="1"/>
    <xf numFmtId="0" fontId="7" fillId="3" borderId="16" xfId="0" applyFont="1" applyFill="1" applyBorder="1"/>
    <xf numFmtId="0" fontId="7" fillId="3" borderId="25" xfId="0" applyFont="1" applyFill="1" applyBorder="1"/>
    <xf numFmtId="43" fontId="7" fillId="3" borderId="18" xfId="0" applyNumberFormat="1" applyFont="1" applyFill="1" applyBorder="1"/>
    <xf numFmtId="43" fontId="7" fillId="3" borderId="24" xfId="0" applyNumberFormat="1" applyFont="1" applyFill="1" applyBorder="1"/>
    <xf numFmtId="0" fontId="7" fillId="3" borderId="15" xfId="0" applyFont="1" applyFill="1" applyBorder="1"/>
    <xf numFmtId="0" fontId="7" fillId="3" borderId="26" xfId="0" applyFont="1" applyFill="1" applyBorder="1"/>
    <xf numFmtId="44" fontId="7" fillId="3" borderId="27" xfId="1" applyFont="1" applyFill="1" applyBorder="1"/>
    <xf numFmtId="44" fontId="11" fillId="4" borderId="22" xfId="1" applyNumberFormat="1" applyFont="1" applyFill="1" applyBorder="1"/>
    <xf numFmtId="0" fontId="5" fillId="0" borderId="7" xfId="0" applyFont="1" applyBorder="1"/>
    <xf numFmtId="0" fontId="5" fillId="0" borderId="35" xfId="0" applyFont="1" applyBorder="1"/>
    <xf numFmtId="0" fontId="5" fillId="5" borderId="7" xfId="0" applyFont="1" applyFill="1" applyBorder="1"/>
    <xf numFmtId="0" fontId="5" fillId="5" borderId="35" xfId="0" applyFont="1" applyFill="1" applyBorder="1"/>
    <xf numFmtId="0" fontId="5" fillId="0" borderId="7" xfId="0" applyFont="1" applyFill="1" applyBorder="1"/>
    <xf numFmtId="0" fontId="5" fillId="0" borderId="35" xfId="0" applyFont="1" applyFill="1" applyBorder="1"/>
    <xf numFmtId="0" fontId="5" fillId="0" borderId="33" xfId="0" applyFont="1" applyBorder="1"/>
    <xf numFmtId="0" fontId="5" fillId="0" borderId="36" xfId="0" applyFont="1" applyBorder="1"/>
    <xf numFmtId="0" fontId="5" fillId="0" borderId="34" xfId="0" applyFont="1" applyBorder="1"/>
    <xf numFmtId="0" fontId="5" fillId="5" borderId="0" xfId="0" applyFont="1" applyFill="1" applyBorder="1"/>
    <xf numFmtId="0" fontId="5" fillId="0" borderId="0" xfId="0" applyFont="1" applyFill="1" applyBorder="1"/>
    <xf numFmtId="0" fontId="5" fillId="0" borderId="0" xfId="0" applyFont="1" applyBorder="1"/>
    <xf numFmtId="164" fontId="11" fillId="8" borderId="28" xfId="1" applyNumberFormat="1" applyFont="1" applyFill="1" applyBorder="1"/>
    <xf numFmtId="164" fontId="11" fillId="8" borderId="26" xfId="1" applyNumberFormat="1" applyFont="1" applyFill="1" applyBorder="1"/>
    <xf numFmtId="164" fontId="11" fillId="8" borderId="29" xfId="1" applyNumberFormat="1" applyFont="1" applyFill="1" applyBorder="1"/>
    <xf numFmtId="164" fontId="11" fillId="8" borderId="32" xfId="1" applyNumberFormat="1" applyFont="1" applyFill="1" applyBorder="1"/>
    <xf numFmtId="0" fontId="14" fillId="0" borderId="1" xfId="0" applyFont="1" applyBorder="1"/>
    <xf numFmtId="164" fontId="15" fillId="0" borderId="9" xfId="1" applyNumberFormat="1" applyFont="1" applyBorder="1"/>
    <xf numFmtId="164" fontId="15" fillId="0" borderId="2" xfId="1" applyNumberFormat="1" applyFont="1" applyBorder="1"/>
    <xf numFmtId="164" fontId="15" fillId="0" borderId="8" xfId="1" applyNumberFormat="1" applyFont="1" applyBorder="1"/>
    <xf numFmtId="164" fontId="15" fillId="0" borderId="3" xfId="1" applyNumberFormat="1" applyFont="1" applyBorder="1"/>
    <xf numFmtId="164" fontId="9" fillId="6" borderId="10" xfId="1" applyNumberFormat="1" applyFont="1" applyFill="1" applyBorder="1"/>
    <xf numFmtId="164" fontId="9" fillId="0" borderId="10" xfId="1" applyNumberFormat="1" applyFont="1" applyBorder="1"/>
    <xf numFmtId="164" fontId="9" fillId="6" borderId="5" xfId="1" applyNumberFormat="1" applyFont="1" applyFill="1" applyBorder="1"/>
    <xf numFmtId="164" fontId="9" fillId="6" borderId="6" xfId="1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65C1"/>
      <color rgb="FF3C94DC"/>
      <color rgb="FF71B1E5"/>
      <color rgb="FF595959"/>
      <color rgb="FFE4F1F9"/>
      <color rgb="FF404040"/>
      <color rgb="FFA4CDEE"/>
      <color rgb="FFFFFE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26</xdr:row>
      <xdr:rowOff>19050</xdr:rowOff>
    </xdr:from>
    <xdr:to>
      <xdr:col>9</xdr:col>
      <xdr:colOff>104775</xdr:colOff>
      <xdr:row>33</xdr:row>
      <xdr:rowOff>47625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5010150" y="4352925"/>
          <a:ext cx="1666875" cy="1171575"/>
        </a:xfrm>
        <a:prstGeom prst="rect">
          <a:avLst/>
        </a:prstGeom>
        <a:solidFill>
          <a:srgbClr val="E4F1F9"/>
        </a:solidFill>
        <a:ln w="28575">
          <a:solidFill>
            <a:schemeClr val="bg1">
              <a:lumMod val="50000"/>
            </a:schemeClr>
          </a:solidFill>
          <a:prstDash val="sysDash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404040"/>
              </a:solidFill>
              <a:latin typeface="Arial"/>
              <a:cs typeface="Arial"/>
            </a:rPr>
            <a:t>Working capital is based off loss of receivables, and payables.  The need to prepare for payroll, and operating expenses for the transition month, without a credit line.</a:t>
          </a:r>
        </a:p>
      </xdr:txBody>
    </xdr:sp>
    <xdr:clientData/>
  </xdr:twoCellAnchor>
  <xdr:twoCellAnchor>
    <xdr:from>
      <xdr:col>9</xdr:col>
      <xdr:colOff>266700</xdr:colOff>
      <xdr:row>23</xdr:row>
      <xdr:rowOff>66675</xdr:rowOff>
    </xdr:from>
    <xdr:to>
      <xdr:col>12</xdr:col>
      <xdr:colOff>457200</xdr:colOff>
      <xdr:row>36</xdr:row>
      <xdr:rowOff>47625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6838950" y="3914775"/>
          <a:ext cx="2019300" cy="2114550"/>
        </a:xfrm>
        <a:prstGeom prst="rect">
          <a:avLst/>
        </a:prstGeom>
        <a:solidFill>
          <a:srgbClr val="E4F1F9"/>
        </a:solidFill>
        <a:ln w="28575">
          <a:solidFill>
            <a:schemeClr val="bg1">
              <a:lumMod val="50000"/>
            </a:schemeClr>
          </a:solidFill>
          <a:prstDash val="sysDash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404040"/>
              </a:solidFill>
              <a:latin typeface="Arial"/>
              <a:cs typeface="Arial"/>
            </a:rPr>
            <a:t>Company needs to trim operating expenses to 27% or less of Revenues.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40404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404040"/>
              </a:solidFill>
              <a:latin typeface="Arial"/>
              <a:cs typeface="Arial"/>
            </a:rPr>
            <a:t>OH in New Home to 10% of sales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404040"/>
              </a:solidFill>
              <a:latin typeface="Arial"/>
              <a:cs typeface="Arial"/>
            </a:rPr>
            <a:t>OH in Service 45% of sales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404040"/>
              </a:solidFill>
              <a:latin typeface="Arial"/>
              <a:cs typeface="Arial"/>
            </a:rPr>
            <a:t>OH in AOR to 30% of sales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404040"/>
              </a:solidFill>
              <a:latin typeface="Arial"/>
              <a:cs typeface="Arial"/>
            </a:rPr>
            <a:t>OH in Maintencne to 35% of sales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40404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404040"/>
              </a:solidFill>
              <a:latin typeface="Arial"/>
              <a:cs typeface="Arial"/>
            </a:rPr>
            <a:t>Excess marketing in 2005 allows media plan to develop replacement market.</a:t>
          </a:r>
        </a:p>
      </xdr:txBody>
    </xdr:sp>
    <xdr:clientData/>
  </xdr:twoCellAnchor>
  <xdr:twoCellAnchor>
    <xdr:from>
      <xdr:col>2</xdr:col>
      <xdr:colOff>9525</xdr:colOff>
      <xdr:row>1</xdr:row>
      <xdr:rowOff>28575</xdr:rowOff>
    </xdr:from>
    <xdr:to>
      <xdr:col>4</xdr:col>
      <xdr:colOff>114300</xdr:colOff>
      <xdr:row>3</xdr:row>
      <xdr:rowOff>95250</xdr:rowOff>
    </xdr:to>
    <xdr:sp macro="" textlink="">
      <xdr:nvSpPr>
        <xdr:cNvPr id="2" name="TextBox 1"/>
        <xdr:cNvSpPr txBox="1"/>
      </xdr:nvSpPr>
      <xdr:spPr>
        <a:xfrm>
          <a:off x="200025" y="190500"/>
          <a:ext cx="3086100" cy="390525"/>
        </a:xfrm>
        <a:prstGeom prst="rect">
          <a:avLst/>
        </a:prstGeom>
        <a:solidFill>
          <a:schemeClr val="lt1"/>
        </a:solidFill>
        <a:ln w="19050" cmpd="sng">
          <a:solidFill>
            <a:srgbClr val="0065C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 i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Capital Plan</a:t>
          </a:r>
        </a:p>
      </xdr:txBody>
    </xdr:sp>
    <xdr:clientData/>
  </xdr:twoCellAnchor>
  <xdr:twoCellAnchor>
    <xdr:from>
      <xdr:col>5</xdr:col>
      <xdr:colOff>152400</xdr:colOff>
      <xdr:row>28</xdr:row>
      <xdr:rowOff>76200</xdr:rowOff>
    </xdr:from>
    <xdr:to>
      <xdr:col>6</xdr:col>
      <xdr:colOff>361950</xdr:colOff>
      <xdr:row>30</xdr:row>
      <xdr:rowOff>114300</xdr:rowOff>
    </xdr:to>
    <xdr:sp macro="" textlink="">
      <xdr:nvSpPr>
        <xdr:cNvPr id="7" name="AutoShape 1"/>
        <xdr:cNvSpPr>
          <a:spLocks noChangeArrowheads="1"/>
        </xdr:cNvSpPr>
      </xdr:nvSpPr>
      <xdr:spPr bwMode="auto">
        <a:xfrm rot="10800000">
          <a:off x="4143375" y="4733925"/>
          <a:ext cx="819150" cy="361950"/>
        </a:xfrm>
        <a:prstGeom prst="rightArrow">
          <a:avLst>
            <a:gd name="adj1" fmla="val 50000"/>
            <a:gd name="adj2" fmla="val 47500"/>
          </a:avLst>
        </a:prstGeom>
        <a:solidFill>
          <a:srgbClr val="FAC090"/>
        </a:solidFill>
        <a:ln w="28575">
          <a:solidFill>
            <a:schemeClr val="tx1">
              <a:lumMod val="50000"/>
              <a:lumOff val="50000"/>
            </a:schemeClr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9"/>
  <sheetViews>
    <sheetView tabSelected="1" workbookViewId="0">
      <selection activeCell="F45" sqref="F45"/>
    </sheetView>
  </sheetViews>
  <sheetFormatPr defaultRowHeight="12.75" x14ac:dyDescent="0.2"/>
  <cols>
    <col min="1" max="1" width="1.5703125" customWidth="1"/>
    <col min="2" max="2" width="46.7109375" customWidth="1"/>
    <col min="3" max="3" width="11.28515625" bestFit="1" customWidth="1"/>
    <col min="4" max="17" width="15.85546875" bestFit="1" customWidth="1"/>
    <col min="18" max="18" width="14.28515625" customWidth="1"/>
  </cols>
  <sheetData>
    <row r="1" spans="2:18" ht="13.5" thickBot="1" x14ac:dyDescent="0.25"/>
    <row r="2" spans="2:18" ht="20.25" x14ac:dyDescent="0.3">
      <c r="B2" s="131" t="s">
        <v>36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10"/>
    </row>
    <row r="3" spans="2:18" ht="13.5" thickBot="1" x14ac:dyDescent="0.25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  <c r="R3" s="10"/>
    </row>
    <row r="4" spans="2:18" x14ac:dyDescent="0.2">
      <c r="B4" s="14" t="s">
        <v>0</v>
      </c>
      <c r="C4" s="15" t="s">
        <v>1</v>
      </c>
      <c r="D4" s="16" t="s">
        <v>4</v>
      </c>
      <c r="E4" s="17" t="s">
        <v>5</v>
      </c>
      <c r="F4" s="16" t="s">
        <v>6</v>
      </c>
      <c r="G4" s="17" t="s">
        <v>7</v>
      </c>
      <c r="H4" s="17" t="s">
        <v>8</v>
      </c>
      <c r="I4" s="17" t="s">
        <v>9</v>
      </c>
      <c r="J4" s="17" t="s">
        <v>10</v>
      </c>
      <c r="K4" s="17" t="s">
        <v>11</v>
      </c>
      <c r="L4" s="17" t="s">
        <v>12</v>
      </c>
      <c r="M4" s="17" t="s">
        <v>13</v>
      </c>
      <c r="N4" s="17" t="s">
        <v>2</v>
      </c>
      <c r="O4" s="17" t="s">
        <v>3</v>
      </c>
      <c r="P4" s="50" t="s">
        <v>4</v>
      </c>
      <c r="Q4" s="18" t="s">
        <v>5</v>
      </c>
      <c r="R4" s="19" t="s">
        <v>14</v>
      </c>
    </row>
    <row r="5" spans="2:18" ht="13.5" thickBot="1" x14ac:dyDescent="0.25">
      <c r="B5" s="20"/>
      <c r="C5" s="21">
        <v>38717</v>
      </c>
      <c r="D5" s="22"/>
      <c r="E5" s="23"/>
      <c r="F5" s="22"/>
      <c r="G5" s="23"/>
      <c r="H5" s="22"/>
      <c r="I5" s="23"/>
      <c r="J5" s="23"/>
      <c r="K5" s="23"/>
      <c r="L5" s="23"/>
      <c r="M5" s="23"/>
      <c r="N5" s="23"/>
      <c r="O5" s="23"/>
      <c r="P5" s="24"/>
      <c r="Q5" s="25"/>
      <c r="R5" s="26"/>
    </row>
    <row r="6" spans="2:18" x14ac:dyDescent="0.2">
      <c r="B6" s="32" t="s">
        <v>15</v>
      </c>
      <c r="C6" s="49">
        <v>12000</v>
      </c>
      <c r="D6" s="38">
        <f>+(C$34)</f>
        <v>12000</v>
      </c>
      <c r="E6" s="38">
        <f>+(D$34)</f>
        <v>97000</v>
      </c>
      <c r="F6" s="38">
        <f t="shared" ref="F6:Q6" si="0">+(E$34)</f>
        <v>43000</v>
      </c>
      <c r="G6" s="38">
        <f t="shared" si="0"/>
        <v>33000</v>
      </c>
      <c r="H6" s="38">
        <f t="shared" si="0"/>
        <v>-128000</v>
      </c>
      <c r="I6" s="38">
        <f t="shared" si="0"/>
        <v>-137000</v>
      </c>
      <c r="J6" s="38">
        <f t="shared" si="0"/>
        <v>-71000</v>
      </c>
      <c r="K6" s="38">
        <f t="shared" si="0"/>
        <v>-146000</v>
      </c>
      <c r="L6" s="38">
        <f t="shared" si="0"/>
        <v>-146000</v>
      </c>
      <c r="M6" s="38">
        <f t="shared" si="0"/>
        <v>-146000</v>
      </c>
      <c r="N6" s="38">
        <f t="shared" si="0"/>
        <v>-146000</v>
      </c>
      <c r="O6" s="38">
        <f t="shared" si="0"/>
        <v>-146000</v>
      </c>
      <c r="P6" s="38">
        <f t="shared" si="0"/>
        <v>-146000</v>
      </c>
      <c r="Q6" s="38">
        <f t="shared" si="0"/>
        <v>-146000</v>
      </c>
      <c r="R6" s="1"/>
    </row>
    <row r="7" spans="2:18" x14ac:dyDescent="0.2">
      <c r="B7" s="33" t="s">
        <v>16</v>
      </c>
      <c r="C7" s="3"/>
      <c r="D7" s="51">
        <v>0</v>
      </c>
      <c r="E7" s="52">
        <v>0</v>
      </c>
      <c r="F7" s="51">
        <v>0</v>
      </c>
      <c r="G7" s="53">
        <v>0</v>
      </c>
      <c r="H7" s="51">
        <v>0</v>
      </c>
      <c r="I7" s="53">
        <v>0</v>
      </c>
      <c r="J7" s="54">
        <v>0</v>
      </c>
      <c r="K7" s="54">
        <v>0</v>
      </c>
      <c r="L7" s="54">
        <v>0</v>
      </c>
      <c r="M7" s="55">
        <v>0</v>
      </c>
      <c r="N7" s="55">
        <v>0</v>
      </c>
      <c r="O7" s="55">
        <v>0</v>
      </c>
      <c r="P7" s="55">
        <v>0</v>
      </c>
      <c r="Q7" s="56">
        <v>0</v>
      </c>
      <c r="R7" s="59">
        <f>SUM(D7:Q7)</f>
        <v>0</v>
      </c>
    </row>
    <row r="8" spans="2:18" x14ac:dyDescent="0.2">
      <c r="B8" s="33" t="s">
        <v>17</v>
      </c>
      <c r="C8" s="3"/>
      <c r="D8" s="27">
        <v>5000</v>
      </c>
      <c r="E8" s="28">
        <v>5000</v>
      </c>
      <c r="F8" s="27">
        <v>8000</v>
      </c>
      <c r="G8" s="28">
        <v>0</v>
      </c>
      <c r="H8" s="27">
        <v>20000</v>
      </c>
      <c r="I8" s="28">
        <v>28000</v>
      </c>
      <c r="J8" s="29">
        <v>0</v>
      </c>
      <c r="K8" s="29">
        <v>0</v>
      </c>
      <c r="L8" s="29">
        <v>0</v>
      </c>
      <c r="M8" s="27">
        <v>0</v>
      </c>
      <c r="N8" s="27">
        <v>0</v>
      </c>
      <c r="O8" s="27">
        <v>0</v>
      </c>
      <c r="P8" s="27">
        <v>0</v>
      </c>
      <c r="Q8" s="30">
        <v>0</v>
      </c>
      <c r="R8" s="31">
        <f>SUM(D8:Q8)</f>
        <v>66000</v>
      </c>
    </row>
    <row r="9" spans="2:18" x14ac:dyDescent="0.2">
      <c r="B9" s="33" t="s">
        <v>18</v>
      </c>
      <c r="C9" s="3"/>
      <c r="D9" s="51">
        <v>20000</v>
      </c>
      <c r="E9" s="53">
        <v>25000</v>
      </c>
      <c r="F9" s="51">
        <v>43000</v>
      </c>
      <c r="G9" s="53">
        <v>0</v>
      </c>
      <c r="H9" s="51">
        <v>58000</v>
      </c>
      <c r="I9" s="53">
        <v>65000</v>
      </c>
      <c r="J9" s="57">
        <v>0</v>
      </c>
      <c r="K9" s="57">
        <v>0</v>
      </c>
      <c r="L9" s="57">
        <v>0</v>
      </c>
      <c r="M9" s="51">
        <v>0</v>
      </c>
      <c r="N9" s="51">
        <v>0</v>
      </c>
      <c r="O9" s="51">
        <v>0</v>
      </c>
      <c r="P9" s="51">
        <v>0</v>
      </c>
      <c r="Q9" s="58">
        <v>0</v>
      </c>
      <c r="R9" s="59">
        <f>SUM(D9:Q9)</f>
        <v>211000</v>
      </c>
    </row>
    <row r="10" spans="2:18" x14ac:dyDescent="0.2">
      <c r="B10" s="33" t="s">
        <v>19</v>
      </c>
      <c r="C10" s="3"/>
      <c r="D10" s="27">
        <v>20000</v>
      </c>
      <c r="E10" s="40">
        <v>38000</v>
      </c>
      <c r="F10" s="27">
        <v>57000</v>
      </c>
      <c r="G10" s="28">
        <v>0</v>
      </c>
      <c r="H10" s="27">
        <v>100000</v>
      </c>
      <c r="I10" s="28">
        <v>220000</v>
      </c>
      <c r="J10" s="29">
        <v>0</v>
      </c>
      <c r="K10" s="29">
        <v>0</v>
      </c>
      <c r="L10" s="29">
        <v>0</v>
      </c>
      <c r="M10" s="27">
        <v>0</v>
      </c>
      <c r="N10" s="27">
        <v>0</v>
      </c>
      <c r="O10" s="27">
        <v>0</v>
      </c>
      <c r="P10" s="27">
        <v>0</v>
      </c>
      <c r="Q10" s="30">
        <v>0</v>
      </c>
      <c r="R10" s="31">
        <f>SUM(D10:Q10)</f>
        <v>435000</v>
      </c>
    </row>
    <row r="11" spans="2:18" x14ac:dyDescent="0.2">
      <c r="B11" s="33" t="s">
        <v>20</v>
      </c>
      <c r="C11" s="3"/>
      <c r="D11" s="51">
        <v>0</v>
      </c>
      <c r="E11" s="53">
        <v>0</v>
      </c>
      <c r="F11" s="51">
        <v>0</v>
      </c>
      <c r="G11" s="53">
        <v>0</v>
      </c>
      <c r="H11" s="51">
        <v>0</v>
      </c>
      <c r="I11" s="53">
        <v>0</v>
      </c>
      <c r="J11" s="57">
        <v>0</v>
      </c>
      <c r="K11" s="57">
        <v>0</v>
      </c>
      <c r="L11" s="57">
        <v>0</v>
      </c>
      <c r="M11" s="51">
        <v>0</v>
      </c>
      <c r="N11" s="51">
        <v>0</v>
      </c>
      <c r="O11" s="51">
        <v>0</v>
      </c>
      <c r="P11" s="51">
        <v>0</v>
      </c>
      <c r="Q11" s="58">
        <v>0</v>
      </c>
      <c r="R11" s="59">
        <f t="shared" ref="R11:R22" si="1">SUM(D11:Q11)</f>
        <v>0</v>
      </c>
    </row>
    <row r="12" spans="2:18" x14ac:dyDescent="0.2">
      <c r="B12" s="33" t="s">
        <v>21</v>
      </c>
      <c r="C12" s="3"/>
      <c r="D12" s="27">
        <v>0</v>
      </c>
      <c r="E12" s="28">
        <v>0</v>
      </c>
      <c r="F12" s="27">
        <v>0</v>
      </c>
      <c r="G12" s="28">
        <v>0</v>
      </c>
      <c r="H12" s="27">
        <v>0</v>
      </c>
      <c r="I12" s="28">
        <v>0</v>
      </c>
      <c r="J12" s="29">
        <v>0</v>
      </c>
      <c r="K12" s="29">
        <v>0</v>
      </c>
      <c r="L12" s="29">
        <v>0</v>
      </c>
      <c r="M12" s="27">
        <v>0</v>
      </c>
      <c r="N12" s="27">
        <v>0</v>
      </c>
      <c r="O12" s="27">
        <v>0</v>
      </c>
      <c r="P12" s="27">
        <v>0</v>
      </c>
      <c r="Q12" s="30">
        <v>0</v>
      </c>
      <c r="R12" s="31">
        <f t="shared" si="1"/>
        <v>0</v>
      </c>
    </row>
    <row r="13" spans="2:18" x14ac:dyDescent="0.2">
      <c r="B13" s="33" t="s">
        <v>22</v>
      </c>
      <c r="C13" s="3"/>
      <c r="D13" s="51">
        <v>0</v>
      </c>
      <c r="E13" s="53">
        <v>0</v>
      </c>
      <c r="F13" s="51">
        <v>0</v>
      </c>
      <c r="G13" s="53">
        <v>0</v>
      </c>
      <c r="H13" s="51">
        <v>0</v>
      </c>
      <c r="I13" s="53">
        <v>0</v>
      </c>
      <c r="J13" s="57">
        <v>0</v>
      </c>
      <c r="K13" s="57">
        <v>0</v>
      </c>
      <c r="L13" s="57">
        <v>0</v>
      </c>
      <c r="M13" s="51">
        <v>0</v>
      </c>
      <c r="N13" s="51">
        <v>0</v>
      </c>
      <c r="O13" s="51">
        <v>0</v>
      </c>
      <c r="P13" s="51">
        <v>0</v>
      </c>
      <c r="Q13" s="58">
        <v>0</v>
      </c>
      <c r="R13" s="59">
        <f t="shared" si="1"/>
        <v>0</v>
      </c>
    </row>
    <row r="14" spans="2:18" x14ac:dyDescent="0.2">
      <c r="B14" s="33" t="s">
        <v>23</v>
      </c>
      <c r="C14" s="3"/>
      <c r="D14" s="27">
        <v>0</v>
      </c>
      <c r="E14" s="28">
        <v>0</v>
      </c>
      <c r="F14" s="27">
        <v>0</v>
      </c>
      <c r="G14" s="28">
        <v>0</v>
      </c>
      <c r="H14" s="27">
        <v>0</v>
      </c>
      <c r="I14" s="28">
        <v>0</v>
      </c>
      <c r="J14" s="29">
        <v>0</v>
      </c>
      <c r="K14" s="29">
        <v>0</v>
      </c>
      <c r="L14" s="29">
        <v>0</v>
      </c>
      <c r="M14" s="27">
        <v>0</v>
      </c>
      <c r="N14" s="27">
        <v>0</v>
      </c>
      <c r="O14" s="27">
        <v>0</v>
      </c>
      <c r="P14" s="27">
        <v>0</v>
      </c>
      <c r="Q14" s="30">
        <v>0</v>
      </c>
      <c r="R14" s="31">
        <f t="shared" si="1"/>
        <v>0</v>
      </c>
    </row>
    <row r="15" spans="2:18" x14ac:dyDescent="0.2">
      <c r="B15" s="33" t="s">
        <v>24</v>
      </c>
      <c r="C15" s="3"/>
      <c r="D15" s="51">
        <v>0</v>
      </c>
      <c r="E15" s="53">
        <v>0</v>
      </c>
      <c r="F15" s="51">
        <v>0</v>
      </c>
      <c r="G15" s="53">
        <v>0</v>
      </c>
      <c r="H15" s="51">
        <v>0</v>
      </c>
      <c r="I15" s="53">
        <v>0</v>
      </c>
      <c r="J15" s="57">
        <v>0</v>
      </c>
      <c r="K15" s="57">
        <v>0</v>
      </c>
      <c r="L15" s="57">
        <v>0</v>
      </c>
      <c r="M15" s="51">
        <v>0</v>
      </c>
      <c r="N15" s="51">
        <v>0</v>
      </c>
      <c r="O15" s="51">
        <v>0</v>
      </c>
      <c r="P15" s="51">
        <v>0</v>
      </c>
      <c r="Q15" s="58">
        <v>0</v>
      </c>
      <c r="R15" s="59">
        <f t="shared" si="1"/>
        <v>0</v>
      </c>
    </row>
    <row r="16" spans="2:18" x14ac:dyDescent="0.2">
      <c r="B16" s="33" t="s">
        <v>25</v>
      </c>
      <c r="C16" s="3"/>
      <c r="D16" s="27">
        <v>0</v>
      </c>
      <c r="E16" s="28">
        <v>0</v>
      </c>
      <c r="F16" s="27">
        <v>0</v>
      </c>
      <c r="G16" s="28">
        <v>0</v>
      </c>
      <c r="H16" s="27">
        <v>0</v>
      </c>
      <c r="I16" s="28">
        <v>0</v>
      </c>
      <c r="J16" s="29">
        <v>0</v>
      </c>
      <c r="K16" s="29">
        <v>0</v>
      </c>
      <c r="L16" s="29">
        <v>0</v>
      </c>
      <c r="M16" s="27">
        <v>0</v>
      </c>
      <c r="N16" s="27">
        <v>0</v>
      </c>
      <c r="O16" s="27">
        <v>0</v>
      </c>
      <c r="P16" s="27">
        <v>0</v>
      </c>
      <c r="Q16" s="30">
        <v>0</v>
      </c>
      <c r="R16" s="31">
        <f t="shared" si="1"/>
        <v>0</v>
      </c>
    </row>
    <row r="17" spans="2:18" x14ac:dyDescent="0.2">
      <c r="B17" s="33" t="s">
        <v>26</v>
      </c>
      <c r="C17" s="3"/>
      <c r="D17" s="51">
        <v>0</v>
      </c>
      <c r="E17" s="53">
        <v>0</v>
      </c>
      <c r="F17" s="51">
        <v>0</v>
      </c>
      <c r="G17" s="53">
        <v>0</v>
      </c>
      <c r="H17" s="51">
        <v>0</v>
      </c>
      <c r="I17" s="53">
        <v>0</v>
      </c>
      <c r="J17" s="57">
        <v>0</v>
      </c>
      <c r="K17" s="57">
        <v>0</v>
      </c>
      <c r="L17" s="57">
        <v>0</v>
      </c>
      <c r="M17" s="51">
        <v>0</v>
      </c>
      <c r="N17" s="51">
        <v>0</v>
      </c>
      <c r="O17" s="51">
        <v>0</v>
      </c>
      <c r="P17" s="51">
        <v>0</v>
      </c>
      <c r="Q17" s="58">
        <v>0</v>
      </c>
      <c r="R17" s="59">
        <f t="shared" si="1"/>
        <v>0</v>
      </c>
    </row>
    <row r="18" spans="2:18" x14ac:dyDescent="0.2">
      <c r="B18" s="33" t="s">
        <v>27</v>
      </c>
      <c r="C18" s="3"/>
      <c r="D18" s="27">
        <v>3000</v>
      </c>
      <c r="E18" s="28">
        <v>0</v>
      </c>
      <c r="F18" s="27">
        <v>0</v>
      </c>
      <c r="G18" s="28">
        <v>0</v>
      </c>
      <c r="H18" s="27">
        <v>0</v>
      </c>
      <c r="I18" s="28">
        <v>0</v>
      </c>
      <c r="J18" s="29">
        <v>0</v>
      </c>
      <c r="K18" s="29">
        <v>0</v>
      </c>
      <c r="L18" s="29">
        <v>0</v>
      </c>
      <c r="M18" s="27">
        <v>0</v>
      </c>
      <c r="N18" s="27">
        <v>0</v>
      </c>
      <c r="O18" s="27">
        <v>0</v>
      </c>
      <c r="P18" s="27">
        <v>0</v>
      </c>
      <c r="Q18" s="30">
        <v>0</v>
      </c>
      <c r="R18" s="31">
        <f t="shared" si="1"/>
        <v>3000</v>
      </c>
    </row>
    <row r="19" spans="2:18" ht="13.5" thickBot="1" x14ac:dyDescent="0.25">
      <c r="B19" s="34" t="s">
        <v>28</v>
      </c>
      <c r="C19" s="4"/>
      <c r="D19" s="68">
        <f t="shared" ref="D19:Q19" si="2">SUM(D6:D18)</f>
        <v>60000</v>
      </c>
      <c r="E19" s="69">
        <f t="shared" si="2"/>
        <v>165000</v>
      </c>
      <c r="F19" s="64">
        <f t="shared" si="2"/>
        <v>151000</v>
      </c>
      <c r="G19" s="65">
        <f t="shared" si="2"/>
        <v>33000</v>
      </c>
      <c r="H19" s="64">
        <f t="shared" si="2"/>
        <v>50000</v>
      </c>
      <c r="I19" s="65">
        <f t="shared" si="2"/>
        <v>176000</v>
      </c>
      <c r="J19" s="66">
        <f t="shared" si="2"/>
        <v>-71000</v>
      </c>
      <c r="K19" s="66">
        <f t="shared" si="2"/>
        <v>-146000</v>
      </c>
      <c r="L19" s="66">
        <f t="shared" si="2"/>
        <v>-146000</v>
      </c>
      <c r="M19" s="64">
        <f t="shared" si="2"/>
        <v>-146000</v>
      </c>
      <c r="N19" s="64">
        <f t="shared" si="2"/>
        <v>-146000</v>
      </c>
      <c r="O19" s="64">
        <f t="shared" si="2"/>
        <v>-146000</v>
      </c>
      <c r="P19" s="64">
        <f t="shared" si="2"/>
        <v>-146000</v>
      </c>
      <c r="Q19" s="67">
        <f t="shared" si="2"/>
        <v>-146000</v>
      </c>
      <c r="R19" s="59">
        <f t="shared" si="1"/>
        <v>-458000</v>
      </c>
    </row>
    <row r="20" spans="2:18" x14ac:dyDescent="0.2">
      <c r="B20" s="35" t="s">
        <v>29</v>
      </c>
      <c r="C20" s="5"/>
      <c r="D20" s="132"/>
      <c r="E20" s="133"/>
      <c r="F20" s="132"/>
      <c r="G20" s="133"/>
      <c r="H20" s="132"/>
      <c r="I20" s="133"/>
      <c r="J20" s="134"/>
      <c r="K20" s="134"/>
      <c r="L20" s="134"/>
      <c r="M20" s="132"/>
      <c r="N20" s="132"/>
      <c r="O20" s="132"/>
      <c r="P20" s="132"/>
      <c r="Q20" s="135"/>
      <c r="R20" s="31">
        <f t="shared" si="1"/>
        <v>0</v>
      </c>
    </row>
    <row r="21" spans="2:18" x14ac:dyDescent="0.2">
      <c r="B21" s="33" t="s">
        <v>37</v>
      </c>
      <c r="C21" s="3"/>
      <c r="D21" s="60">
        <v>23000</v>
      </c>
      <c r="E21" s="60">
        <v>29000</v>
      </c>
      <c r="F21" s="60">
        <v>25000</v>
      </c>
      <c r="G21" s="60">
        <v>34000</v>
      </c>
      <c r="H21" s="60">
        <v>43000</v>
      </c>
      <c r="I21" s="60">
        <v>50000</v>
      </c>
      <c r="J21" s="60">
        <v>75000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136">
        <f>SUM(N10*0.11)</f>
        <v>0</v>
      </c>
      <c r="R21" s="61">
        <f t="shared" si="1"/>
        <v>279000</v>
      </c>
    </row>
    <row r="22" spans="2:18" x14ac:dyDescent="0.2">
      <c r="B22" s="33" t="s">
        <v>87</v>
      </c>
      <c r="C22" s="3"/>
      <c r="D22" s="39">
        <v>20000</v>
      </c>
      <c r="E22" s="39">
        <v>28000</v>
      </c>
      <c r="F22" s="39">
        <v>28000</v>
      </c>
      <c r="G22" s="39">
        <v>28000</v>
      </c>
      <c r="H22" s="39">
        <v>35000</v>
      </c>
      <c r="I22" s="39">
        <v>48000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137">
        <v>0</v>
      </c>
      <c r="R22" s="31">
        <f t="shared" si="1"/>
        <v>187000</v>
      </c>
    </row>
    <row r="23" spans="2:18" x14ac:dyDescent="0.2">
      <c r="B23" s="36" t="s">
        <v>88</v>
      </c>
      <c r="C23" s="3"/>
      <c r="D23" s="60">
        <v>70000</v>
      </c>
      <c r="E23" s="60">
        <v>65000</v>
      </c>
      <c r="F23" s="60">
        <v>65000</v>
      </c>
      <c r="G23" s="60">
        <v>69000</v>
      </c>
      <c r="H23" s="60">
        <v>69000</v>
      </c>
      <c r="I23" s="60">
        <v>69000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136">
        <v>0</v>
      </c>
      <c r="R23" s="61">
        <f t="shared" ref="R23:R28" si="3">SUM(D23:Q23)</f>
        <v>407000</v>
      </c>
    </row>
    <row r="24" spans="2:18" x14ac:dyDescent="0.2">
      <c r="B24" s="36"/>
      <c r="C24" s="3"/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137">
        <v>0</v>
      </c>
      <c r="R24" s="31">
        <f t="shared" si="3"/>
        <v>0</v>
      </c>
    </row>
    <row r="25" spans="2:18" x14ac:dyDescent="0.2">
      <c r="B25" s="36"/>
      <c r="C25" s="3"/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136">
        <v>0</v>
      </c>
      <c r="R25" s="61">
        <f t="shared" si="3"/>
        <v>0</v>
      </c>
    </row>
    <row r="26" spans="2:18" x14ac:dyDescent="0.2">
      <c r="B26" s="36"/>
      <c r="C26" s="3"/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137">
        <v>0</v>
      </c>
      <c r="R26" s="31">
        <f t="shared" si="3"/>
        <v>0</v>
      </c>
    </row>
    <row r="27" spans="2:18" ht="13.5" thickBot="1" x14ac:dyDescent="0.25">
      <c r="B27" s="11"/>
      <c r="C27" s="4"/>
      <c r="D27" s="62">
        <v>0</v>
      </c>
      <c r="E27" s="138"/>
      <c r="F27" s="62"/>
      <c r="G27" s="138"/>
      <c r="H27" s="62"/>
      <c r="I27" s="138"/>
      <c r="J27" s="63"/>
      <c r="K27" s="63"/>
      <c r="L27" s="63"/>
      <c r="M27" s="62"/>
      <c r="N27" s="62"/>
      <c r="O27" s="62"/>
      <c r="P27" s="62"/>
      <c r="Q27" s="139"/>
      <c r="R27" s="61">
        <f t="shared" si="3"/>
        <v>0</v>
      </c>
    </row>
    <row r="28" spans="2:18" ht="13.5" thickBot="1" x14ac:dyDescent="0.25">
      <c r="B28" s="37" t="s">
        <v>31</v>
      </c>
      <c r="C28" s="127">
        <v>0</v>
      </c>
      <c r="D28" s="127">
        <f>SUM(D21:D27)</f>
        <v>113000</v>
      </c>
      <c r="E28" s="128">
        <f t="shared" ref="E28:Q28" si="4">SUM(E21:E26)</f>
        <v>122000</v>
      </c>
      <c r="F28" s="127">
        <f t="shared" si="4"/>
        <v>118000</v>
      </c>
      <c r="G28" s="128">
        <f t="shared" si="4"/>
        <v>131000</v>
      </c>
      <c r="H28" s="127">
        <f t="shared" si="4"/>
        <v>147000</v>
      </c>
      <c r="I28" s="128">
        <f t="shared" si="4"/>
        <v>167000</v>
      </c>
      <c r="J28" s="129">
        <f t="shared" si="4"/>
        <v>75000</v>
      </c>
      <c r="K28" s="129">
        <f t="shared" si="4"/>
        <v>0</v>
      </c>
      <c r="L28" s="129">
        <f t="shared" si="4"/>
        <v>0</v>
      </c>
      <c r="M28" s="127">
        <f t="shared" si="4"/>
        <v>0</v>
      </c>
      <c r="N28" s="127">
        <f t="shared" si="4"/>
        <v>0</v>
      </c>
      <c r="O28" s="127">
        <f>SUM(O21:O26)</f>
        <v>0</v>
      </c>
      <c r="P28" s="127">
        <f>SUM(P21:P26)</f>
        <v>0</v>
      </c>
      <c r="Q28" s="128">
        <f t="shared" si="4"/>
        <v>0</v>
      </c>
      <c r="R28" s="130">
        <f t="shared" si="3"/>
        <v>873000</v>
      </c>
    </row>
    <row r="29" spans="2:18" ht="13.5" thickBot="1" x14ac:dyDescent="0.25">
      <c r="B29" s="37" t="s">
        <v>32</v>
      </c>
      <c r="C29" s="41">
        <f>SUM(C6-C28)</f>
        <v>12000</v>
      </c>
      <c r="D29" s="41">
        <f t="shared" ref="D29:Q29" si="5">SUM(D19-D28)</f>
        <v>-53000</v>
      </c>
      <c r="E29" s="42">
        <f t="shared" si="5"/>
        <v>43000</v>
      </c>
      <c r="F29" s="41">
        <f t="shared" si="5"/>
        <v>33000</v>
      </c>
      <c r="G29" s="42">
        <f t="shared" si="5"/>
        <v>-98000</v>
      </c>
      <c r="H29" s="41">
        <f t="shared" si="5"/>
        <v>-97000</v>
      </c>
      <c r="I29" s="42">
        <f t="shared" si="5"/>
        <v>9000</v>
      </c>
      <c r="J29" s="43">
        <f t="shared" si="5"/>
        <v>-146000</v>
      </c>
      <c r="K29" s="43">
        <f t="shared" si="5"/>
        <v>-146000</v>
      </c>
      <c r="L29" s="43">
        <f t="shared" si="5"/>
        <v>-146000</v>
      </c>
      <c r="M29" s="41">
        <f t="shared" si="5"/>
        <v>-146000</v>
      </c>
      <c r="N29" s="41">
        <f t="shared" si="5"/>
        <v>-146000</v>
      </c>
      <c r="O29" s="41">
        <f t="shared" si="5"/>
        <v>-146000</v>
      </c>
      <c r="P29" s="41">
        <f t="shared" si="5"/>
        <v>-146000</v>
      </c>
      <c r="Q29" s="44">
        <f t="shared" si="5"/>
        <v>-146000</v>
      </c>
      <c r="R29" s="1"/>
    </row>
    <row r="30" spans="2:18" x14ac:dyDescent="0.2">
      <c r="B30" s="33"/>
      <c r="C30" s="3"/>
      <c r="D30" s="70"/>
      <c r="E30" s="71"/>
      <c r="F30" s="70"/>
      <c r="G30" s="71"/>
      <c r="H30" s="70"/>
      <c r="I30" s="71"/>
      <c r="J30" s="72"/>
      <c r="K30" s="72"/>
      <c r="L30" s="72"/>
      <c r="M30" s="70"/>
      <c r="N30" s="70"/>
      <c r="O30" s="70"/>
      <c r="P30" s="70"/>
      <c r="Q30" s="73"/>
      <c r="R30" s="1"/>
    </row>
    <row r="31" spans="2:18" x14ac:dyDescent="0.2">
      <c r="B31" s="33" t="s">
        <v>33</v>
      </c>
      <c r="C31" s="6"/>
      <c r="D31" s="45" t="str">
        <f>IF(D29&lt;(0.15*D19),"YES", "None Required")</f>
        <v>YES</v>
      </c>
      <c r="E31" s="46" t="str">
        <f t="shared" ref="E31:Q31" si="6">IF(E29&lt;(0.15*E19),"YES", "None Required")</f>
        <v>None Required</v>
      </c>
      <c r="F31" s="45" t="str">
        <f t="shared" si="6"/>
        <v>None Required</v>
      </c>
      <c r="G31" s="46" t="str">
        <f t="shared" si="6"/>
        <v>YES</v>
      </c>
      <c r="H31" s="45" t="str">
        <f t="shared" si="6"/>
        <v>YES</v>
      </c>
      <c r="I31" s="46" t="str">
        <f t="shared" si="6"/>
        <v>YES</v>
      </c>
      <c r="J31" s="47" t="str">
        <f t="shared" si="6"/>
        <v>YES</v>
      </c>
      <c r="K31" s="47" t="str">
        <f t="shared" si="6"/>
        <v>YES</v>
      </c>
      <c r="L31" s="47" t="str">
        <f t="shared" si="6"/>
        <v>YES</v>
      </c>
      <c r="M31" s="45" t="str">
        <f t="shared" si="6"/>
        <v>YES</v>
      </c>
      <c r="N31" s="45" t="str">
        <f t="shared" si="6"/>
        <v>YES</v>
      </c>
      <c r="O31" s="45" t="str">
        <f t="shared" si="6"/>
        <v>YES</v>
      </c>
      <c r="P31" s="45" t="str">
        <f t="shared" si="6"/>
        <v>YES</v>
      </c>
      <c r="Q31" s="48" t="str">
        <f t="shared" si="6"/>
        <v>YES</v>
      </c>
      <c r="R31" s="1"/>
    </row>
    <row r="32" spans="2:18" x14ac:dyDescent="0.2">
      <c r="B32" s="33" t="s">
        <v>34</v>
      </c>
      <c r="C32" s="27"/>
      <c r="D32" s="78">
        <v>150000</v>
      </c>
      <c r="E32" s="79">
        <v>0</v>
      </c>
      <c r="F32" s="78">
        <v>0</v>
      </c>
      <c r="G32" s="79">
        <v>-30000</v>
      </c>
      <c r="H32" s="78">
        <v>-40000</v>
      </c>
      <c r="I32" s="79">
        <v>-80000</v>
      </c>
      <c r="J32" s="80">
        <v>0</v>
      </c>
      <c r="K32" s="80">
        <v>0</v>
      </c>
      <c r="L32" s="80">
        <v>0</v>
      </c>
      <c r="M32" s="78">
        <v>0</v>
      </c>
      <c r="N32" s="78">
        <v>0</v>
      </c>
      <c r="O32" s="78">
        <v>0</v>
      </c>
      <c r="P32" s="78">
        <v>0</v>
      </c>
      <c r="Q32" s="81">
        <v>0</v>
      </c>
      <c r="R32" s="1"/>
    </row>
    <row r="33" spans="2:18" x14ac:dyDescent="0.2">
      <c r="B33" s="33"/>
      <c r="C33" s="27"/>
      <c r="D33" s="27"/>
      <c r="E33" s="28"/>
      <c r="F33" s="27"/>
      <c r="G33" s="28"/>
      <c r="H33" s="27"/>
      <c r="I33" s="28"/>
      <c r="J33" s="29"/>
      <c r="K33" s="29"/>
      <c r="L33" s="29"/>
      <c r="M33" s="27"/>
      <c r="N33" s="27"/>
      <c r="O33" s="27"/>
      <c r="P33" s="27"/>
      <c r="Q33" s="30"/>
      <c r="R33" s="1"/>
    </row>
    <row r="34" spans="2:18" ht="13.5" thickBot="1" x14ac:dyDescent="0.25">
      <c r="B34" s="34" t="s">
        <v>35</v>
      </c>
      <c r="C34" s="74">
        <f t="shared" ref="C34:Q34" si="7">SUM(C29+C32)</f>
        <v>12000</v>
      </c>
      <c r="D34" s="74">
        <f>SUM(D29+D32)</f>
        <v>97000</v>
      </c>
      <c r="E34" s="75">
        <f t="shared" si="7"/>
        <v>43000</v>
      </c>
      <c r="F34" s="74">
        <f t="shared" si="7"/>
        <v>33000</v>
      </c>
      <c r="G34" s="75">
        <f t="shared" si="7"/>
        <v>-128000</v>
      </c>
      <c r="H34" s="74">
        <f t="shared" si="7"/>
        <v>-137000</v>
      </c>
      <c r="I34" s="75">
        <f t="shared" si="7"/>
        <v>-71000</v>
      </c>
      <c r="J34" s="76">
        <f t="shared" si="7"/>
        <v>-146000</v>
      </c>
      <c r="K34" s="76">
        <f t="shared" si="7"/>
        <v>-146000</v>
      </c>
      <c r="L34" s="76">
        <f t="shared" si="7"/>
        <v>-146000</v>
      </c>
      <c r="M34" s="74">
        <f t="shared" si="7"/>
        <v>-146000</v>
      </c>
      <c r="N34" s="74">
        <f t="shared" si="7"/>
        <v>-146000</v>
      </c>
      <c r="O34" s="74">
        <f>SUM(O29+O32)</f>
        <v>-146000</v>
      </c>
      <c r="P34" s="74">
        <f>SUM(P29+P32)</f>
        <v>-146000</v>
      </c>
      <c r="Q34" s="77">
        <f t="shared" si="7"/>
        <v>-146000</v>
      </c>
      <c r="R34" s="1"/>
    </row>
    <row r="35" spans="2:18" x14ac:dyDescent="0.2">
      <c r="D35" s="7"/>
    </row>
    <row r="38" spans="2:18" x14ac:dyDescent="0.2">
      <c r="E38" s="7"/>
    </row>
    <row r="39" spans="2:18" x14ac:dyDescent="0.2">
      <c r="E39" s="7"/>
    </row>
  </sheetData>
  <phoneticPr fontId="0" type="noConversion"/>
  <pageMargins left="0.75" right="0.75" top="1" bottom="1" header="0.5" footer="0.5"/>
  <pageSetup scale="41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4:U37"/>
  <sheetViews>
    <sheetView workbookViewId="0">
      <selection activeCell="C1" sqref="C1"/>
    </sheetView>
  </sheetViews>
  <sheetFormatPr defaultRowHeight="12.75" x14ac:dyDescent="0.2"/>
  <cols>
    <col min="1" max="1" width="1" customWidth="1"/>
    <col min="2" max="2" width="1.85546875" customWidth="1"/>
    <col min="3" max="3" width="16.5703125" customWidth="1"/>
    <col min="4" max="4" width="28.140625" bestFit="1" customWidth="1"/>
    <col min="5" max="5" width="12.28515625" bestFit="1" customWidth="1"/>
    <col min="9" max="9" width="11.28515625" bestFit="1" customWidth="1"/>
    <col min="13" max="13" width="11.28515625" bestFit="1" customWidth="1"/>
    <col min="14" max="14" width="1.7109375" customWidth="1"/>
    <col min="15" max="15" width="22.7109375" bestFit="1" customWidth="1"/>
    <col min="16" max="16" width="2.42578125" customWidth="1"/>
    <col min="17" max="17" width="11.28515625" bestFit="1" customWidth="1"/>
    <col min="18" max="18" width="3" customWidth="1"/>
    <col min="20" max="20" width="5.85546875" customWidth="1"/>
    <col min="21" max="21" width="10.85546875" bestFit="1" customWidth="1"/>
  </cols>
  <sheetData>
    <row r="4" spans="3:21" ht="13.5" thickBot="1" x14ac:dyDescent="0.25"/>
    <row r="5" spans="3:21" x14ac:dyDescent="0.2">
      <c r="C5" s="82" t="s">
        <v>38</v>
      </c>
      <c r="D5" s="83"/>
      <c r="E5" s="84" t="s">
        <v>39</v>
      </c>
      <c r="F5" s="82" t="s">
        <v>40</v>
      </c>
      <c r="G5" s="83"/>
      <c r="H5" s="83"/>
      <c r="I5" s="84" t="s">
        <v>39</v>
      </c>
      <c r="J5" s="82" t="s">
        <v>41</v>
      </c>
      <c r="K5" s="83"/>
      <c r="L5" s="83"/>
      <c r="M5" s="84" t="s">
        <v>39</v>
      </c>
      <c r="N5" s="82" t="s">
        <v>42</v>
      </c>
      <c r="O5" s="83"/>
      <c r="P5" s="83"/>
      <c r="Q5" s="84" t="s">
        <v>39</v>
      </c>
      <c r="R5" s="82" t="s">
        <v>43</v>
      </c>
      <c r="S5" s="83"/>
      <c r="T5" s="83"/>
      <c r="U5" s="84" t="s">
        <v>39</v>
      </c>
    </row>
    <row r="6" spans="3:21" x14ac:dyDescent="0.2">
      <c r="C6" s="121" t="s">
        <v>44</v>
      </c>
      <c r="D6" s="123"/>
      <c r="E6" s="87">
        <v>15</v>
      </c>
      <c r="F6" s="121" t="s">
        <v>45</v>
      </c>
      <c r="G6" s="122"/>
      <c r="H6" s="123"/>
      <c r="I6" s="87">
        <v>15</v>
      </c>
      <c r="J6" s="121" t="s">
        <v>46</v>
      </c>
      <c r="K6" s="122"/>
      <c r="L6" s="123"/>
      <c r="M6" s="87">
        <v>15</v>
      </c>
      <c r="N6" s="2"/>
      <c r="O6" s="88" t="s">
        <v>47</v>
      </c>
      <c r="P6" s="7"/>
      <c r="Q6" s="87">
        <v>15</v>
      </c>
      <c r="R6" s="121" t="s">
        <v>48</v>
      </c>
      <c r="S6" s="122"/>
      <c r="T6" s="123"/>
      <c r="U6" s="87">
        <v>0</v>
      </c>
    </row>
    <row r="7" spans="3:21" x14ac:dyDescent="0.2">
      <c r="C7" s="117" t="s">
        <v>49</v>
      </c>
      <c r="D7" s="118"/>
      <c r="E7" s="90">
        <v>0</v>
      </c>
      <c r="F7" s="117" t="s">
        <v>50</v>
      </c>
      <c r="G7" s="124"/>
      <c r="H7" s="118"/>
      <c r="I7" s="90">
        <v>0</v>
      </c>
      <c r="J7" s="117" t="s">
        <v>51</v>
      </c>
      <c r="K7" s="124"/>
      <c r="L7" s="118"/>
      <c r="M7" s="90">
        <v>0</v>
      </c>
      <c r="N7" s="91"/>
      <c r="O7" s="92" t="s">
        <v>52</v>
      </c>
      <c r="P7" s="92"/>
      <c r="Q7" s="90">
        <v>0</v>
      </c>
      <c r="R7" s="117" t="s">
        <v>53</v>
      </c>
      <c r="S7" s="124"/>
      <c r="T7" s="118"/>
      <c r="U7" s="90">
        <v>0</v>
      </c>
    </row>
    <row r="8" spans="3:21" x14ac:dyDescent="0.2">
      <c r="C8" s="115" t="s">
        <v>54</v>
      </c>
      <c r="D8" s="116"/>
      <c r="E8" s="87">
        <v>0</v>
      </c>
      <c r="F8" s="119" t="s">
        <v>55</v>
      </c>
      <c r="G8" s="125"/>
      <c r="H8" s="120"/>
      <c r="I8" s="87">
        <v>0</v>
      </c>
      <c r="J8" s="115" t="s">
        <v>30</v>
      </c>
      <c r="K8" s="126"/>
      <c r="L8" s="116"/>
      <c r="M8" s="87">
        <v>0</v>
      </c>
      <c r="N8" s="2"/>
      <c r="O8" s="88" t="s">
        <v>56</v>
      </c>
      <c r="P8" s="7"/>
      <c r="Q8" s="87">
        <v>0</v>
      </c>
      <c r="R8" s="115" t="s">
        <v>57</v>
      </c>
      <c r="S8" s="126"/>
      <c r="T8" s="116"/>
      <c r="U8" s="87">
        <v>0</v>
      </c>
    </row>
    <row r="9" spans="3:21" x14ac:dyDescent="0.2">
      <c r="C9" s="117" t="s">
        <v>58</v>
      </c>
      <c r="D9" s="118"/>
      <c r="E9" s="90">
        <v>24</v>
      </c>
      <c r="F9" s="117" t="s">
        <v>59</v>
      </c>
      <c r="G9" s="124"/>
      <c r="H9" s="118"/>
      <c r="I9" s="90">
        <v>0</v>
      </c>
      <c r="J9" s="117" t="s">
        <v>46</v>
      </c>
      <c r="K9" s="124"/>
      <c r="L9" s="118"/>
      <c r="M9" s="90">
        <v>0</v>
      </c>
      <c r="N9" s="91"/>
      <c r="O9" s="92" t="s">
        <v>60</v>
      </c>
      <c r="P9" s="92"/>
      <c r="Q9" s="90">
        <v>0</v>
      </c>
      <c r="R9" s="117" t="s">
        <v>61</v>
      </c>
      <c r="S9" s="124"/>
      <c r="T9" s="118"/>
      <c r="U9" s="90">
        <v>0</v>
      </c>
    </row>
    <row r="10" spans="3:21" x14ac:dyDescent="0.2">
      <c r="C10" s="115" t="s">
        <v>62</v>
      </c>
      <c r="D10" s="116"/>
      <c r="E10" s="87">
        <v>44</v>
      </c>
      <c r="F10" s="115"/>
      <c r="G10" s="126"/>
      <c r="H10" s="116"/>
      <c r="I10" s="87">
        <v>0</v>
      </c>
      <c r="J10" s="119" t="s">
        <v>63</v>
      </c>
      <c r="K10" s="125"/>
      <c r="L10" s="120"/>
      <c r="M10" s="87">
        <v>0</v>
      </c>
      <c r="N10" s="2"/>
      <c r="O10" s="89" t="s">
        <v>64</v>
      </c>
      <c r="P10" s="7"/>
      <c r="Q10" s="87">
        <v>0</v>
      </c>
      <c r="R10" s="33"/>
      <c r="S10" s="89"/>
      <c r="T10" s="88"/>
      <c r="U10" s="87">
        <v>0</v>
      </c>
    </row>
    <row r="11" spans="3:21" x14ac:dyDescent="0.2">
      <c r="C11" s="117" t="s">
        <v>65</v>
      </c>
      <c r="D11" s="118"/>
      <c r="E11" s="90">
        <v>0</v>
      </c>
      <c r="F11" s="91"/>
      <c r="G11" s="92"/>
      <c r="H11" s="92"/>
      <c r="I11" s="90">
        <v>0</v>
      </c>
      <c r="J11" s="117" t="s">
        <v>66</v>
      </c>
      <c r="K11" s="124"/>
      <c r="L11" s="118"/>
      <c r="M11" s="90">
        <v>0</v>
      </c>
      <c r="N11" s="91"/>
      <c r="O11" s="92" t="s">
        <v>67</v>
      </c>
      <c r="P11" s="92"/>
      <c r="Q11" s="90">
        <v>0</v>
      </c>
      <c r="R11" s="91"/>
      <c r="S11" s="92"/>
      <c r="T11" s="92"/>
      <c r="U11" s="90">
        <v>0</v>
      </c>
    </row>
    <row r="12" spans="3:21" x14ac:dyDescent="0.2">
      <c r="C12" s="115" t="s">
        <v>68</v>
      </c>
      <c r="D12" s="116"/>
      <c r="E12" s="87">
        <v>0</v>
      </c>
      <c r="F12" s="33"/>
      <c r="G12" s="88"/>
      <c r="H12" s="88"/>
      <c r="I12" s="87">
        <v>0</v>
      </c>
      <c r="J12" s="119" t="s">
        <v>69</v>
      </c>
      <c r="K12" s="125"/>
      <c r="L12" s="120"/>
      <c r="M12" s="87">
        <v>0</v>
      </c>
      <c r="N12" s="2"/>
      <c r="O12" s="89"/>
      <c r="P12" s="7"/>
      <c r="Q12" s="87">
        <v>0</v>
      </c>
      <c r="R12" s="33"/>
      <c r="S12" s="89"/>
      <c r="T12" s="88"/>
      <c r="U12" s="87">
        <v>0</v>
      </c>
    </row>
    <row r="13" spans="3:21" x14ac:dyDescent="0.2">
      <c r="C13" s="117" t="s">
        <v>70</v>
      </c>
      <c r="D13" s="118"/>
      <c r="E13" s="90">
        <v>0</v>
      </c>
      <c r="F13" s="91"/>
      <c r="G13" s="92"/>
      <c r="H13" s="92"/>
      <c r="I13" s="90"/>
      <c r="J13" s="117" t="s">
        <v>71</v>
      </c>
      <c r="K13" s="124"/>
      <c r="L13" s="118"/>
      <c r="M13" s="90">
        <v>0</v>
      </c>
      <c r="N13" s="85"/>
      <c r="O13" s="92"/>
      <c r="P13" s="86"/>
      <c r="Q13" s="90">
        <v>0</v>
      </c>
      <c r="R13" s="91"/>
      <c r="S13" s="92"/>
      <c r="T13" s="92"/>
      <c r="U13" s="90">
        <v>0</v>
      </c>
    </row>
    <row r="14" spans="3:21" x14ac:dyDescent="0.2">
      <c r="C14" s="119" t="s">
        <v>72</v>
      </c>
      <c r="D14" s="120"/>
      <c r="E14" s="87">
        <v>0</v>
      </c>
      <c r="F14" s="33"/>
      <c r="G14" s="88"/>
      <c r="H14" s="88"/>
      <c r="I14" s="87"/>
      <c r="J14" s="119" t="s">
        <v>73</v>
      </c>
      <c r="K14" s="125"/>
      <c r="L14" s="120"/>
      <c r="M14" s="87">
        <v>0</v>
      </c>
      <c r="N14" s="2"/>
      <c r="O14" s="89"/>
      <c r="P14" s="7"/>
      <c r="Q14" s="87">
        <v>0</v>
      </c>
      <c r="R14" s="33"/>
      <c r="S14" s="89"/>
      <c r="T14" s="88"/>
      <c r="U14" s="87">
        <v>0</v>
      </c>
    </row>
    <row r="15" spans="3:21" x14ac:dyDescent="0.2">
      <c r="C15" s="117" t="s">
        <v>74</v>
      </c>
      <c r="D15" s="118"/>
      <c r="E15" s="90">
        <v>0</v>
      </c>
      <c r="F15" s="91"/>
      <c r="G15" s="92"/>
      <c r="H15" s="92"/>
      <c r="I15" s="90"/>
      <c r="J15" s="91"/>
      <c r="K15" s="92"/>
      <c r="L15" s="92"/>
      <c r="M15" s="90"/>
      <c r="N15" s="85"/>
      <c r="O15" s="92"/>
      <c r="P15" s="86"/>
      <c r="Q15" s="90"/>
      <c r="R15" s="91"/>
      <c r="S15" s="92"/>
      <c r="T15" s="92"/>
      <c r="U15" s="90"/>
    </row>
    <row r="16" spans="3:21" x14ac:dyDescent="0.2">
      <c r="C16" s="2"/>
      <c r="D16" s="7"/>
      <c r="E16" s="87">
        <v>0</v>
      </c>
      <c r="F16" s="2"/>
      <c r="G16" s="7"/>
      <c r="H16" s="88"/>
      <c r="I16" s="87"/>
      <c r="J16" s="33"/>
      <c r="K16" s="89"/>
      <c r="L16" s="88"/>
      <c r="M16" s="87"/>
      <c r="N16" s="2"/>
      <c r="O16" s="89"/>
      <c r="P16" s="7"/>
      <c r="Q16" s="87"/>
      <c r="R16" s="33"/>
      <c r="S16" s="89"/>
      <c r="T16" s="88"/>
      <c r="U16" s="87"/>
    </row>
    <row r="17" spans="3:21" x14ac:dyDescent="0.2">
      <c r="C17" s="85"/>
      <c r="D17" s="86"/>
      <c r="E17" s="90">
        <v>0</v>
      </c>
      <c r="F17" s="85"/>
      <c r="G17" s="86"/>
      <c r="H17" s="86"/>
      <c r="I17" s="90"/>
      <c r="J17" s="91"/>
      <c r="K17" s="92"/>
      <c r="L17" s="92"/>
      <c r="M17" s="90"/>
      <c r="N17" s="85"/>
      <c r="O17" s="92"/>
      <c r="P17" s="86"/>
      <c r="Q17" s="90"/>
      <c r="R17" s="91"/>
      <c r="S17" s="92"/>
      <c r="T17" s="92"/>
      <c r="U17" s="90"/>
    </row>
    <row r="18" spans="3:21" x14ac:dyDescent="0.2">
      <c r="C18" s="2"/>
      <c r="D18" s="7"/>
      <c r="E18" s="87">
        <v>0</v>
      </c>
      <c r="F18" s="2"/>
      <c r="G18" s="7"/>
      <c r="H18" s="7"/>
      <c r="I18" s="87"/>
      <c r="J18" s="33"/>
      <c r="K18" s="89"/>
      <c r="L18" s="88"/>
      <c r="M18" s="87"/>
      <c r="N18" s="2"/>
      <c r="O18" s="89"/>
      <c r="P18" s="7"/>
      <c r="Q18" s="87"/>
      <c r="R18" s="33"/>
      <c r="S18" s="89"/>
      <c r="T18" s="88"/>
      <c r="U18" s="87"/>
    </row>
    <row r="19" spans="3:21" x14ac:dyDescent="0.2">
      <c r="C19" s="85"/>
      <c r="D19" s="86"/>
      <c r="E19" s="90">
        <v>0</v>
      </c>
      <c r="F19" s="85"/>
      <c r="G19" s="86"/>
      <c r="H19" s="86"/>
      <c r="I19" s="90">
        <v>0</v>
      </c>
      <c r="J19" s="85"/>
      <c r="K19" s="86"/>
      <c r="L19" s="86"/>
      <c r="M19" s="90">
        <v>0</v>
      </c>
      <c r="N19" s="85"/>
      <c r="O19" s="92"/>
      <c r="P19" s="86"/>
      <c r="Q19" s="90">
        <v>0</v>
      </c>
      <c r="R19" s="91"/>
      <c r="S19" s="92"/>
      <c r="T19" s="92"/>
      <c r="U19" s="90">
        <v>0</v>
      </c>
    </row>
    <row r="20" spans="3:21" ht="21" thickBot="1" x14ac:dyDescent="0.35">
      <c r="C20" s="93" t="s">
        <v>14</v>
      </c>
      <c r="D20" s="94"/>
      <c r="E20" s="114">
        <f>SUM(E6:E19)</f>
        <v>83</v>
      </c>
      <c r="F20" s="93" t="s">
        <v>14</v>
      </c>
      <c r="G20" s="94"/>
      <c r="H20" s="94"/>
      <c r="I20" s="114">
        <f>SUM(I6:I19)</f>
        <v>15</v>
      </c>
      <c r="J20" s="93" t="s">
        <v>14</v>
      </c>
      <c r="K20" s="94"/>
      <c r="L20" s="94"/>
      <c r="M20" s="114">
        <f>SUM(M6:M19)</f>
        <v>15</v>
      </c>
      <c r="N20" s="93" t="s">
        <v>14</v>
      </c>
      <c r="O20" s="94"/>
      <c r="P20" s="94"/>
      <c r="Q20" s="114">
        <f>SUM(Q6:Q19)</f>
        <v>15</v>
      </c>
      <c r="R20" s="93" t="s">
        <v>14</v>
      </c>
      <c r="S20" s="94"/>
      <c r="T20" s="94"/>
      <c r="U20" s="114">
        <f>SUM(U6:U19)</f>
        <v>0</v>
      </c>
    </row>
    <row r="21" spans="3:21" ht="13.5" thickBot="1" x14ac:dyDescent="0.25"/>
    <row r="22" spans="3:21" x14ac:dyDescent="0.2">
      <c r="C22" s="95" t="s">
        <v>75</v>
      </c>
      <c r="D22" s="96"/>
      <c r="E22" s="97">
        <v>0</v>
      </c>
    </row>
    <row r="23" spans="3:21" x14ac:dyDescent="0.2">
      <c r="C23" s="33" t="s">
        <v>76</v>
      </c>
      <c r="D23" s="88"/>
      <c r="E23" s="98">
        <v>0</v>
      </c>
    </row>
    <row r="24" spans="3:21" x14ac:dyDescent="0.2">
      <c r="C24" s="91" t="s">
        <v>77</v>
      </c>
      <c r="D24" s="92"/>
      <c r="E24" s="99">
        <v>0</v>
      </c>
    </row>
    <row r="25" spans="3:21" x14ac:dyDescent="0.2">
      <c r="C25" s="33" t="s">
        <v>78</v>
      </c>
      <c r="D25" s="88"/>
      <c r="E25" s="98">
        <v>0</v>
      </c>
    </row>
    <row r="26" spans="3:21" x14ac:dyDescent="0.2">
      <c r="C26" s="91" t="s">
        <v>79</v>
      </c>
      <c r="D26" s="92"/>
      <c r="E26" s="99">
        <v>0</v>
      </c>
    </row>
    <row r="27" spans="3:21" x14ac:dyDescent="0.2">
      <c r="C27" s="33" t="s">
        <v>80</v>
      </c>
      <c r="D27" s="88"/>
      <c r="E27" s="98">
        <f>+(E20+I20+M20+Q20+U20)</f>
        <v>128</v>
      </c>
    </row>
    <row r="28" spans="3:21" x14ac:dyDescent="0.2">
      <c r="C28" s="91" t="s">
        <v>81</v>
      </c>
      <c r="D28" s="92"/>
      <c r="E28" s="99">
        <v>0</v>
      </c>
    </row>
    <row r="29" spans="3:21" x14ac:dyDescent="0.2">
      <c r="C29" s="33" t="s">
        <v>82</v>
      </c>
      <c r="D29" s="88"/>
      <c r="E29" s="98">
        <v>0</v>
      </c>
    </row>
    <row r="30" spans="3:21" x14ac:dyDescent="0.2">
      <c r="C30" s="91"/>
      <c r="D30" s="92"/>
      <c r="E30" s="99"/>
    </row>
    <row r="31" spans="3:21" x14ac:dyDescent="0.2">
      <c r="C31" s="33"/>
      <c r="D31" s="88"/>
      <c r="E31" s="98"/>
    </row>
    <row r="32" spans="3:21" ht="13.5" thickBot="1" x14ac:dyDescent="0.25">
      <c r="C32" s="100" t="s">
        <v>83</v>
      </c>
      <c r="D32" s="101"/>
      <c r="E32" s="102">
        <f>SUM(E22:E31)</f>
        <v>128</v>
      </c>
    </row>
    <row r="33" spans="3:5" x14ac:dyDescent="0.2">
      <c r="C33" s="103" t="s">
        <v>84</v>
      </c>
      <c r="D33" s="104"/>
      <c r="E33" s="105">
        <v>0</v>
      </c>
    </row>
    <row r="34" spans="3:5" ht="13.5" thickBot="1" x14ac:dyDescent="0.25">
      <c r="C34" s="100" t="s">
        <v>85</v>
      </c>
      <c r="D34" s="101"/>
      <c r="E34" s="106" t="e">
        <f>+(E32/E33)</f>
        <v>#DIV/0!</v>
      </c>
    </row>
    <row r="35" spans="3:5" x14ac:dyDescent="0.2">
      <c r="C35" s="107"/>
      <c r="D35" s="108"/>
      <c r="E35" s="109" t="e">
        <f>SUM((0.65*E33)*E34)</f>
        <v>#DIV/0!</v>
      </c>
    </row>
    <row r="36" spans="3:5" ht="13.5" thickBot="1" x14ac:dyDescent="0.25">
      <c r="C36" s="100"/>
      <c r="D36" s="101"/>
      <c r="E36" s="110" t="e">
        <f>SUM((0.35*E33)*E34)</f>
        <v>#DIV/0!</v>
      </c>
    </row>
    <row r="37" spans="3:5" ht="13.5" thickBot="1" x14ac:dyDescent="0.25">
      <c r="C37" s="111" t="s">
        <v>86</v>
      </c>
      <c r="D37" s="112"/>
      <c r="E37" s="113">
        <v>0</v>
      </c>
    </row>
  </sheetData>
  <mergeCells count="28">
    <mergeCell ref="J12:L12"/>
    <mergeCell ref="J13:L13"/>
    <mergeCell ref="J14:L14"/>
    <mergeCell ref="R6:T6"/>
    <mergeCell ref="R7:T7"/>
    <mergeCell ref="R8:T8"/>
    <mergeCell ref="R9:T9"/>
    <mergeCell ref="J6:L6"/>
    <mergeCell ref="J7:L7"/>
    <mergeCell ref="J8:L8"/>
    <mergeCell ref="J9:L9"/>
    <mergeCell ref="J10:L10"/>
    <mergeCell ref="J11:L11"/>
    <mergeCell ref="C12:D12"/>
    <mergeCell ref="C13:D13"/>
    <mergeCell ref="C14:D14"/>
    <mergeCell ref="C15:D15"/>
    <mergeCell ref="F6:H6"/>
    <mergeCell ref="F7:H7"/>
    <mergeCell ref="F8:H8"/>
    <mergeCell ref="F9:H9"/>
    <mergeCell ref="F10:H10"/>
    <mergeCell ref="C6:D6"/>
    <mergeCell ref="C7:D7"/>
    <mergeCell ref="C8:D8"/>
    <mergeCell ref="C9:D9"/>
    <mergeCell ref="C10:D10"/>
    <mergeCell ref="C11:D11"/>
  </mergeCells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CASH FLOW ESTIMATES</vt:lpstr>
      <vt:lpstr>CAPITAL</vt:lpstr>
    </vt:vector>
  </TitlesOfParts>
  <Company>Elekes Performance Consulting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Elekes</dc:creator>
  <cp:lastModifiedBy>Jennifer Melendez</cp:lastModifiedBy>
  <cp:lastPrinted>2005-10-02T12:39:45Z</cp:lastPrinted>
  <dcterms:created xsi:type="dcterms:W3CDTF">2003-01-20T16:55:03Z</dcterms:created>
  <dcterms:modified xsi:type="dcterms:W3CDTF">2017-08-14T15:18:31Z</dcterms:modified>
</cp:coreProperties>
</file>