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12" yWindow="264" windowWidth="9696" windowHeight="7296" activeTab="1"/>
  </bookViews>
  <sheets>
    <sheet name="street rate - benefits" sheetId="1" r:id="rId1"/>
    <sheet name="Master Books" sheetId="2" r:id="rId2"/>
  </sheets>
  <definedNames/>
  <calcPr fullCalcOnLoad="1"/>
</workbook>
</file>

<file path=xl/comments1.xml><?xml version="1.0" encoding="utf-8"?>
<comments xmlns="http://schemas.openxmlformats.org/spreadsheetml/2006/main">
  <authors>
    <author>Gary Elekes</author>
  </authors>
  <commentList>
    <comment ref="C2" authorId="0">
      <text>
        <r>
          <rPr>
            <b/>
            <sz val="8"/>
            <rFont val="Tahoma"/>
            <family val="0"/>
          </rPr>
          <t>Gary Elekes:</t>
        </r>
        <r>
          <rPr>
            <sz val="8"/>
            <rFont val="Tahoma"/>
            <family val="0"/>
          </rPr>
          <t xml:space="preserve">
Total number of techs multiplied by the hours they can bill for the company in service</t>
        </r>
      </text>
    </comment>
    <comment ref="F3" authorId="0">
      <text>
        <r>
          <rPr>
            <b/>
            <sz val="8"/>
            <rFont val="Tahoma"/>
            <family val="0"/>
          </rPr>
          <t>Gary Elekes:</t>
        </r>
        <r>
          <rPr>
            <sz val="8"/>
            <rFont val="Tahoma"/>
            <family val="0"/>
          </rPr>
          <t xml:space="preserve">
Benefits for field labor consist of:
All payroll taxes
 (fica/futa/Suta)
 or Canadien Equivelent
All medical benefits paid
All Vacation-holiday pay
All other benefits</t>
        </r>
      </text>
    </comment>
    <comment ref="C8" authorId="0">
      <text>
        <r>
          <rPr>
            <b/>
            <sz val="8"/>
            <rFont val="Tahoma"/>
            <family val="0"/>
          </rPr>
          <t>Gary Elekes:</t>
        </r>
        <r>
          <rPr>
            <sz val="8"/>
            <rFont val="Tahoma"/>
            <family val="0"/>
          </rPr>
          <t xml:space="preserve">
The 22% KPI comes from the best performing companies in the hvac industry.  The 22% is the labor that we measure against the street labor sale only.  This calculation does NOT include any parts sales and is strictly the retail labor sale.</t>
        </r>
      </text>
    </comment>
    <comment ref="C11" authorId="0">
      <text>
        <r>
          <rPr>
            <b/>
            <sz val="8"/>
            <rFont val="Tahoma"/>
            <family val="0"/>
          </rPr>
          <t>Gary Elekes:</t>
        </r>
        <r>
          <rPr>
            <sz val="8"/>
            <rFont val="Tahoma"/>
            <family val="0"/>
          </rPr>
          <t xml:space="preserve">
This represents the number of service agreements sold as a percentage for each 100 service calls.  Industry KPI is 25% minimum</t>
        </r>
      </text>
    </comment>
    <comment ref="C14" authorId="0">
      <text>
        <r>
          <rPr>
            <b/>
            <sz val="8"/>
            <rFont val="Tahoma"/>
            <family val="0"/>
          </rPr>
          <t>Gary Elekes:</t>
        </r>
        <r>
          <rPr>
            <sz val="8"/>
            <rFont val="Tahoma"/>
            <family val="0"/>
          </rPr>
          <t xml:space="preserve">
Use the 4K rule = price repair x age equip
Use the 19 point rule - service questions
Use the over 10 rule - hunter killer sales tech
Use the 4 C's of dispatching - 
   Is this crisis - old age
   Competency to fix
   Geographic location prominity
   Sales Ability
   </t>
        </r>
      </text>
    </comment>
    <comment ref="C15" authorId="0">
      <text>
        <r>
          <rPr>
            <b/>
            <sz val="8"/>
            <rFont val="Tahoma"/>
            <family val="0"/>
          </rPr>
          <t>Gary Elekes:</t>
        </r>
        <r>
          <rPr>
            <sz val="8"/>
            <rFont val="Tahoma"/>
            <family val="0"/>
          </rPr>
          <t xml:space="preserve">
Warranty callbacks
Product Knowledge
Parts changers - diagnostic capability</t>
        </r>
      </text>
    </comment>
  </commentList>
</comments>
</file>

<file path=xl/sharedStrings.xml><?xml version="1.0" encoding="utf-8"?>
<sst xmlns="http://schemas.openxmlformats.org/spreadsheetml/2006/main" count="1234" uniqueCount="956">
  <si>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</si>
  <si>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</si>
  <si>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</si>
  <si>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</si>
  <si>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</si>
  <si>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</si>
  <si>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</si>
  <si>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</si>
  <si>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</si>
  <si>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</si>
  <si>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</si>
  <si>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</si>
  <si>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</si>
  <si>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</si>
  <si>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K01900301</t>
  </si>
  <si>
    <t xml:space="preserve"> 20</t>
  </si>
  <si>
    <t xml:space="preserve"> 21</t>
  </si>
  <si>
    <t xml:space="preserve"> 22</t>
  </si>
  <si>
    <t xml:space="preserve"> 23</t>
  </si>
  <si>
    <t>Efficiency ratio</t>
  </si>
  <si>
    <t>(hours billed divided by the hours paid)</t>
  </si>
  <si>
    <t>Step 1</t>
  </si>
  <si>
    <t>Step 2</t>
  </si>
  <si>
    <t>Step 3</t>
  </si>
  <si>
    <t>Effective Wage Rate</t>
  </si>
  <si>
    <t>(Cost to bill one hour at rate)</t>
  </si>
  <si>
    <t>Step 4</t>
  </si>
  <si>
    <t>Divide by the Labor to Sales Key Performance Indicator</t>
  </si>
  <si>
    <t>Step 5</t>
  </si>
  <si>
    <t>Base Street Labor rate</t>
  </si>
  <si>
    <t>Step 6</t>
  </si>
  <si>
    <t>Step 7</t>
  </si>
  <si>
    <t>Conversion Rate for Demand Service for S/A</t>
  </si>
  <si>
    <t>Step 8</t>
  </si>
  <si>
    <t>Net Affects of Service Agreement Discounts</t>
  </si>
  <si>
    <t>Step 9</t>
  </si>
  <si>
    <t>Step 10</t>
  </si>
  <si>
    <t>Raise efficiency ratio through competency training</t>
  </si>
  <si>
    <t>Raise efficiency Ratio by reviewing each invoice daily</t>
  </si>
  <si>
    <t>Raise efficiency ratio by standard stock trucks</t>
  </si>
  <si>
    <t>Raise efficiency ratio via proper replenishment of trucks</t>
  </si>
  <si>
    <t>Raise efficiency ratio via GPS system</t>
  </si>
  <si>
    <t>Raise efficiency ratio via performance based pay</t>
  </si>
  <si>
    <t>Incremental</t>
  </si>
  <si>
    <t>Estimated hours avaialble for billing in a year service</t>
  </si>
  <si>
    <t>Enter W2 wage rate for the company average technician</t>
  </si>
  <si>
    <t>Benefits/burden</t>
  </si>
  <si>
    <t>Burdened Wage</t>
  </si>
  <si>
    <t>K03100301</t>
  </si>
  <si>
    <t>K03100401</t>
  </si>
  <si>
    <t>K03100501</t>
  </si>
  <si>
    <t>Task</t>
  </si>
  <si>
    <t>Time/Hrs.</t>
  </si>
  <si>
    <t>Price</t>
  </si>
  <si>
    <t>Labor</t>
  </si>
  <si>
    <t>Costs</t>
  </si>
  <si>
    <t>Actual Parts</t>
  </si>
  <si>
    <t>K03200501</t>
  </si>
  <si>
    <t>K03200901</t>
  </si>
  <si>
    <t>K03201001</t>
  </si>
  <si>
    <t>Replace Thermocouple</t>
  </si>
  <si>
    <t>Overtime</t>
  </si>
  <si>
    <t>Business</t>
  </si>
  <si>
    <t>Enter Data in Tables Where Yellow Highlights are Located</t>
  </si>
  <si>
    <t>Parts Mark- Up Factors</t>
  </si>
  <si>
    <t>Recommended or Applied Street Labor Rate</t>
  </si>
  <si>
    <t>$ 00.00 - $ 4.99</t>
  </si>
  <si>
    <t>1. Taxes paid on parts cost from vendor - not retail</t>
  </si>
  <si>
    <t>Average Cost per Service Labor Hour - Burdened</t>
  </si>
  <si>
    <t>$ 05.00 -  $9.99</t>
  </si>
  <si>
    <t>2. Discounts or overtime are only on labor not parts/materials</t>
  </si>
  <si>
    <t>$10.00 -  $49.99</t>
  </si>
  <si>
    <t>Overtime Rate Increases if you Charge Overtime</t>
  </si>
  <si>
    <t>$50.00 -  $99.99</t>
  </si>
  <si>
    <t>Tax Rates from Vendor Parts &amp; Materials</t>
  </si>
  <si>
    <t>$100.00 and Over</t>
  </si>
  <si>
    <t>Discount</t>
  </si>
  <si>
    <t xml:space="preserve">Retail Price </t>
  </si>
  <si>
    <t>with Taxes</t>
  </si>
  <si>
    <t>Inventory</t>
  </si>
  <si>
    <t>Numbers</t>
  </si>
  <si>
    <t xml:space="preserve">Actual Tax </t>
  </si>
  <si>
    <t>All</t>
  </si>
  <si>
    <t>Materials &amp;</t>
  </si>
  <si>
    <t>Parts Costs</t>
  </si>
  <si>
    <t>Raw Labor</t>
  </si>
  <si>
    <t>Costs for</t>
  </si>
  <si>
    <t>Task Time</t>
  </si>
  <si>
    <t>Expected</t>
  </si>
  <si>
    <t>Gross Margin</t>
  </si>
  <si>
    <t>Repair Margin %</t>
  </si>
  <si>
    <t>Dollars</t>
  </si>
  <si>
    <t>per Man Hour</t>
  </si>
  <si>
    <t>Parts and Materials Detail for Repairs</t>
  </si>
  <si>
    <t>Complete Description and Costs basis</t>
  </si>
  <si>
    <t>Service Agr</t>
  </si>
  <si>
    <t xml:space="preserve">USA Customer </t>
  </si>
  <si>
    <t>Preferred Price/Costs</t>
  </si>
  <si>
    <t>Plmg</t>
  </si>
  <si>
    <t>Comm</t>
  </si>
  <si>
    <t>Number</t>
  </si>
  <si>
    <t>Discount Offerred for Service Agreements</t>
  </si>
  <si>
    <t>Value</t>
  </si>
  <si>
    <t>Book</t>
  </si>
  <si>
    <t>Section</t>
  </si>
  <si>
    <t>Repair</t>
  </si>
  <si>
    <t>Description</t>
  </si>
  <si>
    <t>Kit</t>
  </si>
  <si>
    <t>00100104</t>
  </si>
  <si>
    <t>30 Gallon Electric Water Heater</t>
  </si>
  <si>
    <t>K00100104</t>
  </si>
  <si>
    <t>00100204</t>
  </si>
  <si>
    <t>40 Gallon Electric Water Heater</t>
  </si>
  <si>
    <t>K00100204</t>
  </si>
  <si>
    <t>00100304</t>
  </si>
  <si>
    <t>50 Gallon Electric Water Heater</t>
  </si>
  <si>
    <t>K00100304</t>
  </si>
  <si>
    <t>00100404</t>
  </si>
  <si>
    <t>65 Gallon Electric Water Heater</t>
  </si>
  <si>
    <t>K00100404</t>
  </si>
  <si>
    <t>00100504</t>
  </si>
  <si>
    <t>80 Gallon Electric Water Heater</t>
  </si>
  <si>
    <t>K00100504</t>
  </si>
  <si>
    <t>00100604</t>
  </si>
  <si>
    <t>75 Gallon Commercial SBT-75</t>
  </si>
  <si>
    <t>K00100604</t>
  </si>
  <si>
    <t>00100704</t>
  </si>
  <si>
    <t>80 Gallon Commercial SBT-80</t>
  </si>
  <si>
    <t>K00100704</t>
  </si>
  <si>
    <t>00100804</t>
  </si>
  <si>
    <t>100 Gallon Commercial SBT-100</t>
  </si>
  <si>
    <t>K00100804</t>
  </si>
  <si>
    <t>00100904</t>
  </si>
  <si>
    <t>Replace Thermostat</t>
  </si>
  <si>
    <t>K00100904</t>
  </si>
  <si>
    <t>00101004</t>
  </si>
  <si>
    <t>Replace Element (No Drain Down)</t>
  </si>
  <si>
    <t>K00101004</t>
  </si>
  <si>
    <t>00101104</t>
  </si>
  <si>
    <t>Add For Drain Down</t>
  </si>
  <si>
    <t>00101204</t>
  </si>
  <si>
    <t>Replace Water Heater Dip Tube</t>
  </si>
  <si>
    <t>K00101204</t>
  </si>
  <si>
    <t>00101304</t>
  </si>
  <si>
    <t>Replace Water Heater Anode Rod</t>
  </si>
  <si>
    <t>K00101304</t>
  </si>
  <si>
    <t>00101404</t>
  </si>
  <si>
    <t>Boiler Drain</t>
  </si>
  <si>
    <t>K00101404</t>
  </si>
  <si>
    <t>00101504</t>
  </si>
  <si>
    <t>T&amp;P Valve Replacement</t>
  </si>
  <si>
    <t>K00101504</t>
  </si>
  <si>
    <t>00101604</t>
  </si>
  <si>
    <t>Replace Warranty Water Heater</t>
  </si>
  <si>
    <t>00200104</t>
  </si>
  <si>
    <t>30 Gallon Gas Water Heater</t>
  </si>
  <si>
    <t>K00200104</t>
  </si>
  <si>
    <t>00200204</t>
  </si>
  <si>
    <t>40 Gallon Gas Water Heater</t>
  </si>
  <si>
    <t>K00200204</t>
  </si>
  <si>
    <t>00200304</t>
  </si>
  <si>
    <t>50 Gallon Gas Water Heater</t>
  </si>
  <si>
    <t>K00200304</t>
  </si>
  <si>
    <t>00200404</t>
  </si>
  <si>
    <t>65 Gallon Gas Water Heater</t>
  </si>
  <si>
    <t>K00200404</t>
  </si>
  <si>
    <t>00200504</t>
  </si>
  <si>
    <t>75 Gallon Gas Water Heater</t>
  </si>
  <si>
    <t>K00200504</t>
  </si>
  <si>
    <t>00200604</t>
  </si>
  <si>
    <t>10 Yr 50 Gallon Gas High Rec.</t>
  </si>
  <si>
    <t>K00200604</t>
  </si>
  <si>
    <t>00200704</t>
  </si>
  <si>
    <t>10 Yr 75 Gallon Gas High Rec.</t>
  </si>
  <si>
    <t>K00200704</t>
  </si>
  <si>
    <t>00200804</t>
  </si>
  <si>
    <t>Add For Propane WH Install</t>
  </si>
  <si>
    <t>K00200804</t>
  </si>
  <si>
    <t>00200904</t>
  </si>
  <si>
    <t>Replace Standard Gas Valve</t>
  </si>
  <si>
    <t>K00200904</t>
  </si>
  <si>
    <t>00201004</t>
  </si>
  <si>
    <t>K00201004</t>
  </si>
  <si>
    <t>00201104</t>
  </si>
  <si>
    <t>K00201104</t>
  </si>
  <si>
    <t>00201204</t>
  </si>
  <si>
    <t>K00201204</t>
  </si>
  <si>
    <t>00201404</t>
  </si>
  <si>
    <t>Boiler Drain Replacement</t>
  </si>
  <si>
    <t>K00201404</t>
  </si>
  <si>
    <t>00201504</t>
  </si>
  <si>
    <t>00300104</t>
  </si>
  <si>
    <t>Water Heater Expansion Tank</t>
  </si>
  <si>
    <t>K00300104</t>
  </si>
  <si>
    <t>00300204</t>
  </si>
  <si>
    <t>Drain Pan w/Drain--New Install</t>
  </si>
  <si>
    <t>K00300204</t>
  </si>
  <si>
    <t>00300304</t>
  </si>
  <si>
    <t>Drain Pan w/Drain--Existing Wtr Htr</t>
  </si>
  <si>
    <t>K00300304</t>
  </si>
  <si>
    <t>00300404</t>
  </si>
  <si>
    <t>Water Flex Connectors w/Wtr Htr</t>
  </si>
  <si>
    <t>K00300404</t>
  </si>
  <si>
    <t>00300504</t>
  </si>
  <si>
    <t>K00300504</t>
  </si>
  <si>
    <t>00300604</t>
  </si>
  <si>
    <t>3/4 Ball Valve Only</t>
  </si>
  <si>
    <t>K00300604</t>
  </si>
  <si>
    <t>00300704</t>
  </si>
  <si>
    <t>Add For Water Heater Stand*</t>
  </si>
  <si>
    <t>K00300704</t>
  </si>
  <si>
    <t>00300804</t>
  </si>
  <si>
    <t>Install HW Circulating Pump</t>
  </si>
  <si>
    <t>K00300804</t>
  </si>
  <si>
    <t>00300904</t>
  </si>
  <si>
    <t>Install HW Circ Pump (Difficult)</t>
  </si>
  <si>
    <t>K00300904</t>
  </si>
  <si>
    <t>00301004</t>
  </si>
  <si>
    <t>Extend T&amp;P Drain To Exterior</t>
  </si>
  <si>
    <t>K00301004</t>
  </si>
  <si>
    <t>00301104</t>
  </si>
  <si>
    <t>Add For Extra Man</t>
  </si>
  <si>
    <t>00400104</t>
  </si>
  <si>
    <t>1st Time Install. Str Pipe (8' min)</t>
  </si>
  <si>
    <t>K00400104</t>
  </si>
  <si>
    <t>00400204</t>
  </si>
  <si>
    <t>Replace Existing Str Pipe (8' min)</t>
  </si>
  <si>
    <t>K00400204</t>
  </si>
  <si>
    <t>00400304</t>
  </si>
  <si>
    <t>Replace Up To 2 Feet of Flue Pipe*</t>
  </si>
  <si>
    <t>00400404</t>
  </si>
  <si>
    <t>Replace 2 to 10 Feet of Flue Pipe*</t>
  </si>
  <si>
    <t>00400504</t>
  </si>
  <si>
    <t>Replace Adjustable Flue Elbow</t>
  </si>
  <si>
    <t>00400604</t>
  </si>
  <si>
    <t>Cap &amp; Collar</t>
  </si>
  <si>
    <t>K00400604</t>
  </si>
  <si>
    <t>00500104</t>
  </si>
  <si>
    <t>1.6 Gal. Round w/Seat</t>
  </si>
  <si>
    <t>K00500104</t>
  </si>
  <si>
    <t>00500204</t>
  </si>
  <si>
    <t>1.6 Gal. Elongated w/Seat</t>
  </si>
  <si>
    <t>K00500204</t>
  </si>
  <si>
    <t>00500304</t>
  </si>
  <si>
    <t>Power Assisted Flush Round</t>
  </si>
  <si>
    <t>K00500304</t>
  </si>
  <si>
    <t>00500404</t>
  </si>
  <si>
    <t>Power Assisted Flush Elongated</t>
  </si>
  <si>
    <t>K00500404</t>
  </si>
  <si>
    <t>00500504</t>
  </si>
  <si>
    <t>1.6 Gal. Handicap</t>
  </si>
  <si>
    <t>K00500504</t>
  </si>
  <si>
    <t>00500604</t>
  </si>
  <si>
    <t>Toilet or Urinal w/Flush Valve</t>
  </si>
  <si>
    <t>K00500604</t>
  </si>
  <si>
    <t>00500704</t>
  </si>
  <si>
    <t>Flush Valve Only</t>
  </si>
  <si>
    <t>K00500704</t>
  </si>
  <si>
    <t>00600104</t>
  </si>
  <si>
    <t>Replace Seat Only</t>
  </si>
  <si>
    <t>00600204</t>
  </si>
  <si>
    <t>Reset Toilet</t>
  </si>
  <si>
    <t>K00600204</t>
  </si>
  <si>
    <t>00600304</t>
  </si>
  <si>
    <t>Replace Tank to Bowl Bolts</t>
  </si>
  <si>
    <t>K00600304</t>
  </si>
  <si>
    <t>00600404</t>
  </si>
  <si>
    <t>Rebuild Interior of Tank</t>
  </si>
  <si>
    <t>K00600404</t>
  </si>
  <si>
    <t>00600504</t>
  </si>
  <si>
    <t>Replace Ball Cock Fluid Master</t>
  </si>
  <si>
    <t>K00600504</t>
  </si>
  <si>
    <t>00600604</t>
  </si>
  <si>
    <t>Replace Closet Flange</t>
  </si>
  <si>
    <t>K00600604</t>
  </si>
  <si>
    <t>00600704</t>
  </si>
  <si>
    <t>Rebuild Low Profile Silent Flush</t>
  </si>
  <si>
    <t>K00600704</t>
  </si>
  <si>
    <t>00600804</t>
  </si>
  <si>
    <t>Replace Ball Cock Brass</t>
  </si>
  <si>
    <t>K00600804</t>
  </si>
  <si>
    <t>00600904</t>
  </si>
  <si>
    <t>Replace Flapper or Flush Ball</t>
  </si>
  <si>
    <t>K00600904</t>
  </si>
  <si>
    <t>00601004</t>
  </si>
  <si>
    <t>Replace Trip Lever Chrome</t>
  </si>
  <si>
    <t>K00601004</t>
  </si>
  <si>
    <t>00601104</t>
  </si>
  <si>
    <t>Replace Trip Lever Brass</t>
  </si>
  <si>
    <t>K00601104</t>
  </si>
  <si>
    <t>00601204</t>
  </si>
  <si>
    <t>Complete Toilet Rebuild 3.5 Flush</t>
  </si>
  <si>
    <t>K00601204</t>
  </si>
  <si>
    <t>00601304</t>
  </si>
  <si>
    <t>Rebuild Flush Valve</t>
  </si>
  <si>
    <t>K00601304</t>
  </si>
  <si>
    <t>00601404</t>
  </si>
  <si>
    <t>Replace Vacuum Breaker</t>
  </si>
  <si>
    <t>K00601404</t>
  </si>
  <si>
    <t>00601504</t>
  </si>
  <si>
    <t>Clean &amp; Adjust Flush Valve</t>
  </si>
  <si>
    <t>K00601504</t>
  </si>
  <si>
    <t>00601604</t>
  </si>
  <si>
    <t>Conv to Inferred Hands Free</t>
  </si>
  <si>
    <t>K00601604</t>
  </si>
  <si>
    <t>00700104</t>
  </si>
  <si>
    <t>00700204</t>
  </si>
  <si>
    <t>K00700204</t>
  </si>
  <si>
    <t>00700304</t>
  </si>
  <si>
    <t>K00700304</t>
  </si>
  <si>
    <t>00700404</t>
  </si>
  <si>
    <t>K00700404</t>
  </si>
  <si>
    <t>00700504</t>
  </si>
  <si>
    <t>K00700504</t>
  </si>
  <si>
    <t>00700604</t>
  </si>
  <si>
    <t>K00700604</t>
  </si>
  <si>
    <t>00700704</t>
  </si>
  <si>
    <t>K00700704</t>
  </si>
  <si>
    <t>00700804</t>
  </si>
  <si>
    <t>K00700804</t>
  </si>
  <si>
    <t>00800104</t>
  </si>
  <si>
    <t>Basic Kitchen Faucet</t>
  </si>
  <si>
    <t>K00800104</t>
  </si>
  <si>
    <t>00800204</t>
  </si>
  <si>
    <t>Deluxe Kitchen Faucet</t>
  </si>
  <si>
    <t>K00800204</t>
  </si>
  <si>
    <t>00800304</t>
  </si>
  <si>
    <t>Premium Kitchen Faucet</t>
  </si>
  <si>
    <t>K00800304</t>
  </si>
  <si>
    <t>00800404</t>
  </si>
  <si>
    <t>Basic Lav Faucet</t>
  </si>
  <si>
    <t>K00800404</t>
  </si>
  <si>
    <t>00800504</t>
  </si>
  <si>
    <t>Deluxe Lav Faucet</t>
  </si>
  <si>
    <t>K00800504</t>
  </si>
  <si>
    <t>00800604</t>
  </si>
  <si>
    <t>Premium Lav Faucet</t>
  </si>
  <si>
    <t>K00800604</t>
  </si>
  <si>
    <t>00800704</t>
  </si>
  <si>
    <t>Basic Tub &amp; Shower Faucet</t>
  </si>
  <si>
    <t>K00800704</t>
  </si>
  <si>
    <t>00800804</t>
  </si>
  <si>
    <t>Deluxe Tub &amp; Shower Faucet</t>
  </si>
  <si>
    <t>K00800804</t>
  </si>
  <si>
    <t>00800904</t>
  </si>
  <si>
    <t>Premium Tub &amp; Shower Faucet</t>
  </si>
  <si>
    <t>K00800904</t>
  </si>
  <si>
    <t>00801004</t>
  </si>
  <si>
    <t>Basic Laundry Tub Faucet</t>
  </si>
  <si>
    <t>K00801004</t>
  </si>
  <si>
    <t>00900104</t>
  </si>
  <si>
    <t>Basic Faucet Washers &amp; Rings</t>
  </si>
  <si>
    <t>K00900104</t>
  </si>
  <si>
    <t>00900204</t>
  </si>
  <si>
    <t>Tub &amp; Shower Washers &amp; Rings</t>
  </si>
  <si>
    <t>K00900204</t>
  </si>
  <si>
    <t>00900304</t>
  </si>
  <si>
    <t>Tub &amp; Shower Rebuild</t>
  </si>
  <si>
    <t>00900404</t>
  </si>
  <si>
    <t>Boiler Drain &amp; Hose Bib Washers</t>
  </si>
  <si>
    <t>K00900404</t>
  </si>
  <si>
    <t>01000104</t>
  </si>
  <si>
    <t>Shower Arm</t>
  </si>
  <si>
    <t>K01000104</t>
  </si>
  <si>
    <t>01000204</t>
  </si>
  <si>
    <t>Tub to Shower Diverter Spout</t>
  </si>
  <si>
    <t>K01000204</t>
  </si>
  <si>
    <t>01000304</t>
  </si>
  <si>
    <t>Shower Head</t>
  </si>
  <si>
    <t>K01000304</t>
  </si>
  <si>
    <t>01000404</t>
  </si>
  <si>
    <t>Supply Nipple &amp; Esscussion Ea.</t>
  </si>
  <si>
    <t>K01000404</t>
  </si>
  <si>
    <t>01000504</t>
  </si>
  <si>
    <t>Commode Supply</t>
  </si>
  <si>
    <t>K01000504</t>
  </si>
  <si>
    <t>01000604</t>
  </si>
  <si>
    <t>Lavatory Supply (set)</t>
  </si>
  <si>
    <t>K01000604</t>
  </si>
  <si>
    <t>01000704</t>
  </si>
  <si>
    <t>Sink Supply (set)</t>
  </si>
  <si>
    <t>K01000704</t>
  </si>
  <si>
    <t>01000804</t>
  </si>
  <si>
    <t>K01000804</t>
  </si>
  <si>
    <t>01000904</t>
  </si>
  <si>
    <t>K01000904</t>
  </si>
  <si>
    <t>01001004</t>
  </si>
  <si>
    <t>Continuous Waste--PVC</t>
  </si>
  <si>
    <t>K01001004</t>
  </si>
  <si>
    <t>01001104</t>
  </si>
  <si>
    <t>1 1/2 P-Trap Soldered on 17 Gauge</t>
  </si>
  <si>
    <t>K01001104</t>
  </si>
  <si>
    <t>01001204</t>
  </si>
  <si>
    <t>1 1/2 P-Trap Clamped on 17 Gauge</t>
  </si>
  <si>
    <t>K01001204</t>
  </si>
  <si>
    <t>01001304</t>
  </si>
  <si>
    <t>1 1/2 P-Trap Solder 20</t>
  </si>
  <si>
    <t>K01001304</t>
  </si>
  <si>
    <t>01001404</t>
  </si>
  <si>
    <t>1 1/2 P-Trap Clamp 20</t>
  </si>
  <si>
    <t>K01001404</t>
  </si>
  <si>
    <t>01001504</t>
  </si>
  <si>
    <t>1 1/4 P-Trap Soldered 17 Gauge</t>
  </si>
  <si>
    <t>K01001504</t>
  </si>
  <si>
    <t>01001604</t>
  </si>
  <si>
    <t>Replace Popup Assembly</t>
  </si>
  <si>
    <t>k01001604</t>
  </si>
  <si>
    <t>01100104</t>
  </si>
  <si>
    <t>REPL Waste &amp; Overflow--Accessible</t>
  </si>
  <si>
    <t>K01100104</t>
  </si>
  <si>
    <t>01100204</t>
  </si>
  <si>
    <t>No Acc to Waste &amp; Overflow--Add</t>
  </si>
  <si>
    <t>K01100204</t>
  </si>
  <si>
    <t>01100304</t>
  </si>
  <si>
    <t>Access Under Kitchen Cabinet--Add</t>
  </si>
  <si>
    <t>01100404</t>
  </si>
  <si>
    <t>REPL Drain Fitting--Inaccessible</t>
  </si>
  <si>
    <t>K01100404</t>
  </si>
  <si>
    <t>01100504</t>
  </si>
  <si>
    <t>Break Concrete Around P-Trap</t>
  </si>
  <si>
    <t>K01100504</t>
  </si>
  <si>
    <t>01100604</t>
  </si>
  <si>
    <t>Replace Tub P-Trap</t>
  </si>
  <si>
    <t>K01100604</t>
  </si>
  <si>
    <t>01200104</t>
  </si>
  <si>
    <t>Ice Maker Hook Up</t>
  </si>
  <si>
    <t>K01200104</t>
  </si>
  <si>
    <t>01200204</t>
  </si>
  <si>
    <t>Replace Ice Maker Tubing</t>
  </si>
  <si>
    <t>K01200204</t>
  </si>
  <si>
    <t>01200304</t>
  </si>
  <si>
    <t>Dishwasher Hook Up (Replacement)</t>
  </si>
  <si>
    <t>K01200304</t>
  </si>
  <si>
    <t>01200404</t>
  </si>
  <si>
    <t>1/4" Saddle Valve &amp; Copper Tubing</t>
  </si>
  <si>
    <t>K01200404</t>
  </si>
  <si>
    <t>01200504</t>
  </si>
  <si>
    <t>K01200504</t>
  </si>
  <si>
    <t>01200604</t>
  </si>
  <si>
    <t>Replace Sink Spr/Hose (Standard)</t>
  </si>
  <si>
    <t>K01200604</t>
  </si>
  <si>
    <t>01200704</t>
  </si>
  <si>
    <t>Basic Kitchen Sink</t>
  </si>
  <si>
    <t>K01200704</t>
  </si>
  <si>
    <t>01200804</t>
  </si>
  <si>
    <t>Deluxe Kitchen Sink</t>
  </si>
  <si>
    <t>K01200804</t>
  </si>
  <si>
    <t>01200904</t>
  </si>
  <si>
    <t>Premium Kitchen Sink</t>
  </si>
  <si>
    <t>K01200904</t>
  </si>
  <si>
    <t>01201004</t>
  </si>
  <si>
    <t>Basket Strainer</t>
  </si>
  <si>
    <t>K01201004</t>
  </si>
  <si>
    <t>01201104</t>
  </si>
  <si>
    <t>Replace Laundry Box</t>
  </si>
  <si>
    <t>K01201104</t>
  </si>
  <si>
    <t>01201204</t>
  </si>
  <si>
    <t>P-Trap &amp; Stand Pipe</t>
  </si>
  <si>
    <t>K01201204</t>
  </si>
  <si>
    <t>01201304</t>
  </si>
  <si>
    <t>Boiler Drains in Box</t>
  </si>
  <si>
    <t>K01201304</t>
  </si>
  <si>
    <t>01201404</t>
  </si>
  <si>
    <t>Replace Washing Machine Hoses</t>
  </si>
  <si>
    <t>K01201404</t>
  </si>
  <si>
    <t>01201504</t>
  </si>
  <si>
    <t>Lifetime Washing Machine Hoses</t>
  </si>
  <si>
    <t>K01201504</t>
  </si>
  <si>
    <t>01300104</t>
  </si>
  <si>
    <t>RPZ New Install 1"</t>
  </si>
  <si>
    <t>K01300104</t>
  </si>
  <si>
    <t>01300204</t>
  </si>
  <si>
    <t>RPZ Replacement 1"</t>
  </si>
  <si>
    <t>K01300204</t>
  </si>
  <si>
    <t>01300304</t>
  </si>
  <si>
    <t>RPZ New Install 3/4"</t>
  </si>
  <si>
    <t>K01300304</t>
  </si>
  <si>
    <t>01300404</t>
  </si>
  <si>
    <t>RPZ Replacement 3/4"</t>
  </si>
  <si>
    <t>K01300404</t>
  </si>
  <si>
    <t>01300504</t>
  </si>
  <si>
    <t>Water Pressure Regulator 3/4"</t>
  </si>
  <si>
    <t>K01300504</t>
  </si>
  <si>
    <t>01300604</t>
  </si>
  <si>
    <t>Water Pressure Regulator 1"</t>
  </si>
  <si>
    <t>K01300604</t>
  </si>
  <si>
    <t>01300704</t>
  </si>
  <si>
    <t>Water Pressure Regulator 1 3/4"</t>
  </si>
  <si>
    <t>K01300704</t>
  </si>
  <si>
    <t>01300804</t>
  </si>
  <si>
    <t>Install Water Hammer Arrestor</t>
  </si>
  <si>
    <t>K01300804</t>
  </si>
  <si>
    <t>01300904</t>
  </si>
  <si>
    <t>Plastic Meter Box</t>
  </si>
  <si>
    <t>K01300904</t>
  </si>
  <si>
    <t>01301004</t>
  </si>
  <si>
    <t>1" Ball Valve for Water Service</t>
  </si>
  <si>
    <t>K01301004</t>
  </si>
  <si>
    <t>01301104</t>
  </si>
  <si>
    <t>3/4" Ball Valve for Water Service</t>
  </si>
  <si>
    <t>K01301104</t>
  </si>
  <si>
    <t>01301204</t>
  </si>
  <si>
    <t>Labor/hr--Locating Water Regulator</t>
  </si>
  <si>
    <t>K01301204</t>
  </si>
  <si>
    <t>01301304</t>
  </si>
  <si>
    <t>Expansion Tank (small)</t>
  </si>
  <si>
    <t>K01301304</t>
  </si>
  <si>
    <t>Service Agreement Discount if you offer one</t>
  </si>
  <si>
    <t>New Rate</t>
  </si>
  <si>
    <t>What Rate Would</t>
  </si>
  <si>
    <t>Efficiency</t>
  </si>
  <si>
    <t>New Billable</t>
  </si>
  <si>
    <t>Required Street Rate with Service Agreement Discount</t>
  </si>
  <si>
    <t>Be w/New Efficiency</t>
  </si>
  <si>
    <t>Gain/Hour</t>
  </si>
  <si>
    <t>Hours</t>
  </si>
  <si>
    <t>Profits Gained</t>
  </si>
  <si>
    <t>Raise Efficiency Ratio through improved dispatching</t>
  </si>
  <si>
    <t>Raise efficiency ratio through simplified flat rate system</t>
  </si>
  <si>
    <t>01301404</t>
  </si>
  <si>
    <t>Expansion Tank (large)</t>
  </si>
  <si>
    <t>K01301404</t>
  </si>
  <si>
    <t>01400104</t>
  </si>
  <si>
    <t>Pressure Test</t>
  </si>
  <si>
    <t>K01400104</t>
  </si>
  <si>
    <t>01400204</t>
  </si>
  <si>
    <t>Hookup Gas Appliance</t>
  </si>
  <si>
    <t>K01400204</t>
  </si>
  <si>
    <t>01400304</t>
  </si>
  <si>
    <t>Replace Gas Stop</t>
  </si>
  <si>
    <t>K01400304</t>
  </si>
  <si>
    <t>01400404</t>
  </si>
  <si>
    <t>Gas Flex Connector</t>
  </si>
  <si>
    <t>K01400404</t>
  </si>
  <si>
    <t>01400504</t>
  </si>
  <si>
    <t>Gas Pipe per 10 Feet</t>
  </si>
  <si>
    <t>01400604</t>
  </si>
  <si>
    <t>Gas Leak Search</t>
  </si>
  <si>
    <t>01400704</t>
  </si>
  <si>
    <t>Tighten Gas Fitting</t>
  </si>
  <si>
    <t>01500104</t>
  </si>
  <si>
    <t>Med Roots Hand Dug per Foot</t>
  </si>
  <si>
    <t>K01500104</t>
  </si>
  <si>
    <t>01500204</t>
  </si>
  <si>
    <t>Hvy Roots Cut w/Axe per Foot</t>
  </si>
  <si>
    <t>K01500204</t>
  </si>
  <si>
    <t>01500304</t>
  </si>
  <si>
    <t>Extremely Heavy Roots per Foot</t>
  </si>
  <si>
    <t>K01500304</t>
  </si>
  <si>
    <t>01500404</t>
  </si>
  <si>
    <t>3/4, 1, 1 1/4" Sch 80' (min 30')</t>
  </si>
  <si>
    <t>K01500404</t>
  </si>
  <si>
    <t>01500504</t>
  </si>
  <si>
    <t>Hand Dug Add per Foot</t>
  </si>
  <si>
    <t>K01500504</t>
  </si>
  <si>
    <t>01500604</t>
  </si>
  <si>
    <t>Dig Under Foundation</t>
  </si>
  <si>
    <t>K01500604</t>
  </si>
  <si>
    <t>01500704</t>
  </si>
  <si>
    <t xml:space="preserve"> 3/4, 1, 1 1/4" Sch80 in Crawlspace</t>
  </si>
  <si>
    <t>K01500704</t>
  </si>
  <si>
    <t>01500804</t>
  </si>
  <si>
    <t>REPR Brs Sprinkler Vlv--1 1/4" Down</t>
  </si>
  <si>
    <t>K01500804</t>
  </si>
  <si>
    <t>01500904</t>
  </si>
  <si>
    <t>Replace Brass Sprinkler Valve  3/4"</t>
  </si>
  <si>
    <t>K01500904</t>
  </si>
  <si>
    <t>01501004</t>
  </si>
  <si>
    <t>Replace Brass Sprinkler Valve 1"</t>
  </si>
  <si>
    <t>K01501004</t>
  </si>
  <si>
    <t>01501104</t>
  </si>
  <si>
    <t>Replace Brass Sprinkler Valve 1 1/4</t>
  </si>
  <si>
    <t>K01501104</t>
  </si>
  <si>
    <t>01501204</t>
  </si>
  <si>
    <t>Rpr Vac Breaker  3/4" &amp; 1" &amp; 1 1/4"</t>
  </si>
  <si>
    <t>K01501204</t>
  </si>
  <si>
    <t>01501304</t>
  </si>
  <si>
    <t>Replace Vac Breaker  3/4" &amp; 1"</t>
  </si>
  <si>
    <t>K01501304</t>
  </si>
  <si>
    <t>01501404</t>
  </si>
  <si>
    <t>Replace Vac Breaker 1 1/4"</t>
  </si>
  <si>
    <t>K01501404</t>
  </si>
  <si>
    <t>01501504</t>
  </si>
  <si>
    <t>Standard Silcock</t>
  </si>
  <si>
    <t>K01501504</t>
  </si>
  <si>
    <t>01501604</t>
  </si>
  <si>
    <t>Frostproof Silcock</t>
  </si>
  <si>
    <t>K01501604</t>
  </si>
  <si>
    <t>01600104</t>
  </si>
  <si>
    <t>K01600104</t>
  </si>
  <si>
    <t>01600204</t>
  </si>
  <si>
    <t>1/2 - 1x3/4" Rubatex Insul/ft to 4'</t>
  </si>
  <si>
    <t>K01600204</t>
  </si>
  <si>
    <t>01600304</t>
  </si>
  <si>
    <t>1/2 - 1x 3/4" Rubatex/ft over 4'</t>
  </si>
  <si>
    <t>K01600304</t>
  </si>
  <si>
    <t>01600404</t>
  </si>
  <si>
    <t>Addtl H or C1/2" or 3/4" C Pipe/ft</t>
  </si>
  <si>
    <t>K01600404</t>
  </si>
  <si>
    <t>01600504</t>
  </si>
  <si>
    <t>REPL Small Amt Concrete (per sp ft)</t>
  </si>
  <si>
    <t>K01600504</t>
  </si>
  <si>
    <t>01600604</t>
  </si>
  <si>
    <t>Pipe Thawing Per Hour</t>
  </si>
  <si>
    <t>K01600604</t>
  </si>
  <si>
    <t>01600704</t>
  </si>
  <si>
    <t>Slab Leak Repairs - Call Office</t>
  </si>
  <si>
    <t>K01600704</t>
  </si>
  <si>
    <t>01700104</t>
  </si>
  <si>
    <t>Air Power Jack Hammer</t>
  </si>
  <si>
    <t>K01700104</t>
  </si>
  <si>
    <t>01700204</t>
  </si>
  <si>
    <t>Electric Jack Hammer</t>
  </si>
  <si>
    <t>K01700204</t>
  </si>
  <si>
    <t>01700304</t>
  </si>
  <si>
    <t>Lincoln Welder</t>
  </si>
  <si>
    <t>K01700304</t>
  </si>
  <si>
    <t>01700404</t>
  </si>
  <si>
    <t>Roger 1 Recovery Unit</t>
  </si>
  <si>
    <t>K01700404</t>
  </si>
  <si>
    <t>01700504</t>
  </si>
  <si>
    <t>Spectronics Leak Detect</t>
  </si>
  <si>
    <t>K01700504</t>
  </si>
  <si>
    <t>01700604</t>
  </si>
  <si>
    <t>Sump Pump</t>
  </si>
  <si>
    <t>K01700604</t>
  </si>
  <si>
    <t>01700704</t>
  </si>
  <si>
    <t>TIF Tester</t>
  </si>
  <si>
    <t>K01700704</t>
  </si>
  <si>
    <t>01700804</t>
  </si>
  <si>
    <t>Vac Pump</t>
  </si>
  <si>
    <t>K01700804</t>
  </si>
  <si>
    <t>01700904</t>
  </si>
  <si>
    <t>Water Ram Gun</t>
  </si>
  <si>
    <t>K01700904</t>
  </si>
  <si>
    <t>01701004</t>
  </si>
  <si>
    <t>Weasel Sewer Finder</t>
  </si>
  <si>
    <t>K01701004</t>
  </si>
  <si>
    <t>01701104</t>
  </si>
  <si>
    <t>Pipe Thawer--Electric</t>
  </si>
  <si>
    <t>K01701104</t>
  </si>
  <si>
    <t>01701204</t>
  </si>
  <si>
    <t>Trencher</t>
  </si>
  <si>
    <t>K01701204</t>
  </si>
  <si>
    <t>01800104</t>
  </si>
  <si>
    <t>Sink Drain Stoppage</t>
  </si>
  <si>
    <t>K01800104</t>
  </si>
  <si>
    <t>01800204</t>
  </si>
  <si>
    <t>Bathtub Stoppage</t>
  </si>
  <si>
    <t>K01800204</t>
  </si>
  <si>
    <t>01800304</t>
  </si>
  <si>
    <t>K01800304</t>
  </si>
  <si>
    <t>01800404</t>
  </si>
  <si>
    <t>Water Closet - Auger</t>
  </si>
  <si>
    <t>K01800404</t>
  </si>
  <si>
    <t>01800504</t>
  </si>
  <si>
    <t>Water Closet - Pull &amp; Reset</t>
  </si>
  <si>
    <t>K01800504</t>
  </si>
  <si>
    <t>01800604</t>
  </si>
  <si>
    <t>Urinal - Pull &amp; Reset</t>
  </si>
  <si>
    <t>K01800604</t>
  </si>
  <si>
    <t>01800704</t>
  </si>
  <si>
    <t>Mainline</t>
  </si>
  <si>
    <t>K01800704</t>
  </si>
  <si>
    <t>01800804</t>
  </si>
  <si>
    <t>Mainline - Basement</t>
  </si>
  <si>
    <t>K01800804</t>
  </si>
  <si>
    <t>01800904</t>
  </si>
  <si>
    <t>Mainline - No Proper Access</t>
  </si>
  <si>
    <t>K01800904</t>
  </si>
  <si>
    <t>01801004</t>
  </si>
  <si>
    <t>Additional Cable 2nd Bail</t>
  </si>
  <si>
    <t>K01801004</t>
  </si>
  <si>
    <t>01900104</t>
  </si>
  <si>
    <t>Sewer Cam Video</t>
  </si>
  <si>
    <t>K01900104</t>
  </si>
  <si>
    <t>01900204</t>
  </si>
  <si>
    <t>Root Treatment of Sewer Line</t>
  </si>
  <si>
    <t>K01900204</t>
  </si>
  <si>
    <t>01900304</t>
  </si>
  <si>
    <t>Enzyme Cleaner 3-Pack</t>
  </si>
  <si>
    <t>K01900304</t>
  </si>
  <si>
    <t>01900404</t>
  </si>
  <si>
    <t>Enzyme Cleaner</t>
  </si>
  <si>
    <t>K01900404</t>
  </si>
  <si>
    <t>02000104</t>
  </si>
  <si>
    <t>1" - 2" Plastic Drain Pipe per 5'</t>
  </si>
  <si>
    <t>K02000104</t>
  </si>
  <si>
    <t>02000204</t>
  </si>
  <si>
    <t>3" - 4" Plastic Drain Pipe per 5'</t>
  </si>
  <si>
    <t>K02000204</t>
  </si>
  <si>
    <t>02000304</t>
  </si>
  <si>
    <t>Install Clean Out 1 1/2" - 2"</t>
  </si>
  <si>
    <t>K02000304</t>
  </si>
  <si>
    <t>02000404</t>
  </si>
  <si>
    <t>Install Clean Out 3" - 4"</t>
  </si>
  <si>
    <t>K02000404</t>
  </si>
  <si>
    <t>02000504</t>
  </si>
  <si>
    <t>Access Fee to Wall Or Flooring*</t>
  </si>
  <si>
    <t>K02000504</t>
  </si>
  <si>
    <t>02100104</t>
  </si>
  <si>
    <t>Basic Sump Pump In Pit</t>
  </si>
  <si>
    <t>K02100104</t>
  </si>
  <si>
    <t>02100204</t>
  </si>
  <si>
    <t>Premium Sump Pump</t>
  </si>
  <si>
    <t>K02100204</t>
  </si>
  <si>
    <t>02100304</t>
  </si>
  <si>
    <t>Basic Sewage Pump</t>
  </si>
  <si>
    <t>K02100304</t>
  </si>
  <si>
    <t>02100404</t>
  </si>
  <si>
    <t>Premium Sewage Pump</t>
  </si>
  <si>
    <t>K02100404</t>
  </si>
  <si>
    <t>02100504</t>
  </si>
  <si>
    <t>Battery Back-Up</t>
  </si>
  <si>
    <t>K02100504</t>
  </si>
  <si>
    <t>02100604</t>
  </si>
  <si>
    <t>Float &amp; Diaphragm on Sump Pump</t>
  </si>
  <si>
    <t>K02100604</t>
  </si>
  <si>
    <t>02100704</t>
  </si>
  <si>
    <t>Float &amp; Diaphragm on Sewage Pump</t>
  </si>
  <si>
    <t>K02100704</t>
  </si>
  <si>
    <t>02100804</t>
  </si>
  <si>
    <t>Install Float Type Alarm</t>
  </si>
  <si>
    <t>K02100804</t>
  </si>
  <si>
    <t>02100904</t>
  </si>
  <si>
    <t>1 1/2" Check Valve</t>
  </si>
  <si>
    <t>K02100904</t>
  </si>
  <si>
    <t>02101004</t>
  </si>
  <si>
    <t>2" Check Valve</t>
  </si>
  <si>
    <t>K02101004</t>
  </si>
  <si>
    <t>02101104</t>
  </si>
  <si>
    <t>K02101104</t>
  </si>
  <si>
    <t>02101204</t>
  </si>
  <si>
    <t>K02101204</t>
  </si>
  <si>
    <t>02101304</t>
  </si>
  <si>
    <t>Clean Sump Pit</t>
  </si>
  <si>
    <t>K02101304</t>
  </si>
  <si>
    <t>02200104</t>
  </si>
  <si>
    <t>Water Softener 3/4" (up to 3 baths)</t>
  </si>
  <si>
    <t>K02200104</t>
  </si>
  <si>
    <t>02200204</t>
  </si>
  <si>
    <t>Water Softener 3/4" (to 4.5 baths)</t>
  </si>
  <si>
    <t>K02200204</t>
  </si>
  <si>
    <t>02200304</t>
  </si>
  <si>
    <t>Water Softener 3/4" (to 5.5 baths)</t>
  </si>
  <si>
    <t>K02200304</t>
  </si>
  <si>
    <t>02200404</t>
  </si>
  <si>
    <t>Water Softener 1" (to 4 baths)</t>
  </si>
  <si>
    <t>K02200404</t>
  </si>
  <si>
    <t>02200504</t>
  </si>
  <si>
    <t>Water Softener 1" (to 5 baths)</t>
  </si>
  <si>
    <t>K02200504</t>
  </si>
  <si>
    <t>02200604</t>
  </si>
  <si>
    <t>Add For Metered Regeneration Valve</t>
  </si>
  <si>
    <t>K02200604</t>
  </si>
  <si>
    <t>02300104</t>
  </si>
  <si>
    <t>R/O System w/Faucet City Water</t>
  </si>
  <si>
    <t>K02300104</t>
  </si>
  <si>
    <t>02300204</t>
  </si>
  <si>
    <t>R/O System w/Faucet Well Water</t>
  </si>
  <si>
    <t>K02300204</t>
  </si>
  <si>
    <t>02300304</t>
  </si>
  <si>
    <t>R/O Service &amp; Filter Replacement</t>
  </si>
  <si>
    <t>K02300304</t>
  </si>
  <si>
    <t>02300404</t>
  </si>
  <si>
    <t>Add For color Faucet On R/O Unit</t>
  </si>
  <si>
    <t>K02300404</t>
  </si>
  <si>
    <t>00100105</t>
  </si>
  <si>
    <t>Unstop 4" Sewer w/Access</t>
  </si>
  <si>
    <t>K00100105</t>
  </si>
  <si>
    <t>00100205</t>
  </si>
  <si>
    <t>Unstop 4" Sewer w/o Access</t>
  </si>
  <si>
    <t>K00100205</t>
  </si>
  <si>
    <t>00100305</t>
  </si>
  <si>
    <t>INST Single CO less than 24"Deep</t>
  </si>
  <si>
    <t>K00100305</t>
  </si>
  <si>
    <t>00100405</t>
  </si>
  <si>
    <t>Install Double CO</t>
  </si>
  <si>
    <t>K00100405</t>
  </si>
  <si>
    <t>00100505</t>
  </si>
  <si>
    <t>Unstop 2" Interior Drain</t>
  </si>
  <si>
    <t>K00100505</t>
  </si>
  <si>
    <t>00100605</t>
  </si>
  <si>
    <t>Auger Water Closet</t>
  </si>
  <si>
    <t>K00100605</t>
  </si>
  <si>
    <t>00100705</t>
  </si>
  <si>
    <t>Provide Video of Sewer</t>
  </si>
  <si>
    <t>K00100705</t>
  </si>
  <si>
    <t>00100805</t>
  </si>
  <si>
    <t>Dig To Access Sewer 24" or Less</t>
  </si>
  <si>
    <t>K00100805</t>
  </si>
  <si>
    <t>00100905</t>
  </si>
  <si>
    <t>Replace Sewer Line--Call Office</t>
  </si>
  <si>
    <t>00101005</t>
  </si>
  <si>
    <t>Camera Fee</t>
  </si>
  <si>
    <t>K00101005</t>
  </si>
  <si>
    <t>00101105</t>
  </si>
  <si>
    <t>Hydro Jet Sewer Line (Clean Line)</t>
  </si>
  <si>
    <t>K00101105</t>
  </si>
  <si>
    <t>00101205</t>
  </si>
  <si>
    <t>K00101205</t>
  </si>
  <si>
    <t>00200105</t>
  </si>
  <si>
    <t>Kitchen Sink w/Chemical Treatment</t>
  </si>
  <si>
    <t>K00200105</t>
  </si>
  <si>
    <t>00200205</t>
  </si>
  <si>
    <t>Bath Sink--Thru Pop-Up</t>
  </si>
  <si>
    <t>K00200205</t>
  </si>
  <si>
    <t>00200305</t>
  </si>
  <si>
    <t>Lav Stoppage--Remove Trap</t>
  </si>
  <si>
    <t>K00200305</t>
  </si>
  <si>
    <t>00200405</t>
  </si>
  <si>
    <t>MainLine--Thru Closet Bend 1st Bail</t>
  </si>
  <si>
    <t>K00200405</t>
  </si>
  <si>
    <t>00200505</t>
  </si>
  <si>
    <t>Toilet Stoppage--Pull &amp; Reset</t>
  </si>
  <si>
    <t>K00200505</t>
  </si>
  <si>
    <t>00200605</t>
  </si>
  <si>
    <t>Tub or Shower Stoppage</t>
  </si>
  <si>
    <t>K00200605</t>
  </si>
  <si>
    <t>00200705</t>
  </si>
  <si>
    <t>Urinal Stoppage--Pull &amp; Clear</t>
  </si>
  <si>
    <t>K00200705</t>
  </si>
  <si>
    <t>00200805</t>
  </si>
  <si>
    <t>K00200805</t>
  </si>
  <si>
    <t>00200905</t>
  </si>
  <si>
    <t>Bio Clean 3-PK</t>
  </si>
  <si>
    <t>K00200905</t>
  </si>
  <si>
    <t>00201005</t>
  </si>
  <si>
    <t>Bio Clean Enzyme</t>
  </si>
  <si>
    <t>K00201005</t>
  </si>
  <si>
    <t>00300105</t>
  </si>
  <si>
    <t>Replace 2-3" CI Drain Line 0-10ft</t>
  </si>
  <si>
    <t>K00300105</t>
  </si>
  <si>
    <t>00300205</t>
  </si>
  <si>
    <t>Replace 4" CI Drain Line 0-10ft</t>
  </si>
  <si>
    <t>K00300205</t>
  </si>
  <si>
    <t>00300305</t>
  </si>
  <si>
    <t>Replace 6" CI Drain Line 0-10ft</t>
  </si>
  <si>
    <t>K00300305</t>
  </si>
  <si>
    <t>00300405</t>
  </si>
  <si>
    <t>Replace 1 1/2-2" Drain Line 0-10ft</t>
  </si>
  <si>
    <t>K00300405</t>
  </si>
  <si>
    <t>00300505</t>
  </si>
  <si>
    <t>Replace 3-4" Drain Line 0-10ft</t>
  </si>
  <si>
    <t>K00300505</t>
  </si>
  <si>
    <t>00300605</t>
  </si>
  <si>
    <t>Replace Fitting--Difficult</t>
  </si>
  <si>
    <t>K00300605</t>
  </si>
  <si>
    <t>00300705</t>
  </si>
  <si>
    <t>Replace Waste Arm &amp; Tap Tee</t>
  </si>
  <si>
    <t>K00300705</t>
  </si>
  <si>
    <t>00300805</t>
  </si>
  <si>
    <t>Install 2-way Clean Out</t>
  </si>
  <si>
    <t>K00300805</t>
  </si>
  <si>
    <t>00300905</t>
  </si>
  <si>
    <t>Addtl Dig Charge/ft over 2ft Deep</t>
  </si>
  <si>
    <t>K00300905</t>
  </si>
  <si>
    <t>00301005</t>
  </si>
  <si>
    <t>Repair Lav/Sink Drain Line in Wall</t>
  </si>
  <si>
    <t>K00301005</t>
  </si>
  <si>
    <t>00301105</t>
  </si>
  <si>
    <t>RPR Lav-Sink or Line Back to Back</t>
  </si>
  <si>
    <t>K00301105</t>
  </si>
  <si>
    <t>00301205</t>
  </si>
  <si>
    <t>RPR DrnLine 1 1/2-2" Ceiling to 3ft</t>
  </si>
  <si>
    <t>K00301205</t>
  </si>
  <si>
    <t>00301305</t>
  </si>
  <si>
    <t>RPR Drain Line 3-4" Ceiling to 3ft</t>
  </si>
  <si>
    <t>K00301305</t>
  </si>
  <si>
    <t>00301405</t>
  </si>
  <si>
    <t>RPR Drn Line 1 1/2 -2" Bsmnt to 3ft</t>
  </si>
  <si>
    <t>K00301405</t>
  </si>
  <si>
    <t>00301505</t>
  </si>
  <si>
    <t>RPR Drain Line 3-4" Bsemnt to 3ft</t>
  </si>
  <si>
    <t>K00301505</t>
  </si>
  <si>
    <t>00400105</t>
  </si>
  <si>
    <t>1 1/2" x 12" SJ Ext 17G</t>
  </si>
  <si>
    <t>K00400105</t>
  </si>
  <si>
    <t>00400205</t>
  </si>
  <si>
    <t>1 1/2" Continuous Waste 17G-Premier</t>
  </si>
  <si>
    <t>K00400205</t>
  </si>
  <si>
    <t>00400305</t>
  </si>
  <si>
    <t>Rpl Thread Tail Pc 17G 1 1/2 x1 1/4</t>
  </si>
  <si>
    <t>K00400305</t>
  </si>
  <si>
    <t>00400405</t>
  </si>
  <si>
    <t>Hard Dirt, Hand Dug per ft</t>
  </si>
  <si>
    <t>K00400405</t>
  </si>
  <si>
    <t>00400505</t>
  </si>
  <si>
    <t>Western Landcape per ft (min 10ft)</t>
  </si>
  <si>
    <t>K00400505</t>
  </si>
  <si>
    <t>00400605</t>
  </si>
  <si>
    <t>Air Power Jack Hammer Rental</t>
  </si>
  <si>
    <t>K00400605</t>
  </si>
  <si>
    <t>00400705</t>
  </si>
  <si>
    <t>Electric Jack Hammer Rental</t>
  </si>
  <si>
    <t>K00400705</t>
  </si>
  <si>
    <t>00500105</t>
  </si>
  <si>
    <t>REPL Sewer Line to 30ft-Call Office</t>
  </si>
  <si>
    <t>00500205</t>
  </si>
  <si>
    <t>Replace Ejector--Zoeller #294D</t>
  </si>
  <si>
    <t>K00500205</t>
  </si>
  <si>
    <t>00500305</t>
  </si>
  <si>
    <t>REPL Sump Pump--Zoeller #M267</t>
  </si>
  <si>
    <t>K00500305</t>
  </si>
  <si>
    <t>00500405</t>
  </si>
  <si>
    <t>Replace Santee or Wye up to 2"</t>
  </si>
  <si>
    <t>K00500405</t>
  </si>
  <si>
    <t>00500505</t>
  </si>
  <si>
    <t>Replace Waste Arm &amp; Tapped Tee</t>
  </si>
  <si>
    <t>K00500505</t>
  </si>
  <si>
    <t>00500605</t>
  </si>
  <si>
    <t>Under the Sidewalk Water Pipe/ft</t>
  </si>
  <si>
    <t>K00500605</t>
  </si>
  <si>
    <t>00500705</t>
  </si>
  <si>
    <t>Cut &amp; REPL Concrete Drive to 10ft w</t>
  </si>
  <si>
    <t>K00500705</t>
  </si>
  <si>
    <t>00500805</t>
  </si>
  <si>
    <t>Retainer Wall</t>
  </si>
  <si>
    <t>K00500805</t>
  </si>
  <si>
    <t>00500905</t>
  </si>
  <si>
    <t>Under the Driveway w/Water Pipe</t>
  </si>
  <si>
    <t>K00500905</t>
  </si>
  <si>
    <t>00501005</t>
  </si>
  <si>
    <t>Install 2-way Cleanout Down to 2ft</t>
  </si>
  <si>
    <t>K00501005</t>
  </si>
  <si>
    <t>00501105</t>
  </si>
  <si>
    <t>Install 2-way Cleanout/ft Over 2ft</t>
  </si>
  <si>
    <t>K00501105</t>
  </si>
  <si>
    <t>00501205</t>
  </si>
  <si>
    <t>Install 2-way Cleanout (Difficult)</t>
  </si>
  <si>
    <t>K00501205</t>
  </si>
  <si>
    <t>00000104</t>
  </si>
  <si>
    <t>3/4 Ball Valve w/New Water Heater</t>
  </si>
  <si>
    <t>Unjam Disposer</t>
  </si>
  <si>
    <t>Basic Disposer</t>
  </si>
  <si>
    <t>Standard Disposer</t>
  </si>
  <si>
    <t>Deluxe Disposer</t>
  </si>
  <si>
    <t>Premium Disposer</t>
  </si>
  <si>
    <t>Replace Garbage Disposer Septic</t>
  </si>
  <si>
    <t>Wiring of 1st Time Disposer Install</t>
  </si>
  <si>
    <t>Replace PVC Disposer Waste*</t>
  </si>
  <si>
    <t>Continuous Waste--17 Gauge</t>
  </si>
  <si>
    <t>Continuous Waste--22 Gauge</t>
  </si>
  <si>
    <t>Replace Sink Spray (Standard)</t>
  </si>
  <si>
    <t>Laundry Drain Stoppage</t>
  </si>
  <si>
    <t>Un-jam Sump Pump</t>
  </si>
  <si>
    <t>Un-jam Sewage Pump</t>
  </si>
  <si>
    <t xml:space="preserve">  0</t>
  </si>
  <si>
    <t>Diagnostic Analysis</t>
  </si>
  <si>
    <t/>
  </si>
  <si>
    <t xml:space="preserve">  1</t>
  </si>
  <si>
    <t>K00000000</t>
  </si>
  <si>
    <t xml:space="preserve">  2</t>
  </si>
  <si>
    <t xml:space="preserve">  3</t>
  </si>
  <si>
    <t xml:space="preserve">  4</t>
  </si>
  <si>
    <t xml:space="preserve">  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</si>
</sst>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
    <numFmt numFmtId="167" formatCode="_(&quot;$&quot;* #,##0.0_);_(&quot;$&quot;* \(#,##0.0\);_(&quot;$&quot;* &quot;-&quot;??_);_(@_)"/>
    <numFmt numFmtId="168" formatCode="_(&quot;$&quot;* #,##0_);_(&quot;$&quot;* \(#,##0\);_(&quot;$&quot;* &quot;-&quot;??_);_(@_)"/>
  </numFmts>
  <fonts count="13">
    <font>
      <sz val="10"/>
      <name val="Arial"/>
      <family val="0"/>
    </font>
    <font>
      <b/>
      <sz val="10"/>
      <name val="Arial"/>
      <family val="2"/>
    </font>
    <font>
      <b/>
      <sz val="12"/>
      <name val="Times New Roman"/>
      <family val="1"/>
    </font>
    <font>
      <b/>
      <sz val="12"/>
      <name val="Arial"/>
      <family val="2"/>
    </font>
    <font>
      <b/>
      <sz val="10"/>
      <color indexed="10"/>
      <name val="Arial"/>
      <family val="2"/>
    </font>
    <font>
      <b/>
      <sz val="10"/>
      <color indexed="12"/>
      <name val="Arial"/>
      <family val="2"/>
    </font>
    <font>
      <b/>
      <sz val="14"/>
      <name val="Arial"/>
      <family val="2"/>
    </font>
    <font>
      <sz val="14"/>
      <name val="Arial"/>
      <family val="2"/>
    </font>
    <font>
      <sz val="10"/>
      <color indexed="12"/>
      <name val="Arial"/>
      <family val="2"/>
    </font>
    <font>
      <sz val="8"/>
      <name val="Tahoma"/>
      <family val="0"/>
    </font>
    <font>
      <b/>
      <sz val="8"/>
      <name val="Tahoma"/>
      <family val="0"/>
    </font>
    <font>
      <b/>
      <sz val="14"/>
      <color indexed="12"/>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34">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style="thin"/>
    </border>
    <border>
      <left style="medium"/>
      <right>
        <color indexed="63"/>
      </right>
      <top>
        <color indexed="63"/>
      </top>
      <bottom>
        <color indexed="63"/>
      </bottom>
    </border>
    <border>
      <left style="medium"/>
      <right style="medium"/>
      <top style="thin"/>
      <bottom style="thin"/>
    </border>
    <border>
      <left style="medium"/>
      <right style="medium"/>
      <top>
        <color indexed="63"/>
      </top>
      <bottom style="thin"/>
    </border>
    <border>
      <left style="medium"/>
      <right>
        <color indexed="63"/>
      </right>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2" fillId="0" borderId="8" xfId="0" applyFont="1" applyBorder="1" applyAlignment="1">
      <alignment horizontal="center"/>
    </xf>
    <xf numFmtId="0" fontId="2" fillId="0" borderId="10" xfId="0" applyFont="1" applyBorder="1" applyAlignment="1">
      <alignment horizontal="center"/>
    </xf>
    <xf numFmtId="0" fontId="3" fillId="0" borderId="0" xfId="0" applyFont="1" applyBorder="1" applyAlignment="1">
      <alignment/>
    </xf>
    <xf numFmtId="0" fontId="3" fillId="0" borderId="1" xfId="0" applyFont="1" applyBorder="1" applyAlignment="1">
      <alignment/>
    </xf>
    <xf numFmtId="0" fontId="3" fillId="0" borderId="12" xfId="0" applyFont="1" applyBorder="1" applyAlignment="1">
      <alignment/>
    </xf>
    <xf numFmtId="44" fontId="3" fillId="2" borderId="13" xfId="17" applyFont="1" applyFill="1" applyBorder="1" applyAlignment="1">
      <alignment/>
    </xf>
    <xf numFmtId="43" fontId="3" fillId="3" borderId="13" xfId="15" applyFont="1" applyFill="1" applyBorder="1" applyAlignment="1">
      <alignment/>
    </xf>
    <xf numFmtId="0" fontId="3" fillId="0" borderId="14" xfId="0" applyFont="1" applyBorder="1" applyAlignment="1">
      <alignment/>
    </xf>
    <xf numFmtId="43" fontId="3" fillId="3" borderId="15" xfId="15" applyFont="1" applyFill="1" applyBorder="1" applyAlignment="1">
      <alignment/>
    </xf>
    <xf numFmtId="10" fontId="3" fillId="3" borderId="16" xfId="19" applyNumberFormat="1" applyFont="1" applyFill="1" applyBorder="1" applyAlignment="1">
      <alignment/>
    </xf>
    <xf numFmtId="43" fontId="3" fillId="3" borderId="16" xfId="15" applyFont="1" applyFill="1" applyBorder="1" applyAlignment="1">
      <alignment/>
    </xf>
    <xf numFmtId="0" fontId="3" fillId="0" borderId="17" xfId="0" applyFont="1" applyBorder="1" applyAlignment="1">
      <alignment/>
    </xf>
    <xf numFmtId="0" fontId="3" fillId="0" borderId="2" xfId="0" applyFont="1" applyBorder="1" applyAlignment="1">
      <alignment/>
    </xf>
    <xf numFmtId="10" fontId="3" fillId="3" borderId="10" xfId="19" applyNumberFormat="1" applyFont="1" applyFill="1" applyBorder="1" applyAlignment="1">
      <alignment/>
    </xf>
    <xf numFmtId="43" fontId="3" fillId="3" borderId="10" xfId="15" applyFont="1"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xf>
    <xf numFmtId="44" fontId="0" fillId="0" borderId="8" xfId="17" applyBorder="1" applyAlignment="1">
      <alignment/>
    </xf>
    <xf numFmtId="44" fontId="0" fillId="0" borderId="9" xfId="17" applyBorder="1" applyAlignment="1">
      <alignment/>
    </xf>
    <xf numFmtId="44" fontId="0" fillId="0" borderId="10" xfId="17" applyBorder="1" applyAlignment="1">
      <alignment/>
    </xf>
    <xf numFmtId="44" fontId="0" fillId="0" borderId="11" xfId="17" applyBorder="1" applyAlignment="1">
      <alignment/>
    </xf>
    <xf numFmtId="44" fontId="1" fillId="0" borderId="0" xfId="17" applyFont="1" applyAlignment="1">
      <alignment/>
    </xf>
    <xf numFmtId="0" fontId="2" fillId="0" borderId="0" xfId="0" applyFont="1" applyBorder="1" applyAlignment="1">
      <alignment horizontal="center"/>
    </xf>
    <xf numFmtId="0" fontId="2" fillId="0" borderId="9"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0" fontId="1" fillId="0" borderId="3" xfId="0" applyFont="1" applyBorder="1" applyAlignment="1">
      <alignment/>
    </xf>
    <xf numFmtId="0" fontId="1" fillId="0" borderId="10" xfId="0" applyFont="1" applyBorder="1" applyAlignment="1">
      <alignment/>
    </xf>
    <xf numFmtId="0" fontId="1" fillId="0" borderId="8" xfId="0" applyFont="1" applyBorder="1" applyAlignment="1">
      <alignment horizontal="center"/>
    </xf>
    <xf numFmtId="0" fontId="1" fillId="0" borderId="9" xfId="0" applyFont="1" applyBorder="1" applyAlignment="1">
      <alignment horizontal="center"/>
    </xf>
    <xf numFmtId="0" fontId="1" fillId="0" borderId="18" xfId="0" applyFont="1" applyBorder="1" applyAlignment="1">
      <alignment horizontal="center"/>
    </xf>
    <xf numFmtId="0" fontId="1" fillId="0" borderId="9" xfId="0" applyFont="1" applyFill="1" applyBorder="1" applyAlignment="1">
      <alignment horizontal="center"/>
    </xf>
    <xf numFmtId="0" fontId="1" fillId="0" borderId="10" xfId="0" applyFont="1" applyBorder="1" applyAlignment="1">
      <alignment horizontal="center"/>
    </xf>
    <xf numFmtId="44" fontId="0" fillId="3" borderId="9" xfId="17" applyFill="1" applyBorder="1" applyAlignment="1">
      <alignment/>
    </xf>
    <xf numFmtId="44" fontId="0" fillId="3" borderId="10" xfId="17" applyFill="1" applyBorder="1" applyAlignment="1">
      <alignment/>
    </xf>
    <xf numFmtId="44" fontId="0" fillId="3" borderId="8" xfId="17" applyFill="1" applyBorder="1" applyAlignment="1">
      <alignment/>
    </xf>
    <xf numFmtId="44" fontId="0" fillId="3" borderId="11" xfId="17" applyFill="1" applyBorder="1" applyAlignment="1">
      <alignment/>
    </xf>
    <xf numFmtId="0" fontId="1" fillId="0" borderId="19" xfId="0" applyFont="1" applyBorder="1" applyAlignment="1">
      <alignment horizontal="center"/>
    </xf>
    <xf numFmtId="0" fontId="1" fillId="0" borderId="20" xfId="0" applyFont="1" applyFill="1" applyBorder="1" applyAlignment="1">
      <alignment horizontal="center"/>
    </xf>
    <xf numFmtId="0" fontId="1" fillId="0" borderId="0" xfId="0" applyFont="1" applyBorder="1" applyAlignment="1">
      <alignment/>
    </xf>
    <xf numFmtId="0" fontId="1" fillId="0" borderId="4" xfId="0" applyFont="1" applyBorder="1" applyAlignment="1">
      <alignment horizontal="center"/>
    </xf>
    <xf numFmtId="0" fontId="1" fillId="0" borderId="5" xfId="0" applyFont="1" applyBorder="1" applyAlignment="1">
      <alignment horizontal="center"/>
    </xf>
    <xf numFmtId="164" fontId="5" fillId="0" borderId="0" xfId="17" applyNumberFormat="1" applyFont="1" applyBorder="1" applyAlignment="1">
      <alignment/>
    </xf>
    <xf numFmtId="164" fontId="6" fillId="0" borderId="21" xfId="17" applyNumberFormat="1" applyFont="1" applyBorder="1" applyAlignment="1">
      <alignment/>
    </xf>
    <xf numFmtId="44" fontId="6" fillId="0" borderId="0" xfId="17" applyFont="1" applyAlignment="1">
      <alignment/>
    </xf>
    <xf numFmtId="0" fontId="7" fillId="0" borderId="0" xfId="0" applyFont="1" applyAlignment="1">
      <alignment/>
    </xf>
    <xf numFmtId="44" fontId="5" fillId="0" borderId="0" xfId="17" applyFont="1" applyAlignment="1">
      <alignment/>
    </xf>
    <xf numFmtId="0" fontId="8" fillId="0" borderId="0" xfId="0" applyFont="1" applyAlignment="1">
      <alignment/>
    </xf>
    <xf numFmtId="164" fontId="0" fillId="0" borderId="8" xfId="17" applyNumberFormat="1" applyFont="1" applyBorder="1" applyAlignment="1">
      <alignment/>
    </xf>
    <xf numFmtId="164" fontId="0" fillId="0" borderId="9" xfId="17" applyNumberFormat="1" applyFont="1" applyBorder="1" applyAlignment="1">
      <alignment/>
    </xf>
    <xf numFmtId="164" fontId="0" fillId="0" borderId="10" xfId="17" applyNumberFormat="1" applyFont="1" applyBorder="1" applyAlignment="1">
      <alignment/>
    </xf>
    <xf numFmtId="10" fontId="0" fillId="0" borderId="8" xfId="19" applyNumberFormat="1" applyBorder="1" applyAlignment="1">
      <alignment/>
    </xf>
    <xf numFmtId="10" fontId="0" fillId="0" borderId="9" xfId="19" applyNumberFormat="1" applyBorder="1" applyAlignment="1">
      <alignment/>
    </xf>
    <xf numFmtId="10" fontId="0" fillId="0" borderId="10" xfId="19" applyNumberFormat="1" applyBorder="1" applyAlignment="1">
      <alignment/>
    </xf>
    <xf numFmtId="0" fontId="1" fillId="0" borderId="8" xfId="0" applyFont="1" applyFill="1" applyBorder="1" applyAlignment="1">
      <alignment horizontal="center"/>
    </xf>
    <xf numFmtId="0" fontId="0" fillId="0" borderId="14" xfId="0" applyBorder="1" applyAlignment="1">
      <alignment/>
    </xf>
    <xf numFmtId="0" fontId="0" fillId="0" borderId="17" xfId="0" applyBorder="1" applyAlignment="1">
      <alignment/>
    </xf>
    <xf numFmtId="164" fontId="0" fillId="0" borderId="11" xfId="17" applyNumberFormat="1" applyFont="1" applyBorder="1" applyAlignment="1">
      <alignment/>
    </xf>
    <xf numFmtId="10" fontId="0" fillId="0" borderId="11" xfId="19" applyNumberFormat="1" applyBorder="1" applyAlignment="1">
      <alignment/>
    </xf>
    <xf numFmtId="164" fontId="4" fillId="0" borderId="9" xfId="17" applyNumberFormat="1" applyFont="1" applyBorder="1" applyAlignment="1">
      <alignment/>
    </xf>
    <xf numFmtId="10" fontId="0" fillId="3" borderId="0" xfId="19" applyNumberFormat="1" applyFill="1" applyAlignment="1">
      <alignment/>
    </xf>
    <xf numFmtId="0" fontId="6" fillId="0" borderId="0" xfId="0" applyFont="1" applyAlignment="1">
      <alignment/>
    </xf>
    <xf numFmtId="0" fontId="1" fillId="0" borderId="12" xfId="0" applyFont="1" applyBorder="1" applyAlignment="1">
      <alignment/>
    </xf>
    <xf numFmtId="0" fontId="1" fillId="0" borderId="14" xfId="0" applyFont="1" applyBorder="1" applyAlignment="1">
      <alignment/>
    </xf>
    <xf numFmtId="0" fontId="1" fillId="0" borderId="22" xfId="0" applyFont="1" applyBorder="1" applyAlignment="1">
      <alignment/>
    </xf>
    <xf numFmtId="0" fontId="0" fillId="0" borderId="23" xfId="0" applyBorder="1" applyAlignment="1">
      <alignment/>
    </xf>
    <xf numFmtId="0" fontId="1" fillId="0" borderId="24" xfId="0" applyFont="1"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3" borderId="28" xfId="0" applyFill="1" applyBorder="1" applyAlignment="1">
      <alignment/>
    </xf>
    <xf numFmtId="44" fontId="0" fillId="3" borderId="29" xfId="17" applyFill="1" applyBorder="1" applyAlignment="1">
      <alignment/>
    </xf>
    <xf numFmtId="10" fontId="0" fillId="3" borderId="30" xfId="19" applyNumberFormat="1" applyFill="1" applyBorder="1" applyAlignment="1">
      <alignment/>
    </xf>
    <xf numFmtId="0" fontId="0" fillId="0" borderId="31" xfId="0" applyBorder="1" applyAlignment="1">
      <alignment/>
    </xf>
    <xf numFmtId="44" fontId="0" fillId="0" borderId="30" xfId="17" applyBorder="1" applyAlignment="1">
      <alignment/>
    </xf>
    <xf numFmtId="10" fontId="6" fillId="0" borderId="29" xfId="19" applyNumberFormat="1" applyFont="1" applyBorder="1" applyAlignment="1">
      <alignment/>
    </xf>
    <xf numFmtId="168" fontId="11" fillId="0" borderId="32" xfId="17" applyNumberFormat="1" applyFont="1" applyBorder="1" applyAlignment="1">
      <alignment/>
    </xf>
    <xf numFmtId="10" fontId="0" fillId="3" borderId="29" xfId="19" applyNumberFormat="1" applyFill="1" applyBorder="1" applyAlignment="1">
      <alignment/>
    </xf>
    <xf numFmtId="10" fontId="0" fillId="3" borderId="32" xfId="19" applyNumberFormat="1" applyFill="1" applyBorder="1" applyAlignment="1">
      <alignment/>
    </xf>
    <xf numFmtId="10" fontId="0" fillId="0" borderId="32" xfId="19" applyNumberFormat="1" applyBorder="1" applyAlignment="1">
      <alignment/>
    </xf>
    <xf numFmtId="10" fontId="0" fillId="3" borderId="33" xfId="19" applyNumberFormat="1" applyFill="1" applyBorder="1" applyAlignment="1">
      <alignment/>
    </xf>
    <xf numFmtId="10" fontId="3" fillId="2" borderId="15" xfId="19" applyNumberFormat="1" applyFont="1" applyFill="1" applyBorder="1" applyAlignment="1">
      <alignment/>
    </xf>
    <xf numFmtId="0" fontId="3" fillId="0" borderId="0" xfId="0" applyFont="1" applyAlignment="1">
      <alignment/>
    </xf>
    <xf numFmtId="0" fontId="6" fillId="0" borderId="0" xfId="0" applyFont="1" applyAlignment="1">
      <alignment horizontal="center"/>
    </xf>
    <xf numFmtId="44" fontId="1" fillId="0" borderId="0" xfId="17" applyFont="1" applyAlignment="1">
      <alignment horizontal="center"/>
    </xf>
    <xf numFmtId="168" fontId="0" fillId="0" borderId="0" xfId="0" applyNumberFormat="1" applyAlignment="1">
      <alignment horizontal="center"/>
    </xf>
    <xf numFmtId="0" fontId="0" fillId="0" borderId="0" xfId="0" applyAlignment="1">
      <alignment horizontal="center"/>
    </xf>
    <xf numFmtId="44" fontId="0" fillId="0" borderId="0" xfId="17"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19050</xdr:rowOff>
    </xdr:from>
    <xdr:to>
      <xdr:col>9</xdr:col>
      <xdr:colOff>247650</xdr:colOff>
      <xdr:row>7</xdr:row>
      <xdr:rowOff>123825</xdr:rowOff>
    </xdr:to>
    <xdr:sp>
      <xdr:nvSpPr>
        <xdr:cNvPr id="1" name="TextBox 7"/>
        <xdr:cNvSpPr txBox="1">
          <a:spLocks noChangeArrowheads="1"/>
        </xdr:cNvSpPr>
      </xdr:nvSpPr>
      <xdr:spPr>
        <a:xfrm>
          <a:off x="7524750" y="190500"/>
          <a:ext cx="1971675" cy="1114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Estimated figure.  Based on how many technicians you have or hours that people who work in service for the company actually perform.  Red corners in cells review comment boxes to explain in more detail.</a:t>
          </a:r>
        </a:p>
      </xdr:txBody>
    </xdr:sp>
    <xdr:clientData/>
  </xdr:twoCellAnchor>
  <xdr:twoCellAnchor>
    <xdr:from>
      <xdr:col>5</xdr:col>
      <xdr:colOff>47625</xdr:colOff>
      <xdr:row>1</xdr:row>
      <xdr:rowOff>85725</xdr:rowOff>
    </xdr:from>
    <xdr:to>
      <xdr:col>7</xdr:col>
      <xdr:colOff>276225</xdr:colOff>
      <xdr:row>1</xdr:row>
      <xdr:rowOff>85725</xdr:rowOff>
    </xdr:to>
    <xdr:sp>
      <xdr:nvSpPr>
        <xdr:cNvPr id="2" name="Line 8"/>
        <xdr:cNvSpPr>
          <a:spLocks/>
        </xdr:cNvSpPr>
      </xdr:nvSpPr>
      <xdr:spPr>
        <a:xfrm flipH="1">
          <a:off x="5324475" y="257175"/>
          <a:ext cx="2181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3</xdr:row>
      <xdr:rowOff>114300</xdr:rowOff>
    </xdr:from>
    <xdr:to>
      <xdr:col>6</xdr:col>
      <xdr:colOff>123825</xdr:colOff>
      <xdr:row>3</xdr:row>
      <xdr:rowOff>114300</xdr:rowOff>
    </xdr:to>
    <xdr:sp>
      <xdr:nvSpPr>
        <xdr:cNvPr id="3" name="Line 9"/>
        <xdr:cNvSpPr>
          <a:spLocks/>
        </xdr:cNvSpPr>
      </xdr:nvSpPr>
      <xdr:spPr>
        <a:xfrm flipH="1" flipV="1">
          <a:off x="5314950" y="647700"/>
          <a:ext cx="1095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142875</xdr:colOff>
      <xdr:row>3</xdr:row>
      <xdr:rowOff>38100</xdr:rowOff>
    </xdr:from>
    <xdr:to>
      <xdr:col>7</xdr:col>
      <xdr:colOff>285750</xdr:colOff>
      <xdr:row>7</xdr:row>
      <xdr:rowOff>114300</xdr:rowOff>
    </xdr:to>
    <xdr:sp>
      <xdr:nvSpPr>
        <xdr:cNvPr id="4" name="TextBox 10"/>
        <xdr:cNvSpPr txBox="1">
          <a:spLocks noChangeArrowheads="1"/>
        </xdr:cNvSpPr>
      </xdr:nvSpPr>
      <xdr:spPr>
        <a:xfrm>
          <a:off x="6429375" y="571500"/>
          <a:ext cx="1085850" cy="72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Industry average 52%.  Target is 75% or better.  Calculate yours.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1"/>
  <sheetViews>
    <sheetView zoomScale="75" zoomScaleNormal="75" workbookViewId="0" topLeftCell="A1">
      <selection activeCell="E27" sqref="E27"/>
    </sheetView>
  </sheetViews>
  <sheetFormatPr defaultColWidth="9.140625" defaultRowHeight="12.75"/>
  <cols>
    <col min="3" max="3" width="47.28125" style="0" bestFit="1" customWidth="1"/>
    <col min="4" max="4" width="1.1484375" style="0" customWidth="1"/>
    <col min="5" max="5" width="12.421875" style="0" bestFit="1" customWidth="1"/>
    <col min="6" max="6" width="15.140625" style="0" customWidth="1"/>
    <col min="7" max="7" width="14.140625" style="0" bestFit="1" customWidth="1"/>
    <col min="8" max="8" width="14.421875" style="0" bestFit="1" customWidth="1"/>
    <col min="9" max="9" width="15.8515625" style="0" bestFit="1" customWidth="1"/>
  </cols>
  <sheetData>
    <row r="1" spans="6:7" ht="13.5" thickBot="1">
      <c r="F1" s="1" t="s">
        <v>46</v>
      </c>
      <c r="G1" s="1" t="s">
        <v>47</v>
      </c>
    </row>
    <row r="2" spans="2:5" ht="12.75">
      <c r="B2" s="82" t="s">
        <v>21</v>
      </c>
      <c r="C2" s="6" t="s">
        <v>44</v>
      </c>
      <c r="D2" s="6"/>
      <c r="E2" s="90">
        <v>12000</v>
      </c>
    </row>
    <row r="3" spans="2:7" ht="15.75">
      <c r="B3" s="83"/>
      <c r="C3" s="8" t="s">
        <v>45</v>
      </c>
      <c r="D3" s="8"/>
      <c r="E3" s="91">
        <v>25</v>
      </c>
      <c r="F3" s="80">
        <v>0.3</v>
      </c>
      <c r="G3" s="102">
        <f>+((E3*(1+F3)))</f>
        <v>32.5</v>
      </c>
    </row>
    <row r="4" spans="2:5" ht="12.75">
      <c r="B4" s="86" t="s">
        <v>22</v>
      </c>
      <c r="C4" s="87" t="s">
        <v>19</v>
      </c>
      <c r="D4" s="87"/>
      <c r="E4" s="92">
        <v>0.5</v>
      </c>
    </row>
    <row r="5" spans="2:5" ht="12.75">
      <c r="B5" s="88"/>
      <c r="C5" s="89" t="s">
        <v>20</v>
      </c>
      <c r="D5" s="89"/>
      <c r="E5" s="93"/>
    </row>
    <row r="6" spans="2:5" ht="12.75">
      <c r="B6" s="86" t="s">
        <v>23</v>
      </c>
      <c r="C6" s="87" t="s">
        <v>24</v>
      </c>
      <c r="D6" s="87"/>
      <c r="E6" s="94">
        <f>+(E3/E4)</f>
        <v>50</v>
      </c>
    </row>
    <row r="7" spans="2:5" ht="12.75">
      <c r="B7" s="88"/>
      <c r="C7" s="89" t="s">
        <v>25</v>
      </c>
      <c r="D7" s="89"/>
      <c r="E7" s="93"/>
    </row>
    <row r="8" spans="2:5" ht="18">
      <c r="B8" s="83" t="s">
        <v>26</v>
      </c>
      <c r="C8" s="8" t="s">
        <v>27</v>
      </c>
      <c r="D8" s="8"/>
      <c r="E8" s="95">
        <v>0.22</v>
      </c>
    </row>
    <row r="9" spans="2:5" ht="18">
      <c r="B9" s="84" t="s">
        <v>28</v>
      </c>
      <c r="C9" s="85" t="s">
        <v>29</v>
      </c>
      <c r="D9" s="85"/>
      <c r="E9" s="96">
        <f>+(E6/E8)</f>
        <v>227.27272727272728</v>
      </c>
    </row>
    <row r="10" spans="2:5" ht="12.75">
      <c r="B10" s="83" t="s">
        <v>30</v>
      </c>
      <c r="C10" s="8" t="s">
        <v>507</v>
      </c>
      <c r="D10" s="8"/>
      <c r="E10" s="97">
        <v>0.15</v>
      </c>
    </row>
    <row r="11" spans="2:9" ht="18">
      <c r="B11" s="84" t="s">
        <v>31</v>
      </c>
      <c r="C11" s="85" t="s">
        <v>32</v>
      </c>
      <c r="D11" s="85"/>
      <c r="E11" s="98">
        <v>0.25</v>
      </c>
      <c r="I11" s="103" t="s">
        <v>508</v>
      </c>
    </row>
    <row r="12" spans="2:9" ht="18">
      <c r="B12" s="84" t="s">
        <v>33</v>
      </c>
      <c r="C12" s="85" t="s">
        <v>34</v>
      </c>
      <c r="D12" s="85"/>
      <c r="E12" s="99">
        <f>+(E10*E11)</f>
        <v>0.0375</v>
      </c>
      <c r="F12" s="81" t="s">
        <v>509</v>
      </c>
      <c r="G12" s="64" t="s">
        <v>510</v>
      </c>
      <c r="H12" s="81" t="s">
        <v>511</v>
      </c>
      <c r="I12" s="103" t="s">
        <v>43</v>
      </c>
    </row>
    <row r="13" spans="2:9" ht="18">
      <c r="B13" s="84" t="s">
        <v>35</v>
      </c>
      <c r="C13" s="85" t="s">
        <v>512</v>
      </c>
      <c r="D13" s="85"/>
      <c r="E13" s="96">
        <f>+((E9/(1-E12)))</f>
        <v>236.12750885478158</v>
      </c>
      <c r="F13" s="81" t="s">
        <v>513</v>
      </c>
      <c r="G13" s="64" t="s">
        <v>514</v>
      </c>
      <c r="H13" s="81" t="s">
        <v>515</v>
      </c>
      <c r="I13" s="103" t="s">
        <v>516</v>
      </c>
    </row>
    <row r="14" spans="2:9" ht="12.75">
      <c r="B14" s="83" t="s">
        <v>36</v>
      </c>
      <c r="C14" s="8" t="s">
        <v>517</v>
      </c>
      <c r="D14" s="8"/>
      <c r="E14" s="97">
        <v>0.02</v>
      </c>
      <c r="F14" s="104">
        <f>+(((E$3/(E$4+E14))/E$8)/(1-E$12))</f>
        <v>227.04568159113612</v>
      </c>
      <c r="G14" s="105">
        <f>+($E$13-F14)</f>
        <v>9.081827263645465</v>
      </c>
      <c r="H14" s="106">
        <f>+(($E$2)*(E14+$E$4))</f>
        <v>6240</v>
      </c>
      <c r="I14" s="107">
        <f aca="true" t="shared" si="0" ref="I14:I21">+((G14*($H14-($E$2*$E$4))))</f>
        <v>2179.6385432749116</v>
      </c>
    </row>
    <row r="15" spans="2:9" ht="12.75">
      <c r="B15" s="75"/>
      <c r="C15" s="8" t="s">
        <v>37</v>
      </c>
      <c r="D15" s="8"/>
      <c r="E15" s="97">
        <v>0.01</v>
      </c>
      <c r="F15" s="104">
        <f>+(((E$3/(E$4+E14+E15))/E$8)/(1-E$12))</f>
        <v>222.7618008063977</v>
      </c>
      <c r="G15" s="105">
        <f aca="true" t="shared" si="1" ref="G15:G21">+($E$13-F15)</f>
        <v>13.36570804838388</v>
      </c>
      <c r="H15" s="106">
        <f>+(($E$2)*($E$4+E14+E15))</f>
        <v>6360</v>
      </c>
      <c r="I15" s="107">
        <f t="shared" si="0"/>
        <v>4811.654897418197</v>
      </c>
    </row>
    <row r="16" spans="2:9" ht="12.75">
      <c r="B16" s="75"/>
      <c r="C16" s="8" t="s">
        <v>38</v>
      </c>
      <c r="D16" s="8"/>
      <c r="E16" s="97">
        <v>0.02</v>
      </c>
      <c r="F16" s="104">
        <f>+(((E$3/(E$4+E14+E15+E16))/E$8)/(1-E$12))</f>
        <v>214.66137168616507</v>
      </c>
      <c r="G16" s="105">
        <f t="shared" si="1"/>
        <v>21.466137168616513</v>
      </c>
      <c r="H16" s="106">
        <f>+(($E$2)*($E$4+E14+E15+E16))</f>
        <v>6600.000000000001</v>
      </c>
      <c r="I16" s="107">
        <f t="shared" si="0"/>
        <v>12879.682301169927</v>
      </c>
    </row>
    <row r="17" spans="2:9" ht="12.75">
      <c r="B17" s="75"/>
      <c r="C17" s="8" t="s">
        <v>39</v>
      </c>
      <c r="D17" s="8"/>
      <c r="E17" s="97">
        <v>0.03</v>
      </c>
      <c r="F17" s="104">
        <f>+(((E$3/(E$4+E14+E15+E16+E17))/E$8)/(1-E$12))</f>
        <v>203.5581972886048</v>
      </c>
      <c r="G17" s="105">
        <f t="shared" si="1"/>
        <v>32.56931156617679</v>
      </c>
      <c r="H17" s="106">
        <f>+(($E$2)*($E$4+E14+E15+E16+E17))</f>
        <v>6960.000000000001</v>
      </c>
      <c r="I17" s="107">
        <f t="shared" si="0"/>
        <v>31266.53910352975</v>
      </c>
    </row>
    <row r="18" spans="2:9" ht="12.75">
      <c r="B18" s="75"/>
      <c r="C18" s="8" t="s">
        <v>40</v>
      </c>
      <c r="D18" s="8"/>
      <c r="E18" s="97">
        <v>0.03</v>
      </c>
      <c r="F18" s="104">
        <f>+(((E$3/(E$4+E14+E15+E16+E17+E18))/E$8)/(1-E$12))</f>
        <v>193.54713840555866</v>
      </c>
      <c r="G18" s="105">
        <f t="shared" si="1"/>
        <v>42.580370449222926</v>
      </c>
      <c r="H18" s="106">
        <f>+(($E$2)*($E$4+E14+E15+E16+E17+E18))</f>
        <v>7320.000000000001</v>
      </c>
      <c r="I18" s="107">
        <f t="shared" si="0"/>
        <v>56206.0889929743</v>
      </c>
    </row>
    <row r="19" spans="2:9" ht="12.75">
      <c r="B19" s="75"/>
      <c r="C19" s="8" t="s">
        <v>41</v>
      </c>
      <c r="D19" s="8"/>
      <c r="E19" s="97">
        <v>0.02</v>
      </c>
      <c r="F19" s="104">
        <f>+(((E$3/(E$4+E14+E15+E16+E17+E18+E19))/E$8)/(1-E$12))</f>
        <v>187.40278480538217</v>
      </c>
      <c r="G19" s="105">
        <f t="shared" si="1"/>
        <v>48.72472404939941</v>
      </c>
      <c r="H19" s="106">
        <f>+(($E$2)*($E$4+E14+E15+E16+E17+E18+E19))</f>
        <v>7560.000000000002</v>
      </c>
      <c r="I19" s="107">
        <f t="shared" si="0"/>
        <v>76010.56951706317</v>
      </c>
    </row>
    <row r="20" spans="2:9" ht="12.75">
      <c r="B20" s="75"/>
      <c r="C20" s="8" t="s">
        <v>42</v>
      </c>
      <c r="D20" s="8"/>
      <c r="E20" s="97">
        <v>0.05</v>
      </c>
      <c r="F20" s="104">
        <f>+(((E$3/(E$4+E14+E15+E16+E17+E18+E19+E20))/E$8)/(1-E$12))</f>
        <v>173.62316827557467</v>
      </c>
      <c r="G20" s="105">
        <f t="shared" si="1"/>
        <v>62.50434057920691</v>
      </c>
      <c r="H20" s="106">
        <f>+(($E$2)*($E$4+E14+E15+E16+E17+E18+E19+E20))</f>
        <v>8160.000000000002</v>
      </c>
      <c r="I20" s="107">
        <f t="shared" si="0"/>
        <v>135009.37565108703</v>
      </c>
    </row>
    <row r="21" spans="2:9" ht="13.5" thickBot="1">
      <c r="B21" s="76"/>
      <c r="C21" s="4" t="s">
        <v>518</v>
      </c>
      <c r="D21" s="4"/>
      <c r="E21" s="100">
        <v>0.01</v>
      </c>
      <c r="F21" s="104">
        <f>+(((E$3/(E$4+E14+E15+E16+E17+E18+E19+E20+E21))/E$8)/(1-E$12))</f>
        <v>171.10689047447937</v>
      </c>
      <c r="G21" s="105">
        <f t="shared" si="1"/>
        <v>65.02061838030221</v>
      </c>
      <c r="H21" s="106">
        <f>+(($E$2)*($E$4+E14+E15+E16+E17+E18+E19+E20+E21))</f>
        <v>8280.000000000002</v>
      </c>
      <c r="I21" s="107">
        <f t="shared" si="0"/>
        <v>148247.00990708914</v>
      </c>
    </row>
  </sheetData>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X5587"/>
  <sheetViews>
    <sheetView tabSelected="1" zoomScale="75" zoomScaleNormal="75" workbookViewId="0" topLeftCell="A1">
      <selection activeCell="A10" sqref="A10"/>
    </sheetView>
  </sheetViews>
  <sheetFormatPr defaultColWidth="9.140625" defaultRowHeight="12.75"/>
  <cols>
    <col min="1" max="1" width="8.28125" style="0" customWidth="1"/>
    <col min="2" max="2" width="9.8515625" style="0" customWidth="1"/>
    <col min="4" max="4" width="11.421875" style="0" customWidth="1"/>
    <col min="5" max="5" width="36.28125" style="0" customWidth="1"/>
    <col min="6" max="6" width="10.57421875" style="0" bestFit="1" customWidth="1"/>
    <col min="7" max="7" width="10.28125" style="0" bestFit="1" customWidth="1"/>
    <col min="8" max="8" width="10.8515625" style="0" customWidth="1"/>
    <col min="9" max="9" width="10.7109375" style="0" customWidth="1"/>
    <col min="10" max="10" width="17.140625" style="0" customWidth="1"/>
    <col min="11" max="11" width="10.8515625" style="0" customWidth="1"/>
    <col min="12" max="16" width="13.28125" style="0" customWidth="1"/>
    <col min="17" max="17" width="21.7109375" style="0" customWidth="1"/>
    <col min="18" max="18" width="13.28125" style="0" customWidth="1"/>
    <col min="19" max="19" width="35.00390625" style="0" bestFit="1" customWidth="1"/>
  </cols>
  <sheetData>
    <row r="1" spans="1:9" ht="15">
      <c r="A1" s="18" t="s">
        <v>63</v>
      </c>
      <c r="D1" s="19"/>
      <c r="H1" s="18" t="s">
        <v>64</v>
      </c>
      <c r="I1" s="19"/>
    </row>
    <row r="2" spans="3:19" ht="15.75" thickBot="1">
      <c r="C2" s="18"/>
      <c r="D2" s="18"/>
      <c r="H2" s="18"/>
      <c r="I2" s="18"/>
      <c r="S2" s="8"/>
    </row>
    <row r="3" spans="3:19" ht="15.75" thickBot="1">
      <c r="C3" s="20" t="s">
        <v>65</v>
      </c>
      <c r="D3" s="19"/>
      <c r="E3" s="19"/>
      <c r="F3" s="21">
        <f>'street rate - benefits'!E13</f>
        <v>236.12750885478158</v>
      </c>
      <c r="H3" s="20" t="s">
        <v>66</v>
      </c>
      <c r="I3" s="20"/>
      <c r="J3" s="19"/>
      <c r="K3" s="6"/>
      <c r="L3" s="22">
        <v>5</v>
      </c>
      <c r="M3" t="s">
        <v>67</v>
      </c>
      <c r="S3" s="18"/>
    </row>
    <row r="4" spans="3:19" ht="15">
      <c r="C4" s="23" t="s">
        <v>68</v>
      </c>
      <c r="D4" s="18"/>
      <c r="E4" s="18"/>
      <c r="F4" s="21">
        <f>'street rate - benefits'!G3</f>
        <v>32.5</v>
      </c>
      <c r="H4" s="23" t="s">
        <v>69</v>
      </c>
      <c r="I4" s="23"/>
      <c r="J4" s="18"/>
      <c r="K4" s="8"/>
      <c r="L4" s="24">
        <v>4</v>
      </c>
      <c r="M4" t="s">
        <v>70</v>
      </c>
      <c r="S4" s="18"/>
    </row>
    <row r="5" spans="3:19" ht="15">
      <c r="C5" s="23" t="s">
        <v>101</v>
      </c>
      <c r="D5" s="18"/>
      <c r="E5" s="18"/>
      <c r="F5" s="101">
        <f>+'street rate - benefits'!E10</f>
        <v>0.15</v>
      </c>
      <c r="H5" s="23" t="s">
        <v>71</v>
      </c>
      <c r="I5" s="23"/>
      <c r="J5" s="18"/>
      <c r="K5" s="8"/>
      <c r="L5" s="24">
        <v>3.5</v>
      </c>
      <c r="S5" s="18"/>
    </row>
    <row r="6" spans="3:19" ht="15">
      <c r="C6" s="23" t="s">
        <v>72</v>
      </c>
      <c r="D6" s="18"/>
      <c r="E6" s="18"/>
      <c r="F6" s="25">
        <v>0.5</v>
      </c>
      <c r="H6" s="23" t="s">
        <v>73</v>
      </c>
      <c r="I6" s="23"/>
      <c r="J6" s="18"/>
      <c r="K6" s="8"/>
      <c r="L6" s="26">
        <v>3</v>
      </c>
      <c r="S6" s="18"/>
    </row>
    <row r="7" spans="3:19" ht="15.75" thickBot="1">
      <c r="C7" s="27" t="s">
        <v>74</v>
      </c>
      <c r="D7" s="28"/>
      <c r="E7" s="28"/>
      <c r="F7" s="29">
        <v>0.0825</v>
      </c>
      <c r="H7" s="27" t="s">
        <v>75</v>
      </c>
      <c r="I7" s="27"/>
      <c r="J7" s="28"/>
      <c r="K7" s="4"/>
      <c r="L7" s="30">
        <v>2</v>
      </c>
      <c r="S7" s="18"/>
    </row>
    <row r="8" ht="13.5" thickBot="1"/>
    <row r="9" spans="2:35" ht="15">
      <c r="B9" s="16" t="s">
        <v>62</v>
      </c>
      <c r="C9" s="16"/>
      <c r="D9" s="16" t="s">
        <v>105</v>
      </c>
      <c r="E9" s="16"/>
      <c r="F9" s="16" t="s">
        <v>51</v>
      </c>
      <c r="G9" s="16" t="s">
        <v>79</v>
      </c>
      <c r="H9" s="16" t="s">
        <v>61</v>
      </c>
      <c r="I9" s="3" t="s">
        <v>102</v>
      </c>
      <c r="J9" s="16" t="s">
        <v>96</v>
      </c>
      <c r="K9" s="60" t="s">
        <v>76</v>
      </c>
      <c r="L9" s="42" t="s">
        <v>56</v>
      </c>
      <c r="M9" s="12"/>
      <c r="N9" s="12"/>
      <c r="O9" s="57" t="s">
        <v>82</v>
      </c>
      <c r="P9" s="48" t="s">
        <v>85</v>
      </c>
      <c r="Q9" s="48" t="s">
        <v>88</v>
      </c>
      <c r="R9" s="48" t="s">
        <v>89</v>
      </c>
      <c r="S9" s="74" t="s">
        <v>93</v>
      </c>
      <c r="T9" s="2"/>
      <c r="U9" s="2"/>
      <c r="V9" s="2"/>
      <c r="W9" s="2"/>
      <c r="X9" s="2"/>
      <c r="Y9" s="2"/>
      <c r="Z9" s="2"/>
      <c r="AA9" s="2"/>
      <c r="AB9" s="2"/>
      <c r="AC9" s="2"/>
      <c r="AD9" s="2"/>
      <c r="AE9" s="2"/>
      <c r="AF9" s="2"/>
      <c r="AG9" s="2"/>
      <c r="AH9" s="2"/>
      <c r="AI9" s="2"/>
    </row>
    <row r="10" spans="2:35" ht="15">
      <c r="B10" s="41" t="s">
        <v>103</v>
      </c>
      <c r="C10" s="41" t="s">
        <v>104</v>
      </c>
      <c r="D10" s="41" t="s">
        <v>100</v>
      </c>
      <c r="E10" s="41" t="s">
        <v>106</v>
      </c>
      <c r="F10" s="41" t="s">
        <v>52</v>
      </c>
      <c r="G10" s="41" t="s">
        <v>107</v>
      </c>
      <c r="H10" s="41" t="s">
        <v>53</v>
      </c>
      <c r="I10" s="40" t="s">
        <v>53</v>
      </c>
      <c r="J10" s="41" t="s">
        <v>53</v>
      </c>
      <c r="K10" s="61" t="s">
        <v>95</v>
      </c>
      <c r="L10" s="43" t="s">
        <v>77</v>
      </c>
      <c r="M10" s="49" t="s">
        <v>54</v>
      </c>
      <c r="N10" s="51" t="s">
        <v>81</v>
      </c>
      <c r="O10" s="58" t="s">
        <v>83</v>
      </c>
      <c r="P10" s="49" t="s">
        <v>86</v>
      </c>
      <c r="Q10" s="49" t="s">
        <v>90</v>
      </c>
      <c r="R10" s="49" t="s">
        <v>91</v>
      </c>
      <c r="S10" s="49" t="s">
        <v>94</v>
      </c>
      <c r="T10" s="2"/>
      <c r="U10" s="2"/>
      <c r="V10" s="2"/>
      <c r="W10" s="2"/>
      <c r="X10" s="2"/>
      <c r="Y10" s="2"/>
      <c r="Z10" s="2"/>
      <c r="AA10" s="2"/>
      <c r="AB10" s="2"/>
      <c r="AC10" s="2"/>
      <c r="AD10" s="2"/>
      <c r="AE10" s="2"/>
      <c r="AF10" s="2"/>
      <c r="AG10" s="2"/>
      <c r="AH10" s="2"/>
      <c r="AI10" s="2"/>
    </row>
    <row r="11" spans="1:50" s="1" customFormat="1" ht="15.75" thickBot="1">
      <c r="A11" s="59"/>
      <c r="B11" s="47"/>
      <c r="C11" s="47"/>
      <c r="D11" s="47"/>
      <c r="E11" s="47"/>
      <c r="F11" s="47"/>
      <c r="G11" s="17" t="s">
        <v>80</v>
      </c>
      <c r="H11" s="47"/>
      <c r="I11" s="45"/>
      <c r="J11" s="47"/>
      <c r="K11" s="46"/>
      <c r="L11" s="44" t="s">
        <v>78</v>
      </c>
      <c r="M11" s="52" t="s">
        <v>53</v>
      </c>
      <c r="N11" s="52" t="s">
        <v>55</v>
      </c>
      <c r="O11" s="50" t="s">
        <v>84</v>
      </c>
      <c r="P11" s="52" t="s">
        <v>87</v>
      </c>
      <c r="Q11" s="52" t="s">
        <v>97</v>
      </c>
      <c r="R11" s="52" t="s">
        <v>92</v>
      </c>
      <c r="S11" s="52"/>
      <c r="T11" s="40"/>
      <c r="U11" s="40"/>
      <c r="V11" s="40"/>
      <c r="W11" s="40"/>
      <c r="X11" s="40"/>
      <c r="Y11" s="40"/>
      <c r="Z11" s="40"/>
      <c r="AA11" s="40"/>
      <c r="AB11" s="40"/>
      <c r="AC11" s="40"/>
      <c r="AD11" s="40"/>
      <c r="AE11" s="40"/>
      <c r="AF11" s="40"/>
      <c r="AG11" s="40"/>
      <c r="AH11" s="40"/>
      <c r="AI11" s="40"/>
      <c r="AJ11" s="59"/>
      <c r="AK11" s="59"/>
      <c r="AL11" s="59"/>
      <c r="AM11" s="59"/>
      <c r="AN11" s="59"/>
      <c r="AO11" s="59"/>
      <c r="AP11" s="59"/>
      <c r="AQ11" s="59"/>
      <c r="AR11" s="59"/>
      <c r="AS11" s="59"/>
      <c r="AT11" s="59"/>
      <c r="AU11" s="59"/>
      <c r="AV11" s="59"/>
      <c r="AW11" s="59"/>
      <c r="AX11" s="59"/>
    </row>
    <row r="12" spans="1:19" ht="18" thickBot="1">
      <c r="A12" t="s">
        <v>98</v>
      </c>
      <c r="B12" s="15">
        <v>4</v>
      </c>
      <c r="C12" s="10" t="s">
        <v>947</v>
      </c>
      <c r="D12" s="15" t="s">
        <v>931</v>
      </c>
      <c r="E12" s="10" t="s">
        <v>948</v>
      </c>
      <c r="F12" s="34">
        <v>0.75</v>
      </c>
      <c r="G12" s="10" t="s">
        <v>949</v>
      </c>
      <c r="H12" s="79">
        <f aca="true" t="shared" si="0" ref="H12:H30">+((M12*(1+($F$6)))+L12)</f>
        <v>265.6434474616293</v>
      </c>
      <c r="I12" s="62">
        <f aca="true" t="shared" si="1" ref="I12:I30">+(M12+L12)</f>
        <v>177.0956316410862</v>
      </c>
      <c r="J12" s="63">
        <f aca="true" t="shared" si="2" ref="J12:J30">+(((F12*$F$3)+L12)*(1-($F$5)))</f>
        <v>150.53128689492326</v>
      </c>
      <c r="K12" s="77">
        <f aca="true" t="shared" si="3" ref="K12:K28">+(I12-J12)</f>
        <v>26.56434474616293</v>
      </c>
      <c r="L12" s="38">
        <f aca="true" t="shared" si="4" ref="L12:L28">+(IF(O12=0,0,IF(O12&lt;4.99,(O12*$L$3),IF(O12&lt;9.99,(O12*$L$4),IF(O12&lt;49.99,(O12*$L$5),IF(O12&lt;100,(O12*$L$6),IF(O12&gt;99.99,(O12*$L$7)))))))+(N12))</f>
        <v>0</v>
      </c>
      <c r="M12" s="38">
        <f aca="true" t="shared" si="5" ref="M12:M28">+(F12*$F$3)</f>
        <v>177.0956316410862</v>
      </c>
      <c r="N12" s="38">
        <f aca="true" t="shared" si="6" ref="N12:N28">+(O12*$F$7)</f>
        <v>0</v>
      </c>
      <c r="O12" s="56">
        <v>0</v>
      </c>
      <c r="P12" s="38">
        <f aca="true" t="shared" si="7" ref="P12:P28">+(F12*$F$4)</f>
        <v>24.375</v>
      </c>
      <c r="Q12" s="78">
        <f aca="true" t="shared" si="8" ref="Q12:Q28">(I12-(O12+N12+P12))/I12</f>
        <v>0.8623625</v>
      </c>
      <c r="R12" s="38" t="e">
        <f>+(((#REF!+I12)-(O12+P12+#REF!)/(F12+(#REF!)))/1.25)</f>
        <v>#REF!</v>
      </c>
      <c r="S12" s="11"/>
    </row>
    <row r="13" spans="2:19" ht="17.25">
      <c r="B13" s="12">
        <v>4</v>
      </c>
      <c r="C13" s="6" t="s">
        <v>950</v>
      </c>
      <c r="D13" s="12" t="s">
        <v>108</v>
      </c>
      <c r="E13" s="6" t="s">
        <v>109</v>
      </c>
      <c r="F13" s="31">
        <v>2</v>
      </c>
      <c r="G13" s="6" t="s">
        <v>110</v>
      </c>
      <c r="H13" s="79">
        <f t="shared" si="0"/>
        <v>1047.5176515643448</v>
      </c>
      <c r="I13" s="62">
        <f t="shared" si="1"/>
        <v>811.3901427095632</v>
      </c>
      <c r="J13" s="63">
        <f t="shared" si="2"/>
        <v>689.6816213031287</v>
      </c>
      <c r="K13" s="68">
        <f t="shared" si="3"/>
        <v>121.70852140643444</v>
      </c>
      <c r="L13" s="35">
        <f t="shared" si="4"/>
        <v>339.135125</v>
      </c>
      <c r="M13" s="35">
        <f t="shared" si="5"/>
        <v>472.25501770956316</v>
      </c>
      <c r="N13" s="35">
        <f t="shared" si="6"/>
        <v>13.435125</v>
      </c>
      <c r="O13" s="55">
        <v>162.85</v>
      </c>
      <c r="P13" s="35">
        <f t="shared" si="7"/>
        <v>65</v>
      </c>
      <c r="Q13" s="71">
        <f t="shared" si="8"/>
        <v>0.7026274879378613</v>
      </c>
      <c r="R13" s="35" t="e">
        <f>+(((#REF!+I13)-(O13+P13+#REF!)/(F13+(#REF!)))/1.25)</f>
        <v>#REF!</v>
      </c>
      <c r="S13" s="7"/>
    </row>
    <row r="14" spans="2:19" ht="17.25">
      <c r="B14" s="13">
        <v>4</v>
      </c>
      <c r="C14" s="8" t="s">
        <v>950</v>
      </c>
      <c r="D14" s="13" t="s">
        <v>111</v>
      </c>
      <c r="E14" s="8" t="s">
        <v>112</v>
      </c>
      <c r="F14" s="32">
        <v>2</v>
      </c>
      <c r="G14" s="8" t="s">
        <v>113</v>
      </c>
      <c r="H14" s="79">
        <f t="shared" si="0"/>
        <v>1065.3646765643448</v>
      </c>
      <c r="I14" s="62">
        <f t="shared" si="1"/>
        <v>829.2371677095632</v>
      </c>
      <c r="J14" s="63">
        <f t="shared" si="2"/>
        <v>704.8515925531287</v>
      </c>
      <c r="K14" s="69">
        <f t="shared" si="3"/>
        <v>124.38557515643447</v>
      </c>
      <c r="L14" s="36">
        <f t="shared" si="4"/>
        <v>356.98215</v>
      </c>
      <c r="M14" s="36">
        <f t="shared" si="5"/>
        <v>472.25501770956316</v>
      </c>
      <c r="N14" s="36">
        <f t="shared" si="6"/>
        <v>14.142149999999999</v>
      </c>
      <c r="O14" s="53">
        <v>171.42</v>
      </c>
      <c r="P14" s="36">
        <f t="shared" si="7"/>
        <v>65</v>
      </c>
      <c r="Q14" s="72">
        <f t="shared" si="8"/>
        <v>0.6978401840186711</v>
      </c>
      <c r="R14" s="36" t="e">
        <f>+(((#REF!+I14)-(O14+P14+#REF!)/(F14+(#REF!)))/1.25)</f>
        <v>#REF!</v>
      </c>
      <c r="S14" s="9"/>
    </row>
    <row r="15" spans="2:19" ht="17.25">
      <c r="B15" s="13">
        <v>4</v>
      </c>
      <c r="C15" s="8" t="s">
        <v>950</v>
      </c>
      <c r="D15" s="13" t="s">
        <v>114</v>
      </c>
      <c r="E15" s="8" t="s">
        <v>115</v>
      </c>
      <c r="F15" s="32">
        <v>2</v>
      </c>
      <c r="G15" s="8" t="s">
        <v>116</v>
      </c>
      <c r="H15" s="79">
        <f t="shared" si="0"/>
        <v>1143.9165765643447</v>
      </c>
      <c r="I15" s="62">
        <f t="shared" si="1"/>
        <v>907.7890677095631</v>
      </c>
      <c r="J15" s="63">
        <f t="shared" si="2"/>
        <v>771.6207075531287</v>
      </c>
      <c r="K15" s="69">
        <f t="shared" si="3"/>
        <v>136.16836015643446</v>
      </c>
      <c r="L15" s="36">
        <f t="shared" si="4"/>
        <v>435.53405</v>
      </c>
      <c r="M15" s="36">
        <f t="shared" si="5"/>
        <v>472.25501770956316</v>
      </c>
      <c r="N15" s="36">
        <f t="shared" si="6"/>
        <v>17.25405</v>
      </c>
      <c r="O15" s="53">
        <v>209.14</v>
      </c>
      <c r="P15" s="36">
        <f t="shared" si="7"/>
        <v>65</v>
      </c>
      <c r="Q15" s="72">
        <f t="shared" si="8"/>
        <v>0.6790068746529252</v>
      </c>
      <c r="R15" s="36" t="e">
        <f>+(((#REF!+I15)-(O15+P15+#REF!)/(F15+(#REF!)))/1.25)</f>
        <v>#REF!</v>
      </c>
      <c r="S15" s="9"/>
    </row>
    <row r="16" spans="2:19" ht="17.25">
      <c r="B16" s="13">
        <v>4</v>
      </c>
      <c r="C16" s="8" t="s">
        <v>950</v>
      </c>
      <c r="D16" s="13" t="s">
        <v>117</v>
      </c>
      <c r="E16" s="8" t="s">
        <v>118</v>
      </c>
      <c r="F16" s="32">
        <v>3</v>
      </c>
      <c r="G16" s="8" t="s">
        <v>119</v>
      </c>
      <c r="H16" s="79">
        <f t="shared" si="0"/>
        <v>1762.2937898465173</v>
      </c>
      <c r="I16" s="62">
        <f t="shared" si="1"/>
        <v>1408.1025265643448</v>
      </c>
      <c r="J16" s="63">
        <f t="shared" si="2"/>
        <v>1196.887147579693</v>
      </c>
      <c r="K16" s="69">
        <f t="shared" si="3"/>
        <v>211.2153789846518</v>
      </c>
      <c r="L16" s="36">
        <f t="shared" si="4"/>
        <v>699.72</v>
      </c>
      <c r="M16" s="36">
        <f t="shared" si="5"/>
        <v>708.3825265643447</v>
      </c>
      <c r="N16" s="36">
        <f t="shared" si="6"/>
        <v>27.720000000000002</v>
      </c>
      <c r="O16" s="53">
        <v>336</v>
      </c>
      <c r="P16" s="36">
        <f t="shared" si="7"/>
        <v>97.5</v>
      </c>
      <c r="Q16" s="72">
        <f t="shared" si="8"/>
        <v>0.6724528283282474</v>
      </c>
      <c r="R16" s="36" t="e">
        <f>+(((#REF!+I16)-(O16+P16+#REF!)/(F16+(#REF!)))/1.25)</f>
        <v>#REF!</v>
      </c>
      <c r="S16" s="9"/>
    </row>
    <row r="17" spans="2:19" ht="17.25">
      <c r="B17" s="13">
        <v>4</v>
      </c>
      <c r="C17" s="8" t="s">
        <v>950</v>
      </c>
      <c r="D17" s="13" t="s">
        <v>120</v>
      </c>
      <c r="E17" s="8" t="s">
        <v>121</v>
      </c>
      <c r="F17" s="32">
        <v>3.5</v>
      </c>
      <c r="G17" s="8" t="s">
        <v>122</v>
      </c>
      <c r="H17" s="79">
        <f t="shared" si="0"/>
        <v>2065.5264464876036</v>
      </c>
      <c r="I17" s="62">
        <f t="shared" si="1"/>
        <v>1652.3033059917357</v>
      </c>
      <c r="J17" s="63">
        <f t="shared" si="2"/>
        <v>1404.4578100929753</v>
      </c>
      <c r="K17" s="69">
        <f t="shared" si="3"/>
        <v>247.84549589876042</v>
      </c>
      <c r="L17" s="36">
        <f t="shared" si="4"/>
        <v>825.857025</v>
      </c>
      <c r="M17" s="36">
        <f t="shared" si="5"/>
        <v>826.4462809917355</v>
      </c>
      <c r="N17" s="36">
        <f t="shared" si="6"/>
        <v>32.717025</v>
      </c>
      <c r="O17" s="53">
        <v>396.57</v>
      </c>
      <c r="P17" s="36">
        <f t="shared" si="7"/>
        <v>113.75</v>
      </c>
      <c r="Q17" s="72">
        <f t="shared" si="8"/>
        <v>0.6713454345635037</v>
      </c>
      <c r="R17" s="36" t="e">
        <f>+(((#REF!+I17)-(O17+P17+#REF!)/(F17+(#REF!)))/1.25)</f>
        <v>#REF!</v>
      </c>
      <c r="S17" s="9"/>
    </row>
    <row r="18" spans="2:19" ht="17.25">
      <c r="B18" s="13">
        <v>4</v>
      </c>
      <c r="C18" s="8" t="s">
        <v>950</v>
      </c>
      <c r="D18" s="13" t="s">
        <v>123</v>
      </c>
      <c r="E18" s="8" t="s">
        <v>124</v>
      </c>
      <c r="F18" s="32">
        <v>8.5</v>
      </c>
      <c r="G18" s="8" t="s">
        <v>125</v>
      </c>
      <c r="H18" s="79">
        <f t="shared" si="0"/>
        <v>5003.828137898466</v>
      </c>
      <c r="I18" s="62">
        <f t="shared" si="1"/>
        <v>4000.2862252656437</v>
      </c>
      <c r="J18" s="63">
        <f t="shared" si="2"/>
        <v>3400.243291475797</v>
      </c>
      <c r="K18" s="69">
        <f t="shared" si="3"/>
        <v>600.0429337898468</v>
      </c>
      <c r="L18" s="36">
        <f t="shared" si="4"/>
        <v>1993.2024000000001</v>
      </c>
      <c r="M18" s="36">
        <f t="shared" si="5"/>
        <v>2007.0838252656436</v>
      </c>
      <c r="N18" s="36">
        <f t="shared" si="6"/>
        <v>78.9624</v>
      </c>
      <c r="O18" s="53">
        <v>957.12</v>
      </c>
      <c r="P18" s="36">
        <f t="shared" si="7"/>
        <v>276.25</v>
      </c>
      <c r="Q18" s="72">
        <f t="shared" si="8"/>
        <v>0.6719403747383469</v>
      </c>
      <c r="R18" s="36" t="e">
        <f>+(((#REF!+I18)-(O18+P18+#REF!)/(F18+(#REF!)))/1.25)</f>
        <v>#REF!</v>
      </c>
      <c r="S18" s="9"/>
    </row>
    <row r="19" spans="2:19" ht="17.25">
      <c r="B19" s="13">
        <v>4</v>
      </c>
      <c r="C19" s="8" t="s">
        <v>950</v>
      </c>
      <c r="D19" s="13" t="s">
        <v>126</v>
      </c>
      <c r="E19" s="8" t="s">
        <v>127</v>
      </c>
      <c r="F19" s="32">
        <v>12</v>
      </c>
      <c r="G19" s="8" t="s">
        <v>128</v>
      </c>
      <c r="H19" s="79">
        <f t="shared" si="0"/>
        <v>4706.508434386069</v>
      </c>
      <c r="I19" s="62">
        <f t="shared" si="1"/>
        <v>3289.743381257379</v>
      </c>
      <c r="J19" s="63">
        <f t="shared" si="2"/>
        <v>2796.281874068772</v>
      </c>
      <c r="K19" s="69">
        <f t="shared" si="3"/>
        <v>493.4615071886069</v>
      </c>
      <c r="L19" s="36">
        <f t="shared" si="4"/>
        <v>456.213275</v>
      </c>
      <c r="M19" s="36">
        <f t="shared" si="5"/>
        <v>2833.530106257379</v>
      </c>
      <c r="N19" s="36">
        <f t="shared" si="6"/>
        <v>18.073275</v>
      </c>
      <c r="O19" s="53">
        <v>219.07</v>
      </c>
      <c r="P19" s="36">
        <f t="shared" si="7"/>
        <v>390</v>
      </c>
      <c r="Q19" s="72">
        <f t="shared" si="8"/>
        <v>0.8093640742396453</v>
      </c>
      <c r="R19" s="36" t="e">
        <f>+(((#REF!+I19)-(O19+P19+#REF!)/(F19+(#REF!)))/1.25)</f>
        <v>#REF!</v>
      </c>
      <c r="S19" s="9"/>
    </row>
    <row r="20" spans="2:19" ht="17.25">
      <c r="B20" s="13">
        <v>4</v>
      </c>
      <c r="C20" s="8" t="s">
        <v>950</v>
      </c>
      <c r="D20" s="13" t="s">
        <v>129</v>
      </c>
      <c r="E20" s="8" t="s">
        <v>130</v>
      </c>
      <c r="F20" s="32">
        <v>14</v>
      </c>
      <c r="G20" s="8" t="s">
        <v>131</v>
      </c>
      <c r="H20" s="79">
        <f t="shared" si="0"/>
        <v>5434.383160950413</v>
      </c>
      <c r="I20" s="62">
        <f t="shared" si="1"/>
        <v>3781.4905989669423</v>
      </c>
      <c r="J20" s="63">
        <f t="shared" si="2"/>
        <v>3214.267009121901</v>
      </c>
      <c r="K20" s="69">
        <f t="shared" si="3"/>
        <v>567.2235898450413</v>
      </c>
      <c r="L20" s="36">
        <f t="shared" si="4"/>
        <v>475.70547500000004</v>
      </c>
      <c r="M20" s="36">
        <f t="shared" si="5"/>
        <v>3305.785123966942</v>
      </c>
      <c r="N20" s="36">
        <f t="shared" si="6"/>
        <v>18.845475</v>
      </c>
      <c r="O20" s="53">
        <v>228.43</v>
      </c>
      <c r="P20" s="36">
        <f t="shared" si="7"/>
        <v>455</v>
      </c>
      <c r="Q20" s="72">
        <f t="shared" si="8"/>
        <v>0.8142860714259469</v>
      </c>
      <c r="R20" s="36" t="e">
        <f>+(((#REF!+I20)-(O20+P20+#REF!)/(F20+(#REF!)))/1.25)</f>
        <v>#REF!</v>
      </c>
      <c r="S20" s="9"/>
    </row>
    <row r="21" spans="2:19" ht="17.25">
      <c r="B21" s="13">
        <v>4</v>
      </c>
      <c r="C21" s="8" t="s">
        <v>950</v>
      </c>
      <c r="D21" s="13" t="s">
        <v>132</v>
      </c>
      <c r="E21" s="8" t="s">
        <v>133</v>
      </c>
      <c r="F21" s="32">
        <v>0.5</v>
      </c>
      <c r="G21" s="8" t="s">
        <v>134</v>
      </c>
      <c r="H21" s="79">
        <f t="shared" si="0"/>
        <v>198.54378164108618</v>
      </c>
      <c r="I21" s="62">
        <f t="shared" si="1"/>
        <v>139.5119044273908</v>
      </c>
      <c r="J21" s="63">
        <f t="shared" si="2"/>
        <v>118.58511876328217</v>
      </c>
      <c r="K21" s="69">
        <f t="shared" si="3"/>
        <v>20.92678566410862</v>
      </c>
      <c r="L21" s="36">
        <f t="shared" si="4"/>
        <v>21.44815</v>
      </c>
      <c r="M21" s="36">
        <f t="shared" si="5"/>
        <v>118.06375442739079</v>
      </c>
      <c r="N21" s="36">
        <f t="shared" si="6"/>
        <v>0.34815</v>
      </c>
      <c r="O21" s="53">
        <v>4.22</v>
      </c>
      <c r="P21" s="36">
        <f t="shared" si="7"/>
        <v>16.25</v>
      </c>
      <c r="Q21" s="72">
        <f t="shared" si="8"/>
        <v>0.850778683830276</v>
      </c>
      <c r="R21" s="36" t="e">
        <f>+(((#REF!+I21)-(O21+P21+#REF!)/(F21+(#REF!)))/1.25)</f>
        <v>#REF!</v>
      </c>
      <c r="S21" s="9"/>
    </row>
    <row r="22" spans="2:19" ht="17.25">
      <c r="B22" s="13">
        <v>4</v>
      </c>
      <c r="C22" s="8" t="s">
        <v>950</v>
      </c>
      <c r="D22" s="13" t="s">
        <v>135</v>
      </c>
      <c r="E22" s="8" t="s">
        <v>136</v>
      </c>
      <c r="F22" s="32">
        <v>0.5</v>
      </c>
      <c r="G22" s="8" t="s">
        <v>137</v>
      </c>
      <c r="H22" s="79">
        <f t="shared" si="0"/>
        <v>198.54378164108618</v>
      </c>
      <c r="I22" s="62">
        <f t="shared" si="1"/>
        <v>139.5119044273908</v>
      </c>
      <c r="J22" s="63">
        <f t="shared" si="2"/>
        <v>118.58511876328217</v>
      </c>
      <c r="K22" s="69">
        <f t="shared" si="3"/>
        <v>20.92678566410862</v>
      </c>
      <c r="L22" s="36">
        <f t="shared" si="4"/>
        <v>21.44815</v>
      </c>
      <c r="M22" s="36">
        <f t="shared" si="5"/>
        <v>118.06375442739079</v>
      </c>
      <c r="N22" s="36">
        <f t="shared" si="6"/>
        <v>0.34815</v>
      </c>
      <c r="O22" s="53">
        <v>4.22</v>
      </c>
      <c r="P22" s="36">
        <f t="shared" si="7"/>
        <v>16.25</v>
      </c>
      <c r="Q22" s="72">
        <f t="shared" si="8"/>
        <v>0.850778683830276</v>
      </c>
      <c r="R22" s="36" t="e">
        <f>+(((#REF!+I22)-(O22+P22+#REF!)/(F22+(#REF!)))/1.25)</f>
        <v>#REF!</v>
      </c>
      <c r="S22" s="9"/>
    </row>
    <row r="23" spans="2:19" ht="17.25">
      <c r="B23" s="13">
        <v>4</v>
      </c>
      <c r="C23" s="8" t="s">
        <v>950</v>
      </c>
      <c r="D23" s="13" t="s">
        <v>138</v>
      </c>
      <c r="E23" s="8" t="s">
        <v>139</v>
      </c>
      <c r="F23" s="32">
        <v>0.5</v>
      </c>
      <c r="G23" s="8" t="s">
        <v>951</v>
      </c>
      <c r="H23" s="79">
        <f t="shared" si="0"/>
        <v>177.0956316410862</v>
      </c>
      <c r="I23" s="62">
        <f t="shared" si="1"/>
        <v>118.06375442739079</v>
      </c>
      <c r="J23" s="63">
        <f t="shared" si="2"/>
        <v>100.35419126328217</v>
      </c>
      <c r="K23" s="69">
        <f t="shared" si="3"/>
        <v>17.709563164108616</v>
      </c>
      <c r="L23" s="36">
        <f t="shared" si="4"/>
        <v>0</v>
      </c>
      <c r="M23" s="36">
        <f t="shared" si="5"/>
        <v>118.06375442739079</v>
      </c>
      <c r="N23" s="36">
        <f t="shared" si="6"/>
        <v>0</v>
      </c>
      <c r="O23" s="53">
        <v>0</v>
      </c>
      <c r="P23" s="36">
        <f t="shared" si="7"/>
        <v>16.25</v>
      </c>
      <c r="Q23" s="72">
        <f t="shared" si="8"/>
        <v>0.8623625</v>
      </c>
      <c r="R23" s="36" t="e">
        <f>+(((#REF!+I23)-(O23+P23+#REF!)/(F23+(#REF!)))/1.25)</f>
        <v>#REF!</v>
      </c>
      <c r="S23" s="9"/>
    </row>
    <row r="24" spans="2:19" ht="17.25">
      <c r="B24" s="13">
        <v>4</v>
      </c>
      <c r="C24" s="8" t="s">
        <v>950</v>
      </c>
      <c r="D24" s="13" t="s">
        <v>140</v>
      </c>
      <c r="E24" s="8" t="s">
        <v>141</v>
      </c>
      <c r="F24" s="32">
        <v>1</v>
      </c>
      <c r="G24" s="8" t="s">
        <v>142</v>
      </c>
      <c r="H24" s="79">
        <f t="shared" si="0"/>
        <v>377.7881132821724</v>
      </c>
      <c r="I24" s="62">
        <f t="shared" si="1"/>
        <v>259.7243588547816</v>
      </c>
      <c r="J24" s="63">
        <f t="shared" si="2"/>
        <v>220.76570502656435</v>
      </c>
      <c r="K24" s="69">
        <f t="shared" si="3"/>
        <v>38.95865382821725</v>
      </c>
      <c r="L24" s="36">
        <f t="shared" si="4"/>
        <v>23.59685</v>
      </c>
      <c r="M24" s="36">
        <f t="shared" si="5"/>
        <v>236.12750885478158</v>
      </c>
      <c r="N24" s="36">
        <f t="shared" si="6"/>
        <v>0.47685000000000005</v>
      </c>
      <c r="O24" s="53">
        <v>5.78</v>
      </c>
      <c r="P24" s="36">
        <f t="shared" si="7"/>
        <v>32.5</v>
      </c>
      <c r="Q24" s="72">
        <f t="shared" si="8"/>
        <v>0.8507769923048693</v>
      </c>
      <c r="R24" s="36" t="e">
        <f>+(((#REF!+I24)-(O24+P24+#REF!)/(F24+(#REF!)))/1.25)</f>
        <v>#REF!</v>
      </c>
      <c r="S24" s="9"/>
    </row>
    <row r="25" spans="2:19" ht="17.25">
      <c r="B25" s="13">
        <v>4</v>
      </c>
      <c r="C25" s="8" t="s">
        <v>950</v>
      </c>
      <c r="D25" s="13" t="s">
        <v>143</v>
      </c>
      <c r="E25" s="8" t="s">
        <v>144</v>
      </c>
      <c r="F25" s="32">
        <v>1</v>
      </c>
      <c r="G25" s="8" t="s">
        <v>145</v>
      </c>
      <c r="H25" s="79">
        <f t="shared" si="0"/>
        <v>433.1495632821724</v>
      </c>
      <c r="I25" s="62">
        <f t="shared" si="1"/>
        <v>315.0858088547816</v>
      </c>
      <c r="J25" s="63">
        <f t="shared" si="2"/>
        <v>267.8229375265643</v>
      </c>
      <c r="K25" s="69">
        <f t="shared" si="3"/>
        <v>47.26287132821727</v>
      </c>
      <c r="L25" s="36">
        <f t="shared" si="4"/>
        <v>78.9583</v>
      </c>
      <c r="M25" s="36">
        <f t="shared" si="5"/>
        <v>236.12750885478158</v>
      </c>
      <c r="N25" s="36">
        <f t="shared" si="6"/>
        <v>1.8183</v>
      </c>
      <c r="O25" s="53">
        <v>22.04</v>
      </c>
      <c r="P25" s="36">
        <f t="shared" si="7"/>
        <v>32.5</v>
      </c>
      <c r="Q25" s="72">
        <f t="shared" si="8"/>
        <v>0.8211334867639987</v>
      </c>
      <c r="R25" s="36" t="e">
        <f>+(((#REF!+I25)-(O25+P25+#REF!)/(F25+(#REF!)))/1.25)</f>
        <v>#REF!</v>
      </c>
      <c r="S25" s="9"/>
    </row>
    <row r="26" spans="2:19" ht="17.25">
      <c r="B26" s="13">
        <v>4</v>
      </c>
      <c r="C26" s="8" t="s">
        <v>950</v>
      </c>
      <c r="D26" s="13" t="s">
        <v>146</v>
      </c>
      <c r="E26" s="8" t="s">
        <v>147</v>
      </c>
      <c r="F26" s="32">
        <v>0.5</v>
      </c>
      <c r="G26" s="8" t="s">
        <v>148</v>
      </c>
      <c r="H26" s="79">
        <f t="shared" si="0"/>
        <v>241.5806316410862</v>
      </c>
      <c r="I26" s="62">
        <f t="shared" si="1"/>
        <v>182.5487544273908</v>
      </c>
      <c r="J26" s="63">
        <f t="shared" si="2"/>
        <v>155.16644126328217</v>
      </c>
      <c r="K26" s="69">
        <f t="shared" si="3"/>
        <v>27.382313164108638</v>
      </c>
      <c r="L26" s="36">
        <f t="shared" si="4"/>
        <v>64.485</v>
      </c>
      <c r="M26" s="36">
        <f t="shared" si="5"/>
        <v>118.06375442739079</v>
      </c>
      <c r="N26" s="36">
        <f t="shared" si="6"/>
        <v>1.485</v>
      </c>
      <c r="O26" s="53">
        <v>18</v>
      </c>
      <c r="P26" s="36">
        <f t="shared" si="7"/>
        <v>16.25</v>
      </c>
      <c r="Q26" s="72">
        <f t="shared" si="8"/>
        <v>0.8042440765367496</v>
      </c>
      <c r="R26" s="36" t="e">
        <f>+(((#REF!+I26)-(O26+P26+#REF!)/(F26+(#REF!)))/1.25)</f>
        <v>#REF!</v>
      </c>
      <c r="S26" s="9"/>
    </row>
    <row r="27" spans="2:19" ht="17.25">
      <c r="B27" s="13">
        <v>4</v>
      </c>
      <c r="C27" s="8" t="s">
        <v>950</v>
      </c>
      <c r="D27" s="13" t="s">
        <v>149</v>
      </c>
      <c r="E27" s="8" t="s">
        <v>150</v>
      </c>
      <c r="F27" s="32">
        <v>0.5</v>
      </c>
      <c r="G27" s="8" t="s">
        <v>151</v>
      </c>
      <c r="H27" s="79">
        <f t="shared" si="0"/>
        <v>194.02035664108618</v>
      </c>
      <c r="I27" s="62">
        <f t="shared" si="1"/>
        <v>134.98847942739079</v>
      </c>
      <c r="J27" s="63">
        <f t="shared" si="2"/>
        <v>114.74020751328216</v>
      </c>
      <c r="K27" s="69">
        <f t="shared" si="3"/>
        <v>20.248271914108628</v>
      </c>
      <c r="L27" s="36">
        <f t="shared" si="4"/>
        <v>16.924725</v>
      </c>
      <c r="M27" s="36">
        <f t="shared" si="5"/>
        <v>118.06375442739079</v>
      </c>
      <c r="N27" s="36">
        <f t="shared" si="6"/>
        <v>0.274725</v>
      </c>
      <c r="O27" s="53">
        <v>3.33</v>
      </c>
      <c r="P27" s="36">
        <f t="shared" si="7"/>
        <v>16.25</v>
      </c>
      <c r="Q27" s="72">
        <f t="shared" si="8"/>
        <v>0.8529154111208453</v>
      </c>
      <c r="R27" s="36" t="e">
        <f>+(((#REF!+I27)-(O27+P27+#REF!)/(F27+(#REF!)))/1.25)</f>
        <v>#REF!</v>
      </c>
      <c r="S27" s="9"/>
    </row>
    <row r="28" spans="2:19" ht="18" thickBot="1">
      <c r="B28" s="14">
        <v>4</v>
      </c>
      <c r="C28" s="4" t="s">
        <v>950</v>
      </c>
      <c r="D28" s="14" t="s">
        <v>152</v>
      </c>
      <c r="E28" s="4" t="s">
        <v>153</v>
      </c>
      <c r="F28" s="33">
        <v>2</v>
      </c>
      <c r="G28" s="4" t="s">
        <v>951</v>
      </c>
      <c r="H28" s="79">
        <f t="shared" si="0"/>
        <v>708.3825265643447</v>
      </c>
      <c r="I28" s="62">
        <f t="shared" si="1"/>
        <v>472.25501770956316</v>
      </c>
      <c r="J28" s="63">
        <f t="shared" si="2"/>
        <v>401.4167650531287</v>
      </c>
      <c r="K28" s="70">
        <f t="shared" si="3"/>
        <v>70.83825265643446</v>
      </c>
      <c r="L28" s="37">
        <f t="shared" si="4"/>
        <v>0</v>
      </c>
      <c r="M28" s="37">
        <f t="shared" si="5"/>
        <v>472.25501770956316</v>
      </c>
      <c r="N28" s="37">
        <f t="shared" si="6"/>
        <v>0</v>
      </c>
      <c r="O28" s="54">
        <v>0</v>
      </c>
      <c r="P28" s="37">
        <f t="shared" si="7"/>
        <v>65</v>
      </c>
      <c r="Q28" s="73">
        <f t="shared" si="8"/>
        <v>0.8623625</v>
      </c>
      <c r="R28" s="37" t="e">
        <f>+(((#REF!+I28)-(O28+P28+#REF!)/(F28+(#REF!)))/1.25)</f>
        <v>#REF!</v>
      </c>
      <c r="S28" s="5"/>
    </row>
    <row r="29" spans="2:19" ht="17.25">
      <c r="B29" s="12">
        <v>4</v>
      </c>
      <c r="C29" s="6" t="s">
        <v>952</v>
      </c>
      <c r="D29" s="12" t="s">
        <v>154</v>
      </c>
      <c r="E29" s="6" t="s">
        <v>155</v>
      </c>
      <c r="F29" s="31">
        <v>2</v>
      </c>
      <c r="G29" s="6" t="s">
        <v>156</v>
      </c>
      <c r="H29" s="79">
        <f t="shared" si="0"/>
        <v>1041.5825265643448</v>
      </c>
      <c r="I29" s="62">
        <f t="shared" si="1"/>
        <v>805.4550177095632</v>
      </c>
      <c r="J29" s="63">
        <f t="shared" si="2"/>
        <v>684.6367650531287</v>
      </c>
      <c r="K29" s="68">
        <f aca="true" t="shared" si="9" ref="K29:K92">+(I29-J29)</f>
        <v>120.81825265643454</v>
      </c>
      <c r="L29" s="35">
        <f aca="true" t="shared" si="10" ref="L29:L92">+(IF(O29=0,0,IF(O29&lt;4.99,(O29*$L$3),IF(O29&lt;9.99,(O29*$L$4),IF(O29&lt;49.99,(O29*$L$5),IF(O29&lt;100,(O29*$L$6),IF(O29&gt;99.99,(O29*$L$7)))))))+(N29))</f>
        <v>333.2</v>
      </c>
      <c r="M29" s="35">
        <f aca="true" t="shared" si="11" ref="M29:M92">+(F29*$F$3)</f>
        <v>472.25501770956316</v>
      </c>
      <c r="N29" s="35">
        <f aca="true" t="shared" si="12" ref="N29:N92">+(O29*$F$7)</f>
        <v>13.200000000000001</v>
      </c>
      <c r="O29" s="55">
        <v>160</v>
      </c>
      <c r="P29" s="35">
        <f aca="true" t="shared" si="13" ref="P29:P92">+(F29*$F$4)</f>
        <v>65</v>
      </c>
      <c r="Q29" s="71">
        <f aca="true" t="shared" si="14" ref="Q29:Q92">(I29-(O29+N29+P29))/I29</f>
        <v>0.704266539083264</v>
      </c>
      <c r="R29" s="35" t="e">
        <f>+(((#REF!+I29)-(O29+P29+#REF!)/(F29+(#REF!)))/1.25)</f>
        <v>#REF!</v>
      </c>
      <c r="S29" s="7"/>
    </row>
    <row r="30" spans="2:19" ht="17.25">
      <c r="B30" s="13">
        <v>4</v>
      </c>
      <c r="C30" s="8" t="s">
        <v>952</v>
      </c>
      <c r="D30" s="13" t="s">
        <v>157</v>
      </c>
      <c r="E30" s="8" t="s">
        <v>158</v>
      </c>
      <c r="F30" s="32">
        <v>2</v>
      </c>
      <c r="G30" s="8" t="s">
        <v>159</v>
      </c>
      <c r="H30" s="79">
        <f t="shared" si="0"/>
        <v>1031.1700265643449</v>
      </c>
      <c r="I30" s="62">
        <f t="shared" si="1"/>
        <v>795.0425177095632</v>
      </c>
      <c r="J30" s="63">
        <f t="shared" si="2"/>
        <v>675.7861400531286</v>
      </c>
      <c r="K30" s="69">
        <f t="shared" si="9"/>
        <v>119.25637765643455</v>
      </c>
      <c r="L30" s="36">
        <f t="shared" si="10"/>
        <v>322.7875</v>
      </c>
      <c r="M30" s="36">
        <f t="shared" si="11"/>
        <v>472.25501770956316</v>
      </c>
      <c r="N30" s="36">
        <f t="shared" si="12"/>
        <v>12.787500000000001</v>
      </c>
      <c r="O30" s="53">
        <v>155</v>
      </c>
      <c r="P30" s="36">
        <f t="shared" si="13"/>
        <v>65</v>
      </c>
      <c r="Q30" s="72">
        <f t="shared" si="14"/>
        <v>0.7072011938799988</v>
      </c>
      <c r="R30" s="36" t="e">
        <f>+(((#REF!+I30)-(O30+P30+#REF!)/(F30+(#REF!)))/1.25)</f>
        <v>#REF!</v>
      </c>
      <c r="S30" s="9"/>
    </row>
    <row r="31" spans="2:19" ht="17.25">
      <c r="B31" s="13">
        <v>4</v>
      </c>
      <c r="C31" s="8" t="s">
        <v>952</v>
      </c>
      <c r="D31" s="13" t="s">
        <v>160</v>
      </c>
      <c r="E31" s="8" t="s">
        <v>161</v>
      </c>
      <c r="F31" s="32">
        <v>2</v>
      </c>
      <c r="G31" s="8" t="s">
        <v>162</v>
      </c>
      <c r="H31" s="79">
        <f aca="true" t="shared" si="15" ref="H31:H94">+((M31*(1+($F$6)))+L31)</f>
        <v>1083.2325265643449</v>
      </c>
      <c r="I31" s="62">
        <f aca="true" t="shared" si="16" ref="I31:I94">+(M31+L31)</f>
        <v>847.1050177095632</v>
      </c>
      <c r="J31" s="63">
        <f aca="true" t="shared" si="17" ref="J31:J94">+(((F31*$F$3)+L31)*(1-($F$5)))</f>
        <v>720.0392650531287</v>
      </c>
      <c r="K31" s="69">
        <f t="shared" si="9"/>
        <v>127.06575265643448</v>
      </c>
      <c r="L31" s="36">
        <f t="shared" si="10"/>
        <v>374.85</v>
      </c>
      <c r="M31" s="36">
        <f t="shared" si="11"/>
        <v>472.25501770956316</v>
      </c>
      <c r="N31" s="36">
        <f t="shared" si="12"/>
        <v>14.850000000000001</v>
      </c>
      <c r="O31" s="53">
        <v>180</v>
      </c>
      <c r="P31" s="36">
        <f t="shared" si="13"/>
        <v>65</v>
      </c>
      <c r="Q31" s="72">
        <f t="shared" si="14"/>
        <v>0.6932493674720603</v>
      </c>
      <c r="R31" s="36" t="e">
        <f>+(((#REF!+I31)-(O31+P31+#REF!)/(F31+(#REF!)))/1.25)</f>
        <v>#REF!</v>
      </c>
      <c r="S31" s="9"/>
    </row>
    <row r="32" spans="2:19" ht="17.25">
      <c r="B32" s="13">
        <v>4</v>
      </c>
      <c r="C32" s="8" t="s">
        <v>952</v>
      </c>
      <c r="D32" s="13" t="s">
        <v>163</v>
      </c>
      <c r="E32" s="8" t="s">
        <v>164</v>
      </c>
      <c r="F32" s="32">
        <v>2.25</v>
      </c>
      <c r="G32" s="8" t="s">
        <v>165</v>
      </c>
      <c r="H32" s="79">
        <f t="shared" si="15"/>
        <v>1234.2553423848879</v>
      </c>
      <c r="I32" s="62">
        <f t="shared" si="16"/>
        <v>968.6118949232587</v>
      </c>
      <c r="J32" s="63">
        <f t="shared" si="17"/>
        <v>823.3201106847698</v>
      </c>
      <c r="K32" s="69">
        <f t="shared" si="9"/>
        <v>145.29178423848884</v>
      </c>
      <c r="L32" s="36">
        <f t="shared" si="10"/>
        <v>437.325</v>
      </c>
      <c r="M32" s="36">
        <f t="shared" si="11"/>
        <v>531.2868949232586</v>
      </c>
      <c r="N32" s="36">
        <f t="shared" si="12"/>
        <v>17.325</v>
      </c>
      <c r="O32" s="53">
        <v>210</v>
      </c>
      <c r="P32" s="36">
        <f t="shared" si="13"/>
        <v>73.125</v>
      </c>
      <c r="Q32" s="72">
        <f t="shared" si="14"/>
        <v>0.689813844353208</v>
      </c>
      <c r="R32" s="36" t="e">
        <f>+(((#REF!+I32)-(O32+P32+#REF!)/(F32+(#REF!)))/1.25)</f>
        <v>#REF!</v>
      </c>
      <c r="S32" s="9"/>
    </row>
    <row r="33" spans="2:19" ht="17.25">
      <c r="B33" s="13">
        <v>4</v>
      </c>
      <c r="C33" s="8" t="s">
        <v>952</v>
      </c>
      <c r="D33" s="13" t="s">
        <v>166</v>
      </c>
      <c r="E33" s="8" t="s">
        <v>167</v>
      </c>
      <c r="F33" s="32">
        <v>2.5</v>
      </c>
      <c r="G33" s="8" t="s">
        <v>168</v>
      </c>
      <c r="H33" s="79">
        <f t="shared" si="15"/>
        <v>1364.453158205431</v>
      </c>
      <c r="I33" s="62">
        <f t="shared" si="16"/>
        <v>1069.293772136954</v>
      </c>
      <c r="J33" s="63">
        <f t="shared" si="17"/>
        <v>908.8997063164109</v>
      </c>
      <c r="K33" s="69">
        <f t="shared" si="9"/>
        <v>160.39406582054312</v>
      </c>
      <c r="L33" s="36">
        <f t="shared" si="10"/>
        <v>478.975</v>
      </c>
      <c r="M33" s="36">
        <f t="shared" si="11"/>
        <v>590.318772136954</v>
      </c>
      <c r="N33" s="36">
        <f t="shared" si="12"/>
        <v>18.975</v>
      </c>
      <c r="O33" s="53">
        <v>230</v>
      </c>
      <c r="P33" s="36">
        <f t="shared" si="13"/>
        <v>81.25</v>
      </c>
      <c r="Q33" s="72">
        <f t="shared" si="14"/>
        <v>0.6911746719144782</v>
      </c>
      <c r="R33" s="36" t="e">
        <f>+(((#REF!+I33)-(O33+P33+#REF!)/(F33+(#REF!)))/1.25)</f>
        <v>#REF!</v>
      </c>
      <c r="S33" s="9"/>
    </row>
    <row r="34" spans="2:19" ht="17.25">
      <c r="B34" s="13">
        <v>4</v>
      </c>
      <c r="C34" s="8" t="s">
        <v>952</v>
      </c>
      <c r="D34" s="13" t="s">
        <v>169</v>
      </c>
      <c r="E34" s="8" t="s">
        <v>170</v>
      </c>
      <c r="F34" s="32">
        <v>2</v>
      </c>
      <c r="G34" s="8" t="s">
        <v>171</v>
      </c>
      <c r="H34" s="79">
        <f t="shared" si="15"/>
        <v>1702.0265765643449</v>
      </c>
      <c r="I34" s="62">
        <f t="shared" si="16"/>
        <v>1465.899067709563</v>
      </c>
      <c r="J34" s="63">
        <f t="shared" si="17"/>
        <v>1246.0142075531285</v>
      </c>
      <c r="K34" s="69">
        <f t="shared" si="9"/>
        <v>219.88486015643457</v>
      </c>
      <c r="L34" s="36">
        <f t="shared" si="10"/>
        <v>993.64405</v>
      </c>
      <c r="M34" s="36">
        <f t="shared" si="11"/>
        <v>472.25501770956316</v>
      </c>
      <c r="N34" s="36">
        <f t="shared" si="12"/>
        <v>39.36405</v>
      </c>
      <c r="O34" s="53">
        <v>477.14</v>
      </c>
      <c r="P34" s="36">
        <f t="shared" si="13"/>
        <v>65</v>
      </c>
      <c r="Q34" s="72">
        <f t="shared" si="14"/>
        <v>0.603312354302409</v>
      </c>
      <c r="R34" s="36" t="e">
        <f>+(((#REF!+I34)-(O34+P34+#REF!)/(F34+(#REF!)))/1.25)</f>
        <v>#REF!</v>
      </c>
      <c r="S34" s="9"/>
    </row>
    <row r="35" spans="2:19" ht="17.25">
      <c r="B35" s="13">
        <v>4</v>
      </c>
      <c r="C35" s="8" t="s">
        <v>952</v>
      </c>
      <c r="D35" s="13" t="s">
        <v>172</v>
      </c>
      <c r="E35" s="8" t="s">
        <v>173</v>
      </c>
      <c r="F35" s="32">
        <v>2</v>
      </c>
      <c r="G35" s="8" t="s">
        <v>174</v>
      </c>
      <c r="H35" s="79">
        <f t="shared" si="15"/>
        <v>1940.0146765643447</v>
      </c>
      <c r="I35" s="62">
        <f t="shared" si="16"/>
        <v>1703.887167709563</v>
      </c>
      <c r="J35" s="63">
        <f t="shared" si="17"/>
        <v>1448.3040925531286</v>
      </c>
      <c r="K35" s="69">
        <f t="shared" si="9"/>
        <v>255.58307515643446</v>
      </c>
      <c r="L35" s="36">
        <f t="shared" si="10"/>
        <v>1231.63215</v>
      </c>
      <c r="M35" s="36">
        <f t="shared" si="11"/>
        <v>472.25501770956316</v>
      </c>
      <c r="N35" s="36">
        <f t="shared" si="12"/>
        <v>48.79215</v>
      </c>
      <c r="O35" s="53">
        <v>591.42</v>
      </c>
      <c r="P35" s="36">
        <f t="shared" si="13"/>
        <v>65</v>
      </c>
      <c r="Q35" s="72">
        <f t="shared" si="14"/>
        <v>0.586115698642196</v>
      </c>
      <c r="R35" s="36" t="e">
        <f>+(((#REF!+I35)-(O35+P35+#REF!)/(F35+(#REF!)))/1.25)</f>
        <v>#REF!</v>
      </c>
      <c r="S35" s="9"/>
    </row>
    <row r="36" spans="2:19" ht="17.25">
      <c r="B36" s="13">
        <v>4</v>
      </c>
      <c r="C36" s="8" t="s">
        <v>952</v>
      </c>
      <c r="D36" s="13" t="s">
        <v>175</v>
      </c>
      <c r="E36" s="8" t="s">
        <v>176</v>
      </c>
      <c r="F36" s="32">
        <v>0.1</v>
      </c>
      <c r="G36" s="8" t="s">
        <v>177</v>
      </c>
      <c r="H36" s="79">
        <f t="shared" si="15"/>
        <v>71.24412632821725</v>
      </c>
      <c r="I36" s="62">
        <f t="shared" si="16"/>
        <v>59.43775088547817</v>
      </c>
      <c r="J36" s="63">
        <f t="shared" si="17"/>
        <v>50.52208825265644</v>
      </c>
      <c r="K36" s="69">
        <f t="shared" si="9"/>
        <v>8.915662632821729</v>
      </c>
      <c r="L36" s="36">
        <f t="shared" si="10"/>
        <v>35.825</v>
      </c>
      <c r="M36" s="36">
        <f t="shared" si="11"/>
        <v>23.61275088547816</v>
      </c>
      <c r="N36" s="36">
        <f t="shared" si="12"/>
        <v>0.8250000000000001</v>
      </c>
      <c r="O36" s="53">
        <v>10</v>
      </c>
      <c r="P36" s="36">
        <f t="shared" si="13"/>
        <v>3.25</v>
      </c>
      <c r="Q36" s="72">
        <f t="shared" si="14"/>
        <v>0.7631976346628754</v>
      </c>
      <c r="R36" s="36" t="e">
        <f>+(((#REF!+I36)-(O36+P36+#REF!)/(F36+(#REF!)))/1.25)</f>
        <v>#REF!</v>
      </c>
      <c r="S36" s="9"/>
    </row>
    <row r="37" spans="2:19" ht="17.25">
      <c r="B37" s="13">
        <v>4</v>
      </c>
      <c r="C37" s="8" t="s">
        <v>952</v>
      </c>
      <c r="D37" s="13" t="s">
        <v>178</v>
      </c>
      <c r="E37" s="8" t="s">
        <v>179</v>
      </c>
      <c r="F37" s="32">
        <v>0.5</v>
      </c>
      <c r="G37" s="8" t="s">
        <v>180</v>
      </c>
      <c r="H37" s="79">
        <f t="shared" si="15"/>
        <v>320.3956316410862</v>
      </c>
      <c r="I37" s="62">
        <f t="shared" si="16"/>
        <v>261.3637544273908</v>
      </c>
      <c r="J37" s="63">
        <f t="shared" si="17"/>
        <v>222.15919126328217</v>
      </c>
      <c r="K37" s="69">
        <f t="shared" si="9"/>
        <v>39.204563164108635</v>
      </c>
      <c r="L37" s="36">
        <f t="shared" si="10"/>
        <v>143.3</v>
      </c>
      <c r="M37" s="36">
        <f t="shared" si="11"/>
        <v>118.06375442739079</v>
      </c>
      <c r="N37" s="36">
        <f t="shared" si="12"/>
        <v>3.3000000000000003</v>
      </c>
      <c r="O37" s="53">
        <v>40</v>
      </c>
      <c r="P37" s="36">
        <f t="shared" si="13"/>
        <v>16.25</v>
      </c>
      <c r="Q37" s="72">
        <f t="shared" si="14"/>
        <v>0.7721566246610391</v>
      </c>
      <c r="R37" s="36" t="e">
        <f>+(((#REF!+I37)-(O37+P37+#REF!)/(F37+(#REF!)))/1.25)</f>
        <v>#REF!</v>
      </c>
      <c r="S37" s="9"/>
    </row>
    <row r="38" spans="2:19" ht="17.25">
      <c r="B38" s="13">
        <v>4</v>
      </c>
      <c r="C38" s="8" t="s">
        <v>952</v>
      </c>
      <c r="D38" s="13" t="s">
        <v>181</v>
      </c>
      <c r="E38" s="8" t="s">
        <v>133</v>
      </c>
      <c r="F38" s="32">
        <v>0.5</v>
      </c>
      <c r="G38" s="8" t="s">
        <v>182</v>
      </c>
      <c r="H38" s="79">
        <f t="shared" si="15"/>
        <v>341.8906316410862</v>
      </c>
      <c r="I38" s="62">
        <f t="shared" si="16"/>
        <v>282.85875442739075</v>
      </c>
      <c r="J38" s="63">
        <f t="shared" si="17"/>
        <v>240.42994126328213</v>
      </c>
      <c r="K38" s="69">
        <f t="shared" si="9"/>
        <v>42.42881316410862</v>
      </c>
      <c r="L38" s="36">
        <f t="shared" si="10"/>
        <v>164.795</v>
      </c>
      <c r="M38" s="36">
        <f t="shared" si="11"/>
        <v>118.06375442739079</v>
      </c>
      <c r="N38" s="36">
        <f t="shared" si="12"/>
        <v>3.7950000000000004</v>
      </c>
      <c r="O38" s="53">
        <v>46</v>
      </c>
      <c r="P38" s="36">
        <f t="shared" si="13"/>
        <v>16.25</v>
      </c>
      <c r="Q38" s="72">
        <f t="shared" si="14"/>
        <v>0.7665089060662126</v>
      </c>
      <c r="R38" s="36" t="e">
        <f>+(((#REF!+I38)-(O38+P38+#REF!)/(F38+(#REF!)))/1.25)</f>
        <v>#REF!</v>
      </c>
      <c r="S38" s="9"/>
    </row>
    <row r="39" spans="2:19" ht="17.25">
      <c r="B39" s="13">
        <v>4</v>
      </c>
      <c r="C39" s="8" t="s">
        <v>952</v>
      </c>
      <c r="D39" s="13" t="s">
        <v>183</v>
      </c>
      <c r="E39" s="8" t="s">
        <v>60</v>
      </c>
      <c r="F39" s="32">
        <v>0.25</v>
      </c>
      <c r="G39" s="8" t="s">
        <v>184</v>
      </c>
      <c r="H39" s="79">
        <f t="shared" si="15"/>
        <v>109.99596582054309</v>
      </c>
      <c r="I39" s="62">
        <f t="shared" si="16"/>
        <v>80.4800272136954</v>
      </c>
      <c r="J39" s="63">
        <f t="shared" si="17"/>
        <v>68.40802313164109</v>
      </c>
      <c r="K39" s="69">
        <f t="shared" si="9"/>
        <v>12.072004082054306</v>
      </c>
      <c r="L39" s="36">
        <f t="shared" si="10"/>
        <v>21.44815</v>
      </c>
      <c r="M39" s="36">
        <f t="shared" si="11"/>
        <v>59.031877213695395</v>
      </c>
      <c r="N39" s="36">
        <f t="shared" si="12"/>
        <v>0.34815</v>
      </c>
      <c r="O39" s="53">
        <v>4.22</v>
      </c>
      <c r="P39" s="36">
        <f t="shared" si="13"/>
        <v>8.125</v>
      </c>
      <c r="Q39" s="72">
        <f t="shared" si="14"/>
        <v>0.8422819867307402</v>
      </c>
      <c r="R39" s="36" t="e">
        <f>+(((#REF!+I39)-(O39+P39+#REF!)/(F39+(#REF!)))/1.25)</f>
        <v>#REF!</v>
      </c>
      <c r="S39" s="9"/>
    </row>
    <row r="40" spans="2:19" ht="17.25">
      <c r="B40" s="13">
        <v>4</v>
      </c>
      <c r="C40" s="8" t="s">
        <v>952</v>
      </c>
      <c r="D40" s="13" t="s">
        <v>185</v>
      </c>
      <c r="E40" s="8" t="s">
        <v>150</v>
      </c>
      <c r="F40" s="32">
        <v>0.5</v>
      </c>
      <c r="G40" s="8" t="s">
        <v>186</v>
      </c>
      <c r="H40" s="79">
        <f t="shared" si="15"/>
        <v>194.02035664108618</v>
      </c>
      <c r="I40" s="62">
        <f t="shared" si="16"/>
        <v>134.98847942739079</v>
      </c>
      <c r="J40" s="63">
        <f t="shared" si="17"/>
        <v>114.74020751328216</v>
      </c>
      <c r="K40" s="69">
        <f t="shared" si="9"/>
        <v>20.248271914108628</v>
      </c>
      <c r="L40" s="36">
        <f t="shared" si="10"/>
        <v>16.924725</v>
      </c>
      <c r="M40" s="36">
        <f t="shared" si="11"/>
        <v>118.06375442739079</v>
      </c>
      <c r="N40" s="36">
        <f t="shared" si="12"/>
        <v>0.274725</v>
      </c>
      <c r="O40" s="53">
        <v>3.33</v>
      </c>
      <c r="P40" s="36">
        <f t="shared" si="13"/>
        <v>16.25</v>
      </c>
      <c r="Q40" s="72">
        <f t="shared" si="14"/>
        <v>0.8529154111208453</v>
      </c>
      <c r="R40" s="36" t="e">
        <f>+(((#REF!+I40)-(O40+P40+#REF!)/(F40+(#REF!)))/1.25)</f>
        <v>#REF!</v>
      </c>
      <c r="S40" s="9"/>
    </row>
    <row r="41" spans="2:19" ht="17.25">
      <c r="B41" s="13">
        <v>4</v>
      </c>
      <c r="C41" s="8" t="s">
        <v>952</v>
      </c>
      <c r="D41" s="13" t="s">
        <v>187</v>
      </c>
      <c r="E41" s="8" t="s">
        <v>188</v>
      </c>
      <c r="F41" s="32">
        <v>0.5</v>
      </c>
      <c r="G41" s="8" t="s">
        <v>189</v>
      </c>
      <c r="H41" s="79">
        <f t="shared" si="15"/>
        <v>241.5806316410862</v>
      </c>
      <c r="I41" s="62">
        <f t="shared" si="16"/>
        <v>182.5487544273908</v>
      </c>
      <c r="J41" s="63">
        <f t="shared" si="17"/>
        <v>155.16644126328217</v>
      </c>
      <c r="K41" s="69">
        <f t="shared" si="9"/>
        <v>27.382313164108638</v>
      </c>
      <c r="L41" s="36">
        <f t="shared" si="10"/>
        <v>64.485</v>
      </c>
      <c r="M41" s="36">
        <f t="shared" si="11"/>
        <v>118.06375442739079</v>
      </c>
      <c r="N41" s="36">
        <f t="shared" si="12"/>
        <v>1.485</v>
      </c>
      <c r="O41" s="53">
        <v>18</v>
      </c>
      <c r="P41" s="36">
        <f t="shared" si="13"/>
        <v>16.25</v>
      </c>
      <c r="Q41" s="72">
        <f t="shared" si="14"/>
        <v>0.8042440765367496</v>
      </c>
      <c r="R41" s="36" t="e">
        <f>+(((#REF!+I41)-(O41+P41+#REF!)/(F41+(#REF!)))/1.25)</f>
        <v>#REF!</v>
      </c>
      <c r="S41" s="9"/>
    </row>
    <row r="42" spans="2:19" ht="18" thickBot="1">
      <c r="B42" s="14">
        <v>4</v>
      </c>
      <c r="C42" s="4" t="s">
        <v>952</v>
      </c>
      <c r="D42" s="14" t="s">
        <v>190</v>
      </c>
      <c r="E42" s="4" t="s">
        <v>153</v>
      </c>
      <c r="F42" s="33">
        <v>2</v>
      </c>
      <c r="G42" s="4" t="s">
        <v>951</v>
      </c>
      <c r="H42" s="79">
        <f t="shared" si="15"/>
        <v>708.3825265643447</v>
      </c>
      <c r="I42" s="62">
        <f t="shared" si="16"/>
        <v>472.25501770956316</v>
      </c>
      <c r="J42" s="63">
        <f t="shared" si="17"/>
        <v>401.4167650531287</v>
      </c>
      <c r="K42" s="70">
        <f t="shared" si="9"/>
        <v>70.83825265643446</v>
      </c>
      <c r="L42" s="37">
        <f t="shared" si="10"/>
        <v>0</v>
      </c>
      <c r="M42" s="37">
        <f t="shared" si="11"/>
        <v>472.25501770956316</v>
      </c>
      <c r="N42" s="37">
        <f t="shared" si="12"/>
        <v>0</v>
      </c>
      <c r="O42" s="54">
        <v>0</v>
      </c>
      <c r="P42" s="37">
        <f t="shared" si="13"/>
        <v>65</v>
      </c>
      <c r="Q42" s="73">
        <f t="shared" si="14"/>
        <v>0.8623625</v>
      </c>
      <c r="R42" s="37" t="e">
        <f>+(((#REF!+I42)-(O42+P42+#REF!)/(F42+(#REF!)))/1.25)</f>
        <v>#REF!</v>
      </c>
      <c r="S42" s="5"/>
    </row>
    <row r="43" spans="2:19" ht="17.25">
      <c r="B43" s="12">
        <v>4</v>
      </c>
      <c r="C43" s="6" t="s">
        <v>953</v>
      </c>
      <c r="D43" s="12" t="s">
        <v>191</v>
      </c>
      <c r="E43" s="6" t="s">
        <v>192</v>
      </c>
      <c r="F43" s="31">
        <v>1.5</v>
      </c>
      <c r="G43" s="6" t="s">
        <v>193</v>
      </c>
      <c r="H43" s="79">
        <f t="shared" si="15"/>
        <v>677.4528949232586</v>
      </c>
      <c r="I43" s="62">
        <f t="shared" si="16"/>
        <v>500.35726328217237</v>
      </c>
      <c r="J43" s="63">
        <f t="shared" si="17"/>
        <v>425.3036737898465</v>
      </c>
      <c r="K43" s="68">
        <f t="shared" si="9"/>
        <v>75.05358949232584</v>
      </c>
      <c r="L43" s="35">
        <f t="shared" si="10"/>
        <v>146.166</v>
      </c>
      <c r="M43" s="35">
        <f t="shared" si="11"/>
        <v>354.1912632821724</v>
      </c>
      <c r="N43" s="35">
        <f t="shared" si="12"/>
        <v>3.366</v>
      </c>
      <c r="O43" s="55">
        <v>40.8</v>
      </c>
      <c r="P43" s="35">
        <f t="shared" si="13"/>
        <v>48.75</v>
      </c>
      <c r="Q43" s="71">
        <f t="shared" si="14"/>
        <v>0.8143006870920533</v>
      </c>
      <c r="R43" s="35" t="e">
        <f>+(((#REF!+I43)-(O43+P43+#REF!)/(F43+(#REF!)))/1.25)</f>
        <v>#REF!</v>
      </c>
      <c r="S43" s="7"/>
    </row>
    <row r="44" spans="2:19" ht="17.25">
      <c r="B44" s="13">
        <v>4</v>
      </c>
      <c r="C44" s="8" t="s">
        <v>953</v>
      </c>
      <c r="D44" s="13" t="s">
        <v>194</v>
      </c>
      <c r="E44" s="8" t="s">
        <v>195</v>
      </c>
      <c r="F44" s="32">
        <v>0.5</v>
      </c>
      <c r="G44" s="8" t="s">
        <v>196</v>
      </c>
      <c r="H44" s="79">
        <f t="shared" si="15"/>
        <v>212.0826566410862</v>
      </c>
      <c r="I44" s="62">
        <f t="shared" si="16"/>
        <v>153.0507794273908</v>
      </c>
      <c r="J44" s="63">
        <f t="shared" si="17"/>
        <v>130.09316251328218</v>
      </c>
      <c r="K44" s="69">
        <f t="shared" si="9"/>
        <v>22.957616914108627</v>
      </c>
      <c r="L44" s="36">
        <f t="shared" si="10"/>
        <v>34.987025</v>
      </c>
      <c r="M44" s="36">
        <f t="shared" si="11"/>
        <v>118.06375442739079</v>
      </c>
      <c r="N44" s="36">
        <f t="shared" si="12"/>
        <v>0.707025</v>
      </c>
      <c r="O44" s="53">
        <v>8.57</v>
      </c>
      <c r="P44" s="36">
        <f t="shared" si="13"/>
        <v>16.25</v>
      </c>
      <c r="Q44" s="72">
        <f t="shared" si="14"/>
        <v>0.8332120548780978</v>
      </c>
      <c r="R44" s="36" t="e">
        <f>+(((#REF!+I44)-(O44+P44+#REF!)/(F44+(#REF!)))/1.25)</f>
        <v>#REF!</v>
      </c>
      <c r="S44" s="9"/>
    </row>
    <row r="45" spans="2:19" ht="17.25">
      <c r="B45" s="13">
        <v>4</v>
      </c>
      <c r="C45" s="8" t="s">
        <v>953</v>
      </c>
      <c r="D45" s="13" t="s">
        <v>197</v>
      </c>
      <c r="E45" s="8" t="s">
        <v>198</v>
      </c>
      <c r="F45" s="32">
        <v>2.25</v>
      </c>
      <c r="G45" s="8" t="s">
        <v>199</v>
      </c>
      <c r="H45" s="79">
        <f t="shared" si="15"/>
        <v>831.9173673848879</v>
      </c>
      <c r="I45" s="62">
        <f t="shared" si="16"/>
        <v>566.2739199232586</v>
      </c>
      <c r="J45" s="63">
        <f t="shared" si="17"/>
        <v>481.33283193476984</v>
      </c>
      <c r="K45" s="69">
        <f t="shared" si="9"/>
        <v>84.94108798848879</v>
      </c>
      <c r="L45" s="36">
        <f t="shared" si="10"/>
        <v>34.987025</v>
      </c>
      <c r="M45" s="36">
        <f t="shared" si="11"/>
        <v>531.2868949232586</v>
      </c>
      <c r="N45" s="36">
        <f t="shared" si="12"/>
        <v>0.707025</v>
      </c>
      <c r="O45" s="53">
        <v>8.57</v>
      </c>
      <c r="P45" s="36">
        <f t="shared" si="13"/>
        <v>73.125</v>
      </c>
      <c r="Q45" s="72">
        <f t="shared" si="14"/>
        <v>0.8544838070395913</v>
      </c>
      <c r="R45" s="36" t="e">
        <f>+(((#REF!+I45)-(O45+P45+#REF!)/(F45+(#REF!)))/1.25)</f>
        <v>#REF!</v>
      </c>
      <c r="S45" s="9"/>
    </row>
    <row r="46" spans="2:19" ht="17.25">
      <c r="B46" s="13">
        <v>4</v>
      </c>
      <c r="C46" s="8" t="s">
        <v>953</v>
      </c>
      <c r="D46" s="13" t="s">
        <v>200</v>
      </c>
      <c r="E46" s="8" t="s">
        <v>201</v>
      </c>
      <c r="F46" s="32">
        <v>0.25</v>
      </c>
      <c r="G46" s="8" t="s">
        <v>202</v>
      </c>
      <c r="H46" s="79">
        <f t="shared" si="15"/>
        <v>100.2375658205431</v>
      </c>
      <c r="I46" s="62">
        <f t="shared" si="16"/>
        <v>70.7216272136954</v>
      </c>
      <c r="J46" s="63">
        <f t="shared" si="17"/>
        <v>60.113383131641086</v>
      </c>
      <c r="K46" s="69">
        <f t="shared" si="9"/>
        <v>10.608244082054313</v>
      </c>
      <c r="L46" s="36">
        <f t="shared" si="10"/>
        <v>11.68975</v>
      </c>
      <c r="M46" s="36">
        <f t="shared" si="11"/>
        <v>59.031877213695395</v>
      </c>
      <c r="N46" s="36">
        <f t="shared" si="12"/>
        <v>0.18975</v>
      </c>
      <c r="O46" s="53">
        <v>2.3</v>
      </c>
      <c r="P46" s="36">
        <f t="shared" si="13"/>
        <v>8.125</v>
      </c>
      <c r="Q46" s="72">
        <f t="shared" si="14"/>
        <v>0.8499080066706323</v>
      </c>
      <c r="R46" s="36" t="e">
        <f>+(((#REF!+I46)-(O46+P46+#REF!)/(F46+(#REF!)))/1.25)</f>
        <v>#REF!</v>
      </c>
      <c r="S46" s="9"/>
    </row>
    <row r="47" spans="2:19" ht="17.25">
      <c r="B47" s="13">
        <v>4</v>
      </c>
      <c r="C47" s="8" t="s">
        <v>953</v>
      </c>
      <c r="D47" s="13" t="s">
        <v>203</v>
      </c>
      <c r="E47" s="8" t="s">
        <v>932</v>
      </c>
      <c r="F47" s="32">
        <v>0.5</v>
      </c>
      <c r="G47" s="8" t="s">
        <v>204</v>
      </c>
      <c r="H47" s="79">
        <f t="shared" si="15"/>
        <v>192.3431316410862</v>
      </c>
      <c r="I47" s="62">
        <f t="shared" si="16"/>
        <v>133.3112544273908</v>
      </c>
      <c r="J47" s="63">
        <f t="shared" si="17"/>
        <v>113.31456626328217</v>
      </c>
      <c r="K47" s="69">
        <f t="shared" si="9"/>
        <v>19.99668816410862</v>
      </c>
      <c r="L47" s="36">
        <f t="shared" si="10"/>
        <v>15.2475</v>
      </c>
      <c r="M47" s="36">
        <f t="shared" si="11"/>
        <v>118.06375442739079</v>
      </c>
      <c r="N47" s="36">
        <f t="shared" si="12"/>
        <v>0.2475</v>
      </c>
      <c r="O47" s="53">
        <v>3</v>
      </c>
      <c r="P47" s="36">
        <f t="shared" si="13"/>
        <v>16.25</v>
      </c>
      <c r="Q47" s="72">
        <f t="shared" si="14"/>
        <v>0.8537445312944715</v>
      </c>
      <c r="R47" s="36" t="e">
        <f>+(((#REF!+I47)-(O47+P47+#REF!)/(F47+(#REF!)))/1.25)</f>
        <v>#REF!</v>
      </c>
      <c r="S47" s="9"/>
    </row>
    <row r="48" spans="2:19" ht="17.25">
      <c r="B48" s="13">
        <v>4</v>
      </c>
      <c r="C48" s="8" t="s">
        <v>953</v>
      </c>
      <c r="D48" s="13" t="s">
        <v>205</v>
      </c>
      <c r="E48" s="8" t="s">
        <v>206</v>
      </c>
      <c r="F48" s="32">
        <v>1</v>
      </c>
      <c r="G48" s="8" t="s">
        <v>207</v>
      </c>
      <c r="H48" s="79">
        <f t="shared" si="15"/>
        <v>369.4387632821724</v>
      </c>
      <c r="I48" s="62">
        <f t="shared" si="16"/>
        <v>251.37500885478158</v>
      </c>
      <c r="J48" s="63">
        <f t="shared" si="17"/>
        <v>213.66875752656435</v>
      </c>
      <c r="K48" s="69">
        <f t="shared" si="9"/>
        <v>37.706251328217235</v>
      </c>
      <c r="L48" s="36">
        <f t="shared" si="10"/>
        <v>15.2475</v>
      </c>
      <c r="M48" s="36">
        <f t="shared" si="11"/>
        <v>236.12750885478158</v>
      </c>
      <c r="N48" s="36">
        <f t="shared" si="12"/>
        <v>0.2475</v>
      </c>
      <c r="O48" s="53">
        <v>3</v>
      </c>
      <c r="P48" s="36">
        <f t="shared" si="13"/>
        <v>32.5</v>
      </c>
      <c r="Q48" s="72">
        <f t="shared" si="14"/>
        <v>0.8577921482216587</v>
      </c>
      <c r="R48" s="36" t="e">
        <f>+(((#REF!+I48)-(O48+P48+#REF!)/(F48+(#REF!)))/1.25)</f>
        <v>#REF!</v>
      </c>
      <c r="S48" s="9"/>
    </row>
    <row r="49" spans="2:19" ht="17.25">
      <c r="B49" s="13">
        <v>4</v>
      </c>
      <c r="C49" s="8" t="s">
        <v>953</v>
      </c>
      <c r="D49" s="13" t="s">
        <v>208</v>
      </c>
      <c r="E49" s="8" t="s">
        <v>209</v>
      </c>
      <c r="F49" s="32">
        <v>0.25</v>
      </c>
      <c r="G49" s="8" t="s">
        <v>210</v>
      </c>
      <c r="H49" s="79">
        <f t="shared" si="15"/>
        <v>213.9353158205431</v>
      </c>
      <c r="I49" s="62">
        <f t="shared" si="16"/>
        <v>184.41937721369538</v>
      </c>
      <c r="J49" s="63">
        <f t="shared" si="17"/>
        <v>156.75647063164106</v>
      </c>
      <c r="K49" s="69">
        <f t="shared" si="9"/>
        <v>27.66290658205432</v>
      </c>
      <c r="L49" s="36">
        <f t="shared" si="10"/>
        <v>125.3875</v>
      </c>
      <c r="M49" s="36">
        <f t="shared" si="11"/>
        <v>59.031877213695395</v>
      </c>
      <c r="N49" s="36">
        <f t="shared" si="12"/>
        <v>2.8875</v>
      </c>
      <c r="O49" s="53">
        <v>35</v>
      </c>
      <c r="P49" s="36">
        <f t="shared" si="13"/>
        <v>8.125</v>
      </c>
      <c r="Q49" s="72">
        <f t="shared" si="14"/>
        <v>0.7505007299385729</v>
      </c>
      <c r="R49" s="36" t="e">
        <f>+(((#REF!+I49)-(O49+P49+#REF!)/(F49+(#REF!)))/1.25)</f>
        <v>#REF!</v>
      </c>
      <c r="S49" s="9"/>
    </row>
    <row r="50" spans="2:19" ht="17.25">
      <c r="B50" s="13">
        <v>4</v>
      </c>
      <c r="C50" s="8" t="s">
        <v>953</v>
      </c>
      <c r="D50" s="13" t="s">
        <v>211</v>
      </c>
      <c r="E50" s="8" t="s">
        <v>212</v>
      </c>
      <c r="F50" s="32">
        <v>2</v>
      </c>
      <c r="G50" s="8" t="s">
        <v>213</v>
      </c>
      <c r="H50" s="79">
        <f t="shared" si="15"/>
        <v>1225.1340765643447</v>
      </c>
      <c r="I50" s="62">
        <f t="shared" si="16"/>
        <v>989.0065677095631</v>
      </c>
      <c r="J50" s="63">
        <f t="shared" si="17"/>
        <v>840.6555825531286</v>
      </c>
      <c r="K50" s="69">
        <f t="shared" si="9"/>
        <v>148.3509851564345</v>
      </c>
      <c r="L50" s="36">
        <f t="shared" si="10"/>
        <v>516.75155</v>
      </c>
      <c r="M50" s="36">
        <f t="shared" si="11"/>
        <v>472.25501770956316</v>
      </c>
      <c r="N50" s="36">
        <f t="shared" si="12"/>
        <v>20.47155</v>
      </c>
      <c r="O50" s="53">
        <v>248.14</v>
      </c>
      <c r="P50" s="36">
        <f t="shared" si="13"/>
        <v>65</v>
      </c>
      <c r="Q50" s="72">
        <f t="shared" si="14"/>
        <v>0.6626801470362226</v>
      </c>
      <c r="R50" s="36" t="e">
        <f>+(((#REF!+I50)-(O50+P50+#REF!)/(F50+(#REF!)))/1.25)</f>
        <v>#REF!</v>
      </c>
      <c r="S50" s="9"/>
    </row>
    <row r="51" spans="2:19" ht="17.25">
      <c r="B51" s="13">
        <v>4</v>
      </c>
      <c r="C51" s="8" t="s">
        <v>953</v>
      </c>
      <c r="D51" s="13" t="s">
        <v>214</v>
      </c>
      <c r="E51" s="8" t="s">
        <v>215</v>
      </c>
      <c r="F51" s="32">
        <v>3.5</v>
      </c>
      <c r="G51" s="8" t="s">
        <v>216</v>
      </c>
      <c r="H51" s="79">
        <f t="shared" si="15"/>
        <v>1707.7945964876035</v>
      </c>
      <c r="I51" s="62">
        <f t="shared" si="16"/>
        <v>1294.5714559917355</v>
      </c>
      <c r="J51" s="63">
        <f t="shared" si="17"/>
        <v>1100.3857375929751</v>
      </c>
      <c r="K51" s="69">
        <f t="shared" si="9"/>
        <v>194.1857183987604</v>
      </c>
      <c r="L51" s="36">
        <f t="shared" si="10"/>
        <v>468.125175</v>
      </c>
      <c r="M51" s="36">
        <f t="shared" si="11"/>
        <v>826.4462809917355</v>
      </c>
      <c r="N51" s="36">
        <f t="shared" si="12"/>
        <v>18.545175</v>
      </c>
      <c r="O51" s="53">
        <v>224.79</v>
      </c>
      <c r="P51" s="36">
        <f t="shared" si="13"/>
        <v>113.75</v>
      </c>
      <c r="Q51" s="72">
        <f t="shared" si="14"/>
        <v>0.7241672730019783</v>
      </c>
      <c r="R51" s="36" t="e">
        <f>+(((#REF!+I51)-(O51+P51+#REF!)/(F51+(#REF!)))/1.25)</f>
        <v>#REF!</v>
      </c>
      <c r="S51" s="9"/>
    </row>
    <row r="52" spans="2:19" ht="17.25">
      <c r="B52" s="13">
        <v>4</v>
      </c>
      <c r="C52" s="8" t="s">
        <v>953</v>
      </c>
      <c r="D52" s="13" t="s">
        <v>217</v>
      </c>
      <c r="E52" s="8" t="s">
        <v>218</v>
      </c>
      <c r="F52" s="32">
        <v>1</v>
      </c>
      <c r="G52" s="8" t="s">
        <v>219</v>
      </c>
      <c r="H52" s="79">
        <f t="shared" si="15"/>
        <v>380.72751328217237</v>
      </c>
      <c r="I52" s="62">
        <f t="shared" si="16"/>
        <v>262.6637588547816</v>
      </c>
      <c r="J52" s="63">
        <f t="shared" si="17"/>
        <v>223.26419502656432</v>
      </c>
      <c r="K52" s="69">
        <f t="shared" si="9"/>
        <v>39.399563828217254</v>
      </c>
      <c r="L52" s="36">
        <f t="shared" si="10"/>
        <v>26.53625</v>
      </c>
      <c r="M52" s="36">
        <f t="shared" si="11"/>
        <v>236.12750885478158</v>
      </c>
      <c r="N52" s="36">
        <f t="shared" si="12"/>
        <v>0.53625</v>
      </c>
      <c r="O52" s="53">
        <v>6.5</v>
      </c>
      <c r="P52" s="36">
        <f t="shared" si="13"/>
        <v>32.5</v>
      </c>
      <c r="Q52" s="72">
        <f t="shared" si="14"/>
        <v>0.8494796154125764</v>
      </c>
      <c r="R52" s="36" t="e">
        <f>+(((#REF!+I52)-(O52+P52+#REF!)/(F52+(#REF!)))/1.25)</f>
        <v>#REF!</v>
      </c>
      <c r="S52" s="9"/>
    </row>
    <row r="53" spans="2:19" ht="18" thickBot="1">
      <c r="B53" s="14">
        <v>4</v>
      </c>
      <c r="C53" s="4" t="s">
        <v>953</v>
      </c>
      <c r="D53" s="14" t="s">
        <v>220</v>
      </c>
      <c r="E53" s="4" t="s">
        <v>221</v>
      </c>
      <c r="F53" s="33">
        <v>1</v>
      </c>
      <c r="G53" s="4" t="s">
        <v>951</v>
      </c>
      <c r="H53" s="79">
        <f t="shared" si="15"/>
        <v>354.1912632821724</v>
      </c>
      <c r="I53" s="62">
        <f t="shared" si="16"/>
        <v>236.12750885478158</v>
      </c>
      <c r="J53" s="63">
        <f t="shared" si="17"/>
        <v>200.70838252656435</v>
      </c>
      <c r="K53" s="70">
        <f t="shared" si="9"/>
        <v>35.41912632821723</v>
      </c>
      <c r="L53" s="37">
        <f t="shared" si="10"/>
        <v>0</v>
      </c>
      <c r="M53" s="37">
        <f t="shared" si="11"/>
        <v>236.12750885478158</v>
      </c>
      <c r="N53" s="37">
        <f t="shared" si="12"/>
        <v>0</v>
      </c>
      <c r="O53" s="54">
        <v>0</v>
      </c>
      <c r="P53" s="37">
        <f t="shared" si="13"/>
        <v>32.5</v>
      </c>
      <c r="Q53" s="73">
        <f t="shared" si="14"/>
        <v>0.8623625</v>
      </c>
      <c r="R53" s="37" t="e">
        <f>+(((#REF!+I53)-(O53+P53+#REF!)/(F53+(#REF!)))/1.25)</f>
        <v>#REF!</v>
      </c>
      <c r="S53" s="5"/>
    </row>
    <row r="54" spans="2:19" ht="17.25">
      <c r="B54" s="12">
        <v>4</v>
      </c>
      <c r="C54" s="6" t="s">
        <v>954</v>
      </c>
      <c r="D54" s="12" t="s">
        <v>222</v>
      </c>
      <c r="E54" s="6" t="s">
        <v>223</v>
      </c>
      <c r="F54" s="31">
        <v>3.5</v>
      </c>
      <c r="G54" s="6" t="s">
        <v>224</v>
      </c>
      <c r="H54" s="79">
        <f t="shared" si="15"/>
        <v>1354.3094214876035</v>
      </c>
      <c r="I54" s="62">
        <f t="shared" si="16"/>
        <v>941.0862809917355</v>
      </c>
      <c r="J54" s="63">
        <f t="shared" si="17"/>
        <v>799.9233388429752</v>
      </c>
      <c r="K54" s="68">
        <f t="shared" si="9"/>
        <v>141.1629421487603</v>
      </c>
      <c r="L54" s="35">
        <f t="shared" si="10"/>
        <v>114.64</v>
      </c>
      <c r="M54" s="35">
        <f t="shared" si="11"/>
        <v>826.4462809917355</v>
      </c>
      <c r="N54" s="35">
        <f t="shared" si="12"/>
        <v>2.64</v>
      </c>
      <c r="O54" s="55">
        <v>32</v>
      </c>
      <c r="P54" s="35">
        <f t="shared" si="13"/>
        <v>113.75</v>
      </c>
      <c r="Q54" s="71">
        <f t="shared" si="14"/>
        <v>0.842320515135314</v>
      </c>
      <c r="R54" s="35" t="e">
        <f>+(((#REF!+I54)-(O54+P54+#REF!)/(F54+(#REF!)))/1.25)</f>
        <v>#REF!</v>
      </c>
      <c r="S54" s="7"/>
    </row>
    <row r="55" spans="2:19" ht="17.25">
      <c r="B55" s="13">
        <v>4</v>
      </c>
      <c r="C55" s="8" t="s">
        <v>954</v>
      </c>
      <c r="D55" s="13" t="s">
        <v>225</v>
      </c>
      <c r="E55" s="8" t="s">
        <v>226</v>
      </c>
      <c r="F55" s="32">
        <v>2.25</v>
      </c>
      <c r="G55" s="8" t="s">
        <v>227</v>
      </c>
      <c r="H55" s="79">
        <f t="shared" si="15"/>
        <v>963.385342384888</v>
      </c>
      <c r="I55" s="62">
        <f t="shared" si="16"/>
        <v>697.7418949232587</v>
      </c>
      <c r="J55" s="63">
        <f t="shared" si="17"/>
        <v>593.0806106847698</v>
      </c>
      <c r="K55" s="69">
        <f t="shared" si="9"/>
        <v>104.66128423848886</v>
      </c>
      <c r="L55" s="36">
        <f t="shared" si="10"/>
        <v>166.455</v>
      </c>
      <c r="M55" s="36">
        <f t="shared" si="11"/>
        <v>531.2868949232586</v>
      </c>
      <c r="N55" s="36">
        <f t="shared" si="12"/>
        <v>4.455</v>
      </c>
      <c r="O55" s="53">
        <v>54</v>
      </c>
      <c r="P55" s="36">
        <f t="shared" si="13"/>
        <v>73.125</v>
      </c>
      <c r="Q55" s="72">
        <f t="shared" si="14"/>
        <v>0.8114202386908816</v>
      </c>
      <c r="R55" s="36" t="e">
        <f>+(((#REF!+I55)-(O55+P55+#REF!)/(F55+(#REF!)))/1.25)</f>
        <v>#REF!</v>
      </c>
      <c r="S55" s="9"/>
    </row>
    <row r="56" spans="2:19" ht="17.25">
      <c r="B56" s="13">
        <v>4</v>
      </c>
      <c r="C56" s="8" t="s">
        <v>954</v>
      </c>
      <c r="D56" s="13" t="s">
        <v>228</v>
      </c>
      <c r="E56" s="8" t="s">
        <v>229</v>
      </c>
      <c r="F56" s="32">
        <v>0.2</v>
      </c>
      <c r="G56" s="8" t="s">
        <v>48</v>
      </c>
      <c r="H56" s="79">
        <f t="shared" si="15"/>
        <v>88.62700265643448</v>
      </c>
      <c r="I56" s="62">
        <f t="shared" si="16"/>
        <v>65.01425177095632</v>
      </c>
      <c r="J56" s="63">
        <f t="shared" si="17"/>
        <v>55.262114005312874</v>
      </c>
      <c r="K56" s="69">
        <f t="shared" si="9"/>
        <v>9.752137765643447</v>
      </c>
      <c r="L56" s="36">
        <f t="shared" si="10"/>
        <v>17.78875</v>
      </c>
      <c r="M56" s="36">
        <f t="shared" si="11"/>
        <v>47.22550177095632</v>
      </c>
      <c r="N56" s="36">
        <f t="shared" si="12"/>
        <v>0.28875</v>
      </c>
      <c r="O56" s="53">
        <v>3.5</v>
      </c>
      <c r="P56" s="36">
        <f t="shared" si="13"/>
        <v>6.5</v>
      </c>
      <c r="Q56" s="72">
        <f t="shared" si="14"/>
        <v>0.8417462368674637</v>
      </c>
      <c r="R56" s="36" t="e">
        <f>+(((#REF!+I56)-(O56+P56+#REF!)/(F56+(#REF!)))/1.25)</f>
        <v>#REF!</v>
      </c>
      <c r="S56" s="9"/>
    </row>
    <row r="57" spans="2:19" ht="17.25">
      <c r="B57" s="13">
        <v>4</v>
      </c>
      <c r="C57" s="8" t="s">
        <v>954</v>
      </c>
      <c r="D57" s="13" t="s">
        <v>230</v>
      </c>
      <c r="E57" s="8" t="s">
        <v>231</v>
      </c>
      <c r="F57" s="32">
        <v>0.5</v>
      </c>
      <c r="G57" s="8" t="s">
        <v>49</v>
      </c>
      <c r="H57" s="79">
        <f t="shared" si="15"/>
        <v>241.5806316410862</v>
      </c>
      <c r="I57" s="62">
        <f t="shared" si="16"/>
        <v>182.5487544273908</v>
      </c>
      <c r="J57" s="63">
        <f t="shared" si="17"/>
        <v>155.16644126328217</v>
      </c>
      <c r="K57" s="69">
        <f t="shared" si="9"/>
        <v>27.382313164108638</v>
      </c>
      <c r="L57" s="36">
        <f t="shared" si="10"/>
        <v>64.485</v>
      </c>
      <c r="M57" s="36">
        <f t="shared" si="11"/>
        <v>118.06375442739079</v>
      </c>
      <c r="N57" s="36">
        <f t="shared" si="12"/>
        <v>1.485</v>
      </c>
      <c r="O57" s="53">
        <v>18</v>
      </c>
      <c r="P57" s="36">
        <f t="shared" si="13"/>
        <v>16.25</v>
      </c>
      <c r="Q57" s="72">
        <f t="shared" si="14"/>
        <v>0.8042440765367496</v>
      </c>
      <c r="R57" s="36" t="e">
        <f>+(((#REF!+I57)-(O57+P57+#REF!)/(F57+(#REF!)))/1.25)</f>
        <v>#REF!</v>
      </c>
      <c r="S57" s="9"/>
    </row>
    <row r="58" spans="2:19" ht="17.25">
      <c r="B58" s="13">
        <v>4</v>
      </c>
      <c r="C58" s="8" t="s">
        <v>954</v>
      </c>
      <c r="D58" s="13" t="s">
        <v>232</v>
      </c>
      <c r="E58" s="8" t="s">
        <v>233</v>
      </c>
      <c r="F58" s="32">
        <v>0.2</v>
      </c>
      <c r="G58" s="8" t="s">
        <v>50</v>
      </c>
      <c r="H58" s="79">
        <f t="shared" si="15"/>
        <v>86.08575265643448</v>
      </c>
      <c r="I58" s="62">
        <f t="shared" si="16"/>
        <v>62.47300177095632</v>
      </c>
      <c r="J58" s="63">
        <f t="shared" si="17"/>
        <v>53.10205150531287</v>
      </c>
      <c r="K58" s="69">
        <f t="shared" si="9"/>
        <v>9.370950265643451</v>
      </c>
      <c r="L58" s="36">
        <f t="shared" si="10"/>
        <v>15.2475</v>
      </c>
      <c r="M58" s="36">
        <f t="shared" si="11"/>
        <v>47.22550177095632</v>
      </c>
      <c r="N58" s="36">
        <f t="shared" si="12"/>
        <v>0.2475</v>
      </c>
      <c r="O58" s="53">
        <v>3</v>
      </c>
      <c r="P58" s="36">
        <f t="shared" si="13"/>
        <v>6.5</v>
      </c>
      <c r="Q58" s="72">
        <f t="shared" si="14"/>
        <v>0.8439726005845358</v>
      </c>
      <c r="R58" s="36" t="e">
        <f>+(((#REF!+I58)-(O58+P58+#REF!)/(F58+(#REF!)))/1.25)</f>
        <v>#REF!</v>
      </c>
      <c r="S58" s="9"/>
    </row>
    <row r="59" spans="2:19" ht="18" thickBot="1">
      <c r="B59" s="14">
        <v>4</v>
      </c>
      <c r="C59" s="4" t="s">
        <v>954</v>
      </c>
      <c r="D59" s="14" t="s">
        <v>234</v>
      </c>
      <c r="E59" s="4" t="s">
        <v>235</v>
      </c>
      <c r="F59" s="33">
        <v>0.25</v>
      </c>
      <c r="G59" s="4" t="s">
        <v>236</v>
      </c>
      <c r="H59" s="79">
        <f t="shared" si="15"/>
        <v>124.8004158205431</v>
      </c>
      <c r="I59" s="62">
        <f t="shared" si="16"/>
        <v>95.2844772136954</v>
      </c>
      <c r="J59" s="63">
        <f t="shared" si="17"/>
        <v>80.99180563164109</v>
      </c>
      <c r="K59" s="70">
        <f t="shared" si="9"/>
        <v>14.29267158205431</v>
      </c>
      <c r="L59" s="37">
        <f t="shared" si="10"/>
        <v>36.2526</v>
      </c>
      <c r="M59" s="37">
        <f t="shared" si="11"/>
        <v>59.031877213695395</v>
      </c>
      <c r="N59" s="37">
        <f t="shared" si="12"/>
        <v>0.7326000000000001</v>
      </c>
      <c r="O59" s="54">
        <v>8.88</v>
      </c>
      <c r="P59" s="37">
        <f t="shared" si="13"/>
        <v>8.125</v>
      </c>
      <c r="Q59" s="73">
        <f t="shared" si="14"/>
        <v>0.8138458590666378</v>
      </c>
      <c r="R59" s="37" t="e">
        <f>+(((#REF!+I59)-(O59+P59+#REF!)/(F59+(#REF!)))/1.25)</f>
        <v>#REF!</v>
      </c>
      <c r="S59" s="5"/>
    </row>
    <row r="60" spans="2:19" ht="17.25">
      <c r="B60" s="12">
        <v>4</v>
      </c>
      <c r="C60" s="6" t="s">
        <v>955</v>
      </c>
      <c r="D60" s="12" t="s">
        <v>237</v>
      </c>
      <c r="E60" s="6" t="s">
        <v>238</v>
      </c>
      <c r="F60" s="31">
        <v>1.5</v>
      </c>
      <c r="G60" s="6" t="s">
        <v>239</v>
      </c>
      <c r="H60" s="79">
        <f t="shared" si="15"/>
        <v>777.8868949232586</v>
      </c>
      <c r="I60" s="62">
        <f t="shared" si="16"/>
        <v>600.7912632821724</v>
      </c>
      <c r="J60" s="63">
        <f t="shared" si="17"/>
        <v>510.6725737898465</v>
      </c>
      <c r="K60" s="68">
        <f t="shared" si="9"/>
        <v>90.11868949232587</v>
      </c>
      <c r="L60" s="35">
        <f t="shared" si="10"/>
        <v>246.6</v>
      </c>
      <c r="M60" s="35">
        <f t="shared" si="11"/>
        <v>354.1912632821724</v>
      </c>
      <c r="N60" s="35">
        <f t="shared" si="12"/>
        <v>6.6000000000000005</v>
      </c>
      <c r="O60" s="55">
        <v>80</v>
      </c>
      <c r="P60" s="35">
        <f t="shared" si="13"/>
        <v>48.75</v>
      </c>
      <c r="Q60" s="71">
        <f t="shared" si="14"/>
        <v>0.7747137678724358</v>
      </c>
      <c r="R60" s="35" t="e">
        <f>+(((#REF!+I60)-(O60+P60+#REF!)/(F60+(#REF!)))/1.25)</f>
        <v>#REF!</v>
      </c>
      <c r="S60" s="7"/>
    </row>
    <row r="61" spans="2:19" ht="17.25">
      <c r="B61" s="13">
        <v>4</v>
      </c>
      <c r="C61" s="8" t="s">
        <v>955</v>
      </c>
      <c r="D61" s="13" t="s">
        <v>240</v>
      </c>
      <c r="E61" s="8" t="s">
        <v>241</v>
      </c>
      <c r="F61" s="32">
        <v>1.5</v>
      </c>
      <c r="G61" s="8" t="s">
        <v>242</v>
      </c>
      <c r="H61" s="79">
        <f t="shared" si="15"/>
        <v>808.7118949232586</v>
      </c>
      <c r="I61" s="62">
        <f t="shared" si="16"/>
        <v>631.6162632821724</v>
      </c>
      <c r="J61" s="63">
        <f t="shared" si="17"/>
        <v>536.8738237898466</v>
      </c>
      <c r="K61" s="69">
        <f t="shared" si="9"/>
        <v>94.74243949232584</v>
      </c>
      <c r="L61" s="36">
        <f t="shared" si="10"/>
        <v>277.425</v>
      </c>
      <c r="M61" s="36">
        <f t="shared" si="11"/>
        <v>354.1912632821724</v>
      </c>
      <c r="N61" s="36">
        <f t="shared" si="12"/>
        <v>7.425000000000001</v>
      </c>
      <c r="O61" s="53">
        <v>90</v>
      </c>
      <c r="P61" s="36">
        <f t="shared" si="13"/>
        <v>48.75</v>
      </c>
      <c r="Q61" s="72">
        <f t="shared" si="14"/>
        <v>0.7685699237058802</v>
      </c>
      <c r="R61" s="36" t="e">
        <f>+(((#REF!+I61)-(O61+P61+#REF!)/(F61+(#REF!)))/1.25)</f>
        <v>#REF!</v>
      </c>
      <c r="S61" s="9"/>
    </row>
    <row r="62" spans="2:19" ht="17.25">
      <c r="B62" s="13">
        <v>4</v>
      </c>
      <c r="C62" s="8" t="s">
        <v>955</v>
      </c>
      <c r="D62" s="13" t="s">
        <v>243</v>
      </c>
      <c r="E62" s="8" t="s">
        <v>244</v>
      </c>
      <c r="F62" s="32">
        <v>2</v>
      </c>
      <c r="G62" s="8" t="s">
        <v>245</v>
      </c>
      <c r="H62" s="79">
        <f t="shared" si="15"/>
        <v>1079.0675265643447</v>
      </c>
      <c r="I62" s="62">
        <f t="shared" si="16"/>
        <v>842.9400177095631</v>
      </c>
      <c r="J62" s="63">
        <f t="shared" si="17"/>
        <v>716.4990150531286</v>
      </c>
      <c r="K62" s="69">
        <f t="shared" si="9"/>
        <v>126.44100265643453</v>
      </c>
      <c r="L62" s="36">
        <f t="shared" si="10"/>
        <v>370.685</v>
      </c>
      <c r="M62" s="36">
        <f t="shared" si="11"/>
        <v>472.25501770956316</v>
      </c>
      <c r="N62" s="36">
        <f t="shared" si="12"/>
        <v>14.685</v>
      </c>
      <c r="O62" s="53">
        <v>178</v>
      </c>
      <c r="P62" s="36">
        <f t="shared" si="13"/>
        <v>65</v>
      </c>
      <c r="Q62" s="72">
        <f t="shared" si="14"/>
        <v>0.6943020919801842</v>
      </c>
      <c r="R62" s="36" t="e">
        <f>+(((#REF!+I62)-(O62+P62+#REF!)/(F62+(#REF!)))/1.25)</f>
        <v>#REF!</v>
      </c>
      <c r="S62" s="9"/>
    </row>
    <row r="63" spans="2:19" ht="17.25">
      <c r="B63" s="13">
        <v>4</v>
      </c>
      <c r="C63" s="8" t="s">
        <v>955</v>
      </c>
      <c r="D63" s="13" t="s">
        <v>246</v>
      </c>
      <c r="E63" s="8" t="s">
        <v>247</v>
      </c>
      <c r="F63" s="32">
        <v>2</v>
      </c>
      <c r="G63" s="8" t="s">
        <v>248</v>
      </c>
      <c r="H63" s="79">
        <f t="shared" si="15"/>
        <v>1139.4600265643448</v>
      </c>
      <c r="I63" s="62">
        <f t="shared" si="16"/>
        <v>903.3325177095631</v>
      </c>
      <c r="J63" s="63">
        <f t="shared" si="17"/>
        <v>767.8326400531287</v>
      </c>
      <c r="K63" s="69">
        <f t="shared" si="9"/>
        <v>135.49987765643448</v>
      </c>
      <c r="L63" s="36">
        <f t="shared" si="10"/>
        <v>431.0775</v>
      </c>
      <c r="M63" s="36">
        <f t="shared" si="11"/>
        <v>472.25501770956316</v>
      </c>
      <c r="N63" s="36">
        <f t="shared" si="12"/>
        <v>17.0775</v>
      </c>
      <c r="O63" s="53">
        <v>207</v>
      </c>
      <c r="P63" s="36">
        <f t="shared" si="13"/>
        <v>65</v>
      </c>
      <c r="Q63" s="72">
        <f t="shared" si="14"/>
        <v>0.6799877184395311</v>
      </c>
      <c r="R63" s="36" t="e">
        <f>+(((#REF!+I63)-(O63+P63+#REF!)/(F63+(#REF!)))/1.25)</f>
        <v>#REF!</v>
      </c>
      <c r="S63" s="9"/>
    </row>
    <row r="64" spans="2:19" ht="17.25">
      <c r="B64" s="13">
        <v>4</v>
      </c>
      <c r="C64" s="8" t="s">
        <v>955</v>
      </c>
      <c r="D64" s="13" t="s">
        <v>249</v>
      </c>
      <c r="E64" s="8" t="s">
        <v>250</v>
      </c>
      <c r="F64" s="32">
        <v>1.5</v>
      </c>
      <c r="G64" s="8" t="s">
        <v>251</v>
      </c>
      <c r="H64" s="79">
        <f t="shared" si="15"/>
        <v>837.4143949232587</v>
      </c>
      <c r="I64" s="62">
        <f t="shared" si="16"/>
        <v>660.3187632821723</v>
      </c>
      <c r="J64" s="63">
        <f t="shared" si="17"/>
        <v>561.2709487898464</v>
      </c>
      <c r="K64" s="69">
        <f t="shared" si="9"/>
        <v>99.04781449232587</v>
      </c>
      <c r="L64" s="36">
        <f t="shared" si="10"/>
        <v>306.1275</v>
      </c>
      <c r="M64" s="36">
        <f t="shared" si="11"/>
        <v>354.1912632821724</v>
      </c>
      <c r="N64" s="36">
        <f t="shared" si="12"/>
        <v>12.127500000000001</v>
      </c>
      <c r="O64" s="53">
        <v>147</v>
      </c>
      <c r="P64" s="36">
        <f t="shared" si="13"/>
        <v>48.75</v>
      </c>
      <c r="Q64" s="72">
        <f t="shared" si="14"/>
        <v>0.685186138030174</v>
      </c>
      <c r="R64" s="36" t="e">
        <f>+(((#REF!+I64)-(O64+P64+#REF!)/(F64+(#REF!)))/1.25)</f>
        <v>#REF!</v>
      </c>
      <c r="S64" s="9"/>
    </row>
    <row r="65" spans="2:19" ht="17.25">
      <c r="B65" s="13">
        <v>4</v>
      </c>
      <c r="C65" s="8" t="s">
        <v>955</v>
      </c>
      <c r="D65" s="13" t="s">
        <v>252</v>
      </c>
      <c r="E65" s="8" t="s">
        <v>253</v>
      </c>
      <c r="F65" s="32">
        <v>2</v>
      </c>
      <c r="G65" s="8" t="s">
        <v>254</v>
      </c>
      <c r="H65" s="79">
        <f t="shared" si="15"/>
        <v>1156.1200265643447</v>
      </c>
      <c r="I65" s="62">
        <f t="shared" si="16"/>
        <v>919.9925177095631</v>
      </c>
      <c r="J65" s="63">
        <f t="shared" si="17"/>
        <v>781.9936400531286</v>
      </c>
      <c r="K65" s="69">
        <f t="shared" si="9"/>
        <v>137.9988776564345</v>
      </c>
      <c r="L65" s="36">
        <f t="shared" si="10"/>
        <v>447.7375</v>
      </c>
      <c r="M65" s="36">
        <f t="shared" si="11"/>
        <v>472.25501770956316</v>
      </c>
      <c r="N65" s="36">
        <f t="shared" si="12"/>
        <v>17.7375</v>
      </c>
      <c r="O65" s="53">
        <v>215</v>
      </c>
      <c r="P65" s="36">
        <f t="shared" si="13"/>
        <v>65</v>
      </c>
      <c r="Q65" s="72">
        <f t="shared" si="14"/>
        <v>0.676369650547534</v>
      </c>
      <c r="R65" s="36" t="e">
        <f>+(((#REF!+I65)-(O65+P65+#REF!)/(F65+(#REF!)))/1.25)</f>
        <v>#REF!</v>
      </c>
      <c r="S65" s="9"/>
    </row>
    <row r="66" spans="2:19" ht="18" thickBot="1">
      <c r="B66" s="14">
        <v>4</v>
      </c>
      <c r="C66" s="4" t="s">
        <v>955</v>
      </c>
      <c r="D66" s="14" t="s">
        <v>255</v>
      </c>
      <c r="E66" s="4" t="s">
        <v>256</v>
      </c>
      <c r="F66" s="33">
        <v>1</v>
      </c>
      <c r="G66" s="4" t="s">
        <v>257</v>
      </c>
      <c r="H66" s="79">
        <f t="shared" si="15"/>
        <v>631.1637632821723</v>
      </c>
      <c r="I66" s="62">
        <f t="shared" si="16"/>
        <v>513.1000088547817</v>
      </c>
      <c r="J66" s="63">
        <f t="shared" si="17"/>
        <v>436.1350075265644</v>
      </c>
      <c r="K66" s="70">
        <f t="shared" si="9"/>
        <v>76.96500132821728</v>
      </c>
      <c r="L66" s="37">
        <f t="shared" si="10"/>
        <v>276.9725</v>
      </c>
      <c r="M66" s="37">
        <f t="shared" si="11"/>
        <v>236.12750885478158</v>
      </c>
      <c r="N66" s="37">
        <f t="shared" si="12"/>
        <v>10.9725</v>
      </c>
      <c r="O66" s="54">
        <v>133</v>
      </c>
      <c r="P66" s="37">
        <f t="shared" si="13"/>
        <v>32.5</v>
      </c>
      <c r="Q66" s="73">
        <f t="shared" si="14"/>
        <v>0.656066074927811</v>
      </c>
      <c r="R66" s="37" t="e">
        <f>+(((#REF!+I66)-(O66+P66+#REF!)/(F66+(#REF!)))/1.25)</f>
        <v>#REF!</v>
      </c>
      <c r="S66" s="5"/>
    </row>
    <row r="67" spans="2:19" ht="17.25">
      <c r="B67" s="12">
        <v>4</v>
      </c>
      <c r="C67" s="6" t="s">
        <v>0</v>
      </c>
      <c r="D67" s="12" t="s">
        <v>258</v>
      </c>
      <c r="E67" s="6" t="s">
        <v>259</v>
      </c>
      <c r="F67" s="31">
        <v>0.25</v>
      </c>
      <c r="G67" s="6" t="s">
        <v>951</v>
      </c>
      <c r="H67" s="79">
        <f t="shared" si="15"/>
        <v>88.5478158205431</v>
      </c>
      <c r="I67" s="62">
        <f t="shared" si="16"/>
        <v>59.031877213695395</v>
      </c>
      <c r="J67" s="63">
        <f t="shared" si="17"/>
        <v>50.17709563164109</v>
      </c>
      <c r="K67" s="68">
        <f t="shared" si="9"/>
        <v>8.854781582054308</v>
      </c>
      <c r="L67" s="35">
        <f t="shared" si="10"/>
        <v>0</v>
      </c>
      <c r="M67" s="35">
        <f t="shared" si="11"/>
        <v>59.031877213695395</v>
      </c>
      <c r="N67" s="35">
        <f t="shared" si="12"/>
        <v>0</v>
      </c>
      <c r="O67" s="55">
        <v>0</v>
      </c>
      <c r="P67" s="35">
        <f t="shared" si="13"/>
        <v>8.125</v>
      </c>
      <c r="Q67" s="71">
        <f t="shared" si="14"/>
        <v>0.8623625</v>
      </c>
      <c r="R67" s="35" t="e">
        <f>+(((#REF!+I67)-(O67+P67+#REF!)/(F67+(#REF!)))/1.25)</f>
        <v>#REF!</v>
      </c>
      <c r="S67" s="7"/>
    </row>
    <row r="68" spans="2:19" ht="17.25">
      <c r="B68" s="13">
        <v>4</v>
      </c>
      <c r="C68" s="8" t="s">
        <v>0</v>
      </c>
      <c r="D68" s="13" t="s">
        <v>260</v>
      </c>
      <c r="E68" s="8" t="s">
        <v>261</v>
      </c>
      <c r="F68" s="32">
        <v>0.75</v>
      </c>
      <c r="G68" s="8" t="s">
        <v>262</v>
      </c>
      <c r="H68" s="79">
        <f t="shared" si="15"/>
        <v>341.4491474616293</v>
      </c>
      <c r="I68" s="62">
        <f t="shared" si="16"/>
        <v>252.9013316410862</v>
      </c>
      <c r="J68" s="63">
        <f t="shared" si="17"/>
        <v>214.96613189492325</v>
      </c>
      <c r="K68" s="69">
        <f t="shared" si="9"/>
        <v>37.93519974616294</v>
      </c>
      <c r="L68" s="36">
        <f t="shared" si="10"/>
        <v>75.8057</v>
      </c>
      <c r="M68" s="36">
        <f t="shared" si="11"/>
        <v>177.0956316410862</v>
      </c>
      <c r="N68" s="36">
        <f t="shared" si="12"/>
        <v>1.7457</v>
      </c>
      <c r="O68" s="53">
        <v>21.16</v>
      </c>
      <c r="P68" s="36">
        <f t="shared" si="13"/>
        <v>24.375</v>
      </c>
      <c r="Q68" s="72">
        <f t="shared" si="14"/>
        <v>0.8130468523309318</v>
      </c>
      <c r="R68" s="36" t="e">
        <f>+(((#REF!+I68)-(O68+P68+#REF!)/(F68+(#REF!)))/1.25)</f>
        <v>#REF!</v>
      </c>
      <c r="S68" s="9"/>
    </row>
    <row r="69" spans="2:19" ht="17.25">
      <c r="B69" s="13">
        <v>4</v>
      </c>
      <c r="C69" s="8" t="s">
        <v>0</v>
      </c>
      <c r="D69" s="13" t="s">
        <v>263</v>
      </c>
      <c r="E69" s="8" t="s">
        <v>264</v>
      </c>
      <c r="F69" s="32">
        <v>0.75</v>
      </c>
      <c r="G69" s="8" t="s">
        <v>265</v>
      </c>
      <c r="H69" s="79">
        <f t="shared" si="15"/>
        <v>341.4491474616293</v>
      </c>
      <c r="I69" s="62">
        <f t="shared" si="16"/>
        <v>252.9013316410862</v>
      </c>
      <c r="J69" s="63">
        <f t="shared" si="17"/>
        <v>214.96613189492325</v>
      </c>
      <c r="K69" s="69">
        <f t="shared" si="9"/>
        <v>37.93519974616294</v>
      </c>
      <c r="L69" s="36">
        <f t="shared" si="10"/>
        <v>75.8057</v>
      </c>
      <c r="M69" s="36">
        <f t="shared" si="11"/>
        <v>177.0956316410862</v>
      </c>
      <c r="N69" s="36">
        <f t="shared" si="12"/>
        <v>1.7457</v>
      </c>
      <c r="O69" s="53">
        <v>21.16</v>
      </c>
      <c r="P69" s="36">
        <f t="shared" si="13"/>
        <v>24.375</v>
      </c>
      <c r="Q69" s="72">
        <f t="shared" si="14"/>
        <v>0.8130468523309318</v>
      </c>
      <c r="R69" s="36" t="e">
        <f>+(((#REF!+I69)-(O69+P69+#REF!)/(F69+(#REF!)))/1.25)</f>
        <v>#REF!</v>
      </c>
      <c r="S69" s="9"/>
    </row>
    <row r="70" spans="2:19" ht="17.25">
      <c r="B70" s="13">
        <v>4</v>
      </c>
      <c r="C70" s="8" t="s">
        <v>0</v>
      </c>
      <c r="D70" s="13" t="s">
        <v>266</v>
      </c>
      <c r="E70" s="8" t="s">
        <v>267</v>
      </c>
      <c r="F70" s="32">
        <v>1</v>
      </c>
      <c r="G70" s="8" t="s">
        <v>268</v>
      </c>
      <c r="H70" s="79">
        <f t="shared" si="15"/>
        <v>438.3800132821724</v>
      </c>
      <c r="I70" s="62">
        <f t="shared" si="16"/>
        <v>320.3162588547816</v>
      </c>
      <c r="J70" s="63">
        <f t="shared" si="17"/>
        <v>272.26882002656436</v>
      </c>
      <c r="K70" s="69">
        <f t="shared" si="9"/>
        <v>48.04743882821725</v>
      </c>
      <c r="L70" s="36">
        <f t="shared" si="10"/>
        <v>84.18875</v>
      </c>
      <c r="M70" s="36">
        <f t="shared" si="11"/>
        <v>236.12750885478158</v>
      </c>
      <c r="N70" s="36">
        <f t="shared" si="12"/>
        <v>1.9387500000000002</v>
      </c>
      <c r="O70" s="53">
        <v>23.5</v>
      </c>
      <c r="P70" s="36">
        <f t="shared" si="13"/>
        <v>32.5</v>
      </c>
      <c r="Q70" s="72">
        <f t="shared" si="14"/>
        <v>0.8191201713982708</v>
      </c>
      <c r="R70" s="36" t="e">
        <f>+(((#REF!+I70)-(O70+P70+#REF!)/(F70+(#REF!)))/1.25)</f>
        <v>#REF!</v>
      </c>
      <c r="S70" s="9"/>
    </row>
    <row r="71" spans="2:19" ht="17.25">
      <c r="B71" s="13">
        <v>4</v>
      </c>
      <c r="C71" s="8" t="s">
        <v>0</v>
      </c>
      <c r="D71" s="13" t="s">
        <v>269</v>
      </c>
      <c r="E71" s="8" t="s">
        <v>270</v>
      </c>
      <c r="F71" s="32">
        <v>0.25</v>
      </c>
      <c r="G71" s="8" t="s">
        <v>271</v>
      </c>
      <c r="H71" s="79">
        <f t="shared" si="15"/>
        <v>110.3075408205431</v>
      </c>
      <c r="I71" s="62">
        <f t="shared" si="16"/>
        <v>80.7916022136954</v>
      </c>
      <c r="J71" s="63">
        <f t="shared" si="17"/>
        <v>68.67286188164108</v>
      </c>
      <c r="K71" s="69">
        <f t="shared" si="9"/>
        <v>12.118740332054315</v>
      </c>
      <c r="L71" s="36">
        <f t="shared" si="10"/>
        <v>21.759725</v>
      </c>
      <c r="M71" s="36">
        <f t="shared" si="11"/>
        <v>59.031877213695395</v>
      </c>
      <c r="N71" s="36">
        <f t="shared" si="12"/>
        <v>0.43972500000000003</v>
      </c>
      <c r="O71" s="53">
        <v>5.33</v>
      </c>
      <c r="P71" s="36">
        <f t="shared" si="13"/>
        <v>8.125</v>
      </c>
      <c r="Q71" s="72">
        <f t="shared" si="14"/>
        <v>0.828017707047718</v>
      </c>
      <c r="R71" s="36" t="e">
        <f>+(((#REF!+I71)-(O71+P71+#REF!)/(F71+(#REF!)))/1.25)</f>
        <v>#REF!</v>
      </c>
      <c r="S71" s="9"/>
    </row>
    <row r="72" spans="2:19" ht="17.25">
      <c r="B72" s="13">
        <v>4</v>
      </c>
      <c r="C72" s="8" t="s">
        <v>0</v>
      </c>
      <c r="D72" s="13" t="s">
        <v>272</v>
      </c>
      <c r="E72" s="8" t="s">
        <v>273</v>
      </c>
      <c r="F72" s="32">
        <v>1.75</v>
      </c>
      <c r="G72" s="8" t="s">
        <v>274</v>
      </c>
      <c r="H72" s="79">
        <f t="shared" si="15"/>
        <v>647.0241607438016</v>
      </c>
      <c r="I72" s="62">
        <f t="shared" si="16"/>
        <v>440.4125904958678</v>
      </c>
      <c r="J72" s="63">
        <f t="shared" si="17"/>
        <v>374.3507019214876</v>
      </c>
      <c r="K72" s="69">
        <f t="shared" si="9"/>
        <v>66.06188857438019</v>
      </c>
      <c r="L72" s="36">
        <f t="shared" si="10"/>
        <v>27.18945</v>
      </c>
      <c r="M72" s="36">
        <f t="shared" si="11"/>
        <v>413.22314049586777</v>
      </c>
      <c r="N72" s="36">
        <f t="shared" si="12"/>
        <v>0.54945</v>
      </c>
      <c r="O72" s="53">
        <v>6.66</v>
      </c>
      <c r="P72" s="36">
        <f t="shared" si="13"/>
        <v>56.875</v>
      </c>
      <c r="Q72" s="72">
        <f t="shared" si="14"/>
        <v>0.8544899683093841</v>
      </c>
      <c r="R72" s="36" t="e">
        <f>+(((#REF!+I72)-(O72+P72+#REF!)/(F72+(#REF!)))/1.25)</f>
        <v>#REF!</v>
      </c>
      <c r="S72" s="9"/>
    </row>
    <row r="73" spans="2:19" ht="17.25">
      <c r="B73" s="13">
        <v>4</v>
      </c>
      <c r="C73" s="8" t="s">
        <v>0</v>
      </c>
      <c r="D73" s="13" t="s">
        <v>275</v>
      </c>
      <c r="E73" s="8" t="s">
        <v>276</v>
      </c>
      <c r="F73" s="32">
        <v>2.5</v>
      </c>
      <c r="G73" s="8" t="s">
        <v>277</v>
      </c>
      <c r="H73" s="79">
        <f t="shared" si="15"/>
        <v>1342.420308205431</v>
      </c>
      <c r="I73" s="62">
        <f t="shared" si="16"/>
        <v>1047.260922136954</v>
      </c>
      <c r="J73" s="63">
        <f t="shared" si="17"/>
        <v>890.1717838164108</v>
      </c>
      <c r="K73" s="69">
        <f t="shared" si="9"/>
        <v>157.08913832054316</v>
      </c>
      <c r="L73" s="36">
        <f t="shared" si="10"/>
        <v>456.94214999999997</v>
      </c>
      <c r="M73" s="36">
        <f t="shared" si="11"/>
        <v>590.318772136954</v>
      </c>
      <c r="N73" s="36">
        <f t="shared" si="12"/>
        <v>18.102149999999998</v>
      </c>
      <c r="O73" s="53">
        <v>219.42</v>
      </c>
      <c r="P73" s="36">
        <f t="shared" si="13"/>
        <v>81.25</v>
      </c>
      <c r="Q73" s="72">
        <f t="shared" si="14"/>
        <v>0.6956134395337316</v>
      </c>
      <c r="R73" s="36" t="e">
        <f>+(((#REF!+I73)-(O73+P73+#REF!)/(F73+(#REF!)))/1.25)</f>
        <v>#REF!</v>
      </c>
      <c r="S73" s="9"/>
    </row>
    <row r="74" spans="2:19" ht="17.25">
      <c r="B74" s="13">
        <v>4</v>
      </c>
      <c r="C74" s="8" t="s">
        <v>0</v>
      </c>
      <c r="D74" s="13" t="s">
        <v>278</v>
      </c>
      <c r="E74" s="8" t="s">
        <v>279</v>
      </c>
      <c r="F74" s="32">
        <v>0.5</v>
      </c>
      <c r="G74" s="8" t="s">
        <v>280</v>
      </c>
      <c r="H74" s="79">
        <f t="shared" si="15"/>
        <v>268.8076316410862</v>
      </c>
      <c r="I74" s="62">
        <f t="shared" si="16"/>
        <v>209.77575442739078</v>
      </c>
      <c r="J74" s="63">
        <f t="shared" si="17"/>
        <v>178.30939126328215</v>
      </c>
      <c r="K74" s="69">
        <f t="shared" si="9"/>
        <v>31.46636316410863</v>
      </c>
      <c r="L74" s="36">
        <f t="shared" si="10"/>
        <v>91.712</v>
      </c>
      <c r="M74" s="36">
        <f t="shared" si="11"/>
        <v>118.06375442739079</v>
      </c>
      <c r="N74" s="36">
        <f t="shared" si="12"/>
        <v>2.112</v>
      </c>
      <c r="O74" s="53">
        <v>25.6</v>
      </c>
      <c r="P74" s="36">
        <f t="shared" si="13"/>
        <v>16.25</v>
      </c>
      <c r="Q74" s="72">
        <f t="shared" si="14"/>
        <v>0.7904333600420135</v>
      </c>
      <c r="R74" s="36" t="e">
        <f>+(((#REF!+I74)-(O74+P74+#REF!)/(F74+(#REF!)))/1.25)</f>
        <v>#REF!</v>
      </c>
      <c r="S74" s="9"/>
    </row>
    <row r="75" spans="2:19" ht="17.25">
      <c r="B75" s="13">
        <v>4</v>
      </c>
      <c r="C75" s="8" t="s">
        <v>0</v>
      </c>
      <c r="D75" s="13" t="s">
        <v>281</v>
      </c>
      <c r="E75" s="8" t="s">
        <v>282</v>
      </c>
      <c r="F75" s="32">
        <v>0.25</v>
      </c>
      <c r="G75" s="8" t="s">
        <v>283</v>
      </c>
      <c r="H75" s="79">
        <f t="shared" si="15"/>
        <v>98.71281582054309</v>
      </c>
      <c r="I75" s="62">
        <f t="shared" si="16"/>
        <v>69.19687721369539</v>
      </c>
      <c r="J75" s="63">
        <f t="shared" si="17"/>
        <v>58.817345631641075</v>
      </c>
      <c r="K75" s="69">
        <f t="shared" si="9"/>
        <v>10.379531582054312</v>
      </c>
      <c r="L75" s="36">
        <f t="shared" si="10"/>
        <v>10.165</v>
      </c>
      <c r="M75" s="36">
        <f t="shared" si="11"/>
        <v>59.031877213695395</v>
      </c>
      <c r="N75" s="36">
        <f t="shared" si="12"/>
        <v>0.165</v>
      </c>
      <c r="O75" s="53">
        <v>2</v>
      </c>
      <c r="P75" s="36">
        <f t="shared" si="13"/>
        <v>8.125</v>
      </c>
      <c r="Q75" s="72">
        <f t="shared" si="14"/>
        <v>0.8512938673775381</v>
      </c>
      <c r="R75" s="36" t="e">
        <f>+(((#REF!+I75)-(O75+P75+#REF!)/(F75+(#REF!)))/1.25)</f>
        <v>#REF!</v>
      </c>
      <c r="S75" s="9"/>
    </row>
    <row r="76" spans="2:19" ht="17.25">
      <c r="B76" s="13">
        <v>4</v>
      </c>
      <c r="C76" s="8" t="s">
        <v>0</v>
      </c>
      <c r="D76" s="13" t="s">
        <v>284</v>
      </c>
      <c r="E76" s="8" t="s">
        <v>285</v>
      </c>
      <c r="F76" s="32">
        <v>0.25</v>
      </c>
      <c r="G76" s="8" t="s">
        <v>286</v>
      </c>
      <c r="H76" s="79">
        <f t="shared" si="15"/>
        <v>113.0428158205431</v>
      </c>
      <c r="I76" s="62">
        <f t="shared" si="16"/>
        <v>83.5268772136954</v>
      </c>
      <c r="J76" s="63">
        <f t="shared" si="17"/>
        <v>70.99784563164108</v>
      </c>
      <c r="K76" s="69">
        <f t="shared" si="9"/>
        <v>12.529031582054316</v>
      </c>
      <c r="L76" s="36">
        <f t="shared" si="10"/>
        <v>24.495</v>
      </c>
      <c r="M76" s="36">
        <f t="shared" si="11"/>
        <v>59.031877213695395</v>
      </c>
      <c r="N76" s="36">
        <f t="shared" si="12"/>
        <v>0.495</v>
      </c>
      <c r="O76" s="53">
        <v>6</v>
      </c>
      <c r="P76" s="36">
        <f t="shared" si="13"/>
        <v>8.125</v>
      </c>
      <c r="Q76" s="72">
        <f t="shared" si="14"/>
        <v>0.8249665199071653</v>
      </c>
      <c r="R76" s="36" t="e">
        <f>+(((#REF!+I76)-(O76+P76+#REF!)/(F76+(#REF!)))/1.25)</f>
        <v>#REF!</v>
      </c>
      <c r="S76" s="9"/>
    </row>
    <row r="77" spans="2:19" ht="17.25">
      <c r="B77" s="13">
        <v>4</v>
      </c>
      <c r="C77" s="8" t="s">
        <v>0</v>
      </c>
      <c r="D77" s="13" t="s">
        <v>287</v>
      </c>
      <c r="E77" s="8" t="s">
        <v>288</v>
      </c>
      <c r="F77" s="32">
        <v>0.25</v>
      </c>
      <c r="G77" s="8" t="s">
        <v>289</v>
      </c>
      <c r="H77" s="79">
        <f t="shared" si="15"/>
        <v>160.1978158205431</v>
      </c>
      <c r="I77" s="62">
        <f t="shared" si="16"/>
        <v>130.6818772136954</v>
      </c>
      <c r="J77" s="63">
        <f t="shared" si="17"/>
        <v>111.07959563164108</v>
      </c>
      <c r="K77" s="69">
        <f t="shared" si="9"/>
        <v>19.602281582054317</v>
      </c>
      <c r="L77" s="36">
        <f t="shared" si="10"/>
        <v>71.65</v>
      </c>
      <c r="M77" s="36">
        <f t="shared" si="11"/>
        <v>59.031877213695395</v>
      </c>
      <c r="N77" s="36">
        <f t="shared" si="12"/>
        <v>1.6500000000000001</v>
      </c>
      <c r="O77" s="53">
        <v>20</v>
      </c>
      <c r="P77" s="36">
        <f t="shared" si="13"/>
        <v>8.125</v>
      </c>
      <c r="Q77" s="72">
        <f t="shared" si="14"/>
        <v>0.7721566246610391</v>
      </c>
      <c r="R77" s="36" t="e">
        <f>+(((#REF!+I77)-(O77+P77+#REF!)/(F77+(#REF!)))/1.25)</f>
        <v>#REF!</v>
      </c>
      <c r="S77" s="9"/>
    </row>
    <row r="78" spans="2:19" ht="17.25">
      <c r="B78" s="13">
        <v>4</v>
      </c>
      <c r="C78" s="8" t="s">
        <v>0</v>
      </c>
      <c r="D78" s="13" t="s">
        <v>290</v>
      </c>
      <c r="E78" s="8" t="s">
        <v>291</v>
      </c>
      <c r="F78" s="32">
        <v>2</v>
      </c>
      <c r="G78" s="8" t="s">
        <v>292</v>
      </c>
      <c r="H78" s="79">
        <f t="shared" si="15"/>
        <v>833.7700265643448</v>
      </c>
      <c r="I78" s="62">
        <f t="shared" si="16"/>
        <v>597.6425177095632</v>
      </c>
      <c r="J78" s="63">
        <f t="shared" si="17"/>
        <v>507.9961400531287</v>
      </c>
      <c r="K78" s="69">
        <f t="shared" si="9"/>
        <v>89.64637765643448</v>
      </c>
      <c r="L78" s="36">
        <f t="shared" si="10"/>
        <v>125.3875</v>
      </c>
      <c r="M78" s="36">
        <f t="shared" si="11"/>
        <v>472.25501770956316</v>
      </c>
      <c r="N78" s="36">
        <f t="shared" si="12"/>
        <v>2.8875</v>
      </c>
      <c r="O78" s="53">
        <v>35</v>
      </c>
      <c r="P78" s="36">
        <f t="shared" si="13"/>
        <v>65</v>
      </c>
      <c r="Q78" s="72">
        <f t="shared" si="14"/>
        <v>0.827844410410572</v>
      </c>
      <c r="R78" s="36" t="e">
        <f>+(((#REF!+I78)-(O78+P78+#REF!)/(F78+(#REF!)))/1.25)</f>
        <v>#REF!</v>
      </c>
      <c r="S78" s="9"/>
    </row>
    <row r="79" spans="2:19" ht="17.25">
      <c r="B79" s="13">
        <v>4</v>
      </c>
      <c r="C79" s="8" t="s">
        <v>0</v>
      </c>
      <c r="D79" s="13" t="s">
        <v>293</v>
      </c>
      <c r="E79" s="8" t="s">
        <v>294</v>
      </c>
      <c r="F79" s="32">
        <v>0.75</v>
      </c>
      <c r="G79" s="8" t="s">
        <v>295</v>
      </c>
      <c r="H79" s="79">
        <f t="shared" si="15"/>
        <v>278.3496974616293</v>
      </c>
      <c r="I79" s="62">
        <f t="shared" si="16"/>
        <v>189.8018816410862</v>
      </c>
      <c r="J79" s="63">
        <f t="shared" si="17"/>
        <v>161.33159939492327</v>
      </c>
      <c r="K79" s="69">
        <f t="shared" si="9"/>
        <v>28.470282246162924</v>
      </c>
      <c r="L79" s="36">
        <f t="shared" si="10"/>
        <v>12.70625</v>
      </c>
      <c r="M79" s="36">
        <f t="shared" si="11"/>
        <v>177.0956316410862</v>
      </c>
      <c r="N79" s="36">
        <f t="shared" si="12"/>
        <v>0.20625000000000002</v>
      </c>
      <c r="O79" s="53">
        <v>2.5</v>
      </c>
      <c r="P79" s="36">
        <f t="shared" si="13"/>
        <v>24.375</v>
      </c>
      <c r="Q79" s="72">
        <f t="shared" si="14"/>
        <v>0.8573183270584723</v>
      </c>
      <c r="R79" s="36" t="e">
        <f>+(((#REF!+I79)-(O79+P79+#REF!)/(F79+(#REF!)))/1.25)</f>
        <v>#REF!</v>
      </c>
      <c r="S79" s="9"/>
    </row>
    <row r="80" spans="2:19" ht="17.25">
      <c r="B80" s="13">
        <v>4</v>
      </c>
      <c r="C80" s="8" t="s">
        <v>0</v>
      </c>
      <c r="D80" s="13" t="s">
        <v>296</v>
      </c>
      <c r="E80" s="8" t="s">
        <v>297</v>
      </c>
      <c r="F80" s="32">
        <v>0.5</v>
      </c>
      <c r="G80" s="8" t="s">
        <v>298</v>
      </c>
      <c r="H80" s="79">
        <f t="shared" si="15"/>
        <v>187.26063164108618</v>
      </c>
      <c r="I80" s="62">
        <f t="shared" si="16"/>
        <v>128.22875442739078</v>
      </c>
      <c r="J80" s="63">
        <f t="shared" si="17"/>
        <v>108.99444126328216</v>
      </c>
      <c r="K80" s="69">
        <f t="shared" si="9"/>
        <v>19.234313164108627</v>
      </c>
      <c r="L80" s="36">
        <f t="shared" si="10"/>
        <v>10.165</v>
      </c>
      <c r="M80" s="36">
        <f t="shared" si="11"/>
        <v>118.06375442739079</v>
      </c>
      <c r="N80" s="36">
        <f t="shared" si="12"/>
        <v>0.165</v>
      </c>
      <c r="O80" s="53">
        <v>2</v>
      </c>
      <c r="P80" s="36">
        <f t="shared" si="13"/>
        <v>16.25</v>
      </c>
      <c r="Q80" s="72">
        <f t="shared" si="14"/>
        <v>0.8563894652004326</v>
      </c>
      <c r="R80" s="36" t="e">
        <f>+(((#REF!+I80)-(O80+P80+#REF!)/(F80+(#REF!)))/1.25)</f>
        <v>#REF!</v>
      </c>
      <c r="S80" s="9"/>
    </row>
    <row r="81" spans="2:19" ht="17.25">
      <c r="B81" s="13">
        <v>4</v>
      </c>
      <c r="C81" s="8" t="s">
        <v>0</v>
      </c>
      <c r="D81" s="13" t="s">
        <v>299</v>
      </c>
      <c r="E81" s="8" t="s">
        <v>300</v>
      </c>
      <c r="F81" s="32">
        <v>0.75</v>
      </c>
      <c r="G81" s="8" t="s">
        <v>301</v>
      </c>
      <c r="H81" s="79">
        <f t="shared" si="15"/>
        <v>265.6434474616293</v>
      </c>
      <c r="I81" s="62">
        <f t="shared" si="16"/>
        <v>177.0956316410862</v>
      </c>
      <c r="J81" s="63">
        <f t="shared" si="17"/>
        <v>150.53128689492326</v>
      </c>
      <c r="K81" s="69">
        <f t="shared" si="9"/>
        <v>26.56434474616293</v>
      </c>
      <c r="L81" s="36">
        <f t="shared" si="10"/>
        <v>0</v>
      </c>
      <c r="M81" s="36">
        <f t="shared" si="11"/>
        <v>177.0956316410862</v>
      </c>
      <c r="N81" s="36">
        <f t="shared" si="12"/>
        <v>0</v>
      </c>
      <c r="O81" s="53">
        <v>0</v>
      </c>
      <c r="P81" s="36">
        <f t="shared" si="13"/>
        <v>24.375</v>
      </c>
      <c r="Q81" s="72">
        <f t="shared" si="14"/>
        <v>0.8623625</v>
      </c>
      <c r="R81" s="36" t="e">
        <f>+(((#REF!+I81)-(O81+P81+#REF!)/(F81+(#REF!)))/1.25)</f>
        <v>#REF!</v>
      </c>
      <c r="S81" s="9"/>
    </row>
    <row r="82" spans="2:19" ht="18" thickBot="1">
      <c r="B82" s="14">
        <v>4</v>
      </c>
      <c r="C82" s="4" t="s">
        <v>0</v>
      </c>
      <c r="D82" s="14" t="s">
        <v>302</v>
      </c>
      <c r="E82" s="4" t="s">
        <v>303</v>
      </c>
      <c r="F82" s="33">
        <v>1</v>
      </c>
      <c r="G82" s="4" t="s">
        <v>304</v>
      </c>
      <c r="H82" s="79">
        <f t="shared" si="15"/>
        <v>722.7937632821724</v>
      </c>
      <c r="I82" s="62">
        <f t="shared" si="16"/>
        <v>604.7300088547815</v>
      </c>
      <c r="J82" s="63">
        <f t="shared" si="17"/>
        <v>514.0205075265643</v>
      </c>
      <c r="K82" s="70">
        <f t="shared" si="9"/>
        <v>90.70950132821724</v>
      </c>
      <c r="L82" s="37">
        <f t="shared" si="10"/>
        <v>368.6025</v>
      </c>
      <c r="M82" s="37">
        <f t="shared" si="11"/>
        <v>236.12750885478158</v>
      </c>
      <c r="N82" s="37">
        <f t="shared" si="12"/>
        <v>14.602500000000001</v>
      </c>
      <c r="O82" s="54">
        <v>177</v>
      </c>
      <c r="P82" s="37">
        <f t="shared" si="13"/>
        <v>32.5</v>
      </c>
      <c r="Q82" s="73">
        <f t="shared" si="14"/>
        <v>0.6294172660219093</v>
      </c>
      <c r="R82" s="37" t="e">
        <f>+(((#REF!+I82)-(O82+P82+#REF!)/(F82+(#REF!)))/1.25)</f>
        <v>#REF!</v>
      </c>
      <c r="S82" s="5"/>
    </row>
    <row r="83" spans="2:19" ht="17.25">
      <c r="B83" s="12">
        <v>4</v>
      </c>
      <c r="C83" s="6" t="s">
        <v>1</v>
      </c>
      <c r="D83" s="12" t="s">
        <v>305</v>
      </c>
      <c r="E83" s="6" t="s">
        <v>933</v>
      </c>
      <c r="F83" s="31">
        <v>0.5</v>
      </c>
      <c r="G83" s="6" t="s">
        <v>951</v>
      </c>
      <c r="H83" s="79">
        <f t="shared" si="15"/>
        <v>177.0956316410862</v>
      </c>
      <c r="I83" s="62">
        <f t="shared" si="16"/>
        <v>118.06375442739079</v>
      </c>
      <c r="J83" s="63">
        <f t="shared" si="17"/>
        <v>100.35419126328217</v>
      </c>
      <c r="K83" s="68">
        <f t="shared" si="9"/>
        <v>17.709563164108616</v>
      </c>
      <c r="L83" s="35">
        <f t="shared" si="10"/>
        <v>0</v>
      </c>
      <c r="M83" s="35">
        <f t="shared" si="11"/>
        <v>118.06375442739079</v>
      </c>
      <c r="N83" s="35">
        <f t="shared" si="12"/>
        <v>0</v>
      </c>
      <c r="O83" s="55">
        <v>0</v>
      </c>
      <c r="P83" s="35">
        <f t="shared" si="13"/>
        <v>16.25</v>
      </c>
      <c r="Q83" s="71">
        <f t="shared" si="14"/>
        <v>0.8623625</v>
      </c>
      <c r="R83" s="35" t="e">
        <f>+(((#REF!+I83)-(O83+P83+#REF!)/(F83+(#REF!)))/1.25)</f>
        <v>#REF!</v>
      </c>
      <c r="S83" s="7"/>
    </row>
    <row r="84" spans="2:19" ht="17.25">
      <c r="B84" s="13">
        <v>4</v>
      </c>
      <c r="C84" s="8" t="s">
        <v>1</v>
      </c>
      <c r="D84" s="13" t="s">
        <v>306</v>
      </c>
      <c r="E84" s="8" t="s">
        <v>934</v>
      </c>
      <c r="F84" s="32">
        <v>0.75</v>
      </c>
      <c r="G84" s="8" t="s">
        <v>307</v>
      </c>
      <c r="H84" s="79">
        <f t="shared" si="15"/>
        <v>471.55444746162925</v>
      </c>
      <c r="I84" s="62">
        <f t="shared" si="16"/>
        <v>383.0066316410862</v>
      </c>
      <c r="J84" s="63">
        <f t="shared" si="17"/>
        <v>325.5556368949232</v>
      </c>
      <c r="K84" s="69">
        <f t="shared" si="9"/>
        <v>57.45099474616296</v>
      </c>
      <c r="L84" s="36">
        <f t="shared" si="10"/>
        <v>205.91099999999997</v>
      </c>
      <c r="M84" s="36">
        <f t="shared" si="11"/>
        <v>177.0956316410862</v>
      </c>
      <c r="N84" s="36">
        <f t="shared" si="12"/>
        <v>5.511</v>
      </c>
      <c r="O84" s="53">
        <v>66.8</v>
      </c>
      <c r="P84" s="36">
        <f t="shared" si="13"/>
        <v>24.375</v>
      </c>
      <c r="Q84" s="72">
        <f t="shared" si="14"/>
        <v>0.7475605067574809</v>
      </c>
      <c r="R84" s="36" t="e">
        <f>+(((#REF!+I84)-(O84+P84+#REF!)/(F84+(#REF!)))/1.25)</f>
        <v>#REF!</v>
      </c>
      <c r="S84" s="9"/>
    </row>
    <row r="85" spans="2:19" ht="17.25">
      <c r="B85" s="13">
        <v>4</v>
      </c>
      <c r="C85" s="8" t="s">
        <v>1</v>
      </c>
      <c r="D85" s="13" t="s">
        <v>308</v>
      </c>
      <c r="E85" s="8" t="s">
        <v>935</v>
      </c>
      <c r="F85" s="32">
        <v>0.75</v>
      </c>
      <c r="G85" s="8" t="s">
        <v>309</v>
      </c>
      <c r="H85" s="79">
        <f t="shared" si="15"/>
        <v>543.0684474616294</v>
      </c>
      <c r="I85" s="62">
        <f t="shared" si="16"/>
        <v>454.5206316410862</v>
      </c>
      <c r="J85" s="63">
        <f t="shared" si="17"/>
        <v>386.3425368949233</v>
      </c>
      <c r="K85" s="69">
        <f t="shared" si="9"/>
        <v>68.17809474616291</v>
      </c>
      <c r="L85" s="36">
        <f t="shared" si="10"/>
        <v>277.425</v>
      </c>
      <c r="M85" s="36">
        <f t="shared" si="11"/>
        <v>177.0956316410862</v>
      </c>
      <c r="N85" s="36">
        <f t="shared" si="12"/>
        <v>7.425000000000001</v>
      </c>
      <c r="O85" s="53">
        <v>90</v>
      </c>
      <c r="P85" s="36">
        <f t="shared" si="13"/>
        <v>24.375</v>
      </c>
      <c r="Q85" s="72">
        <f t="shared" si="14"/>
        <v>0.7320253658008207</v>
      </c>
      <c r="R85" s="36" t="e">
        <f>+(((#REF!+I85)-(O85+P85+#REF!)/(F85+(#REF!)))/1.25)</f>
        <v>#REF!</v>
      </c>
      <c r="S85" s="9"/>
    </row>
    <row r="86" spans="2:19" ht="17.25">
      <c r="B86" s="13">
        <v>4</v>
      </c>
      <c r="C86" s="8" t="s">
        <v>1</v>
      </c>
      <c r="D86" s="13" t="s">
        <v>310</v>
      </c>
      <c r="E86" s="8" t="s">
        <v>936</v>
      </c>
      <c r="F86" s="32">
        <v>1</v>
      </c>
      <c r="G86" s="8" t="s">
        <v>311</v>
      </c>
      <c r="H86" s="79">
        <f t="shared" si="15"/>
        <v>624.9162632821724</v>
      </c>
      <c r="I86" s="62">
        <f t="shared" si="16"/>
        <v>506.8525088547816</v>
      </c>
      <c r="J86" s="63">
        <f t="shared" si="17"/>
        <v>430.82463252656436</v>
      </c>
      <c r="K86" s="69">
        <f t="shared" si="9"/>
        <v>76.02787632821725</v>
      </c>
      <c r="L86" s="36">
        <f t="shared" si="10"/>
        <v>270.725</v>
      </c>
      <c r="M86" s="36">
        <f t="shared" si="11"/>
        <v>236.12750885478158</v>
      </c>
      <c r="N86" s="36">
        <f t="shared" si="12"/>
        <v>10.725</v>
      </c>
      <c r="O86" s="53">
        <v>130</v>
      </c>
      <c r="P86" s="36">
        <f t="shared" si="13"/>
        <v>32.5</v>
      </c>
      <c r="Q86" s="72">
        <f t="shared" si="14"/>
        <v>0.6582339103117062</v>
      </c>
      <c r="R86" s="36" t="e">
        <f>+(((#REF!+I86)-(O86+P86+#REF!)/(F86+(#REF!)))/1.25)</f>
        <v>#REF!</v>
      </c>
      <c r="S86" s="9"/>
    </row>
    <row r="87" spans="2:19" ht="17.25">
      <c r="B87" s="13">
        <v>4</v>
      </c>
      <c r="C87" s="8" t="s">
        <v>1</v>
      </c>
      <c r="D87" s="13" t="s">
        <v>312</v>
      </c>
      <c r="E87" s="8" t="s">
        <v>937</v>
      </c>
      <c r="F87" s="32">
        <v>1</v>
      </c>
      <c r="G87" s="8" t="s">
        <v>313</v>
      </c>
      <c r="H87" s="79">
        <f t="shared" si="15"/>
        <v>718.6287632821724</v>
      </c>
      <c r="I87" s="62">
        <f t="shared" si="16"/>
        <v>600.5650088547816</v>
      </c>
      <c r="J87" s="63">
        <f t="shared" si="17"/>
        <v>510.48025752656434</v>
      </c>
      <c r="K87" s="69">
        <f t="shared" si="9"/>
        <v>90.08475132821724</v>
      </c>
      <c r="L87" s="36">
        <f t="shared" si="10"/>
        <v>364.4375</v>
      </c>
      <c r="M87" s="36">
        <f t="shared" si="11"/>
        <v>236.12750885478158</v>
      </c>
      <c r="N87" s="36">
        <f t="shared" si="12"/>
        <v>14.4375</v>
      </c>
      <c r="O87" s="53">
        <v>175</v>
      </c>
      <c r="P87" s="36">
        <f t="shared" si="13"/>
        <v>32.5</v>
      </c>
      <c r="Q87" s="72">
        <f t="shared" si="14"/>
        <v>0.6304521630002837</v>
      </c>
      <c r="R87" s="36" t="e">
        <f>+(((#REF!+I87)-(O87+P87+#REF!)/(F87+(#REF!)))/1.25)</f>
        <v>#REF!</v>
      </c>
      <c r="S87" s="9"/>
    </row>
    <row r="88" spans="2:19" ht="17.25">
      <c r="B88" s="13">
        <v>4</v>
      </c>
      <c r="C88" s="8" t="s">
        <v>1</v>
      </c>
      <c r="D88" s="13" t="s">
        <v>314</v>
      </c>
      <c r="E88" s="8" t="s">
        <v>938</v>
      </c>
      <c r="F88" s="32">
        <v>1</v>
      </c>
      <c r="G88" s="8" t="s">
        <v>315</v>
      </c>
      <c r="H88" s="79">
        <f t="shared" si="15"/>
        <v>664.4212882821723</v>
      </c>
      <c r="I88" s="62">
        <f t="shared" si="16"/>
        <v>546.3575338547817</v>
      </c>
      <c r="J88" s="63">
        <f t="shared" si="17"/>
        <v>464.4039037765644</v>
      </c>
      <c r="K88" s="69">
        <f t="shared" si="9"/>
        <v>81.95363007821726</v>
      </c>
      <c r="L88" s="36">
        <f t="shared" si="10"/>
        <v>310.230025</v>
      </c>
      <c r="M88" s="36">
        <f t="shared" si="11"/>
        <v>236.12750885478158</v>
      </c>
      <c r="N88" s="36">
        <f t="shared" si="12"/>
        <v>12.290025</v>
      </c>
      <c r="O88" s="53">
        <v>148.97</v>
      </c>
      <c r="P88" s="36">
        <f t="shared" si="13"/>
        <v>32.5</v>
      </c>
      <c r="Q88" s="72">
        <f t="shared" si="14"/>
        <v>0.645360385839394</v>
      </c>
      <c r="R88" s="36" t="e">
        <f>+(((#REF!+I88)-(O88+P88+#REF!)/(F88+(#REF!)))/1.25)</f>
        <v>#REF!</v>
      </c>
      <c r="S88" s="9"/>
    </row>
    <row r="89" spans="2:19" ht="17.25">
      <c r="B89" s="13">
        <v>4</v>
      </c>
      <c r="C89" s="8" t="s">
        <v>1</v>
      </c>
      <c r="D89" s="13" t="s">
        <v>316</v>
      </c>
      <c r="E89" s="8" t="s">
        <v>939</v>
      </c>
      <c r="F89" s="32">
        <v>0.75</v>
      </c>
      <c r="G89" s="8" t="s">
        <v>317</v>
      </c>
      <c r="H89" s="79">
        <f t="shared" si="15"/>
        <v>319.3809474616293</v>
      </c>
      <c r="I89" s="62">
        <f t="shared" si="16"/>
        <v>230.8331316410862</v>
      </c>
      <c r="J89" s="63">
        <f t="shared" si="17"/>
        <v>196.20816189492325</v>
      </c>
      <c r="K89" s="69">
        <f t="shared" si="9"/>
        <v>34.62496974616295</v>
      </c>
      <c r="L89" s="36">
        <f t="shared" si="10"/>
        <v>53.7375</v>
      </c>
      <c r="M89" s="36">
        <f t="shared" si="11"/>
        <v>177.0956316410862</v>
      </c>
      <c r="N89" s="36">
        <f t="shared" si="12"/>
        <v>1.2375</v>
      </c>
      <c r="O89" s="53">
        <v>15</v>
      </c>
      <c r="P89" s="36">
        <f t="shared" si="13"/>
        <v>24.375</v>
      </c>
      <c r="Q89" s="72">
        <f t="shared" si="14"/>
        <v>0.8240612181134082</v>
      </c>
      <c r="R89" s="36" t="e">
        <f>+(((#REF!+I89)-(O89+P89+#REF!)/(F89+(#REF!)))/1.25)</f>
        <v>#REF!</v>
      </c>
      <c r="S89" s="9"/>
    </row>
    <row r="90" spans="2:19" ht="18" thickBot="1">
      <c r="B90" s="14">
        <v>4</v>
      </c>
      <c r="C90" s="4" t="s">
        <v>1</v>
      </c>
      <c r="D90" s="14" t="s">
        <v>318</v>
      </c>
      <c r="E90" s="4" t="s">
        <v>940</v>
      </c>
      <c r="F90" s="33">
        <v>0.75</v>
      </c>
      <c r="G90" s="4" t="s">
        <v>319</v>
      </c>
      <c r="H90" s="79">
        <f t="shared" si="15"/>
        <v>330.1284474616293</v>
      </c>
      <c r="I90" s="62">
        <f t="shared" si="16"/>
        <v>241.5806316410862</v>
      </c>
      <c r="J90" s="63">
        <f t="shared" si="17"/>
        <v>205.34353689492326</v>
      </c>
      <c r="K90" s="70">
        <f t="shared" si="9"/>
        <v>36.23709474616294</v>
      </c>
      <c r="L90" s="37">
        <f t="shared" si="10"/>
        <v>64.485</v>
      </c>
      <c r="M90" s="37">
        <f t="shared" si="11"/>
        <v>177.0956316410862</v>
      </c>
      <c r="N90" s="37">
        <f t="shared" si="12"/>
        <v>1.485</v>
      </c>
      <c r="O90" s="54">
        <v>18</v>
      </c>
      <c r="P90" s="37">
        <f t="shared" si="13"/>
        <v>24.375</v>
      </c>
      <c r="Q90" s="73">
        <f t="shared" si="14"/>
        <v>0.8184457102291116</v>
      </c>
      <c r="R90" s="37" t="e">
        <f>+(((#REF!+I90)-(O90+P90+#REF!)/(F90+(#REF!)))/1.25)</f>
        <v>#REF!</v>
      </c>
      <c r="S90" s="5"/>
    </row>
    <row r="91" spans="2:19" ht="17.25">
      <c r="B91" s="12">
        <v>4</v>
      </c>
      <c r="C91" s="6" t="s">
        <v>2</v>
      </c>
      <c r="D91" s="12" t="s">
        <v>320</v>
      </c>
      <c r="E91" s="6" t="s">
        <v>321</v>
      </c>
      <c r="F91" s="31">
        <v>1</v>
      </c>
      <c r="G91" s="6" t="s">
        <v>322</v>
      </c>
      <c r="H91" s="79">
        <f t="shared" si="15"/>
        <v>560.7187632821724</v>
      </c>
      <c r="I91" s="62">
        <f t="shared" si="16"/>
        <v>442.6550088547816</v>
      </c>
      <c r="J91" s="63">
        <f t="shared" si="17"/>
        <v>376.25675752656434</v>
      </c>
      <c r="K91" s="68">
        <f t="shared" si="9"/>
        <v>66.39825132821727</v>
      </c>
      <c r="L91" s="35">
        <f t="shared" si="10"/>
        <v>206.5275</v>
      </c>
      <c r="M91" s="35">
        <f t="shared" si="11"/>
        <v>236.12750885478158</v>
      </c>
      <c r="N91" s="35">
        <f t="shared" si="12"/>
        <v>5.5275</v>
      </c>
      <c r="O91" s="55">
        <v>67</v>
      </c>
      <c r="P91" s="35">
        <f t="shared" si="13"/>
        <v>32.5</v>
      </c>
      <c r="Q91" s="71">
        <f t="shared" si="14"/>
        <v>0.7627328327951767</v>
      </c>
      <c r="R91" s="35" t="e">
        <f>+(((#REF!+I91)-(O91+P91+#REF!)/(F91+(#REF!)))/1.25)</f>
        <v>#REF!</v>
      </c>
      <c r="S91" s="7"/>
    </row>
    <row r="92" spans="2:19" ht="17.25">
      <c r="B92" s="13">
        <v>4</v>
      </c>
      <c r="C92" s="8" t="s">
        <v>2</v>
      </c>
      <c r="D92" s="13" t="s">
        <v>323</v>
      </c>
      <c r="E92" s="8" t="s">
        <v>324</v>
      </c>
      <c r="F92" s="32">
        <v>1</v>
      </c>
      <c r="G92" s="8" t="s">
        <v>325</v>
      </c>
      <c r="H92" s="79">
        <f t="shared" si="15"/>
        <v>631.6162632821724</v>
      </c>
      <c r="I92" s="62">
        <f t="shared" si="16"/>
        <v>513.5525088547815</v>
      </c>
      <c r="J92" s="63">
        <f t="shared" si="17"/>
        <v>436.5196325265643</v>
      </c>
      <c r="K92" s="69">
        <f t="shared" si="9"/>
        <v>77.03287632821724</v>
      </c>
      <c r="L92" s="36">
        <f t="shared" si="10"/>
        <v>277.425</v>
      </c>
      <c r="M92" s="36">
        <f t="shared" si="11"/>
        <v>236.12750885478158</v>
      </c>
      <c r="N92" s="36">
        <f t="shared" si="12"/>
        <v>7.425000000000001</v>
      </c>
      <c r="O92" s="53">
        <v>90</v>
      </c>
      <c r="P92" s="36">
        <f t="shared" si="13"/>
        <v>32.5</v>
      </c>
      <c r="Q92" s="72">
        <f t="shared" si="14"/>
        <v>0.7470073697240194</v>
      </c>
      <c r="R92" s="36" t="e">
        <f>+(((#REF!+I92)-(O92+P92+#REF!)/(F92+(#REF!)))/1.25)</f>
        <v>#REF!</v>
      </c>
      <c r="S92" s="9"/>
    </row>
    <row r="93" spans="2:19" ht="17.25">
      <c r="B93" s="13">
        <v>4</v>
      </c>
      <c r="C93" s="8" t="s">
        <v>2</v>
      </c>
      <c r="D93" s="13" t="s">
        <v>326</v>
      </c>
      <c r="E93" s="8" t="s">
        <v>327</v>
      </c>
      <c r="F93" s="32">
        <v>1</v>
      </c>
      <c r="G93" s="8" t="s">
        <v>328</v>
      </c>
      <c r="H93" s="79">
        <f t="shared" si="15"/>
        <v>629.0812632821724</v>
      </c>
      <c r="I93" s="62">
        <f t="shared" si="16"/>
        <v>511.01750885478157</v>
      </c>
      <c r="J93" s="63">
        <f t="shared" si="17"/>
        <v>434.3648825265643</v>
      </c>
      <c r="K93" s="69">
        <f aca="true" t="shared" si="18" ref="K93:K156">+(I93-J93)</f>
        <v>76.65262632821725</v>
      </c>
      <c r="L93" s="36">
        <f aca="true" t="shared" si="19" ref="L93:L156">+(IF(O93=0,0,IF(O93&lt;4.99,(O93*$L$3),IF(O93&lt;9.99,(O93*$L$4),IF(O93&lt;49.99,(O93*$L$5),IF(O93&lt;100,(O93*$L$6),IF(O93&gt;99.99,(O93*$L$7)))))))+(N93))</f>
        <v>274.89</v>
      </c>
      <c r="M93" s="36">
        <f aca="true" t="shared" si="20" ref="M93:M156">+(F93*$F$3)</f>
        <v>236.12750885478158</v>
      </c>
      <c r="N93" s="36">
        <f aca="true" t="shared" si="21" ref="N93:N156">+(O93*$F$7)</f>
        <v>10.89</v>
      </c>
      <c r="O93" s="53">
        <v>132</v>
      </c>
      <c r="P93" s="36">
        <f aca="true" t="shared" si="22" ref="P93:P156">+(F93*$F$4)</f>
        <v>32.5</v>
      </c>
      <c r="Q93" s="72">
        <f aca="true" t="shared" si="23" ref="Q93:Q156">(I93-(O93+N93+P93))/I93</f>
        <v>0.6567827971431769</v>
      </c>
      <c r="R93" s="36" t="e">
        <f>+(((#REF!+I93)-(O93+P93+#REF!)/(F93+(#REF!)))/1.25)</f>
        <v>#REF!</v>
      </c>
      <c r="S93" s="9"/>
    </row>
    <row r="94" spans="2:19" ht="17.25">
      <c r="B94" s="13">
        <v>4</v>
      </c>
      <c r="C94" s="8" t="s">
        <v>2</v>
      </c>
      <c r="D94" s="13" t="s">
        <v>329</v>
      </c>
      <c r="E94" s="8" t="s">
        <v>330</v>
      </c>
      <c r="F94" s="32">
        <v>1</v>
      </c>
      <c r="G94" s="8" t="s">
        <v>331</v>
      </c>
      <c r="H94" s="79">
        <f t="shared" si="15"/>
        <v>490.32626328217236</v>
      </c>
      <c r="I94" s="62">
        <f t="shared" si="16"/>
        <v>372.2625088547816</v>
      </c>
      <c r="J94" s="63">
        <f t="shared" si="17"/>
        <v>316.4231325265643</v>
      </c>
      <c r="K94" s="69">
        <f t="shared" si="18"/>
        <v>55.83937632821727</v>
      </c>
      <c r="L94" s="36">
        <f t="shared" si="19"/>
        <v>136.135</v>
      </c>
      <c r="M94" s="36">
        <f t="shared" si="20"/>
        <v>236.12750885478158</v>
      </c>
      <c r="N94" s="36">
        <f t="shared" si="21"/>
        <v>3.1350000000000002</v>
      </c>
      <c r="O94" s="53">
        <v>38</v>
      </c>
      <c r="P94" s="36">
        <f t="shared" si="22"/>
        <v>32.5</v>
      </c>
      <c r="Q94" s="72">
        <f t="shared" si="23"/>
        <v>0.802196035731536</v>
      </c>
      <c r="R94" s="36" t="e">
        <f>+(((#REF!+I94)-(O94+P94+#REF!)/(F94+(#REF!)))/1.25)</f>
        <v>#REF!</v>
      </c>
      <c r="S94" s="9"/>
    </row>
    <row r="95" spans="2:19" ht="17.25">
      <c r="B95" s="13">
        <v>4</v>
      </c>
      <c r="C95" s="8" t="s">
        <v>2</v>
      </c>
      <c r="D95" s="13" t="s">
        <v>332</v>
      </c>
      <c r="E95" s="8" t="s">
        <v>333</v>
      </c>
      <c r="F95" s="32">
        <v>1</v>
      </c>
      <c r="G95" s="8" t="s">
        <v>334</v>
      </c>
      <c r="H95" s="79">
        <f aca="true" t="shared" si="24" ref="H95:H158">+((M95*(1+($F$6)))+L95)</f>
        <v>531.8832632821724</v>
      </c>
      <c r="I95" s="62">
        <f aca="true" t="shared" si="25" ref="I95:I158">+(M95+L95)</f>
        <v>413.8195088547816</v>
      </c>
      <c r="J95" s="63">
        <f aca="true" t="shared" si="26" ref="J95:J158">+(((F95*$F$3)+L95)*(1-($F$5)))</f>
        <v>351.74658252656434</v>
      </c>
      <c r="K95" s="69">
        <f t="shared" si="18"/>
        <v>62.07292632821725</v>
      </c>
      <c r="L95" s="36">
        <f t="shared" si="19"/>
        <v>177.692</v>
      </c>
      <c r="M95" s="36">
        <f t="shared" si="20"/>
        <v>236.12750885478158</v>
      </c>
      <c r="N95" s="36">
        <f t="shared" si="21"/>
        <v>4.0920000000000005</v>
      </c>
      <c r="O95" s="53">
        <v>49.6</v>
      </c>
      <c r="P95" s="36">
        <f t="shared" si="22"/>
        <v>32.5</v>
      </c>
      <c r="Q95" s="72">
        <f t="shared" si="23"/>
        <v>0.7917159579099334</v>
      </c>
      <c r="R95" s="36" t="e">
        <f>+(((#REF!+I95)-(O95+P95+#REF!)/(F95+(#REF!)))/1.25)</f>
        <v>#REF!</v>
      </c>
      <c r="S95" s="9"/>
    </row>
    <row r="96" spans="2:19" ht="17.25">
      <c r="B96" s="13">
        <v>4</v>
      </c>
      <c r="C96" s="8" t="s">
        <v>2</v>
      </c>
      <c r="D96" s="13" t="s">
        <v>335</v>
      </c>
      <c r="E96" s="8" t="s">
        <v>336</v>
      </c>
      <c r="F96" s="32">
        <v>1.51</v>
      </c>
      <c r="G96" s="8" t="s">
        <v>337</v>
      </c>
      <c r="H96" s="79">
        <f t="shared" si="24"/>
        <v>713.6138075560802</v>
      </c>
      <c r="I96" s="62">
        <f t="shared" si="25"/>
        <v>535.3375383707202</v>
      </c>
      <c r="J96" s="63">
        <f t="shared" si="26"/>
        <v>455.0369076151121</v>
      </c>
      <c r="K96" s="69">
        <f t="shared" si="18"/>
        <v>80.30063075560804</v>
      </c>
      <c r="L96" s="36">
        <f t="shared" si="19"/>
        <v>178.785</v>
      </c>
      <c r="M96" s="36">
        <f t="shared" si="20"/>
        <v>356.5525383707202</v>
      </c>
      <c r="N96" s="36">
        <f t="shared" si="21"/>
        <v>4.785</v>
      </c>
      <c r="O96" s="53">
        <v>58</v>
      </c>
      <c r="P96" s="36">
        <f t="shared" si="22"/>
        <v>49.075</v>
      </c>
      <c r="Q96" s="72">
        <f t="shared" si="23"/>
        <v>0.7910477185283107</v>
      </c>
      <c r="R96" s="36" t="e">
        <f>+(((#REF!+I96)-(O96+P96+#REF!)/(F96+(#REF!)))/1.25)</f>
        <v>#REF!</v>
      </c>
      <c r="S96" s="9"/>
    </row>
    <row r="97" spans="2:19" ht="17.25">
      <c r="B97" s="13">
        <v>4</v>
      </c>
      <c r="C97" s="8" t="s">
        <v>2</v>
      </c>
      <c r="D97" s="13" t="s">
        <v>338</v>
      </c>
      <c r="E97" s="8" t="s">
        <v>339</v>
      </c>
      <c r="F97" s="32">
        <v>2.5</v>
      </c>
      <c r="G97" s="8" t="s">
        <v>340</v>
      </c>
      <c r="H97" s="79">
        <f t="shared" si="24"/>
        <v>1039.6031582054309</v>
      </c>
      <c r="I97" s="62">
        <f t="shared" si="25"/>
        <v>744.443772136954</v>
      </c>
      <c r="J97" s="63">
        <f t="shared" si="26"/>
        <v>632.7772063164108</v>
      </c>
      <c r="K97" s="69">
        <f t="shared" si="18"/>
        <v>111.66656582054316</v>
      </c>
      <c r="L97" s="36">
        <f t="shared" si="19"/>
        <v>154.125</v>
      </c>
      <c r="M97" s="36">
        <f t="shared" si="20"/>
        <v>590.318772136954</v>
      </c>
      <c r="N97" s="36">
        <f t="shared" si="21"/>
        <v>4.125</v>
      </c>
      <c r="O97" s="53">
        <v>50</v>
      </c>
      <c r="P97" s="36">
        <f t="shared" si="22"/>
        <v>81.25</v>
      </c>
      <c r="Q97" s="72">
        <f t="shared" si="23"/>
        <v>0.8181528208485096</v>
      </c>
      <c r="R97" s="36" t="e">
        <f>+(((#REF!+I97)-(O97+P97+#REF!)/(F97+(#REF!)))/1.25)</f>
        <v>#REF!</v>
      </c>
      <c r="S97" s="9"/>
    </row>
    <row r="98" spans="2:19" ht="17.25">
      <c r="B98" s="13">
        <v>4</v>
      </c>
      <c r="C98" s="8" t="s">
        <v>2</v>
      </c>
      <c r="D98" s="13" t="s">
        <v>341</v>
      </c>
      <c r="E98" s="8" t="s">
        <v>342</v>
      </c>
      <c r="F98" s="32">
        <v>3.5</v>
      </c>
      <c r="G98" s="8" t="s">
        <v>343</v>
      </c>
      <c r="H98" s="79">
        <f t="shared" si="24"/>
        <v>1393.7944214876034</v>
      </c>
      <c r="I98" s="62">
        <f t="shared" si="25"/>
        <v>980.5712809917355</v>
      </c>
      <c r="J98" s="63">
        <f t="shared" si="26"/>
        <v>833.4855888429752</v>
      </c>
      <c r="K98" s="69">
        <f t="shared" si="18"/>
        <v>147.08569214876036</v>
      </c>
      <c r="L98" s="36">
        <f t="shared" si="19"/>
        <v>154.125</v>
      </c>
      <c r="M98" s="36">
        <f t="shared" si="20"/>
        <v>826.4462809917355</v>
      </c>
      <c r="N98" s="36">
        <f t="shared" si="21"/>
        <v>4.125</v>
      </c>
      <c r="O98" s="53">
        <v>50</v>
      </c>
      <c r="P98" s="36">
        <f t="shared" si="22"/>
        <v>113.75</v>
      </c>
      <c r="Q98" s="72">
        <f t="shared" si="23"/>
        <v>0.8287987795948769</v>
      </c>
      <c r="R98" s="36" t="e">
        <f>+(((#REF!+I98)-(O98+P98+#REF!)/(F98+(#REF!)))/1.25)</f>
        <v>#REF!</v>
      </c>
      <c r="S98" s="9"/>
    </row>
    <row r="99" spans="2:19" ht="17.25">
      <c r="B99" s="13">
        <v>4</v>
      </c>
      <c r="C99" s="8" t="s">
        <v>2</v>
      </c>
      <c r="D99" s="13" t="s">
        <v>344</v>
      </c>
      <c r="E99" s="8" t="s">
        <v>345</v>
      </c>
      <c r="F99" s="32">
        <v>3.5</v>
      </c>
      <c r="G99" s="8" t="s">
        <v>346</v>
      </c>
      <c r="H99" s="79">
        <f t="shared" si="24"/>
        <v>1460.4144214876032</v>
      </c>
      <c r="I99" s="62">
        <f t="shared" si="25"/>
        <v>1047.1912809917355</v>
      </c>
      <c r="J99" s="63">
        <f t="shared" si="26"/>
        <v>890.1125888429751</v>
      </c>
      <c r="K99" s="69">
        <f t="shared" si="18"/>
        <v>157.0786921487604</v>
      </c>
      <c r="L99" s="36">
        <f t="shared" si="19"/>
        <v>220.745</v>
      </c>
      <c r="M99" s="36">
        <f t="shared" si="20"/>
        <v>826.4462809917355</v>
      </c>
      <c r="N99" s="36">
        <f t="shared" si="21"/>
        <v>8.745000000000001</v>
      </c>
      <c r="O99" s="53">
        <v>106</v>
      </c>
      <c r="P99" s="36">
        <f t="shared" si="22"/>
        <v>113.75</v>
      </c>
      <c r="Q99" s="72">
        <f t="shared" si="23"/>
        <v>0.7818020411862049</v>
      </c>
      <c r="R99" s="36" t="e">
        <f>+(((#REF!+I99)-(O99+P99+#REF!)/(F99+(#REF!)))/1.25)</f>
        <v>#REF!</v>
      </c>
      <c r="S99" s="9"/>
    </row>
    <row r="100" spans="2:19" ht="17.25">
      <c r="B100" s="13">
        <v>4</v>
      </c>
      <c r="C100" s="8" t="s">
        <v>2</v>
      </c>
      <c r="D100" s="13" t="s">
        <v>347</v>
      </c>
      <c r="E100" s="8" t="s">
        <v>348</v>
      </c>
      <c r="F100" s="32">
        <v>1</v>
      </c>
      <c r="G100" s="8" t="s">
        <v>349</v>
      </c>
      <c r="H100" s="79">
        <f t="shared" si="24"/>
        <v>468.83126328217236</v>
      </c>
      <c r="I100" s="62">
        <f t="shared" si="25"/>
        <v>350.76750885478157</v>
      </c>
      <c r="J100" s="63">
        <f t="shared" si="26"/>
        <v>298.15238252656434</v>
      </c>
      <c r="K100" s="69">
        <f t="shared" si="18"/>
        <v>52.61512632821723</v>
      </c>
      <c r="L100" s="36">
        <f t="shared" si="19"/>
        <v>114.64</v>
      </c>
      <c r="M100" s="36">
        <f t="shared" si="20"/>
        <v>236.12750885478158</v>
      </c>
      <c r="N100" s="36">
        <f t="shared" si="21"/>
        <v>2.64</v>
      </c>
      <c r="O100" s="53">
        <v>32</v>
      </c>
      <c r="P100" s="36">
        <f t="shared" si="22"/>
        <v>32.5</v>
      </c>
      <c r="Q100" s="72">
        <f t="shared" si="23"/>
        <v>0.8085911656435771</v>
      </c>
      <c r="R100" s="36" t="e">
        <f>+(((#REF!+I100)-(O100+P100+#REF!)/(F100+(#REF!)))/1.25)</f>
        <v>#REF!</v>
      </c>
      <c r="S100" s="9"/>
    </row>
    <row r="101" spans="2:19" ht="17.25">
      <c r="B101" s="13">
        <v>4</v>
      </c>
      <c r="C101" s="8" t="s">
        <v>3</v>
      </c>
      <c r="D101" s="13" t="s">
        <v>350</v>
      </c>
      <c r="E101" s="8" t="s">
        <v>351</v>
      </c>
      <c r="F101" s="32">
        <v>0.5</v>
      </c>
      <c r="G101" s="8" t="s">
        <v>352</v>
      </c>
      <c r="H101" s="79">
        <f t="shared" si="24"/>
        <v>187.26063164108618</v>
      </c>
      <c r="I101" s="62">
        <f t="shared" si="25"/>
        <v>128.22875442739078</v>
      </c>
      <c r="J101" s="63">
        <f t="shared" si="26"/>
        <v>108.99444126328216</v>
      </c>
      <c r="K101" s="69">
        <f t="shared" si="18"/>
        <v>19.234313164108627</v>
      </c>
      <c r="L101" s="36">
        <f t="shared" si="19"/>
        <v>10.165</v>
      </c>
      <c r="M101" s="36">
        <f t="shared" si="20"/>
        <v>118.06375442739079</v>
      </c>
      <c r="N101" s="36">
        <f t="shared" si="21"/>
        <v>0.165</v>
      </c>
      <c r="O101" s="53">
        <v>2</v>
      </c>
      <c r="P101" s="36">
        <f t="shared" si="22"/>
        <v>16.25</v>
      </c>
      <c r="Q101" s="72">
        <f t="shared" si="23"/>
        <v>0.8563894652004326</v>
      </c>
      <c r="R101" s="36" t="e">
        <f>+(((#REF!+I101)-(O101+P101+#REF!)/(F101+(#REF!)))/1.25)</f>
        <v>#REF!</v>
      </c>
      <c r="S101" s="9"/>
    </row>
    <row r="102" spans="2:19" ht="17.25">
      <c r="B102" s="13">
        <v>4</v>
      </c>
      <c r="C102" s="8" t="s">
        <v>3</v>
      </c>
      <c r="D102" s="13" t="s">
        <v>353</v>
      </c>
      <c r="E102" s="8" t="s">
        <v>354</v>
      </c>
      <c r="F102" s="32">
        <v>0.5</v>
      </c>
      <c r="G102" s="8" t="s">
        <v>355</v>
      </c>
      <c r="H102" s="79">
        <f t="shared" si="24"/>
        <v>255.91063164108618</v>
      </c>
      <c r="I102" s="62">
        <f t="shared" si="25"/>
        <v>196.8787544273908</v>
      </c>
      <c r="J102" s="63">
        <f t="shared" si="26"/>
        <v>167.34694126328216</v>
      </c>
      <c r="K102" s="69">
        <f t="shared" si="18"/>
        <v>29.531813164108627</v>
      </c>
      <c r="L102" s="36">
        <f t="shared" si="19"/>
        <v>78.815</v>
      </c>
      <c r="M102" s="36">
        <f t="shared" si="20"/>
        <v>118.06375442739079</v>
      </c>
      <c r="N102" s="36">
        <f t="shared" si="21"/>
        <v>1.8150000000000002</v>
      </c>
      <c r="O102" s="53">
        <v>22</v>
      </c>
      <c r="P102" s="36">
        <f t="shared" si="22"/>
        <v>16.25</v>
      </c>
      <c r="Q102" s="72">
        <f t="shared" si="23"/>
        <v>0.7964991188788934</v>
      </c>
      <c r="R102" s="36" t="e">
        <f>+(((#REF!+I102)-(O102+P102+#REF!)/(F102+(#REF!)))/1.25)</f>
        <v>#REF!</v>
      </c>
      <c r="S102" s="9"/>
    </row>
    <row r="103" spans="2:19" ht="17.25">
      <c r="B103" s="13">
        <v>4</v>
      </c>
      <c r="C103" s="8" t="s">
        <v>3</v>
      </c>
      <c r="D103" s="13" t="s">
        <v>356</v>
      </c>
      <c r="E103" s="8" t="s">
        <v>357</v>
      </c>
      <c r="F103" s="32">
        <v>1</v>
      </c>
      <c r="G103" s="8" t="s">
        <v>355</v>
      </c>
      <c r="H103" s="79">
        <f t="shared" si="24"/>
        <v>433.00626328217237</v>
      </c>
      <c r="I103" s="62">
        <f t="shared" si="25"/>
        <v>314.9425088547816</v>
      </c>
      <c r="J103" s="63">
        <f t="shared" si="26"/>
        <v>267.7011325265643</v>
      </c>
      <c r="K103" s="69">
        <f t="shared" si="18"/>
        <v>47.24137632821726</v>
      </c>
      <c r="L103" s="36">
        <f t="shared" si="19"/>
        <v>78.815</v>
      </c>
      <c r="M103" s="36">
        <f t="shared" si="20"/>
        <v>236.12750885478158</v>
      </c>
      <c r="N103" s="36">
        <f t="shared" si="21"/>
        <v>1.8150000000000002</v>
      </c>
      <c r="O103" s="53">
        <v>22</v>
      </c>
      <c r="P103" s="36">
        <f t="shared" si="22"/>
        <v>32.5</v>
      </c>
      <c r="Q103" s="72">
        <f t="shared" si="23"/>
        <v>0.82118958725268</v>
      </c>
      <c r="R103" s="36" t="e">
        <f>+(((#REF!+I103)-(O103+P103+#REF!)/(F103+(#REF!)))/1.25)</f>
        <v>#REF!</v>
      </c>
      <c r="S103" s="9"/>
    </row>
    <row r="104" spans="2:19" ht="18" thickBot="1">
      <c r="B104" s="14">
        <v>4</v>
      </c>
      <c r="C104" s="4" t="s">
        <v>3</v>
      </c>
      <c r="D104" s="14" t="s">
        <v>358</v>
      </c>
      <c r="E104" s="4" t="s">
        <v>359</v>
      </c>
      <c r="F104" s="33">
        <v>1.5</v>
      </c>
      <c r="G104" s="4" t="s">
        <v>360</v>
      </c>
      <c r="H104" s="79">
        <f t="shared" si="24"/>
        <v>536.3693949232586</v>
      </c>
      <c r="I104" s="62">
        <f t="shared" si="25"/>
        <v>359.27376328217235</v>
      </c>
      <c r="J104" s="63">
        <f t="shared" si="26"/>
        <v>305.3826987898465</v>
      </c>
      <c r="K104" s="70">
        <f t="shared" si="18"/>
        <v>53.89106449232588</v>
      </c>
      <c r="L104" s="37">
        <f t="shared" si="19"/>
        <v>5.0825</v>
      </c>
      <c r="M104" s="37">
        <f t="shared" si="20"/>
        <v>354.1912632821724</v>
      </c>
      <c r="N104" s="37">
        <f t="shared" si="21"/>
        <v>0.0825</v>
      </c>
      <c r="O104" s="54">
        <v>1</v>
      </c>
      <c r="P104" s="37">
        <f t="shared" si="22"/>
        <v>48.75</v>
      </c>
      <c r="Q104" s="73">
        <f t="shared" si="23"/>
        <v>0.8612965791190778</v>
      </c>
      <c r="R104" s="37" t="e">
        <f>+(((#REF!+I104)-(O104+P104+#REF!)/(F104+(#REF!)))/1.25)</f>
        <v>#REF!</v>
      </c>
      <c r="S104" s="5"/>
    </row>
    <row r="105" spans="2:19" ht="17.25">
      <c r="B105" s="12">
        <v>4</v>
      </c>
      <c r="C105" s="6" t="s">
        <v>4</v>
      </c>
      <c r="D105" s="12" t="s">
        <v>361</v>
      </c>
      <c r="E105" s="6" t="s">
        <v>362</v>
      </c>
      <c r="F105" s="31">
        <v>0.25</v>
      </c>
      <c r="G105" s="6" t="s">
        <v>363</v>
      </c>
      <c r="H105" s="79">
        <f t="shared" si="24"/>
        <v>96.1715658205431</v>
      </c>
      <c r="I105" s="62">
        <f t="shared" si="25"/>
        <v>66.6556272136954</v>
      </c>
      <c r="J105" s="63">
        <f t="shared" si="26"/>
        <v>56.65728313164109</v>
      </c>
      <c r="K105" s="68">
        <f t="shared" si="18"/>
        <v>9.99834408205431</v>
      </c>
      <c r="L105" s="35">
        <f t="shared" si="19"/>
        <v>7.62375</v>
      </c>
      <c r="M105" s="35">
        <f t="shared" si="20"/>
        <v>59.031877213695395</v>
      </c>
      <c r="N105" s="35">
        <f t="shared" si="21"/>
        <v>0.12375</v>
      </c>
      <c r="O105" s="55">
        <v>1.5</v>
      </c>
      <c r="P105" s="35">
        <f t="shared" si="22"/>
        <v>8.125</v>
      </c>
      <c r="Q105" s="71">
        <f t="shared" si="23"/>
        <v>0.8537445312944715</v>
      </c>
      <c r="R105" s="35" t="e">
        <f>+(((#REF!+I105)-(O105+P105+#REF!)/(F105+(#REF!)))/1.25)</f>
        <v>#REF!</v>
      </c>
      <c r="S105" s="7"/>
    </row>
    <row r="106" spans="2:19" ht="17.25">
      <c r="B106" s="13">
        <v>4</v>
      </c>
      <c r="C106" s="8" t="s">
        <v>4</v>
      </c>
      <c r="D106" s="13" t="s">
        <v>364</v>
      </c>
      <c r="E106" s="8" t="s">
        <v>365</v>
      </c>
      <c r="F106" s="32">
        <v>0.25</v>
      </c>
      <c r="G106" s="8" t="s">
        <v>366</v>
      </c>
      <c r="H106" s="79">
        <f t="shared" si="24"/>
        <v>121.20781582054309</v>
      </c>
      <c r="I106" s="62">
        <f t="shared" si="25"/>
        <v>91.69187721369539</v>
      </c>
      <c r="J106" s="63">
        <f t="shared" si="26"/>
        <v>77.93809563164108</v>
      </c>
      <c r="K106" s="69">
        <f t="shared" si="18"/>
        <v>13.753781582054316</v>
      </c>
      <c r="L106" s="36">
        <f t="shared" si="19"/>
        <v>32.66</v>
      </c>
      <c r="M106" s="36">
        <f t="shared" si="20"/>
        <v>59.031877213695395</v>
      </c>
      <c r="N106" s="36">
        <f t="shared" si="21"/>
        <v>0.66</v>
      </c>
      <c r="O106" s="53">
        <v>8</v>
      </c>
      <c r="P106" s="36">
        <f t="shared" si="22"/>
        <v>8.125</v>
      </c>
      <c r="Q106" s="72">
        <f t="shared" si="23"/>
        <v>0.8169412546666355</v>
      </c>
      <c r="R106" s="36" t="e">
        <f>+(((#REF!+I106)-(O106+P106+#REF!)/(F106+(#REF!)))/1.25)</f>
        <v>#REF!</v>
      </c>
      <c r="S106" s="9"/>
    </row>
    <row r="107" spans="2:19" ht="17.25">
      <c r="B107" s="13">
        <v>4</v>
      </c>
      <c r="C107" s="8" t="s">
        <v>4</v>
      </c>
      <c r="D107" s="13" t="s">
        <v>367</v>
      </c>
      <c r="E107" s="8" t="s">
        <v>368</v>
      </c>
      <c r="F107" s="32">
        <v>0.25</v>
      </c>
      <c r="G107" s="8" t="s">
        <v>369</v>
      </c>
      <c r="H107" s="79">
        <f t="shared" si="24"/>
        <v>125.2903158205431</v>
      </c>
      <c r="I107" s="62">
        <f t="shared" si="25"/>
        <v>95.7743772136954</v>
      </c>
      <c r="J107" s="63">
        <f t="shared" si="26"/>
        <v>81.40822063164109</v>
      </c>
      <c r="K107" s="69">
        <f t="shared" si="18"/>
        <v>14.366156582054316</v>
      </c>
      <c r="L107" s="36">
        <f t="shared" si="19"/>
        <v>36.7425</v>
      </c>
      <c r="M107" s="36">
        <f t="shared" si="20"/>
        <v>59.031877213695395</v>
      </c>
      <c r="N107" s="36">
        <f t="shared" si="21"/>
        <v>0.7425</v>
      </c>
      <c r="O107" s="53">
        <v>9</v>
      </c>
      <c r="P107" s="36">
        <f t="shared" si="22"/>
        <v>8.125</v>
      </c>
      <c r="Q107" s="72">
        <f t="shared" si="23"/>
        <v>0.8134417521699633</v>
      </c>
      <c r="R107" s="36" t="e">
        <f>+(((#REF!+I107)-(O107+P107+#REF!)/(F107+(#REF!)))/1.25)</f>
        <v>#REF!</v>
      </c>
      <c r="S107" s="9"/>
    </row>
    <row r="108" spans="2:19" ht="17.25">
      <c r="B108" s="13">
        <v>4</v>
      </c>
      <c r="C108" s="8" t="s">
        <v>4</v>
      </c>
      <c r="D108" s="13" t="s">
        <v>370</v>
      </c>
      <c r="E108" s="8" t="s">
        <v>371</v>
      </c>
      <c r="F108" s="32">
        <v>0.75</v>
      </c>
      <c r="G108" s="8" t="s">
        <v>372</v>
      </c>
      <c r="H108" s="79">
        <f t="shared" si="24"/>
        <v>273.2671974616293</v>
      </c>
      <c r="I108" s="62">
        <f t="shared" si="25"/>
        <v>184.7193816410862</v>
      </c>
      <c r="J108" s="63">
        <f t="shared" si="26"/>
        <v>157.01147439492325</v>
      </c>
      <c r="K108" s="69">
        <f t="shared" si="18"/>
        <v>27.707907246162932</v>
      </c>
      <c r="L108" s="36">
        <f t="shared" si="19"/>
        <v>7.62375</v>
      </c>
      <c r="M108" s="36">
        <f t="shared" si="20"/>
        <v>177.0956316410862</v>
      </c>
      <c r="N108" s="36">
        <f t="shared" si="21"/>
        <v>0.12375</v>
      </c>
      <c r="O108" s="53">
        <v>1.5</v>
      </c>
      <c r="P108" s="36">
        <f t="shared" si="22"/>
        <v>24.375</v>
      </c>
      <c r="Q108" s="72">
        <f t="shared" si="23"/>
        <v>0.859252722865237</v>
      </c>
      <c r="R108" s="36" t="e">
        <f>+(((#REF!+I108)-(O108+P108+#REF!)/(F108+(#REF!)))/1.25)</f>
        <v>#REF!</v>
      </c>
      <c r="S108" s="9"/>
    </row>
    <row r="109" spans="2:19" ht="17.25">
      <c r="B109" s="13">
        <v>4</v>
      </c>
      <c r="C109" s="8" t="s">
        <v>4</v>
      </c>
      <c r="D109" s="13" t="s">
        <v>373</v>
      </c>
      <c r="E109" s="8" t="s">
        <v>374</v>
      </c>
      <c r="F109" s="32">
        <v>0.25</v>
      </c>
      <c r="G109" s="8" t="s">
        <v>375</v>
      </c>
      <c r="H109" s="79">
        <f t="shared" si="24"/>
        <v>103.7953158205431</v>
      </c>
      <c r="I109" s="62">
        <f t="shared" si="25"/>
        <v>74.2793772136954</v>
      </c>
      <c r="J109" s="63">
        <f t="shared" si="26"/>
        <v>63.13747063164109</v>
      </c>
      <c r="K109" s="69">
        <f t="shared" si="18"/>
        <v>11.141906582054311</v>
      </c>
      <c r="L109" s="36">
        <f t="shared" si="19"/>
        <v>15.2475</v>
      </c>
      <c r="M109" s="36">
        <f t="shared" si="20"/>
        <v>59.031877213695395</v>
      </c>
      <c r="N109" s="36">
        <f t="shared" si="21"/>
        <v>0.2475</v>
      </c>
      <c r="O109" s="53">
        <v>3</v>
      </c>
      <c r="P109" s="36">
        <f t="shared" si="22"/>
        <v>8.125</v>
      </c>
      <c r="Q109" s="72">
        <f t="shared" si="23"/>
        <v>0.8468955930085104</v>
      </c>
      <c r="R109" s="36" t="e">
        <f>+(((#REF!+I109)-(O109+P109+#REF!)/(F109+(#REF!)))/1.25)</f>
        <v>#REF!</v>
      </c>
      <c r="S109" s="9"/>
    </row>
    <row r="110" spans="2:19" ht="17.25">
      <c r="B110" s="13">
        <v>4</v>
      </c>
      <c r="C110" s="8" t="s">
        <v>4</v>
      </c>
      <c r="D110" s="13" t="s">
        <v>376</v>
      </c>
      <c r="E110" s="8" t="s">
        <v>377</v>
      </c>
      <c r="F110" s="32">
        <v>0.75</v>
      </c>
      <c r="G110" s="8" t="s">
        <v>378</v>
      </c>
      <c r="H110" s="79">
        <f t="shared" si="24"/>
        <v>275.8084474616293</v>
      </c>
      <c r="I110" s="62">
        <f t="shared" si="25"/>
        <v>187.26063164108618</v>
      </c>
      <c r="J110" s="63">
        <f t="shared" si="26"/>
        <v>159.17153689492324</v>
      </c>
      <c r="K110" s="69">
        <f t="shared" si="18"/>
        <v>28.089094746162942</v>
      </c>
      <c r="L110" s="36">
        <f t="shared" si="19"/>
        <v>10.165</v>
      </c>
      <c r="M110" s="36">
        <f t="shared" si="20"/>
        <v>177.0956316410862</v>
      </c>
      <c r="N110" s="36">
        <f t="shared" si="21"/>
        <v>0.165</v>
      </c>
      <c r="O110" s="53">
        <v>2</v>
      </c>
      <c r="P110" s="36">
        <f t="shared" si="22"/>
        <v>24.375</v>
      </c>
      <c r="Q110" s="72">
        <f t="shared" si="23"/>
        <v>0.8582723994498321</v>
      </c>
      <c r="R110" s="36" t="e">
        <f>+(((#REF!+I110)-(O110+P110+#REF!)/(F110+(#REF!)))/1.25)</f>
        <v>#REF!</v>
      </c>
      <c r="S110" s="9"/>
    </row>
    <row r="111" spans="2:19" ht="17.25">
      <c r="B111" s="13">
        <v>4</v>
      </c>
      <c r="C111" s="8" t="s">
        <v>4</v>
      </c>
      <c r="D111" s="13" t="s">
        <v>379</v>
      </c>
      <c r="E111" s="8" t="s">
        <v>380</v>
      </c>
      <c r="F111" s="32">
        <v>0.75</v>
      </c>
      <c r="G111" s="8" t="s">
        <v>381</v>
      </c>
      <c r="H111" s="79">
        <f t="shared" si="24"/>
        <v>275.8084474616293</v>
      </c>
      <c r="I111" s="62">
        <f t="shared" si="25"/>
        <v>187.26063164108618</v>
      </c>
      <c r="J111" s="63">
        <f t="shared" si="26"/>
        <v>159.17153689492324</v>
      </c>
      <c r="K111" s="69">
        <f t="shared" si="18"/>
        <v>28.089094746162942</v>
      </c>
      <c r="L111" s="36">
        <f t="shared" si="19"/>
        <v>10.165</v>
      </c>
      <c r="M111" s="36">
        <f t="shared" si="20"/>
        <v>177.0956316410862</v>
      </c>
      <c r="N111" s="36">
        <f t="shared" si="21"/>
        <v>0.165</v>
      </c>
      <c r="O111" s="53">
        <v>2</v>
      </c>
      <c r="P111" s="36">
        <f t="shared" si="22"/>
        <v>24.375</v>
      </c>
      <c r="Q111" s="72">
        <f t="shared" si="23"/>
        <v>0.8582723994498321</v>
      </c>
      <c r="R111" s="36" t="e">
        <f>+(((#REF!+I111)-(O111+P111+#REF!)/(F111+(#REF!)))/1.25)</f>
        <v>#REF!</v>
      </c>
      <c r="S111" s="9"/>
    </row>
    <row r="112" spans="2:19" ht="17.25">
      <c r="B112" s="13">
        <v>4</v>
      </c>
      <c r="C112" s="8" t="s">
        <v>4</v>
      </c>
      <c r="D112" s="13" t="s">
        <v>382</v>
      </c>
      <c r="E112" s="8" t="s">
        <v>941</v>
      </c>
      <c r="F112" s="32">
        <v>1</v>
      </c>
      <c r="G112" s="8" t="s">
        <v>383</v>
      </c>
      <c r="H112" s="79">
        <f t="shared" si="24"/>
        <v>433.00626328217237</v>
      </c>
      <c r="I112" s="62">
        <f t="shared" si="25"/>
        <v>314.9425088547816</v>
      </c>
      <c r="J112" s="63">
        <f t="shared" si="26"/>
        <v>267.7011325265643</v>
      </c>
      <c r="K112" s="69">
        <f t="shared" si="18"/>
        <v>47.24137632821726</v>
      </c>
      <c r="L112" s="36">
        <f t="shared" si="19"/>
        <v>78.815</v>
      </c>
      <c r="M112" s="36">
        <f t="shared" si="20"/>
        <v>236.12750885478158</v>
      </c>
      <c r="N112" s="36">
        <f t="shared" si="21"/>
        <v>1.8150000000000002</v>
      </c>
      <c r="O112" s="53">
        <v>22</v>
      </c>
      <c r="P112" s="36">
        <f t="shared" si="22"/>
        <v>32.5</v>
      </c>
      <c r="Q112" s="72">
        <f t="shared" si="23"/>
        <v>0.82118958725268</v>
      </c>
      <c r="R112" s="36" t="e">
        <f>+(((#REF!+I112)-(O112+P112+#REF!)/(F112+(#REF!)))/1.25)</f>
        <v>#REF!</v>
      </c>
      <c r="S112" s="9"/>
    </row>
    <row r="113" spans="2:19" ht="17.25">
      <c r="B113" s="13">
        <v>4</v>
      </c>
      <c r="C113" s="8" t="s">
        <v>4</v>
      </c>
      <c r="D113" s="13" t="s">
        <v>384</v>
      </c>
      <c r="E113" s="8" t="s">
        <v>942</v>
      </c>
      <c r="F113" s="32">
        <v>1</v>
      </c>
      <c r="G113" s="8" t="s">
        <v>385</v>
      </c>
      <c r="H113" s="79">
        <f t="shared" si="24"/>
        <v>404.34626328217234</v>
      </c>
      <c r="I113" s="62">
        <f t="shared" si="25"/>
        <v>286.28250885478155</v>
      </c>
      <c r="J113" s="63">
        <f t="shared" si="26"/>
        <v>243.3401325265643</v>
      </c>
      <c r="K113" s="69">
        <f t="shared" si="18"/>
        <v>42.94237632821725</v>
      </c>
      <c r="L113" s="36">
        <f t="shared" si="19"/>
        <v>50.155</v>
      </c>
      <c r="M113" s="36">
        <f t="shared" si="20"/>
        <v>236.12750885478158</v>
      </c>
      <c r="N113" s="36">
        <f t="shared" si="21"/>
        <v>1.155</v>
      </c>
      <c r="O113" s="53">
        <v>14</v>
      </c>
      <c r="P113" s="36">
        <f t="shared" si="22"/>
        <v>32.5</v>
      </c>
      <c r="Q113" s="72">
        <f t="shared" si="23"/>
        <v>0.8335385553569629</v>
      </c>
      <c r="R113" s="36" t="e">
        <f>+(((#REF!+I113)-(O113+P113+#REF!)/(F113+(#REF!)))/1.25)</f>
        <v>#REF!</v>
      </c>
      <c r="S113" s="9"/>
    </row>
    <row r="114" spans="2:19" ht="17.25">
      <c r="B114" s="13">
        <v>4</v>
      </c>
      <c r="C114" s="8" t="s">
        <v>4</v>
      </c>
      <c r="D114" s="13" t="s">
        <v>386</v>
      </c>
      <c r="E114" s="8" t="s">
        <v>387</v>
      </c>
      <c r="F114" s="32">
        <v>1</v>
      </c>
      <c r="G114" s="8" t="s">
        <v>388</v>
      </c>
      <c r="H114" s="79">
        <f t="shared" si="24"/>
        <v>386.85126328217234</v>
      </c>
      <c r="I114" s="62">
        <f t="shared" si="25"/>
        <v>268.78750885478155</v>
      </c>
      <c r="J114" s="63">
        <f t="shared" si="26"/>
        <v>228.46938252656432</v>
      </c>
      <c r="K114" s="69">
        <f t="shared" si="18"/>
        <v>40.31812632821723</v>
      </c>
      <c r="L114" s="36">
        <f t="shared" si="19"/>
        <v>32.66</v>
      </c>
      <c r="M114" s="36">
        <f t="shared" si="20"/>
        <v>236.12750885478158</v>
      </c>
      <c r="N114" s="36">
        <f t="shared" si="21"/>
        <v>0.66</v>
      </c>
      <c r="O114" s="53">
        <v>8</v>
      </c>
      <c r="P114" s="36">
        <f t="shared" si="22"/>
        <v>32.5</v>
      </c>
      <c r="Q114" s="72">
        <f t="shared" si="23"/>
        <v>0.8468678839453153</v>
      </c>
      <c r="R114" s="36" t="e">
        <f>+(((#REF!+I114)-(O114+P114+#REF!)/(F114+(#REF!)))/1.25)</f>
        <v>#REF!</v>
      </c>
      <c r="S114" s="9"/>
    </row>
    <row r="115" spans="2:19" ht="17.25">
      <c r="B115" s="13">
        <v>4</v>
      </c>
      <c r="C115" s="8" t="s">
        <v>4</v>
      </c>
      <c r="D115" s="13" t="s">
        <v>389</v>
      </c>
      <c r="E115" s="8" t="s">
        <v>390</v>
      </c>
      <c r="F115" s="32">
        <v>0.75</v>
      </c>
      <c r="G115" s="8" t="s">
        <v>391</v>
      </c>
      <c r="H115" s="79">
        <f t="shared" si="24"/>
        <v>302.3859474616293</v>
      </c>
      <c r="I115" s="62">
        <f t="shared" si="25"/>
        <v>213.8381316410862</v>
      </c>
      <c r="J115" s="63">
        <f t="shared" si="26"/>
        <v>181.76241189492325</v>
      </c>
      <c r="K115" s="69">
        <f t="shared" si="18"/>
        <v>32.075719746162946</v>
      </c>
      <c r="L115" s="36">
        <f t="shared" si="19"/>
        <v>36.7425</v>
      </c>
      <c r="M115" s="36">
        <f t="shared" si="20"/>
        <v>177.0956316410862</v>
      </c>
      <c r="N115" s="36">
        <f t="shared" si="21"/>
        <v>0.7425</v>
      </c>
      <c r="O115" s="53">
        <v>9</v>
      </c>
      <c r="P115" s="36">
        <f t="shared" si="22"/>
        <v>24.375</v>
      </c>
      <c r="Q115" s="72">
        <f t="shared" si="23"/>
        <v>0.8404517485344285</v>
      </c>
      <c r="R115" s="36" t="e">
        <f>+(((#REF!+I115)-(O115+P115+#REF!)/(F115+(#REF!)))/1.25)</f>
        <v>#REF!</v>
      </c>
      <c r="S115" s="9"/>
    </row>
    <row r="116" spans="2:19" ht="17.25">
      <c r="B116" s="13">
        <v>4</v>
      </c>
      <c r="C116" s="8" t="s">
        <v>4</v>
      </c>
      <c r="D116" s="13" t="s">
        <v>392</v>
      </c>
      <c r="E116" s="8" t="s">
        <v>393</v>
      </c>
      <c r="F116" s="32">
        <v>0.5</v>
      </c>
      <c r="G116" s="8" t="s">
        <v>394</v>
      </c>
      <c r="H116" s="79">
        <f t="shared" si="24"/>
        <v>213.8381316410862</v>
      </c>
      <c r="I116" s="62">
        <f t="shared" si="25"/>
        <v>154.8062544273908</v>
      </c>
      <c r="J116" s="63">
        <f t="shared" si="26"/>
        <v>131.58531626328218</v>
      </c>
      <c r="K116" s="69">
        <f t="shared" si="18"/>
        <v>23.220938164108617</v>
      </c>
      <c r="L116" s="36">
        <f t="shared" si="19"/>
        <v>36.7425</v>
      </c>
      <c r="M116" s="36">
        <f t="shared" si="20"/>
        <v>118.06375442739079</v>
      </c>
      <c r="N116" s="36">
        <f t="shared" si="21"/>
        <v>0.7425</v>
      </c>
      <c r="O116" s="53">
        <v>9</v>
      </c>
      <c r="P116" s="36">
        <f t="shared" si="22"/>
        <v>16.25</v>
      </c>
      <c r="Q116" s="72">
        <f t="shared" si="23"/>
        <v>0.8320965771302777</v>
      </c>
      <c r="R116" s="36" t="e">
        <f>+(((#REF!+I116)-(O116+P116+#REF!)/(F116+(#REF!)))/1.25)</f>
        <v>#REF!</v>
      </c>
      <c r="S116" s="9"/>
    </row>
    <row r="117" spans="2:19" ht="17.25">
      <c r="B117" s="13">
        <v>4</v>
      </c>
      <c r="C117" s="8" t="s">
        <v>4</v>
      </c>
      <c r="D117" s="13" t="s">
        <v>395</v>
      </c>
      <c r="E117" s="8" t="s">
        <v>396</v>
      </c>
      <c r="F117" s="32">
        <v>0.5</v>
      </c>
      <c r="G117" s="8" t="s">
        <v>397</v>
      </c>
      <c r="H117" s="79">
        <f t="shared" si="24"/>
        <v>205.67313164108617</v>
      </c>
      <c r="I117" s="62">
        <f t="shared" si="25"/>
        <v>146.64125442739078</v>
      </c>
      <c r="J117" s="63">
        <f t="shared" si="26"/>
        <v>124.64506626328216</v>
      </c>
      <c r="K117" s="69">
        <f t="shared" si="18"/>
        <v>21.996188164108617</v>
      </c>
      <c r="L117" s="36">
        <f t="shared" si="19"/>
        <v>28.5775</v>
      </c>
      <c r="M117" s="36">
        <f t="shared" si="20"/>
        <v>118.06375442739079</v>
      </c>
      <c r="N117" s="36">
        <f t="shared" si="21"/>
        <v>0.5775</v>
      </c>
      <c r="O117" s="53">
        <v>7</v>
      </c>
      <c r="P117" s="36">
        <f t="shared" si="22"/>
        <v>16.25</v>
      </c>
      <c r="Q117" s="72">
        <f t="shared" si="23"/>
        <v>0.8375116191344493</v>
      </c>
      <c r="R117" s="36" t="e">
        <f>+(((#REF!+I117)-(O117+P117+#REF!)/(F117+(#REF!)))/1.25)</f>
        <v>#REF!</v>
      </c>
      <c r="S117" s="9"/>
    </row>
    <row r="118" spans="2:19" ht="17.25">
      <c r="B118" s="13">
        <v>4</v>
      </c>
      <c r="C118" s="8" t="s">
        <v>4</v>
      </c>
      <c r="D118" s="13" t="s">
        <v>398</v>
      </c>
      <c r="E118" s="8" t="s">
        <v>399</v>
      </c>
      <c r="F118" s="32">
        <v>0.25</v>
      </c>
      <c r="G118" s="8" t="s">
        <v>400</v>
      </c>
      <c r="H118" s="79">
        <f t="shared" si="24"/>
        <v>117.1253158205431</v>
      </c>
      <c r="I118" s="62">
        <f t="shared" si="25"/>
        <v>87.6093772136954</v>
      </c>
      <c r="J118" s="63">
        <f t="shared" si="26"/>
        <v>74.46797063164108</v>
      </c>
      <c r="K118" s="69">
        <f t="shared" si="18"/>
        <v>13.141406582054316</v>
      </c>
      <c r="L118" s="36">
        <f t="shared" si="19"/>
        <v>28.5775</v>
      </c>
      <c r="M118" s="36">
        <f t="shared" si="20"/>
        <v>59.031877213695395</v>
      </c>
      <c r="N118" s="36">
        <f t="shared" si="21"/>
        <v>0.5775</v>
      </c>
      <c r="O118" s="53">
        <v>7</v>
      </c>
      <c r="P118" s="36">
        <f t="shared" si="22"/>
        <v>8.125</v>
      </c>
      <c r="Q118" s="72">
        <f t="shared" si="23"/>
        <v>0.820766903048532</v>
      </c>
      <c r="R118" s="36" t="e">
        <f>+(((#REF!+I118)-(O118+P118+#REF!)/(F118+(#REF!)))/1.25)</f>
        <v>#REF!</v>
      </c>
      <c r="S118" s="9"/>
    </row>
    <row r="119" spans="2:19" ht="17.25">
      <c r="B119" s="13">
        <v>4</v>
      </c>
      <c r="C119" s="8" t="s">
        <v>4</v>
      </c>
      <c r="D119" s="13" t="s">
        <v>401</v>
      </c>
      <c r="E119" s="8" t="s">
        <v>402</v>
      </c>
      <c r="F119" s="32">
        <v>0.5</v>
      </c>
      <c r="G119" s="8" t="s">
        <v>403</v>
      </c>
      <c r="H119" s="79">
        <f t="shared" si="24"/>
        <v>205.67313164108617</v>
      </c>
      <c r="I119" s="62">
        <f t="shared" si="25"/>
        <v>146.64125442739078</v>
      </c>
      <c r="J119" s="63">
        <f t="shared" si="26"/>
        <v>124.64506626328216</v>
      </c>
      <c r="K119" s="69">
        <f t="shared" si="18"/>
        <v>21.996188164108617</v>
      </c>
      <c r="L119" s="36">
        <f t="shared" si="19"/>
        <v>28.5775</v>
      </c>
      <c r="M119" s="36">
        <f t="shared" si="20"/>
        <v>118.06375442739079</v>
      </c>
      <c r="N119" s="36">
        <f t="shared" si="21"/>
        <v>0.5775</v>
      </c>
      <c r="O119" s="53">
        <v>7</v>
      </c>
      <c r="P119" s="36">
        <f t="shared" si="22"/>
        <v>16.25</v>
      </c>
      <c r="Q119" s="72">
        <f t="shared" si="23"/>
        <v>0.8375116191344493</v>
      </c>
      <c r="R119" s="36" t="e">
        <f>+(((#REF!+I119)-(O119+P119+#REF!)/(F119+(#REF!)))/1.25)</f>
        <v>#REF!</v>
      </c>
      <c r="S119" s="9"/>
    </row>
    <row r="120" spans="2:19" ht="18" thickBot="1">
      <c r="B120" s="14">
        <v>4</v>
      </c>
      <c r="C120" s="4" t="s">
        <v>4</v>
      </c>
      <c r="D120" s="14" t="s">
        <v>404</v>
      </c>
      <c r="E120" s="4" t="s">
        <v>405</v>
      </c>
      <c r="F120" s="33">
        <v>0.25</v>
      </c>
      <c r="G120" s="4" t="s">
        <v>406</v>
      </c>
      <c r="H120" s="79">
        <f t="shared" si="24"/>
        <v>88.5478158205431</v>
      </c>
      <c r="I120" s="62">
        <f t="shared" si="25"/>
        <v>59.031877213695395</v>
      </c>
      <c r="J120" s="63">
        <f t="shared" si="26"/>
        <v>50.17709563164109</v>
      </c>
      <c r="K120" s="70">
        <f t="shared" si="18"/>
        <v>8.854781582054308</v>
      </c>
      <c r="L120" s="37">
        <f t="shared" si="19"/>
        <v>0</v>
      </c>
      <c r="M120" s="37">
        <f t="shared" si="20"/>
        <v>59.031877213695395</v>
      </c>
      <c r="N120" s="37">
        <f t="shared" si="21"/>
        <v>0</v>
      </c>
      <c r="O120" s="54">
        <v>0</v>
      </c>
      <c r="P120" s="37">
        <f t="shared" si="22"/>
        <v>8.125</v>
      </c>
      <c r="Q120" s="73">
        <f t="shared" si="23"/>
        <v>0.8623625</v>
      </c>
      <c r="R120" s="37" t="e">
        <f>+(((#REF!+I120)-(O120+P120+#REF!)/(F120+(#REF!)))/1.25)</f>
        <v>#REF!</v>
      </c>
      <c r="S120" s="5"/>
    </row>
    <row r="121" spans="2:19" ht="17.25">
      <c r="B121" s="12">
        <v>4</v>
      </c>
      <c r="C121" s="6" t="s">
        <v>5</v>
      </c>
      <c r="D121" s="12" t="s">
        <v>407</v>
      </c>
      <c r="E121" s="6" t="s">
        <v>408</v>
      </c>
      <c r="F121" s="31">
        <v>1</v>
      </c>
      <c r="G121" s="6" t="s">
        <v>409</v>
      </c>
      <c r="H121" s="79">
        <f t="shared" si="24"/>
        <v>461.5229632821724</v>
      </c>
      <c r="I121" s="62">
        <f t="shared" si="25"/>
        <v>343.4592088547816</v>
      </c>
      <c r="J121" s="63">
        <f t="shared" si="26"/>
        <v>291.9403275265644</v>
      </c>
      <c r="K121" s="68">
        <f t="shared" si="18"/>
        <v>51.51888132821722</v>
      </c>
      <c r="L121" s="35">
        <f t="shared" si="19"/>
        <v>107.3317</v>
      </c>
      <c r="M121" s="35">
        <f t="shared" si="20"/>
        <v>236.12750885478158</v>
      </c>
      <c r="N121" s="35">
        <f t="shared" si="21"/>
        <v>2.4717000000000002</v>
      </c>
      <c r="O121" s="55">
        <v>29.96</v>
      </c>
      <c r="P121" s="35">
        <f t="shared" si="22"/>
        <v>32.5</v>
      </c>
      <c r="Q121" s="71">
        <f t="shared" si="23"/>
        <v>0.8109478554483777</v>
      </c>
      <c r="R121" s="35" t="e">
        <f>+(((#REF!+I121)-(O121+P121+#REF!)/(F121+(#REF!)))/1.25)</f>
        <v>#REF!</v>
      </c>
      <c r="S121" s="7"/>
    </row>
    <row r="122" spans="2:19" ht="17.25">
      <c r="B122" s="13">
        <v>4</v>
      </c>
      <c r="C122" s="8" t="s">
        <v>5</v>
      </c>
      <c r="D122" s="13" t="s">
        <v>410</v>
      </c>
      <c r="E122" s="8" t="s">
        <v>411</v>
      </c>
      <c r="F122" s="32">
        <v>0.25</v>
      </c>
      <c r="G122" s="8" t="s">
        <v>412</v>
      </c>
      <c r="H122" s="79">
        <f t="shared" si="24"/>
        <v>88.5478158205431</v>
      </c>
      <c r="I122" s="62">
        <f t="shared" si="25"/>
        <v>59.031877213695395</v>
      </c>
      <c r="J122" s="63">
        <f t="shared" si="26"/>
        <v>50.17709563164109</v>
      </c>
      <c r="K122" s="69">
        <f t="shared" si="18"/>
        <v>8.854781582054308</v>
      </c>
      <c r="L122" s="36">
        <f t="shared" si="19"/>
        <v>0</v>
      </c>
      <c r="M122" s="36">
        <f t="shared" si="20"/>
        <v>59.031877213695395</v>
      </c>
      <c r="N122" s="36">
        <f t="shared" si="21"/>
        <v>0</v>
      </c>
      <c r="O122" s="53">
        <v>0</v>
      </c>
      <c r="P122" s="36">
        <f t="shared" si="22"/>
        <v>8.125</v>
      </c>
      <c r="Q122" s="72">
        <f t="shared" si="23"/>
        <v>0.8623625</v>
      </c>
      <c r="R122" s="36" t="e">
        <f>+(((#REF!+I122)-(O122+P122+#REF!)/(F122+(#REF!)))/1.25)</f>
        <v>#REF!</v>
      </c>
      <c r="S122" s="9"/>
    </row>
    <row r="123" spans="2:19" ht="17.25">
      <c r="B123" s="13">
        <v>4</v>
      </c>
      <c r="C123" s="8" t="s">
        <v>5</v>
      </c>
      <c r="D123" s="13" t="s">
        <v>413</v>
      </c>
      <c r="E123" s="8" t="s">
        <v>414</v>
      </c>
      <c r="F123" s="32">
        <v>1</v>
      </c>
      <c r="G123" s="8" t="s">
        <v>14</v>
      </c>
      <c r="H123" s="79">
        <f t="shared" si="24"/>
        <v>397.1812632821724</v>
      </c>
      <c r="I123" s="62">
        <f t="shared" si="25"/>
        <v>279.1175088547816</v>
      </c>
      <c r="J123" s="63">
        <f t="shared" si="26"/>
        <v>237.24988252656433</v>
      </c>
      <c r="K123" s="69">
        <f t="shared" si="18"/>
        <v>41.867626328217256</v>
      </c>
      <c r="L123" s="36">
        <f t="shared" si="19"/>
        <v>42.99</v>
      </c>
      <c r="M123" s="36">
        <f t="shared" si="20"/>
        <v>236.12750885478158</v>
      </c>
      <c r="N123" s="36">
        <f t="shared" si="21"/>
        <v>0.99</v>
      </c>
      <c r="O123" s="53">
        <v>12</v>
      </c>
      <c r="P123" s="36">
        <f t="shared" si="22"/>
        <v>32.5</v>
      </c>
      <c r="Q123" s="72">
        <f t="shared" si="23"/>
        <v>0.8370220478584616</v>
      </c>
      <c r="R123" s="36" t="e">
        <f>+(((#REF!+I123)-(O123+P123+#REF!)/(F123+(#REF!)))/1.25)</f>
        <v>#REF!</v>
      </c>
      <c r="S123" s="9"/>
    </row>
    <row r="124" spans="2:19" ht="17.25">
      <c r="B124" s="13">
        <v>4</v>
      </c>
      <c r="C124" s="8" t="s">
        <v>5</v>
      </c>
      <c r="D124" s="13" t="s">
        <v>415</v>
      </c>
      <c r="E124" s="8" t="s">
        <v>416</v>
      </c>
      <c r="F124" s="32">
        <v>2</v>
      </c>
      <c r="G124" s="8" t="s">
        <v>417</v>
      </c>
      <c r="H124" s="79">
        <f t="shared" si="24"/>
        <v>745.8190515643447</v>
      </c>
      <c r="I124" s="62">
        <f t="shared" si="25"/>
        <v>509.6915427095632</v>
      </c>
      <c r="J124" s="63">
        <f t="shared" si="26"/>
        <v>433.2378113031287</v>
      </c>
      <c r="K124" s="69">
        <f t="shared" si="18"/>
        <v>76.45373140643449</v>
      </c>
      <c r="L124" s="36">
        <f t="shared" si="19"/>
        <v>37.436525</v>
      </c>
      <c r="M124" s="36">
        <f t="shared" si="20"/>
        <v>472.25501770956316</v>
      </c>
      <c r="N124" s="36">
        <f t="shared" si="21"/>
        <v>0.756525</v>
      </c>
      <c r="O124" s="53">
        <v>9.17</v>
      </c>
      <c r="P124" s="36">
        <f t="shared" si="22"/>
        <v>65</v>
      </c>
      <c r="Q124" s="72">
        <f t="shared" si="23"/>
        <v>0.8529963346033087</v>
      </c>
      <c r="R124" s="36" t="e">
        <f>+(((#REF!+I124)-(O124+P124+#REF!)/(F124+(#REF!)))/1.25)</f>
        <v>#REF!</v>
      </c>
      <c r="S124" s="9"/>
    </row>
    <row r="125" spans="2:19" ht="17.25">
      <c r="B125" s="13">
        <v>4</v>
      </c>
      <c r="C125" s="8" t="s">
        <v>5</v>
      </c>
      <c r="D125" s="13" t="s">
        <v>418</v>
      </c>
      <c r="E125" s="8" t="s">
        <v>419</v>
      </c>
      <c r="F125" s="32">
        <v>0.5</v>
      </c>
      <c r="G125" s="8" t="s">
        <v>420</v>
      </c>
      <c r="H125" s="79">
        <f t="shared" si="24"/>
        <v>320.5747566410862</v>
      </c>
      <c r="I125" s="62">
        <f t="shared" si="25"/>
        <v>261.54287942739074</v>
      </c>
      <c r="J125" s="63">
        <f t="shared" si="26"/>
        <v>222.31144751328213</v>
      </c>
      <c r="K125" s="69">
        <f t="shared" si="18"/>
        <v>39.23143191410861</v>
      </c>
      <c r="L125" s="36">
        <f t="shared" si="19"/>
        <v>143.47912499999998</v>
      </c>
      <c r="M125" s="36">
        <f t="shared" si="20"/>
        <v>118.06375442739079</v>
      </c>
      <c r="N125" s="36">
        <f t="shared" si="21"/>
        <v>3.304125</v>
      </c>
      <c r="O125" s="53">
        <v>40.05</v>
      </c>
      <c r="P125" s="36">
        <f t="shared" si="22"/>
        <v>16.25</v>
      </c>
      <c r="Q125" s="72">
        <f t="shared" si="23"/>
        <v>0.772105724573751</v>
      </c>
      <c r="R125" s="36" t="e">
        <f>+(((#REF!+I125)-(O125+P125+#REF!)/(F125+(#REF!)))/1.25)</f>
        <v>#REF!</v>
      </c>
      <c r="S125" s="9"/>
    </row>
    <row r="126" spans="2:19" ht="18" thickBot="1">
      <c r="B126" s="14">
        <v>4</v>
      </c>
      <c r="C126" s="4" t="s">
        <v>5</v>
      </c>
      <c r="D126" s="14" t="s">
        <v>421</v>
      </c>
      <c r="E126" s="4" t="s">
        <v>422</v>
      </c>
      <c r="F126" s="33">
        <v>0.75</v>
      </c>
      <c r="G126" s="4" t="s">
        <v>423</v>
      </c>
      <c r="H126" s="79">
        <f t="shared" si="24"/>
        <v>285.31272246162933</v>
      </c>
      <c r="I126" s="62">
        <f t="shared" si="25"/>
        <v>196.76490664108618</v>
      </c>
      <c r="J126" s="63">
        <f t="shared" si="26"/>
        <v>167.25017064492326</v>
      </c>
      <c r="K126" s="70">
        <f t="shared" si="18"/>
        <v>29.514735996162926</v>
      </c>
      <c r="L126" s="37">
        <f t="shared" si="19"/>
        <v>19.669275000000003</v>
      </c>
      <c r="M126" s="37">
        <f t="shared" si="20"/>
        <v>177.0956316410862</v>
      </c>
      <c r="N126" s="37">
        <f t="shared" si="21"/>
        <v>0.31927500000000003</v>
      </c>
      <c r="O126" s="54">
        <v>3.87</v>
      </c>
      <c r="P126" s="37">
        <f t="shared" si="22"/>
        <v>24.375</v>
      </c>
      <c r="Q126" s="73">
        <f t="shared" si="23"/>
        <v>0.8548304395961046</v>
      </c>
      <c r="R126" s="37" t="e">
        <f>+(((#REF!+I126)-(O126+P126+#REF!)/(F126+(#REF!)))/1.25)</f>
        <v>#REF!</v>
      </c>
      <c r="S126" s="5"/>
    </row>
    <row r="127" spans="2:19" ht="17.25">
      <c r="B127" s="12">
        <v>4</v>
      </c>
      <c r="C127" s="6" t="s">
        <v>6</v>
      </c>
      <c r="D127" s="12" t="s">
        <v>424</v>
      </c>
      <c r="E127" s="6" t="s">
        <v>425</v>
      </c>
      <c r="F127" s="31">
        <v>1.5</v>
      </c>
      <c r="G127" s="6" t="s">
        <v>426</v>
      </c>
      <c r="H127" s="79">
        <f t="shared" si="24"/>
        <v>554.1581449232586</v>
      </c>
      <c r="I127" s="62">
        <f t="shared" si="25"/>
        <v>377.06251328217235</v>
      </c>
      <c r="J127" s="63">
        <f t="shared" si="26"/>
        <v>320.5031362898465</v>
      </c>
      <c r="K127" s="68">
        <f t="shared" si="18"/>
        <v>56.55937699232584</v>
      </c>
      <c r="L127" s="35">
        <f t="shared" si="19"/>
        <v>22.87125</v>
      </c>
      <c r="M127" s="35">
        <f t="shared" si="20"/>
        <v>354.1912632821724</v>
      </c>
      <c r="N127" s="35">
        <f t="shared" si="21"/>
        <v>0.37125</v>
      </c>
      <c r="O127" s="55">
        <v>4.5</v>
      </c>
      <c r="P127" s="35">
        <f t="shared" si="22"/>
        <v>48.75</v>
      </c>
      <c r="Q127" s="71">
        <f t="shared" si="23"/>
        <v>0.8577921482216588</v>
      </c>
      <c r="R127" s="35" t="e">
        <f>+(((#REF!+I127)-(O127+P127+#REF!)/(F127+(#REF!)))/1.25)</f>
        <v>#REF!</v>
      </c>
      <c r="S127" s="7"/>
    </row>
    <row r="128" spans="2:19" ht="17.25">
      <c r="B128" s="13">
        <v>4</v>
      </c>
      <c r="C128" s="8" t="s">
        <v>6</v>
      </c>
      <c r="D128" s="13" t="s">
        <v>427</v>
      </c>
      <c r="E128" s="8" t="s">
        <v>428</v>
      </c>
      <c r="F128" s="32">
        <v>1</v>
      </c>
      <c r="G128" s="8" t="s">
        <v>429</v>
      </c>
      <c r="H128" s="79">
        <f t="shared" si="24"/>
        <v>374.6037632821724</v>
      </c>
      <c r="I128" s="62">
        <f t="shared" si="25"/>
        <v>256.5400088547816</v>
      </c>
      <c r="J128" s="63">
        <f t="shared" si="26"/>
        <v>218.05900752656436</v>
      </c>
      <c r="K128" s="69">
        <f t="shared" si="18"/>
        <v>38.481001328217246</v>
      </c>
      <c r="L128" s="36">
        <f t="shared" si="19"/>
        <v>20.4125</v>
      </c>
      <c r="M128" s="36">
        <f t="shared" si="20"/>
        <v>236.12750885478158</v>
      </c>
      <c r="N128" s="36">
        <f t="shared" si="21"/>
        <v>0.41250000000000003</v>
      </c>
      <c r="O128" s="53">
        <v>5</v>
      </c>
      <c r="P128" s="36">
        <f t="shared" si="22"/>
        <v>32.5</v>
      </c>
      <c r="Q128" s="72">
        <f t="shared" si="23"/>
        <v>0.8522160337904215</v>
      </c>
      <c r="R128" s="36" t="e">
        <f>+(((#REF!+I128)-(O128+P128+#REF!)/(F128+(#REF!)))/1.25)</f>
        <v>#REF!</v>
      </c>
      <c r="S128" s="9"/>
    </row>
    <row r="129" spans="2:19" ht="17.25">
      <c r="B129" s="13">
        <v>4</v>
      </c>
      <c r="C129" s="8" t="s">
        <v>6</v>
      </c>
      <c r="D129" s="13" t="s">
        <v>430</v>
      </c>
      <c r="E129" s="8" t="s">
        <v>431</v>
      </c>
      <c r="F129" s="32">
        <v>0.75</v>
      </c>
      <c r="G129" s="8" t="s">
        <v>432</v>
      </c>
      <c r="H129" s="79">
        <f t="shared" si="24"/>
        <v>265.6434474616293</v>
      </c>
      <c r="I129" s="62">
        <f t="shared" si="25"/>
        <v>177.0956316410862</v>
      </c>
      <c r="J129" s="63">
        <f t="shared" si="26"/>
        <v>150.53128689492326</v>
      </c>
      <c r="K129" s="69">
        <f t="shared" si="18"/>
        <v>26.56434474616293</v>
      </c>
      <c r="L129" s="36">
        <f t="shared" si="19"/>
        <v>0</v>
      </c>
      <c r="M129" s="36">
        <f t="shared" si="20"/>
        <v>177.0956316410862</v>
      </c>
      <c r="N129" s="36">
        <f t="shared" si="21"/>
        <v>0</v>
      </c>
      <c r="O129" s="53">
        <v>0</v>
      </c>
      <c r="P129" s="36">
        <f t="shared" si="22"/>
        <v>24.375</v>
      </c>
      <c r="Q129" s="72">
        <f t="shared" si="23"/>
        <v>0.8623625</v>
      </c>
      <c r="R129" s="36" t="e">
        <f>+(((#REF!+I129)-(O129+P129+#REF!)/(F129+(#REF!)))/1.25)</f>
        <v>#REF!</v>
      </c>
      <c r="S129" s="9"/>
    </row>
    <row r="130" spans="2:19" ht="17.25">
      <c r="B130" s="13">
        <v>4</v>
      </c>
      <c r="C130" s="8" t="s">
        <v>6</v>
      </c>
      <c r="D130" s="13" t="s">
        <v>433</v>
      </c>
      <c r="E130" s="8" t="s">
        <v>434</v>
      </c>
      <c r="F130" s="32">
        <v>0.5</v>
      </c>
      <c r="G130" s="8" t="s">
        <v>435</v>
      </c>
      <c r="H130" s="79">
        <f t="shared" si="24"/>
        <v>214.7118816410862</v>
      </c>
      <c r="I130" s="62">
        <f t="shared" si="25"/>
        <v>155.6800044273908</v>
      </c>
      <c r="J130" s="63">
        <f t="shared" si="26"/>
        <v>132.32800376328217</v>
      </c>
      <c r="K130" s="69">
        <f t="shared" si="18"/>
        <v>23.35200066410863</v>
      </c>
      <c r="L130" s="36">
        <f t="shared" si="19"/>
        <v>37.61625</v>
      </c>
      <c r="M130" s="36">
        <f t="shared" si="20"/>
        <v>118.06375442739079</v>
      </c>
      <c r="N130" s="36">
        <f t="shared" si="21"/>
        <v>0.8662500000000001</v>
      </c>
      <c r="O130" s="53">
        <v>10.5</v>
      </c>
      <c r="P130" s="36">
        <f t="shared" si="22"/>
        <v>16.25</v>
      </c>
      <c r="Q130" s="72">
        <f t="shared" si="23"/>
        <v>0.8226088822288014</v>
      </c>
      <c r="R130" s="36" t="e">
        <f>+(((#REF!+I130)-(O130+P130+#REF!)/(F130+(#REF!)))/1.25)</f>
        <v>#REF!</v>
      </c>
      <c r="S130" s="9"/>
    </row>
    <row r="131" spans="2:19" ht="17.25">
      <c r="B131" s="13">
        <v>4</v>
      </c>
      <c r="C131" s="8" t="s">
        <v>6</v>
      </c>
      <c r="D131" s="13" t="s">
        <v>436</v>
      </c>
      <c r="E131" s="8" t="s">
        <v>943</v>
      </c>
      <c r="F131" s="32">
        <v>0.25</v>
      </c>
      <c r="G131" s="8" t="s">
        <v>437</v>
      </c>
      <c r="H131" s="79">
        <f t="shared" si="24"/>
        <v>108.96031582054309</v>
      </c>
      <c r="I131" s="62">
        <f t="shared" si="25"/>
        <v>79.44437721369539</v>
      </c>
      <c r="J131" s="63">
        <f t="shared" si="26"/>
        <v>67.52772063164107</v>
      </c>
      <c r="K131" s="69">
        <f t="shared" si="18"/>
        <v>11.916656582054316</v>
      </c>
      <c r="L131" s="36">
        <f t="shared" si="19"/>
        <v>20.4125</v>
      </c>
      <c r="M131" s="36">
        <f t="shared" si="20"/>
        <v>59.031877213695395</v>
      </c>
      <c r="N131" s="36">
        <f t="shared" si="21"/>
        <v>0.41250000000000003</v>
      </c>
      <c r="O131" s="53">
        <v>5</v>
      </c>
      <c r="P131" s="36">
        <f t="shared" si="22"/>
        <v>8.125</v>
      </c>
      <c r="Q131" s="72">
        <f t="shared" si="23"/>
        <v>0.8295977578931002</v>
      </c>
      <c r="R131" s="36" t="e">
        <f>+(((#REF!+I131)-(O131+P131+#REF!)/(F131+(#REF!)))/1.25)</f>
        <v>#REF!</v>
      </c>
      <c r="S131" s="9"/>
    </row>
    <row r="132" spans="2:19" ht="17.25">
      <c r="B132" s="13">
        <v>4</v>
      </c>
      <c r="C132" s="8" t="s">
        <v>6</v>
      </c>
      <c r="D132" s="13" t="s">
        <v>438</v>
      </c>
      <c r="E132" s="8" t="s">
        <v>439</v>
      </c>
      <c r="F132" s="32">
        <v>0.5</v>
      </c>
      <c r="G132" s="8" t="s">
        <v>440</v>
      </c>
      <c r="H132" s="79">
        <f t="shared" si="24"/>
        <v>201.5906316410862</v>
      </c>
      <c r="I132" s="62">
        <f t="shared" si="25"/>
        <v>142.5587544273908</v>
      </c>
      <c r="J132" s="63">
        <f t="shared" si="26"/>
        <v>121.17494126328218</v>
      </c>
      <c r="K132" s="69">
        <f t="shared" si="18"/>
        <v>21.383813164108616</v>
      </c>
      <c r="L132" s="36">
        <f t="shared" si="19"/>
        <v>24.495</v>
      </c>
      <c r="M132" s="36">
        <f t="shared" si="20"/>
        <v>118.06375442739079</v>
      </c>
      <c r="N132" s="36">
        <f t="shared" si="21"/>
        <v>0.495</v>
      </c>
      <c r="O132" s="53">
        <v>6</v>
      </c>
      <c r="P132" s="36">
        <f t="shared" si="22"/>
        <v>16.25</v>
      </c>
      <c r="Q132" s="72">
        <f t="shared" si="23"/>
        <v>0.8404517485344285</v>
      </c>
      <c r="R132" s="36" t="e">
        <f>+(((#REF!+I132)-(O132+P132+#REF!)/(F132+(#REF!)))/1.25)</f>
        <v>#REF!</v>
      </c>
      <c r="S132" s="9"/>
    </row>
    <row r="133" spans="2:19" ht="17.25">
      <c r="B133" s="13">
        <v>4</v>
      </c>
      <c r="C133" s="8" t="s">
        <v>6</v>
      </c>
      <c r="D133" s="13" t="s">
        <v>441</v>
      </c>
      <c r="E133" s="8" t="s">
        <v>442</v>
      </c>
      <c r="F133" s="32">
        <v>2.5</v>
      </c>
      <c r="G133" s="8" t="s">
        <v>443</v>
      </c>
      <c r="H133" s="79">
        <f t="shared" si="24"/>
        <v>1028.7781582054308</v>
      </c>
      <c r="I133" s="62">
        <f t="shared" si="25"/>
        <v>733.618772136954</v>
      </c>
      <c r="J133" s="63">
        <f t="shared" si="26"/>
        <v>623.575956316411</v>
      </c>
      <c r="K133" s="69">
        <f t="shared" si="18"/>
        <v>110.04281582054307</v>
      </c>
      <c r="L133" s="36">
        <f t="shared" si="19"/>
        <v>143.3</v>
      </c>
      <c r="M133" s="36">
        <f t="shared" si="20"/>
        <v>590.318772136954</v>
      </c>
      <c r="N133" s="36">
        <f t="shared" si="21"/>
        <v>3.3000000000000003</v>
      </c>
      <c r="O133" s="53">
        <v>40</v>
      </c>
      <c r="P133" s="36">
        <f t="shared" si="22"/>
        <v>81.25</v>
      </c>
      <c r="Q133" s="72">
        <f t="shared" si="23"/>
        <v>0.8302251731683488</v>
      </c>
      <c r="R133" s="36" t="e">
        <f>+(((#REF!+I133)-(O133+P133+#REF!)/(F133+(#REF!)))/1.25)</f>
        <v>#REF!</v>
      </c>
      <c r="S133" s="9"/>
    </row>
    <row r="134" spans="2:19" ht="17.25">
      <c r="B134" s="13">
        <v>4</v>
      </c>
      <c r="C134" s="8" t="s">
        <v>6</v>
      </c>
      <c r="D134" s="13" t="s">
        <v>444</v>
      </c>
      <c r="E134" s="8" t="s">
        <v>445</v>
      </c>
      <c r="F134" s="32">
        <v>2.5</v>
      </c>
      <c r="G134" s="8" t="s">
        <v>446</v>
      </c>
      <c r="H134" s="79">
        <f t="shared" si="24"/>
        <v>1145.7906582054309</v>
      </c>
      <c r="I134" s="62">
        <f t="shared" si="25"/>
        <v>850.631272136954</v>
      </c>
      <c r="J134" s="63">
        <f t="shared" si="26"/>
        <v>723.0365813164109</v>
      </c>
      <c r="K134" s="69">
        <f t="shared" si="18"/>
        <v>127.59469082054306</v>
      </c>
      <c r="L134" s="36">
        <f t="shared" si="19"/>
        <v>260.3125</v>
      </c>
      <c r="M134" s="36">
        <f t="shared" si="20"/>
        <v>590.318772136954</v>
      </c>
      <c r="N134" s="36">
        <f t="shared" si="21"/>
        <v>10.3125</v>
      </c>
      <c r="O134" s="53">
        <v>125</v>
      </c>
      <c r="P134" s="36">
        <f t="shared" si="22"/>
        <v>81.25</v>
      </c>
      <c r="Q134" s="72">
        <f t="shared" si="23"/>
        <v>0.7454096656287369</v>
      </c>
      <c r="R134" s="36" t="e">
        <f>+(((#REF!+I134)-(O134+P134+#REF!)/(F134+(#REF!)))/1.25)</f>
        <v>#REF!</v>
      </c>
      <c r="S134" s="9"/>
    </row>
    <row r="135" spans="2:19" ht="17.25">
      <c r="B135" s="13">
        <v>4</v>
      </c>
      <c r="C135" s="8" t="s">
        <v>6</v>
      </c>
      <c r="D135" s="13" t="s">
        <v>447</v>
      </c>
      <c r="E135" s="8" t="s">
        <v>448</v>
      </c>
      <c r="F135" s="32">
        <v>3</v>
      </c>
      <c r="G135" s="8" t="s">
        <v>449</v>
      </c>
      <c r="H135" s="79">
        <f t="shared" si="24"/>
        <v>1481.1562898465172</v>
      </c>
      <c r="I135" s="62">
        <f t="shared" si="25"/>
        <v>1126.9650265643447</v>
      </c>
      <c r="J135" s="63">
        <f t="shared" si="26"/>
        <v>957.920272579693</v>
      </c>
      <c r="K135" s="69">
        <f t="shared" si="18"/>
        <v>169.04475398465172</v>
      </c>
      <c r="L135" s="36">
        <f t="shared" si="19"/>
        <v>418.5825</v>
      </c>
      <c r="M135" s="36">
        <f t="shared" si="20"/>
        <v>708.3825265643447</v>
      </c>
      <c r="N135" s="36">
        <f t="shared" si="21"/>
        <v>16.5825</v>
      </c>
      <c r="O135" s="53">
        <v>201</v>
      </c>
      <c r="P135" s="36">
        <f t="shared" si="22"/>
        <v>97.5</v>
      </c>
      <c r="Q135" s="72">
        <f t="shared" si="23"/>
        <v>0.7204150150421637</v>
      </c>
      <c r="R135" s="36" t="e">
        <f>+(((#REF!+I135)-(O135+P135+#REF!)/(F135+(#REF!)))/1.25)</f>
        <v>#REF!</v>
      </c>
      <c r="S135" s="9"/>
    </row>
    <row r="136" spans="2:19" ht="17.25">
      <c r="B136" s="13">
        <v>4</v>
      </c>
      <c r="C136" s="8" t="s">
        <v>6</v>
      </c>
      <c r="D136" s="13" t="s">
        <v>450</v>
      </c>
      <c r="E136" s="8" t="s">
        <v>451</v>
      </c>
      <c r="F136" s="32">
        <v>0.5</v>
      </c>
      <c r="G136" s="8" t="s">
        <v>452</v>
      </c>
      <c r="H136" s="79">
        <f t="shared" si="24"/>
        <v>205.67313164108617</v>
      </c>
      <c r="I136" s="62">
        <f t="shared" si="25"/>
        <v>146.64125442739078</v>
      </c>
      <c r="J136" s="63">
        <f t="shared" si="26"/>
        <v>124.64506626328216</v>
      </c>
      <c r="K136" s="69">
        <f t="shared" si="18"/>
        <v>21.996188164108617</v>
      </c>
      <c r="L136" s="36">
        <f t="shared" si="19"/>
        <v>28.5775</v>
      </c>
      <c r="M136" s="36">
        <f t="shared" si="20"/>
        <v>118.06375442739079</v>
      </c>
      <c r="N136" s="36">
        <f t="shared" si="21"/>
        <v>0.5775</v>
      </c>
      <c r="O136" s="53">
        <v>7</v>
      </c>
      <c r="P136" s="36">
        <f t="shared" si="22"/>
        <v>16.25</v>
      </c>
      <c r="Q136" s="72">
        <f t="shared" si="23"/>
        <v>0.8375116191344493</v>
      </c>
      <c r="R136" s="36" t="e">
        <f>+(((#REF!+I136)-(O136+P136+#REF!)/(F136+(#REF!)))/1.25)</f>
        <v>#REF!</v>
      </c>
      <c r="S136" s="9"/>
    </row>
    <row r="137" spans="2:19" ht="17.25">
      <c r="B137" s="13">
        <v>4</v>
      </c>
      <c r="C137" s="8" t="s">
        <v>6</v>
      </c>
      <c r="D137" s="13" t="s">
        <v>453</v>
      </c>
      <c r="E137" s="8" t="s">
        <v>454</v>
      </c>
      <c r="F137" s="32">
        <v>1</v>
      </c>
      <c r="G137" s="8" t="s">
        <v>455</v>
      </c>
      <c r="H137" s="79">
        <f t="shared" si="24"/>
        <v>447.33626328217235</v>
      </c>
      <c r="I137" s="62">
        <f t="shared" si="25"/>
        <v>329.27250885478156</v>
      </c>
      <c r="J137" s="63">
        <f t="shared" si="26"/>
        <v>279.8816325265643</v>
      </c>
      <c r="K137" s="69">
        <f t="shared" si="18"/>
        <v>49.390876328217246</v>
      </c>
      <c r="L137" s="36">
        <f t="shared" si="19"/>
        <v>93.145</v>
      </c>
      <c r="M137" s="36">
        <f t="shared" si="20"/>
        <v>236.12750885478158</v>
      </c>
      <c r="N137" s="36">
        <f t="shared" si="21"/>
        <v>2.145</v>
      </c>
      <c r="O137" s="53">
        <v>26</v>
      </c>
      <c r="P137" s="36">
        <f t="shared" si="22"/>
        <v>32.5</v>
      </c>
      <c r="Q137" s="72">
        <f t="shared" si="23"/>
        <v>0.8158212472370533</v>
      </c>
      <c r="R137" s="36" t="e">
        <f>+(((#REF!+I137)-(O137+P137+#REF!)/(F137+(#REF!)))/1.25)</f>
        <v>#REF!</v>
      </c>
      <c r="S137" s="9"/>
    </row>
    <row r="138" spans="2:19" ht="17.25">
      <c r="B138" s="13">
        <v>4</v>
      </c>
      <c r="C138" s="8" t="s">
        <v>6</v>
      </c>
      <c r="D138" s="13" t="s">
        <v>456</v>
      </c>
      <c r="E138" s="8" t="s">
        <v>457</v>
      </c>
      <c r="F138" s="32">
        <v>1.25</v>
      </c>
      <c r="G138" s="8" t="s">
        <v>458</v>
      </c>
      <c r="H138" s="79">
        <f t="shared" si="24"/>
        <v>496.47657910271545</v>
      </c>
      <c r="I138" s="62">
        <f t="shared" si="25"/>
        <v>348.896886068477</v>
      </c>
      <c r="J138" s="63">
        <f t="shared" si="26"/>
        <v>296.56235315820544</v>
      </c>
      <c r="K138" s="69">
        <f t="shared" si="18"/>
        <v>52.33453291027155</v>
      </c>
      <c r="L138" s="36">
        <f t="shared" si="19"/>
        <v>53.7375</v>
      </c>
      <c r="M138" s="36">
        <f t="shared" si="20"/>
        <v>295.159386068477</v>
      </c>
      <c r="N138" s="36">
        <f t="shared" si="21"/>
        <v>1.2375</v>
      </c>
      <c r="O138" s="53">
        <v>15</v>
      </c>
      <c r="P138" s="36">
        <f t="shared" si="22"/>
        <v>40.625</v>
      </c>
      <c r="Q138" s="72">
        <f t="shared" si="23"/>
        <v>0.8370220478584616</v>
      </c>
      <c r="R138" s="36" t="e">
        <f>+(((#REF!+I138)-(O138+P138+#REF!)/(F138+(#REF!)))/1.25)</f>
        <v>#REF!</v>
      </c>
      <c r="S138" s="9"/>
    </row>
    <row r="139" spans="2:19" ht="17.25">
      <c r="B139" s="13">
        <v>4</v>
      </c>
      <c r="C139" s="8" t="s">
        <v>6</v>
      </c>
      <c r="D139" s="13" t="s">
        <v>459</v>
      </c>
      <c r="E139" s="8" t="s">
        <v>460</v>
      </c>
      <c r="F139" s="32">
        <v>0.75</v>
      </c>
      <c r="G139" s="8" t="s">
        <v>461</v>
      </c>
      <c r="H139" s="79">
        <f t="shared" si="24"/>
        <v>298.3034474616293</v>
      </c>
      <c r="I139" s="62">
        <f t="shared" si="25"/>
        <v>209.75563164108618</v>
      </c>
      <c r="J139" s="63">
        <f t="shared" si="26"/>
        <v>178.29228689492325</v>
      </c>
      <c r="K139" s="69">
        <f t="shared" si="18"/>
        <v>31.46334474616293</v>
      </c>
      <c r="L139" s="36">
        <f t="shared" si="19"/>
        <v>32.66</v>
      </c>
      <c r="M139" s="36">
        <f t="shared" si="20"/>
        <v>177.0956316410862</v>
      </c>
      <c r="N139" s="36">
        <f t="shared" si="21"/>
        <v>0.66</v>
      </c>
      <c r="O139" s="53">
        <v>8</v>
      </c>
      <c r="P139" s="36">
        <f t="shared" si="22"/>
        <v>24.375</v>
      </c>
      <c r="Q139" s="72">
        <f t="shared" si="23"/>
        <v>0.8425072083093038</v>
      </c>
      <c r="R139" s="36" t="e">
        <f>+(((#REF!+I139)-(O139+P139+#REF!)/(F139+(#REF!)))/1.25)</f>
        <v>#REF!</v>
      </c>
      <c r="S139" s="9"/>
    </row>
    <row r="140" spans="2:19" ht="17.25">
      <c r="B140" s="13">
        <v>4</v>
      </c>
      <c r="C140" s="8" t="s">
        <v>6</v>
      </c>
      <c r="D140" s="13" t="s">
        <v>462</v>
      </c>
      <c r="E140" s="8" t="s">
        <v>463</v>
      </c>
      <c r="F140" s="32">
        <v>0.25</v>
      </c>
      <c r="G140" s="8" t="s">
        <v>464</v>
      </c>
      <c r="H140" s="79">
        <f t="shared" si="24"/>
        <v>147.6590658205431</v>
      </c>
      <c r="I140" s="62">
        <f t="shared" si="25"/>
        <v>118.1431272136954</v>
      </c>
      <c r="J140" s="63">
        <f t="shared" si="26"/>
        <v>100.42165813164108</v>
      </c>
      <c r="K140" s="69">
        <f t="shared" si="18"/>
        <v>17.721469082054313</v>
      </c>
      <c r="L140" s="36">
        <f t="shared" si="19"/>
        <v>59.11125</v>
      </c>
      <c r="M140" s="36">
        <f t="shared" si="20"/>
        <v>59.031877213695395</v>
      </c>
      <c r="N140" s="36">
        <f t="shared" si="21"/>
        <v>1.36125</v>
      </c>
      <c r="O140" s="53">
        <v>16.5</v>
      </c>
      <c r="P140" s="36">
        <f t="shared" si="22"/>
        <v>8.125</v>
      </c>
      <c r="Q140" s="72">
        <f t="shared" si="23"/>
        <v>0.7800443359434994</v>
      </c>
      <c r="R140" s="36" t="e">
        <f>+(((#REF!+I140)-(O140+P140+#REF!)/(F140+(#REF!)))/1.25)</f>
        <v>#REF!</v>
      </c>
      <c r="S140" s="9"/>
    </row>
    <row r="141" spans="2:19" ht="18" thickBot="1">
      <c r="B141" s="14">
        <v>4</v>
      </c>
      <c r="C141" s="4" t="s">
        <v>6</v>
      </c>
      <c r="D141" s="14" t="s">
        <v>465</v>
      </c>
      <c r="E141" s="4" t="s">
        <v>466</v>
      </c>
      <c r="F141" s="33">
        <v>0.25</v>
      </c>
      <c r="G141" s="4" t="s">
        <v>467</v>
      </c>
      <c r="H141" s="79">
        <f t="shared" si="24"/>
        <v>219.30906582054308</v>
      </c>
      <c r="I141" s="62">
        <f t="shared" si="25"/>
        <v>189.79312721369539</v>
      </c>
      <c r="J141" s="63">
        <f t="shared" si="26"/>
        <v>161.32415813164107</v>
      </c>
      <c r="K141" s="70">
        <f t="shared" si="18"/>
        <v>28.468969082054315</v>
      </c>
      <c r="L141" s="37">
        <f t="shared" si="19"/>
        <v>130.76125</v>
      </c>
      <c r="M141" s="37">
        <f t="shared" si="20"/>
        <v>59.031877213695395</v>
      </c>
      <c r="N141" s="37">
        <f t="shared" si="21"/>
        <v>3.01125</v>
      </c>
      <c r="O141" s="54">
        <v>36.5</v>
      </c>
      <c r="P141" s="37">
        <f t="shared" si="22"/>
        <v>8.125</v>
      </c>
      <c r="Q141" s="73">
        <f t="shared" si="23"/>
        <v>0.7490096153673441</v>
      </c>
      <c r="R141" s="37" t="e">
        <f>+(((#REF!+I141)-(O141+P141+#REF!)/(F141+(#REF!)))/1.25)</f>
        <v>#REF!</v>
      </c>
      <c r="S141" s="5"/>
    </row>
    <row r="142" spans="2:19" ht="17.25">
      <c r="B142" s="12">
        <v>4</v>
      </c>
      <c r="C142" s="6" t="s">
        <v>7</v>
      </c>
      <c r="D142" s="12" t="s">
        <v>468</v>
      </c>
      <c r="E142" s="6" t="s">
        <v>469</v>
      </c>
      <c r="F142" s="31">
        <v>2.5</v>
      </c>
      <c r="G142" s="6" t="s">
        <v>470</v>
      </c>
      <c r="H142" s="79">
        <f t="shared" si="24"/>
        <v>1241.585658205431</v>
      </c>
      <c r="I142" s="62">
        <f t="shared" si="25"/>
        <v>946.4262721369539</v>
      </c>
      <c r="J142" s="63">
        <f t="shared" si="26"/>
        <v>804.4623313164108</v>
      </c>
      <c r="K142" s="68">
        <f t="shared" si="18"/>
        <v>141.96394082054314</v>
      </c>
      <c r="L142" s="35">
        <f t="shared" si="19"/>
        <v>356.1075</v>
      </c>
      <c r="M142" s="35">
        <f t="shared" si="20"/>
        <v>590.318772136954</v>
      </c>
      <c r="N142" s="35">
        <f t="shared" si="21"/>
        <v>14.1075</v>
      </c>
      <c r="O142" s="55">
        <v>171</v>
      </c>
      <c r="P142" s="35">
        <f t="shared" si="22"/>
        <v>81.25</v>
      </c>
      <c r="Q142" s="71">
        <f t="shared" si="23"/>
        <v>0.7185649766477992</v>
      </c>
      <c r="R142" s="35" t="e">
        <f>+(((#REF!+I142)-(O142+P142+#REF!)/(F142+(#REF!)))/1.25)</f>
        <v>#REF!</v>
      </c>
      <c r="S142" s="7"/>
    </row>
    <row r="143" spans="2:19" ht="17.25">
      <c r="B143" s="13">
        <v>4</v>
      </c>
      <c r="C143" s="8" t="s">
        <v>7</v>
      </c>
      <c r="D143" s="13" t="s">
        <v>471</v>
      </c>
      <c r="E143" s="8" t="s">
        <v>472</v>
      </c>
      <c r="F143" s="32">
        <v>1</v>
      </c>
      <c r="G143" s="8" t="s">
        <v>473</v>
      </c>
      <c r="H143" s="79">
        <f t="shared" si="24"/>
        <v>710.2987632821723</v>
      </c>
      <c r="I143" s="62">
        <f t="shared" si="25"/>
        <v>592.2350088547817</v>
      </c>
      <c r="J143" s="63">
        <f t="shared" si="26"/>
        <v>503.3997575265644</v>
      </c>
      <c r="K143" s="69">
        <f t="shared" si="18"/>
        <v>88.83525132821728</v>
      </c>
      <c r="L143" s="36">
        <f t="shared" si="19"/>
        <v>356.1075</v>
      </c>
      <c r="M143" s="36">
        <f t="shared" si="20"/>
        <v>236.12750885478158</v>
      </c>
      <c r="N143" s="36">
        <f t="shared" si="21"/>
        <v>14.1075</v>
      </c>
      <c r="O143" s="53">
        <v>171</v>
      </c>
      <c r="P143" s="36">
        <f t="shared" si="22"/>
        <v>32.5</v>
      </c>
      <c r="Q143" s="72">
        <f t="shared" si="23"/>
        <v>0.6325656255600416</v>
      </c>
      <c r="R143" s="36" t="e">
        <f>+(((#REF!+I143)-(O143+P143+#REF!)/(F143+(#REF!)))/1.25)</f>
        <v>#REF!</v>
      </c>
      <c r="S143" s="9"/>
    </row>
    <row r="144" spans="2:19" ht="17.25">
      <c r="B144" s="13">
        <v>4</v>
      </c>
      <c r="C144" s="8" t="s">
        <v>7</v>
      </c>
      <c r="D144" s="13" t="s">
        <v>474</v>
      </c>
      <c r="E144" s="8" t="s">
        <v>475</v>
      </c>
      <c r="F144" s="32">
        <v>2.5</v>
      </c>
      <c r="G144" s="8" t="s">
        <v>476</v>
      </c>
      <c r="H144" s="79">
        <f t="shared" si="24"/>
        <v>1197.8531582054309</v>
      </c>
      <c r="I144" s="62">
        <f t="shared" si="25"/>
        <v>902.693772136954</v>
      </c>
      <c r="J144" s="63">
        <f t="shared" si="26"/>
        <v>767.2897063164108</v>
      </c>
      <c r="K144" s="69">
        <f t="shared" si="18"/>
        <v>135.4040658205431</v>
      </c>
      <c r="L144" s="36">
        <f t="shared" si="19"/>
        <v>312.375</v>
      </c>
      <c r="M144" s="36">
        <f t="shared" si="20"/>
        <v>590.318772136954</v>
      </c>
      <c r="N144" s="36">
        <f t="shared" si="21"/>
        <v>12.375</v>
      </c>
      <c r="O144" s="53">
        <v>150</v>
      </c>
      <c r="P144" s="36">
        <f t="shared" si="22"/>
        <v>81.25</v>
      </c>
      <c r="Q144" s="72">
        <f t="shared" si="23"/>
        <v>0.7301133479371806</v>
      </c>
      <c r="R144" s="36" t="e">
        <f>+(((#REF!+I144)-(O144+P144+#REF!)/(F144+(#REF!)))/1.25)</f>
        <v>#REF!</v>
      </c>
      <c r="S144" s="9"/>
    </row>
    <row r="145" spans="2:19" ht="17.25">
      <c r="B145" s="13">
        <v>4</v>
      </c>
      <c r="C145" s="8" t="s">
        <v>7</v>
      </c>
      <c r="D145" s="13" t="s">
        <v>477</v>
      </c>
      <c r="E145" s="8" t="s">
        <v>478</v>
      </c>
      <c r="F145" s="32">
        <v>1</v>
      </c>
      <c r="G145" s="8" t="s">
        <v>479</v>
      </c>
      <c r="H145" s="79">
        <f t="shared" si="24"/>
        <v>666.5662632821724</v>
      </c>
      <c r="I145" s="62">
        <f t="shared" si="25"/>
        <v>548.5025088547816</v>
      </c>
      <c r="J145" s="63">
        <f t="shared" si="26"/>
        <v>466.22713252656433</v>
      </c>
      <c r="K145" s="69">
        <f t="shared" si="18"/>
        <v>82.27537632821725</v>
      </c>
      <c r="L145" s="36">
        <f t="shared" si="19"/>
        <v>312.375</v>
      </c>
      <c r="M145" s="36">
        <f t="shared" si="20"/>
        <v>236.12750885478158</v>
      </c>
      <c r="N145" s="36">
        <f t="shared" si="21"/>
        <v>12.375</v>
      </c>
      <c r="O145" s="53">
        <v>150</v>
      </c>
      <c r="P145" s="36">
        <f t="shared" si="22"/>
        <v>32.5</v>
      </c>
      <c r="Q145" s="72">
        <f t="shared" si="23"/>
        <v>0.644714478322297</v>
      </c>
      <c r="R145" s="36" t="e">
        <f>+(((#REF!+I145)-(O145+P145+#REF!)/(F145+(#REF!)))/1.25)</f>
        <v>#REF!</v>
      </c>
      <c r="S145" s="9"/>
    </row>
    <row r="146" spans="2:19" ht="17.25">
      <c r="B146" s="13">
        <v>4</v>
      </c>
      <c r="C146" s="8" t="s">
        <v>7</v>
      </c>
      <c r="D146" s="13" t="s">
        <v>480</v>
      </c>
      <c r="E146" s="8" t="s">
        <v>481</v>
      </c>
      <c r="F146" s="32">
        <v>1</v>
      </c>
      <c r="G146" s="8" t="s">
        <v>482</v>
      </c>
      <c r="H146" s="79">
        <f t="shared" si="24"/>
        <v>479.57876328217236</v>
      </c>
      <c r="I146" s="62">
        <f t="shared" si="25"/>
        <v>361.51500885478157</v>
      </c>
      <c r="J146" s="63">
        <f t="shared" si="26"/>
        <v>307.28775752656435</v>
      </c>
      <c r="K146" s="69">
        <f t="shared" si="18"/>
        <v>54.22725132821722</v>
      </c>
      <c r="L146" s="36">
        <f t="shared" si="19"/>
        <v>125.3875</v>
      </c>
      <c r="M146" s="36">
        <f t="shared" si="20"/>
        <v>236.12750885478158</v>
      </c>
      <c r="N146" s="36">
        <f t="shared" si="21"/>
        <v>2.8875</v>
      </c>
      <c r="O146" s="53">
        <v>35</v>
      </c>
      <c r="P146" s="36">
        <f t="shared" si="22"/>
        <v>32.5</v>
      </c>
      <c r="Q146" s="72">
        <f t="shared" si="23"/>
        <v>0.8052985400994119</v>
      </c>
      <c r="R146" s="36" t="e">
        <f>+(((#REF!+I146)-(O146+P146+#REF!)/(F146+(#REF!)))/1.25)</f>
        <v>#REF!</v>
      </c>
      <c r="S146" s="9"/>
    </row>
    <row r="147" spans="2:19" ht="17.25">
      <c r="B147" s="13">
        <v>4</v>
      </c>
      <c r="C147" s="8" t="s">
        <v>7</v>
      </c>
      <c r="D147" s="13" t="s">
        <v>483</v>
      </c>
      <c r="E147" s="8" t="s">
        <v>484</v>
      </c>
      <c r="F147" s="32">
        <v>1</v>
      </c>
      <c r="G147" s="8" t="s">
        <v>485</v>
      </c>
      <c r="H147" s="79">
        <f t="shared" si="24"/>
        <v>508.3162632821724</v>
      </c>
      <c r="I147" s="62">
        <f t="shared" si="25"/>
        <v>390.2525088547816</v>
      </c>
      <c r="J147" s="63">
        <f t="shared" si="26"/>
        <v>331.71463252656434</v>
      </c>
      <c r="K147" s="69">
        <f t="shared" si="18"/>
        <v>58.53787632821724</v>
      </c>
      <c r="L147" s="36">
        <f t="shared" si="19"/>
        <v>154.125</v>
      </c>
      <c r="M147" s="36">
        <f t="shared" si="20"/>
        <v>236.12750885478158</v>
      </c>
      <c r="N147" s="36">
        <f t="shared" si="21"/>
        <v>4.125</v>
      </c>
      <c r="O147" s="53">
        <v>50</v>
      </c>
      <c r="P147" s="36">
        <f t="shared" si="22"/>
        <v>32.5</v>
      </c>
      <c r="Q147" s="72">
        <f t="shared" si="23"/>
        <v>0.7780283328499129</v>
      </c>
      <c r="R147" s="36" t="e">
        <f>+(((#REF!+I147)-(O147+P147+#REF!)/(F147+(#REF!)))/1.25)</f>
        <v>#REF!</v>
      </c>
      <c r="S147" s="9"/>
    </row>
    <row r="148" spans="2:19" ht="17.25">
      <c r="B148" s="13">
        <v>4</v>
      </c>
      <c r="C148" s="8" t="s">
        <v>7</v>
      </c>
      <c r="D148" s="13" t="s">
        <v>486</v>
      </c>
      <c r="E148" s="8" t="s">
        <v>487</v>
      </c>
      <c r="F148" s="32">
        <v>2</v>
      </c>
      <c r="G148" s="8" t="s">
        <v>488</v>
      </c>
      <c r="H148" s="79">
        <f t="shared" si="24"/>
        <v>982.3562265643448</v>
      </c>
      <c r="I148" s="62">
        <f t="shared" si="25"/>
        <v>746.2287177095632</v>
      </c>
      <c r="J148" s="63">
        <f t="shared" si="26"/>
        <v>634.2944100531287</v>
      </c>
      <c r="K148" s="69">
        <f t="shared" si="18"/>
        <v>111.9343076564345</v>
      </c>
      <c r="L148" s="36">
        <f t="shared" si="19"/>
        <v>273.9737</v>
      </c>
      <c r="M148" s="36">
        <f t="shared" si="20"/>
        <v>472.25501770956316</v>
      </c>
      <c r="N148" s="36">
        <f t="shared" si="21"/>
        <v>10.8537</v>
      </c>
      <c r="O148" s="53">
        <v>131.56</v>
      </c>
      <c r="P148" s="36">
        <f t="shared" si="22"/>
        <v>65</v>
      </c>
      <c r="Q148" s="72">
        <f t="shared" si="23"/>
        <v>0.722050766638109</v>
      </c>
      <c r="R148" s="36" t="e">
        <f>+(((#REF!+I148)-(O148+P148+#REF!)/(F148+(#REF!)))/1.25)</f>
        <v>#REF!</v>
      </c>
      <c r="S148" s="9"/>
    </row>
    <row r="149" spans="2:19" ht="17.25">
      <c r="B149" s="13">
        <v>4</v>
      </c>
      <c r="C149" s="8" t="s">
        <v>7</v>
      </c>
      <c r="D149" s="13" t="s">
        <v>489</v>
      </c>
      <c r="E149" s="8" t="s">
        <v>490</v>
      </c>
      <c r="F149" s="32">
        <v>1</v>
      </c>
      <c r="G149" s="8" t="s">
        <v>491</v>
      </c>
      <c r="H149" s="79">
        <f t="shared" si="24"/>
        <v>431.8956882821724</v>
      </c>
      <c r="I149" s="62">
        <f t="shared" si="25"/>
        <v>313.8319338547816</v>
      </c>
      <c r="J149" s="63">
        <f t="shared" si="26"/>
        <v>266.75714377656436</v>
      </c>
      <c r="K149" s="69">
        <f t="shared" si="18"/>
        <v>47.074790078217234</v>
      </c>
      <c r="L149" s="36">
        <f t="shared" si="19"/>
        <v>77.704425</v>
      </c>
      <c r="M149" s="36">
        <f t="shared" si="20"/>
        <v>236.12750885478158</v>
      </c>
      <c r="N149" s="36">
        <f t="shared" si="21"/>
        <v>1.7894250000000003</v>
      </c>
      <c r="O149" s="53">
        <v>21.69</v>
      </c>
      <c r="P149" s="36">
        <f t="shared" si="22"/>
        <v>32.5</v>
      </c>
      <c r="Q149" s="72">
        <f t="shared" si="23"/>
        <v>0.8216261031425083</v>
      </c>
      <c r="R149" s="36" t="e">
        <f>+(((#REF!+I149)-(O149+P149+#REF!)/(F149+(#REF!)))/1.25)</f>
        <v>#REF!</v>
      </c>
      <c r="S149" s="9"/>
    </row>
    <row r="150" spans="2:19" ht="17.25">
      <c r="B150" s="13">
        <v>4</v>
      </c>
      <c r="C150" s="8" t="s">
        <v>7</v>
      </c>
      <c r="D150" s="13" t="s">
        <v>492</v>
      </c>
      <c r="E150" s="8" t="s">
        <v>493</v>
      </c>
      <c r="F150" s="32">
        <v>1</v>
      </c>
      <c r="G150" s="8" t="s">
        <v>494</v>
      </c>
      <c r="H150" s="79">
        <f t="shared" si="24"/>
        <v>418.6762632821724</v>
      </c>
      <c r="I150" s="62">
        <f t="shared" si="25"/>
        <v>300.6125088547816</v>
      </c>
      <c r="J150" s="63">
        <f t="shared" si="26"/>
        <v>255.52063252656436</v>
      </c>
      <c r="K150" s="69">
        <f t="shared" si="18"/>
        <v>45.09187632821724</v>
      </c>
      <c r="L150" s="36">
        <f t="shared" si="19"/>
        <v>64.485</v>
      </c>
      <c r="M150" s="36">
        <f t="shared" si="20"/>
        <v>236.12750885478158</v>
      </c>
      <c r="N150" s="36">
        <f t="shared" si="21"/>
        <v>1.485</v>
      </c>
      <c r="O150" s="53">
        <v>18</v>
      </c>
      <c r="P150" s="36">
        <f t="shared" si="22"/>
        <v>32.5</v>
      </c>
      <c r="Q150" s="72">
        <f t="shared" si="23"/>
        <v>0.8270697377230145</v>
      </c>
      <c r="R150" s="36" t="e">
        <f>+(((#REF!+I150)-(O150+P150+#REF!)/(F150+(#REF!)))/1.25)</f>
        <v>#REF!</v>
      </c>
      <c r="S150" s="9"/>
    </row>
    <row r="151" spans="2:19" ht="17.25">
      <c r="B151" s="13">
        <v>4</v>
      </c>
      <c r="C151" s="8" t="s">
        <v>7</v>
      </c>
      <c r="D151" s="13" t="s">
        <v>495</v>
      </c>
      <c r="E151" s="8" t="s">
        <v>496</v>
      </c>
      <c r="F151" s="32">
        <v>1</v>
      </c>
      <c r="G151" s="8" t="s">
        <v>497</v>
      </c>
      <c r="H151" s="79">
        <f t="shared" si="24"/>
        <v>418.6762632821724</v>
      </c>
      <c r="I151" s="62">
        <f t="shared" si="25"/>
        <v>300.6125088547816</v>
      </c>
      <c r="J151" s="63">
        <f t="shared" si="26"/>
        <v>255.52063252656436</v>
      </c>
      <c r="K151" s="69">
        <f t="shared" si="18"/>
        <v>45.09187632821724</v>
      </c>
      <c r="L151" s="36">
        <f t="shared" si="19"/>
        <v>64.485</v>
      </c>
      <c r="M151" s="36">
        <f t="shared" si="20"/>
        <v>236.12750885478158</v>
      </c>
      <c r="N151" s="36">
        <f t="shared" si="21"/>
        <v>1.485</v>
      </c>
      <c r="O151" s="53">
        <v>18</v>
      </c>
      <c r="P151" s="36">
        <f t="shared" si="22"/>
        <v>32.5</v>
      </c>
      <c r="Q151" s="72">
        <f t="shared" si="23"/>
        <v>0.8270697377230145</v>
      </c>
      <c r="R151" s="36" t="e">
        <f>+(((#REF!+I151)-(O151+P151+#REF!)/(F151+(#REF!)))/1.25)</f>
        <v>#REF!</v>
      </c>
      <c r="S151" s="9"/>
    </row>
    <row r="152" spans="2:19" ht="17.25">
      <c r="B152" s="13">
        <v>4</v>
      </c>
      <c r="C152" s="8" t="s">
        <v>7</v>
      </c>
      <c r="D152" s="13" t="s">
        <v>498</v>
      </c>
      <c r="E152" s="8" t="s">
        <v>499</v>
      </c>
      <c r="F152" s="32">
        <v>1</v>
      </c>
      <c r="G152" s="8" t="s">
        <v>500</v>
      </c>
      <c r="H152" s="79">
        <f t="shared" si="24"/>
        <v>418.6762632821724</v>
      </c>
      <c r="I152" s="62">
        <f t="shared" si="25"/>
        <v>300.6125088547816</v>
      </c>
      <c r="J152" s="63">
        <f t="shared" si="26"/>
        <v>255.52063252656436</v>
      </c>
      <c r="K152" s="69">
        <f t="shared" si="18"/>
        <v>45.09187632821724</v>
      </c>
      <c r="L152" s="36">
        <f t="shared" si="19"/>
        <v>64.485</v>
      </c>
      <c r="M152" s="36">
        <f t="shared" si="20"/>
        <v>236.12750885478158</v>
      </c>
      <c r="N152" s="36">
        <f t="shared" si="21"/>
        <v>1.485</v>
      </c>
      <c r="O152" s="53">
        <v>18</v>
      </c>
      <c r="P152" s="36">
        <f t="shared" si="22"/>
        <v>32.5</v>
      </c>
      <c r="Q152" s="72">
        <f t="shared" si="23"/>
        <v>0.8270697377230145</v>
      </c>
      <c r="R152" s="36" t="e">
        <f>+(((#REF!+I152)-(O152+P152+#REF!)/(F152+(#REF!)))/1.25)</f>
        <v>#REF!</v>
      </c>
      <c r="S152" s="9"/>
    </row>
    <row r="153" spans="2:19" ht="17.25">
      <c r="B153" s="13">
        <v>4</v>
      </c>
      <c r="C153" s="8" t="s">
        <v>7</v>
      </c>
      <c r="D153" s="13" t="s">
        <v>501</v>
      </c>
      <c r="E153" s="8" t="s">
        <v>502</v>
      </c>
      <c r="F153" s="32">
        <v>1</v>
      </c>
      <c r="G153" s="8" t="s">
        <v>503</v>
      </c>
      <c r="H153" s="79">
        <f t="shared" si="24"/>
        <v>354.1912632821724</v>
      </c>
      <c r="I153" s="62">
        <f t="shared" si="25"/>
        <v>236.12750885478158</v>
      </c>
      <c r="J153" s="63">
        <f t="shared" si="26"/>
        <v>200.70838252656435</v>
      </c>
      <c r="K153" s="69">
        <f t="shared" si="18"/>
        <v>35.41912632821723</v>
      </c>
      <c r="L153" s="36">
        <f t="shared" si="19"/>
        <v>0</v>
      </c>
      <c r="M153" s="36">
        <f t="shared" si="20"/>
        <v>236.12750885478158</v>
      </c>
      <c r="N153" s="36">
        <f t="shared" si="21"/>
        <v>0</v>
      </c>
      <c r="O153" s="53">
        <v>0</v>
      </c>
      <c r="P153" s="36">
        <f t="shared" si="22"/>
        <v>32.5</v>
      </c>
      <c r="Q153" s="72">
        <f t="shared" si="23"/>
        <v>0.8623625</v>
      </c>
      <c r="R153" s="36" t="e">
        <f>+(((#REF!+I153)-(O153+P153+#REF!)/(F153+(#REF!)))/1.25)</f>
        <v>#REF!</v>
      </c>
      <c r="S153" s="9"/>
    </row>
    <row r="154" spans="2:19" ht="17.25">
      <c r="B154" s="13">
        <v>4</v>
      </c>
      <c r="C154" s="8" t="s">
        <v>7</v>
      </c>
      <c r="D154" s="13" t="s">
        <v>504</v>
      </c>
      <c r="E154" s="8" t="s">
        <v>505</v>
      </c>
      <c r="F154" s="32">
        <v>1.5</v>
      </c>
      <c r="G154" s="8" t="s">
        <v>506</v>
      </c>
      <c r="H154" s="79">
        <f t="shared" si="24"/>
        <v>638.7618949232586</v>
      </c>
      <c r="I154" s="62">
        <f t="shared" si="25"/>
        <v>461.6662632821724</v>
      </c>
      <c r="J154" s="63">
        <f t="shared" si="26"/>
        <v>392.4163237898465</v>
      </c>
      <c r="K154" s="69">
        <f t="shared" si="18"/>
        <v>69.2499394923259</v>
      </c>
      <c r="L154" s="36">
        <f t="shared" si="19"/>
        <v>107.475</v>
      </c>
      <c r="M154" s="36">
        <f t="shared" si="20"/>
        <v>354.1912632821724</v>
      </c>
      <c r="N154" s="36">
        <f t="shared" si="21"/>
        <v>2.475</v>
      </c>
      <c r="O154" s="53">
        <v>30</v>
      </c>
      <c r="P154" s="36">
        <f t="shared" si="22"/>
        <v>48.75</v>
      </c>
      <c r="Q154" s="72">
        <f t="shared" si="23"/>
        <v>0.8240612181134082</v>
      </c>
      <c r="R154" s="36" t="e">
        <f>+(((#REF!+I154)-(O154+P154+#REF!)/(F154+(#REF!)))/1.25)</f>
        <v>#REF!</v>
      </c>
      <c r="S154" s="9"/>
    </row>
    <row r="155" spans="2:19" ht="18" thickBot="1">
      <c r="B155" s="14">
        <v>4</v>
      </c>
      <c r="C155" s="4" t="s">
        <v>7</v>
      </c>
      <c r="D155" s="14" t="s">
        <v>519</v>
      </c>
      <c r="E155" s="4" t="s">
        <v>520</v>
      </c>
      <c r="F155" s="33">
        <v>1.5</v>
      </c>
      <c r="G155" s="4" t="s">
        <v>521</v>
      </c>
      <c r="H155" s="79">
        <f t="shared" si="24"/>
        <v>760.3618949232587</v>
      </c>
      <c r="I155" s="62">
        <f t="shared" si="25"/>
        <v>583.2662632821723</v>
      </c>
      <c r="J155" s="63">
        <f t="shared" si="26"/>
        <v>495.77632378984646</v>
      </c>
      <c r="K155" s="70">
        <f t="shared" si="18"/>
        <v>87.48993949232585</v>
      </c>
      <c r="L155" s="37">
        <f t="shared" si="19"/>
        <v>229.075</v>
      </c>
      <c r="M155" s="37">
        <f t="shared" si="20"/>
        <v>354.1912632821724</v>
      </c>
      <c r="N155" s="37">
        <f t="shared" si="21"/>
        <v>9.075000000000001</v>
      </c>
      <c r="O155" s="54">
        <v>110</v>
      </c>
      <c r="P155" s="37">
        <f t="shared" si="22"/>
        <v>48.75</v>
      </c>
      <c r="Q155" s="73">
        <f t="shared" si="23"/>
        <v>0.7122669172470041</v>
      </c>
      <c r="R155" s="37" t="e">
        <f>+(((#REF!+I155)-(O155+P155+#REF!)/(F155+(#REF!)))/1.25)</f>
        <v>#REF!</v>
      </c>
      <c r="S155" s="5"/>
    </row>
    <row r="156" spans="2:19" ht="17.25">
      <c r="B156" s="12">
        <v>4</v>
      </c>
      <c r="C156" s="6" t="s">
        <v>8</v>
      </c>
      <c r="D156" s="12" t="s">
        <v>522</v>
      </c>
      <c r="E156" s="6" t="s">
        <v>523</v>
      </c>
      <c r="F156" s="31">
        <v>2</v>
      </c>
      <c r="G156" s="6" t="s">
        <v>524</v>
      </c>
      <c r="H156" s="79">
        <f t="shared" si="24"/>
        <v>708.3825265643447</v>
      </c>
      <c r="I156" s="62">
        <f t="shared" si="25"/>
        <v>472.25501770956316</v>
      </c>
      <c r="J156" s="63">
        <f t="shared" si="26"/>
        <v>401.4167650531287</v>
      </c>
      <c r="K156" s="68">
        <f t="shared" si="18"/>
        <v>70.83825265643446</v>
      </c>
      <c r="L156" s="35">
        <f t="shared" si="19"/>
        <v>0</v>
      </c>
      <c r="M156" s="35">
        <f t="shared" si="20"/>
        <v>472.25501770956316</v>
      </c>
      <c r="N156" s="35">
        <f t="shared" si="21"/>
        <v>0</v>
      </c>
      <c r="O156" s="55">
        <v>0</v>
      </c>
      <c r="P156" s="35">
        <f t="shared" si="22"/>
        <v>65</v>
      </c>
      <c r="Q156" s="71">
        <f t="shared" si="23"/>
        <v>0.8623625</v>
      </c>
      <c r="R156" s="35" t="e">
        <f>+(((#REF!+I156)-(O156+P156+#REF!)/(F156+(#REF!)))/1.25)</f>
        <v>#REF!</v>
      </c>
      <c r="S156" s="7"/>
    </row>
    <row r="157" spans="2:19" ht="17.25">
      <c r="B157" s="13">
        <v>4</v>
      </c>
      <c r="C157" s="8" t="s">
        <v>8</v>
      </c>
      <c r="D157" s="13" t="s">
        <v>525</v>
      </c>
      <c r="E157" s="8" t="s">
        <v>526</v>
      </c>
      <c r="F157" s="32">
        <v>1</v>
      </c>
      <c r="G157" s="8" t="s">
        <v>527</v>
      </c>
      <c r="H157" s="79">
        <f t="shared" si="24"/>
        <v>443.7537632821724</v>
      </c>
      <c r="I157" s="62">
        <f t="shared" si="25"/>
        <v>325.6900088547816</v>
      </c>
      <c r="J157" s="63">
        <f t="shared" si="26"/>
        <v>276.83650752656433</v>
      </c>
      <c r="K157" s="69">
        <f aca="true" t="shared" si="27" ref="K157:K220">+(I157-J157)</f>
        <v>48.85350132821725</v>
      </c>
      <c r="L157" s="36">
        <f aca="true" t="shared" si="28" ref="L157:L220">+(IF(O157=0,0,IF(O157&lt;4.99,(O157*$L$3),IF(O157&lt;9.99,(O157*$L$4),IF(O157&lt;49.99,(O157*$L$5),IF(O157&lt;100,(O157*$L$6),IF(O157&gt;99.99,(O157*$L$7)))))))+(N157))</f>
        <v>89.5625</v>
      </c>
      <c r="M157" s="36">
        <f aca="true" t="shared" si="29" ref="M157:M220">+(F157*$F$3)</f>
        <v>236.12750885478158</v>
      </c>
      <c r="N157" s="36">
        <f aca="true" t="shared" si="30" ref="N157:N220">+(O157*$F$7)</f>
        <v>2.0625</v>
      </c>
      <c r="O157" s="53">
        <v>25</v>
      </c>
      <c r="P157" s="36">
        <f aca="true" t="shared" si="31" ref="P157:P220">+(F157*$F$4)</f>
        <v>32.5</v>
      </c>
      <c r="Q157" s="72">
        <f aca="true" t="shared" si="32" ref="Q157:Q220">(I157-(O157+N157+P157))/I157</f>
        <v>0.8171190445496359</v>
      </c>
      <c r="R157" s="36" t="e">
        <f>+(((#REF!+I157)-(O157+P157+#REF!)/(F157+(#REF!)))/1.25)</f>
        <v>#REF!</v>
      </c>
      <c r="S157" s="9"/>
    </row>
    <row r="158" spans="2:19" ht="17.25">
      <c r="B158" s="13">
        <v>4</v>
      </c>
      <c r="C158" s="8" t="s">
        <v>8</v>
      </c>
      <c r="D158" s="13" t="s">
        <v>528</v>
      </c>
      <c r="E158" s="8" t="s">
        <v>529</v>
      </c>
      <c r="F158" s="32">
        <v>0.25</v>
      </c>
      <c r="G158" s="8" t="s">
        <v>530</v>
      </c>
      <c r="H158" s="79">
        <f t="shared" si="24"/>
        <v>109.94514082054309</v>
      </c>
      <c r="I158" s="62">
        <f t="shared" si="25"/>
        <v>80.42920221369539</v>
      </c>
      <c r="J158" s="63">
        <f t="shared" si="26"/>
        <v>68.36482188164108</v>
      </c>
      <c r="K158" s="69">
        <f t="shared" si="27"/>
        <v>12.064380332054313</v>
      </c>
      <c r="L158" s="36">
        <f t="shared" si="28"/>
        <v>21.397325000000002</v>
      </c>
      <c r="M158" s="36">
        <f t="shared" si="29"/>
        <v>59.031877213695395</v>
      </c>
      <c r="N158" s="36">
        <f t="shared" si="30"/>
        <v>0.347325</v>
      </c>
      <c r="O158" s="53">
        <v>4.21</v>
      </c>
      <c r="P158" s="36">
        <f t="shared" si="31"/>
        <v>8.125</v>
      </c>
      <c r="Q158" s="72">
        <f t="shared" si="32"/>
        <v>0.8423169116323715</v>
      </c>
      <c r="R158" s="36" t="e">
        <f>+(((#REF!+I158)-(O158+P158+#REF!)/(F158+(#REF!)))/1.25)</f>
        <v>#REF!</v>
      </c>
      <c r="S158" s="9"/>
    </row>
    <row r="159" spans="2:19" ht="17.25">
      <c r="B159" s="13">
        <v>4</v>
      </c>
      <c r="C159" s="8" t="s">
        <v>8</v>
      </c>
      <c r="D159" s="13" t="s">
        <v>531</v>
      </c>
      <c r="E159" s="8" t="s">
        <v>532</v>
      </c>
      <c r="F159" s="32">
        <v>0.25</v>
      </c>
      <c r="G159" s="8" t="s">
        <v>533</v>
      </c>
      <c r="H159" s="79">
        <f aca="true" t="shared" si="33" ref="H159:H222">+((M159*(1+($F$6)))+L159)</f>
        <v>142.2494908205431</v>
      </c>
      <c r="I159" s="62">
        <f aca="true" t="shared" si="34" ref="I159:I222">+(M159+L159)</f>
        <v>112.73355221369539</v>
      </c>
      <c r="J159" s="63">
        <f aca="true" t="shared" si="35" ref="J159:J222">+(((F159*$F$3)+L159)*(1-($F$5)))</f>
        <v>95.82351938164108</v>
      </c>
      <c r="K159" s="69">
        <f t="shared" si="27"/>
        <v>16.910032832054313</v>
      </c>
      <c r="L159" s="36">
        <f t="shared" si="28"/>
        <v>53.701675</v>
      </c>
      <c r="M159" s="36">
        <f t="shared" si="29"/>
        <v>59.031877213695395</v>
      </c>
      <c r="N159" s="36">
        <f t="shared" si="30"/>
        <v>1.236675</v>
      </c>
      <c r="O159" s="53">
        <v>14.99</v>
      </c>
      <c r="P159" s="36">
        <f t="shared" si="31"/>
        <v>8.125</v>
      </c>
      <c r="Q159" s="72">
        <f t="shared" si="32"/>
        <v>0.7839891095258006</v>
      </c>
      <c r="R159" s="36" t="e">
        <f>+(((#REF!+I159)-(O159+P159+#REF!)/(F159+(#REF!)))/1.25)</f>
        <v>#REF!</v>
      </c>
      <c r="S159" s="9"/>
    </row>
    <row r="160" spans="2:19" ht="17.25">
      <c r="B160" s="13">
        <v>4</v>
      </c>
      <c r="C160" s="8" t="s">
        <v>8</v>
      </c>
      <c r="D160" s="13" t="s">
        <v>534</v>
      </c>
      <c r="E160" s="8" t="s">
        <v>535</v>
      </c>
      <c r="F160" s="32">
        <v>0.5</v>
      </c>
      <c r="G160" s="8" t="s">
        <v>57</v>
      </c>
      <c r="H160" s="79">
        <f t="shared" si="33"/>
        <v>207.7143816410862</v>
      </c>
      <c r="I160" s="62">
        <f t="shared" si="34"/>
        <v>148.6825044273908</v>
      </c>
      <c r="J160" s="63">
        <f t="shared" si="35"/>
        <v>126.38012876328217</v>
      </c>
      <c r="K160" s="69">
        <f t="shared" si="27"/>
        <v>22.302375664108624</v>
      </c>
      <c r="L160" s="36">
        <f t="shared" si="28"/>
        <v>30.61875</v>
      </c>
      <c r="M160" s="36">
        <f t="shared" si="29"/>
        <v>118.06375442739079</v>
      </c>
      <c r="N160" s="36">
        <f t="shared" si="30"/>
        <v>0.61875</v>
      </c>
      <c r="O160" s="53">
        <v>7.5</v>
      </c>
      <c r="P160" s="36">
        <f t="shared" si="31"/>
        <v>16.25</v>
      </c>
      <c r="Q160" s="72">
        <f t="shared" si="32"/>
        <v>0.8361021016302527</v>
      </c>
      <c r="R160" s="36" t="e">
        <f>+(((#REF!+I160)-(O160+P160+#REF!)/(F160+(#REF!)))/1.25)</f>
        <v>#REF!</v>
      </c>
      <c r="S160" s="9"/>
    </row>
    <row r="161" spans="2:19" ht="17.25">
      <c r="B161" s="13">
        <v>4</v>
      </c>
      <c r="C161" s="8" t="s">
        <v>8</v>
      </c>
      <c r="D161" s="13" t="s">
        <v>536</v>
      </c>
      <c r="E161" s="8" t="s">
        <v>537</v>
      </c>
      <c r="F161" s="32">
        <v>0.75</v>
      </c>
      <c r="G161" s="8" t="s">
        <v>58</v>
      </c>
      <c r="H161" s="79">
        <f t="shared" si="33"/>
        <v>266.9140724616293</v>
      </c>
      <c r="I161" s="62">
        <f t="shared" si="34"/>
        <v>178.36625664108618</v>
      </c>
      <c r="J161" s="63">
        <f t="shared" si="35"/>
        <v>151.61131814492325</v>
      </c>
      <c r="K161" s="69">
        <f t="shared" si="27"/>
        <v>26.754938496162936</v>
      </c>
      <c r="L161" s="36">
        <f t="shared" si="28"/>
        <v>1.270625</v>
      </c>
      <c r="M161" s="36">
        <f t="shared" si="29"/>
        <v>177.0956316410862</v>
      </c>
      <c r="N161" s="36">
        <f t="shared" si="30"/>
        <v>0.020625</v>
      </c>
      <c r="O161" s="53">
        <v>0.25</v>
      </c>
      <c r="P161" s="36">
        <f t="shared" si="31"/>
        <v>24.375</v>
      </c>
      <c r="Q161" s="72">
        <f t="shared" si="32"/>
        <v>0.8618257429173241</v>
      </c>
      <c r="R161" s="36" t="e">
        <f>+(((#REF!+I161)-(O161+P161+#REF!)/(F161+(#REF!)))/1.25)</f>
        <v>#REF!</v>
      </c>
      <c r="S161" s="9"/>
    </row>
    <row r="162" spans="2:19" ht="18" thickBot="1">
      <c r="B162" s="14">
        <v>4</v>
      </c>
      <c r="C162" s="4" t="s">
        <v>8</v>
      </c>
      <c r="D162" s="14" t="s">
        <v>538</v>
      </c>
      <c r="E162" s="4" t="s">
        <v>539</v>
      </c>
      <c r="F162" s="33">
        <v>0.2</v>
      </c>
      <c r="G162" s="4" t="s">
        <v>59</v>
      </c>
      <c r="H162" s="79">
        <f t="shared" si="33"/>
        <v>70.83825265643448</v>
      </c>
      <c r="I162" s="62">
        <f t="shared" si="34"/>
        <v>47.22550177095632</v>
      </c>
      <c r="J162" s="63">
        <f t="shared" si="35"/>
        <v>40.14167650531287</v>
      </c>
      <c r="K162" s="70">
        <f t="shared" si="27"/>
        <v>7.083825265643448</v>
      </c>
      <c r="L162" s="37">
        <f t="shared" si="28"/>
        <v>0</v>
      </c>
      <c r="M162" s="37">
        <f t="shared" si="29"/>
        <v>47.22550177095632</v>
      </c>
      <c r="N162" s="37">
        <f t="shared" si="30"/>
        <v>0</v>
      </c>
      <c r="O162" s="54">
        <v>0</v>
      </c>
      <c r="P162" s="37">
        <f t="shared" si="31"/>
        <v>6.5</v>
      </c>
      <c r="Q162" s="73">
        <f t="shared" si="32"/>
        <v>0.8623625</v>
      </c>
      <c r="R162" s="37" t="e">
        <f>+(((#REF!+I162)-(O162+P162+#REF!)/(F162+(#REF!)))/1.25)</f>
        <v>#REF!</v>
      </c>
      <c r="S162" s="5"/>
    </row>
    <row r="163" spans="2:19" ht="17.25">
      <c r="B163" s="12">
        <v>4</v>
      </c>
      <c r="C163" s="6" t="s">
        <v>9</v>
      </c>
      <c r="D163" s="12" t="s">
        <v>540</v>
      </c>
      <c r="E163" s="6" t="s">
        <v>541</v>
      </c>
      <c r="F163" s="31">
        <v>0.25</v>
      </c>
      <c r="G163" s="6" t="s">
        <v>542</v>
      </c>
      <c r="H163" s="79">
        <f t="shared" si="33"/>
        <v>88.5478158205431</v>
      </c>
      <c r="I163" s="62">
        <f t="shared" si="34"/>
        <v>59.031877213695395</v>
      </c>
      <c r="J163" s="63">
        <f t="shared" si="35"/>
        <v>50.17709563164109</v>
      </c>
      <c r="K163" s="68">
        <f t="shared" si="27"/>
        <v>8.854781582054308</v>
      </c>
      <c r="L163" s="35">
        <f t="shared" si="28"/>
        <v>0</v>
      </c>
      <c r="M163" s="35">
        <f t="shared" si="29"/>
        <v>59.031877213695395</v>
      </c>
      <c r="N163" s="35">
        <f t="shared" si="30"/>
        <v>0</v>
      </c>
      <c r="O163" s="55">
        <v>0</v>
      </c>
      <c r="P163" s="35">
        <f t="shared" si="31"/>
        <v>8.125</v>
      </c>
      <c r="Q163" s="71">
        <f t="shared" si="32"/>
        <v>0.8623625</v>
      </c>
      <c r="R163" s="35" t="e">
        <f>+(((#REF!+I163)-(O163+P163+#REF!)/(F163+(#REF!)))/1.25)</f>
        <v>#REF!</v>
      </c>
      <c r="S163" s="7"/>
    </row>
    <row r="164" spans="2:19" ht="17.25">
      <c r="B164" s="13">
        <v>4</v>
      </c>
      <c r="C164" s="8" t="s">
        <v>9</v>
      </c>
      <c r="D164" s="13" t="s">
        <v>543</v>
      </c>
      <c r="E164" s="8" t="s">
        <v>544</v>
      </c>
      <c r="F164" s="32">
        <v>1</v>
      </c>
      <c r="G164" s="8" t="s">
        <v>545</v>
      </c>
      <c r="H164" s="79">
        <f t="shared" si="33"/>
        <v>354.1912632821724</v>
      </c>
      <c r="I164" s="62">
        <f t="shared" si="34"/>
        <v>236.12750885478158</v>
      </c>
      <c r="J164" s="63">
        <f t="shared" si="35"/>
        <v>200.70838252656435</v>
      </c>
      <c r="K164" s="69">
        <f t="shared" si="27"/>
        <v>35.41912632821723</v>
      </c>
      <c r="L164" s="36">
        <f t="shared" si="28"/>
        <v>0</v>
      </c>
      <c r="M164" s="36">
        <f t="shared" si="29"/>
        <v>236.12750885478158</v>
      </c>
      <c r="N164" s="36">
        <f t="shared" si="30"/>
        <v>0</v>
      </c>
      <c r="O164" s="53">
        <v>0</v>
      </c>
      <c r="P164" s="36">
        <f t="shared" si="31"/>
        <v>32.5</v>
      </c>
      <c r="Q164" s="72">
        <f t="shared" si="32"/>
        <v>0.8623625</v>
      </c>
      <c r="R164" s="36" t="e">
        <f>+(((#REF!+I164)-(O164+P164+#REF!)/(F164+(#REF!)))/1.25)</f>
        <v>#REF!</v>
      </c>
      <c r="S164" s="9"/>
    </row>
    <row r="165" spans="2:19" ht="17.25">
      <c r="B165" s="13">
        <v>4</v>
      </c>
      <c r="C165" s="8" t="s">
        <v>9</v>
      </c>
      <c r="D165" s="13" t="s">
        <v>546</v>
      </c>
      <c r="E165" s="8" t="s">
        <v>547</v>
      </c>
      <c r="F165" s="32">
        <v>2</v>
      </c>
      <c r="G165" s="8" t="s">
        <v>548</v>
      </c>
      <c r="H165" s="79">
        <f t="shared" si="33"/>
        <v>708.3825265643447</v>
      </c>
      <c r="I165" s="62">
        <f t="shared" si="34"/>
        <v>472.25501770956316</v>
      </c>
      <c r="J165" s="63">
        <f t="shared" si="35"/>
        <v>401.4167650531287</v>
      </c>
      <c r="K165" s="69">
        <f t="shared" si="27"/>
        <v>70.83825265643446</v>
      </c>
      <c r="L165" s="36">
        <f t="shared" si="28"/>
        <v>0</v>
      </c>
      <c r="M165" s="36">
        <f t="shared" si="29"/>
        <v>472.25501770956316</v>
      </c>
      <c r="N165" s="36">
        <f t="shared" si="30"/>
        <v>0</v>
      </c>
      <c r="O165" s="53">
        <v>0</v>
      </c>
      <c r="P165" s="36">
        <f t="shared" si="31"/>
        <v>65</v>
      </c>
      <c r="Q165" s="72">
        <f t="shared" si="32"/>
        <v>0.8623625</v>
      </c>
      <c r="R165" s="36" t="e">
        <f>+(((#REF!+I165)-(O165+P165+#REF!)/(F165+(#REF!)))/1.25)</f>
        <v>#REF!</v>
      </c>
      <c r="S165" s="9"/>
    </row>
    <row r="166" spans="2:19" ht="17.25">
      <c r="B166" s="13">
        <v>4</v>
      </c>
      <c r="C166" s="8" t="s">
        <v>9</v>
      </c>
      <c r="D166" s="13" t="s">
        <v>549</v>
      </c>
      <c r="E166" s="8" t="s">
        <v>550</v>
      </c>
      <c r="F166" s="32">
        <v>0.25</v>
      </c>
      <c r="G166" s="8" t="s">
        <v>551</v>
      </c>
      <c r="H166" s="79">
        <f t="shared" si="33"/>
        <v>362.9796658205431</v>
      </c>
      <c r="I166" s="62">
        <f t="shared" si="34"/>
        <v>333.4637272136954</v>
      </c>
      <c r="J166" s="63">
        <f t="shared" si="35"/>
        <v>283.44416813164105</v>
      </c>
      <c r="K166" s="69">
        <f t="shared" si="27"/>
        <v>50.01955908205434</v>
      </c>
      <c r="L166" s="36">
        <f t="shared" si="28"/>
        <v>274.43185</v>
      </c>
      <c r="M166" s="36">
        <f t="shared" si="29"/>
        <v>59.031877213695395</v>
      </c>
      <c r="N166" s="36">
        <f t="shared" si="30"/>
        <v>10.87185</v>
      </c>
      <c r="O166" s="53">
        <v>131.78</v>
      </c>
      <c r="P166" s="36">
        <f t="shared" si="31"/>
        <v>8.125</v>
      </c>
      <c r="Q166" s="72">
        <f t="shared" si="32"/>
        <v>0.547846324216916</v>
      </c>
      <c r="R166" s="36" t="e">
        <f>+(((#REF!+I166)-(O166+P166+#REF!)/(F166+(#REF!)))/1.25)</f>
        <v>#REF!</v>
      </c>
      <c r="S166" s="9"/>
    </row>
    <row r="167" spans="2:19" ht="17.25">
      <c r="B167" s="13">
        <v>4</v>
      </c>
      <c r="C167" s="8" t="s">
        <v>9</v>
      </c>
      <c r="D167" s="13" t="s">
        <v>552</v>
      </c>
      <c r="E167" s="8" t="s">
        <v>553</v>
      </c>
      <c r="F167" s="32">
        <v>0.25</v>
      </c>
      <c r="G167" s="8" t="s">
        <v>554</v>
      </c>
      <c r="H167" s="79">
        <f t="shared" si="33"/>
        <v>88.5478158205431</v>
      </c>
      <c r="I167" s="62">
        <f t="shared" si="34"/>
        <v>59.031877213695395</v>
      </c>
      <c r="J167" s="63">
        <f t="shared" si="35"/>
        <v>50.17709563164109</v>
      </c>
      <c r="K167" s="69">
        <f t="shared" si="27"/>
        <v>8.854781582054308</v>
      </c>
      <c r="L167" s="36">
        <f t="shared" si="28"/>
        <v>0</v>
      </c>
      <c r="M167" s="36">
        <f t="shared" si="29"/>
        <v>59.031877213695395</v>
      </c>
      <c r="N167" s="36">
        <f t="shared" si="30"/>
        <v>0</v>
      </c>
      <c r="O167" s="53">
        <v>0</v>
      </c>
      <c r="P167" s="36">
        <f t="shared" si="31"/>
        <v>8.125</v>
      </c>
      <c r="Q167" s="72">
        <f t="shared" si="32"/>
        <v>0.8623625</v>
      </c>
      <c r="R167" s="36" t="e">
        <f>+(((#REF!+I167)-(O167+P167+#REF!)/(F167+(#REF!)))/1.25)</f>
        <v>#REF!</v>
      </c>
      <c r="S167" s="9"/>
    </row>
    <row r="168" spans="2:19" ht="17.25">
      <c r="B168" s="13">
        <v>4</v>
      </c>
      <c r="C168" s="8" t="s">
        <v>9</v>
      </c>
      <c r="D168" s="13" t="s">
        <v>555</v>
      </c>
      <c r="E168" s="8" t="s">
        <v>556</v>
      </c>
      <c r="F168" s="32">
        <v>1.5</v>
      </c>
      <c r="G168" s="8" t="s">
        <v>557</v>
      </c>
      <c r="H168" s="79">
        <f t="shared" si="33"/>
        <v>579.4356949232587</v>
      </c>
      <c r="I168" s="62">
        <f t="shared" si="34"/>
        <v>402.34006328217237</v>
      </c>
      <c r="J168" s="63">
        <f t="shared" si="35"/>
        <v>341.9890537898465</v>
      </c>
      <c r="K168" s="69">
        <f t="shared" si="27"/>
        <v>60.351009492325886</v>
      </c>
      <c r="L168" s="36">
        <f t="shared" si="28"/>
        <v>48.1488</v>
      </c>
      <c r="M168" s="36">
        <f t="shared" si="29"/>
        <v>354.1912632821724</v>
      </c>
      <c r="N168" s="36">
        <f t="shared" si="30"/>
        <v>1.1088</v>
      </c>
      <c r="O168" s="53">
        <v>13.44</v>
      </c>
      <c r="P168" s="36">
        <f t="shared" si="31"/>
        <v>48.75</v>
      </c>
      <c r="Q168" s="72">
        <f t="shared" si="32"/>
        <v>0.842673385584257</v>
      </c>
      <c r="R168" s="36" t="e">
        <f>+(((#REF!+I168)-(O168+P168+#REF!)/(F168+(#REF!)))/1.25)</f>
        <v>#REF!</v>
      </c>
      <c r="S168" s="9"/>
    </row>
    <row r="169" spans="2:19" ht="17.25">
      <c r="B169" s="13">
        <v>4</v>
      </c>
      <c r="C169" s="8" t="s">
        <v>9</v>
      </c>
      <c r="D169" s="13" t="s">
        <v>558</v>
      </c>
      <c r="E169" s="8" t="s">
        <v>559</v>
      </c>
      <c r="F169" s="32">
        <v>6</v>
      </c>
      <c r="G169" s="8" t="s">
        <v>560</v>
      </c>
      <c r="H169" s="79">
        <f t="shared" si="33"/>
        <v>2132.9238046930345</v>
      </c>
      <c r="I169" s="62">
        <f t="shared" si="34"/>
        <v>1424.5412781286896</v>
      </c>
      <c r="J169" s="63">
        <f t="shared" si="35"/>
        <v>1210.860086409386</v>
      </c>
      <c r="K169" s="69">
        <f t="shared" si="27"/>
        <v>213.68119171930357</v>
      </c>
      <c r="L169" s="36">
        <f t="shared" si="28"/>
        <v>7.776225</v>
      </c>
      <c r="M169" s="36">
        <f t="shared" si="29"/>
        <v>1416.7650531286895</v>
      </c>
      <c r="N169" s="36">
        <f t="shared" si="30"/>
        <v>0.126225</v>
      </c>
      <c r="O169" s="53">
        <v>1.53</v>
      </c>
      <c r="P169" s="36">
        <f t="shared" si="31"/>
        <v>195</v>
      </c>
      <c r="Q169" s="72">
        <f t="shared" si="32"/>
        <v>0.8619511922755007</v>
      </c>
      <c r="R169" s="36" t="e">
        <f>+(((#REF!+I169)-(O169+P169+#REF!)/(F169+(#REF!)))/1.25)</f>
        <v>#REF!</v>
      </c>
      <c r="S169" s="9"/>
    </row>
    <row r="170" spans="2:19" ht="17.25">
      <c r="B170" s="13">
        <v>4</v>
      </c>
      <c r="C170" s="8" t="s">
        <v>9</v>
      </c>
      <c r="D170" s="13" t="s">
        <v>561</v>
      </c>
      <c r="E170" s="8" t="s">
        <v>562</v>
      </c>
      <c r="F170" s="32">
        <v>0.5</v>
      </c>
      <c r="G170" s="8" t="s">
        <v>563</v>
      </c>
      <c r="H170" s="79">
        <f t="shared" si="33"/>
        <v>198.1205066410862</v>
      </c>
      <c r="I170" s="62">
        <f t="shared" si="34"/>
        <v>139.0886294273908</v>
      </c>
      <c r="J170" s="63">
        <f t="shared" si="35"/>
        <v>118.22533501328218</v>
      </c>
      <c r="K170" s="69">
        <f t="shared" si="27"/>
        <v>20.863294414108623</v>
      </c>
      <c r="L170" s="36">
        <f t="shared" si="28"/>
        <v>21.024875</v>
      </c>
      <c r="M170" s="36">
        <f t="shared" si="29"/>
        <v>118.06375442739079</v>
      </c>
      <c r="N170" s="36">
        <f t="shared" si="30"/>
        <v>0.42487500000000006</v>
      </c>
      <c r="O170" s="53">
        <v>5.15</v>
      </c>
      <c r="P170" s="36">
        <f t="shared" si="31"/>
        <v>16.25</v>
      </c>
      <c r="Q170" s="72">
        <f t="shared" si="32"/>
        <v>0.8430865622168392</v>
      </c>
      <c r="R170" s="36" t="e">
        <f>+(((#REF!+I170)-(O170+P170+#REF!)/(F170+(#REF!)))/1.25)</f>
        <v>#REF!</v>
      </c>
      <c r="S170" s="9"/>
    </row>
    <row r="171" spans="2:19" ht="17.25">
      <c r="B171" s="13">
        <v>4</v>
      </c>
      <c r="C171" s="8" t="s">
        <v>9</v>
      </c>
      <c r="D171" s="13" t="s">
        <v>564</v>
      </c>
      <c r="E171" s="8" t="s">
        <v>565</v>
      </c>
      <c r="F171" s="32">
        <v>0.75</v>
      </c>
      <c r="G171" s="8" t="s">
        <v>566</v>
      </c>
      <c r="H171" s="79">
        <f t="shared" si="33"/>
        <v>309.7081974616293</v>
      </c>
      <c r="I171" s="62">
        <f t="shared" si="34"/>
        <v>221.1603816410862</v>
      </c>
      <c r="J171" s="63">
        <f t="shared" si="35"/>
        <v>187.98632439492326</v>
      </c>
      <c r="K171" s="69">
        <f t="shared" si="27"/>
        <v>33.17405724616293</v>
      </c>
      <c r="L171" s="36">
        <f t="shared" si="28"/>
        <v>44.064750000000004</v>
      </c>
      <c r="M171" s="36">
        <f t="shared" si="29"/>
        <v>177.0956316410862</v>
      </c>
      <c r="N171" s="36">
        <f t="shared" si="30"/>
        <v>1.01475</v>
      </c>
      <c r="O171" s="53">
        <v>12.3</v>
      </c>
      <c r="P171" s="36">
        <f t="shared" si="31"/>
        <v>24.375</v>
      </c>
      <c r="Q171" s="72">
        <f t="shared" si="32"/>
        <v>0.8295818187673168</v>
      </c>
      <c r="R171" s="36" t="e">
        <f>+(((#REF!+I171)-(O171+P171+#REF!)/(F171+(#REF!)))/1.25)</f>
        <v>#REF!</v>
      </c>
      <c r="S171" s="9"/>
    </row>
    <row r="172" spans="2:19" ht="17.25">
      <c r="B172" s="13">
        <v>4</v>
      </c>
      <c r="C172" s="8" t="s">
        <v>9</v>
      </c>
      <c r="D172" s="13" t="s">
        <v>567</v>
      </c>
      <c r="E172" s="8" t="s">
        <v>568</v>
      </c>
      <c r="F172" s="32">
        <v>0.75</v>
      </c>
      <c r="G172" s="8" t="s">
        <v>569</v>
      </c>
      <c r="H172" s="79">
        <f t="shared" si="33"/>
        <v>336.3619974616293</v>
      </c>
      <c r="I172" s="62">
        <f t="shared" si="34"/>
        <v>247.81418164108618</v>
      </c>
      <c r="J172" s="63">
        <f t="shared" si="35"/>
        <v>210.64205439492324</v>
      </c>
      <c r="K172" s="69">
        <f t="shared" si="27"/>
        <v>37.172127246162944</v>
      </c>
      <c r="L172" s="36">
        <f t="shared" si="28"/>
        <v>70.71855</v>
      </c>
      <c r="M172" s="36">
        <f t="shared" si="29"/>
        <v>177.0956316410862</v>
      </c>
      <c r="N172" s="36">
        <f t="shared" si="30"/>
        <v>1.62855</v>
      </c>
      <c r="O172" s="53">
        <v>19.74</v>
      </c>
      <c r="P172" s="36">
        <f t="shared" si="31"/>
        <v>24.375</v>
      </c>
      <c r="Q172" s="72">
        <f t="shared" si="32"/>
        <v>0.8154118957314105</v>
      </c>
      <c r="R172" s="36" t="e">
        <f>+(((#REF!+I172)-(O172+P172+#REF!)/(F172+(#REF!)))/1.25)</f>
        <v>#REF!</v>
      </c>
      <c r="S172" s="9"/>
    </row>
    <row r="173" spans="2:19" ht="17.25">
      <c r="B173" s="13">
        <v>4</v>
      </c>
      <c r="C173" s="8" t="s">
        <v>9</v>
      </c>
      <c r="D173" s="13" t="s">
        <v>570</v>
      </c>
      <c r="E173" s="8" t="s">
        <v>571</v>
      </c>
      <c r="F173" s="32">
        <v>1</v>
      </c>
      <c r="G173" s="8" t="s">
        <v>572</v>
      </c>
      <c r="H173" s="79">
        <f t="shared" si="33"/>
        <v>527.5510632821724</v>
      </c>
      <c r="I173" s="62">
        <f t="shared" si="34"/>
        <v>409.4873088547816</v>
      </c>
      <c r="J173" s="63">
        <f t="shared" si="35"/>
        <v>348.06421252656435</v>
      </c>
      <c r="K173" s="69">
        <f t="shared" si="27"/>
        <v>61.42309632821724</v>
      </c>
      <c r="L173" s="36">
        <f t="shared" si="28"/>
        <v>173.3598</v>
      </c>
      <c r="M173" s="36">
        <f t="shared" si="29"/>
        <v>236.12750885478158</v>
      </c>
      <c r="N173" s="36">
        <f t="shared" si="30"/>
        <v>4.6398</v>
      </c>
      <c r="O173" s="53">
        <v>56.24</v>
      </c>
      <c r="P173" s="36">
        <f t="shared" si="31"/>
        <v>32.5</v>
      </c>
      <c r="Q173" s="72">
        <f t="shared" si="32"/>
        <v>0.7719592329707202</v>
      </c>
      <c r="R173" s="36" t="e">
        <f>+(((#REF!+I173)-(O173+P173+#REF!)/(F173+(#REF!)))/1.25)</f>
        <v>#REF!</v>
      </c>
      <c r="S173" s="9"/>
    </row>
    <row r="174" spans="2:19" ht="17.25">
      <c r="B174" s="13">
        <v>4</v>
      </c>
      <c r="C174" s="8" t="s">
        <v>9</v>
      </c>
      <c r="D174" s="13" t="s">
        <v>573</v>
      </c>
      <c r="E174" s="8" t="s">
        <v>574</v>
      </c>
      <c r="F174" s="32">
        <v>0.25</v>
      </c>
      <c r="G174" s="8" t="s">
        <v>575</v>
      </c>
      <c r="H174" s="79">
        <f t="shared" si="33"/>
        <v>115.8597408205431</v>
      </c>
      <c r="I174" s="62">
        <f t="shared" si="34"/>
        <v>86.3438022136954</v>
      </c>
      <c r="J174" s="63">
        <f t="shared" si="35"/>
        <v>73.39223188164108</v>
      </c>
      <c r="K174" s="69">
        <f t="shared" si="27"/>
        <v>12.951570332054317</v>
      </c>
      <c r="L174" s="36">
        <f t="shared" si="28"/>
        <v>27.311925000000002</v>
      </c>
      <c r="M174" s="36">
        <f t="shared" si="29"/>
        <v>59.031877213695395</v>
      </c>
      <c r="N174" s="36">
        <f t="shared" si="30"/>
        <v>0.5519250000000001</v>
      </c>
      <c r="O174" s="53">
        <v>6.69</v>
      </c>
      <c r="P174" s="36">
        <f t="shared" si="31"/>
        <v>8.125</v>
      </c>
      <c r="Q174" s="72">
        <f t="shared" si="32"/>
        <v>0.8220263110261483</v>
      </c>
      <c r="R174" s="36" t="e">
        <f>+(((#REF!+I174)-(O174+P174+#REF!)/(F174+(#REF!)))/1.25)</f>
        <v>#REF!</v>
      </c>
      <c r="S174" s="9"/>
    </row>
    <row r="175" spans="2:19" ht="17.25">
      <c r="B175" s="13">
        <v>4</v>
      </c>
      <c r="C175" s="8" t="s">
        <v>9</v>
      </c>
      <c r="D175" s="13" t="s">
        <v>576</v>
      </c>
      <c r="E175" s="8" t="s">
        <v>577</v>
      </c>
      <c r="F175" s="32">
        <v>0.25</v>
      </c>
      <c r="G175" s="8" t="s">
        <v>578</v>
      </c>
      <c r="H175" s="79">
        <f t="shared" si="33"/>
        <v>120.92204082054309</v>
      </c>
      <c r="I175" s="62">
        <f t="shared" si="34"/>
        <v>91.40610221369539</v>
      </c>
      <c r="J175" s="63">
        <f t="shared" si="35"/>
        <v>77.69518688164108</v>
      </c>
      <c r="K175" s="69">
        <f t="shared" si="27"/>
        <v>13.710915332054313</v>
      </c>
      <c r="L175" s="36">
        <f t="shared" si="28"/>
        <v>32.374224999999996</v>
      </c>
      <c r="M175" s="36">
        <f t="shared" si="29"/>
        <v>59.031877213695395</v>
      </c>
      <c r="N175" s="36">
        <f t="shared" si="30"/>
        <v>0.6542250000000001</v>
      </c>
      <c r="O175" s="53">
        <v>7.93</v>
      </c>
      <c r="P175" s="36">
        <f t="shared" si="31"/>
        <v>8.125</v>
      </c>
      <c r="Q175" s="72">
        <f t="shared" si="32"/>
        <v>0.8171979266664708</v>
      </c>
      <c r="R175" s="36" t="e">
        <f>+(((#REF!+I175)-(O175+P175+#REF!)/(F175+(#REF!)))/1.25)</f>
        <v>#REF!</v>
      </c>
      <c r="S175" s="9"/>
    </row>
    <row r="176" spans="2:19" ht="17.25">
      <c r="B176" s="13">
        <v>4</v>
      </c>
      <c r="C176" s="8" t="s">
        <v>9</v>
      </c>
      <c r="D176" s="13" t="s">
        <v>579</v>
      </c>
      <c r="E176" s="8" t="s">
        <v>580</v>
      </c>
      <c r="F176" s="32">
        <v>0.25</v>
      </c>
      <c r="G176" s="8" t="s">
        <v>581</v>
      </c>
      <c r="H176" s="79">
        <f t="shared" si="33"/>
        <v>204.2983908205431</v>
      </c>
      <c r="I176" s="62">
        <f t="shared" si="34"/>
        <v>174.78245221369542</v>
      </c>
      <c r="J176" s="63">
        <f t="shared" si="35"/>
        <v>148.5650843816411</v>
      </c>
      <c r="K176" s="69">
        <f t="shared" si="27"/>
        <v>26.21736783205432</v>
      </c>
      <c r="L176" s="36">
        <f t="shared" si="28"/>
        <v>115.75057500000001</v>
      </c>
      <c r="M176" s="36">
        <f t="shared" si="29"/>
        <v>59.031877213695395</v>
      </c>
      <c r="N176" s="36">
        <f t="shared" si="30"/>
        <v>2.6655750000000005</v>
      </c>
      <c r="O176" s="53">
        <v>32.31</v>
      </c>
      <c r="P176" s="36">
        <f t="shared" si="31"/>
        <v>8.125</v>
      </c>
      <c r="Q176" s="72">
        <f t="shared" si="32"/>
        <v>0.7534044496223016</v>
      </c>
      <c r="R176" s="36" t="e">
        <f>+(((#REF!+I176)-(O176+P176+#REF!)/(F176+(#REF!)))/1.25)</f>
        <v>#REF!</v>
      </c>
      <c r="S176" s="9"/>
    </row>
    <row r="177" spans="2:19" ht="17.25">
      <c r="B177" s="13">
        <v>4</v>
      </c>
      <c r="C177" s="8" t="s">
        <v>9</v>
      </c>
      <c r="D177" s="13" t="s">
        <v>582</v>
      </c>
      <c r="E177" s="8" t="s">
        <v>583</v>
      </c>
      <c r="F177" s="32">
        <v>0.75</v>
      </c>
      <c r="G177" s="8" t="s">
        <v>584</v>
      </c>
      <c r="H177" s="79">
        <f t="shared" si="33"/>
        <v>290.1384474616293</v>
      </c>
      <c r="I177" s="62">
        <f t="shared" si="34"/>
        <v>201.5906316410862</v>
      </c>
      <c r="J177" s="63">
        <f t="shared" si="35"/>
        <v>171.35203689492326</v>
      </c>
      <c r="K177" s="69">
        <f t="shared" si="27"/>
        <v>30.23859474616293</v>
      </c>
      <c r="L177" s="36">
        <f t="shared" si="28"/>
        <v>24.495</v>
      </c>
      <c r="M177" s="36">
        <f t="shared" si="29"/>
        <v>177.0956316410862</v>
      </c>
      <c r="N177" s="36">
        <f t="shared" si="30"/>
        <v>0.495</v>
      </c>
      <c r="O177" s="53">
        <v>6</v>
      </c>
      <c r="P177" s="36">
        <f t="shared" si="31"/>
        <v>24.375</v>
      </c>
      <c r="Q177" s="72">
        <f t="shared" si="32"/>
        <v>0.8468678839453153</v>
      </c>
      <c r="R177" s="36" t="e">
        <f>+(((#REF!+I177)-(O177+P177+#REF!)/(F177+(#REF!)))/1.25)</f>
        <v>#REF!</v>
      </c>
      <c r="S177" s="9"/>
    </row>
    <row r="178" spans="2:19" ht="18" thickBot="1">
      <c r="B178" s="14">
        <v>4</v>
      </c>
      <c r="C178" s="4" t="s">
        <v>9</v>
      </c>
      <c r="D178" s="14" t="s">
        <v>585</v>
      </c>
      <c r="E178" s="4" t="s">
        <v>586</v>
      </c>
      <c r="F178" s="33">
        <v>0.75</v>
      </c>
      <c r="G178" s="4" t="s">
        <v>587</v>
      </c>
      <c r="H178" s="79">
        <f t="shared" si="33"/>
        <v>302.3859474616293</v>
      </c>
      <c r="I178" s="62">
        <f t="shared" si="34"/>
        <v>213.8381316410862</v>
      </c>
      <c r="J178" s="63">
        <f t="shared" si="35"/>
        <v>181.76241189492325</v>
      </c>
      <c r="K178" s="70">
        <f t="shared" si="27"/>
        <v>32.075719746162946</v>
      </c>
      <c r="L178" s="37">
        <f t="shared" si="28"/>
        <v>36.7425</v>
      </c>
      <c r="M178" s="37">
        <f t="shared" si="29"/>
        <v>177.0956316410862</v>
      </c>
      <c r="N178" s="37">
        <f t="shared" si="30"/>
        <v>0.7425</v>
      </c>
      <c r="O178" s="54">
        <v>9</v>
      </c>
      <c r="P178" s="37">
        <f t="shared" si="31"/>
        <v>24.375</v>
      </c>
      <c r="Q178" s="73">
        <f t="shared" si="32"/>
        <v>0.8404517485344285</v>
      </c>
      <c r="R178" s="37" t="e">
        <f>+(((#REF!+I178)-(O178+P178+#REF!)/(F178+(#REF!)))/1.25)</f>
        <v>#REF!</v>
      </c>
      <c r="S178" s="5"/>
    </row>
    <row r="179" spans="2:19" ht="17.25">
      <c r="B179" s="12">
        <v>4</v>
      </c>
      <c r="C179" s="6" t="s">
        <v>10</v>
      </c>
      <c r="D179" s="12" t="s">
        <v>588</v>
      </c>
      <c r="E179" s="6" t="s">
        <v>490</v>
      </c>
      <c r="F179" s="31">
        <v>0.75</v>
      </c>
      <c r="G179" s="6" t="s">
        <v>589</v>
      </c>
      <c r="H179" s="79">
        <f t="shared" si="33"/>
        <v>324.8979974616293</v>
      </c>
      <c r="I179" s="62">
        <f t="shared" si="34"/>
        <v>236.35018164108618</v>
      </c>
      <c r="J179" s="63">
        <f t="shared" si="35"/>
        <v>200.89765439492325</v>
      </c>
      <c r="K179" s="68">
        <f t="shared" si="27"/>
        <v>35.45252724616293</v>
      </c>
      <c r="L179" s="35">
        <f t="shared" si="28"/>
        <v>59.25455</v>
      </c>
      <c r="M179" s="35">
        <f t="shared" si="29"/>
        <v>177.0956316410862</v>
      </c>
      <c r="N179" s="35">
        <f t="shared" si="30"/>
        <v>1.36455</v>
      </c>
      <c r="O179" s="55">
        <v>16.54</v>
      </c>
      <c r="P179" s="35">
        <f t="shared" si="31"/>
        <v>24.375</v>
      </c>
      <c r="Q179" s="71">
        <f t="shared" si="32"/>
        <v>0.8211147979390836</v>
      </c>
      <c r="R179" s="35" t="e">
        <f>+(((#REF!+I179)-(O179+P179+#REF!)/(F179+(#REF!)))/1.25)</f>
        <v>#REF!</v>
      </c>
      <c r="S179" s="7"/>
    </row>
    <row r="180" spans="2:19" ht="17.25">
      <c r="B180" s="13">
        <v>4</v>
      </c>
      <c r="C180" s="8" t="s">
        <v>10</v>
      </c>
      <c r="D180" s="13" t="s">
        <v>590</v>
      </c>
      <c r="E180" s="8" t="s">
        <v>591</v>
      </c>
      <c r="F180" s="32">
        <v>0.25</v>
      </c>
      <c r="G180" s="8" t="s">
        <v>592</v>
      </c>
      <c r="H180" s="79">
        <f t="shared" si="33"/>
        <v>93.2745408205431</v>
      </c>
      <c r="I180" s="62">
        <f t="shared" si="34"/>
        <v>63.7586022136954</v>
      </c>
      <c r="J180" s="63">
        <f t="shared" si="35"/>
        <v>54.19481188164109</v>
      </c>
      <c r="K180" s="69">
        <f t="shared" si="27"/>
        <v>9.56379033205431</v>
      </c>
      <c r="L180" s="36">
        <f t="shared" si="28"/>
        <v>4.726725</v>
      </c>
      <c r="M180" s="36">
        <f t="shared" si="29"/>
        <v>59.031877213695395</v>
      </c>
      <c r="N180" s="36">
        <f t="shared" si="30"/>
        <v>0.076725</v>
      </c>
      <c r="O180" s="53">
        <v>0.93</v>
      </c>
      <c r="P180" s="36">
        <f t="shared" si="31"/>
        <v>8.125</v>
      </c>
      <c r="Q180" s="72">
        <f t="shared" si="32"/>
        <v>0.8567765809953954</v>
      </c>
      <c r="R180" s="36" t="e">
        <f>+(((#REF!+I180)-(O180+P180+#REF!)/(F180+(#REF!)))/1.25)</f>
        <v>#REF!</v>
      </c>
      <c r="S180" s="9"/>
    </row>
    <row r="181" spans="2:19" ht="17.25">
      <c r="B181" s="13">
        <v>4</v>
      </c>
      <c r="C181" s="8" t="s">
        <v>10</v>
      </c>
      <c r="D181" s="13" t="s">
        <v>593</v>
      </c>
      <c r="E181" s="8" t="s">
        <v>594</v>
      </c>
      <c r="F181" s="32">
        <v>0.1</v>
      </c>
      <c r="G181" s="8" t="s">
        <v>595</v>
      </c>
      <c r="H181" s="79">
        <f t="shared" si="33"/>
        <v>40.65410132821724</v>
      </c>
      <c r="I181" s="62">
        <f t="shared" si="34"/>
        <v>28.847725885478162</v>
      </c>
      <c r="J181" s="63">
        <f t="shared" si="35"/>
        <v>24.52056700265644</v>
      </c>
      <c r="K181" s="69">
        <f t="shared" si="27"/>
        <v>4.327158882821724</v>
      </c>
      <c r="L181" s="36">
        <f t="shared" si="28"/>
        <v>5.234975</v>
      </c>
      <c r="M181" s="36">
        <f t="shared" si="29"/>
        <v>23.61275088547816</v>
      </c>
      <c r="N181" s="36">
        <f t="shared" si="30"/>
        <v>0.08497500000000001</v>
      </c>
      <c r="O181" s="53">
        <v>1.03</v>
      </c>
      <c r="P181" s="36">
        <f t="shared" si="31"/>
        <v>3.25</v>
      </c>
      <c r="Q181" s="72">
        <f t="shared" si="32"/>
        <v>0.8486891127110539</v>
      </c>
      <c r="R181" s="36" t="e">
        <f>+(((#REF!+I181)-(O181+P181+#REF!)/(F181+(#REF!)))/1.25)</f>
        <v>#REF!</v>
      </c>
      <c r="S181" s="9"/>
    </row>
    <row r="182" spans="2:19" ht="17.25">
      <c r="B182" s="13">
        <v>4</v>
      </c>
      <c r="C182" s="8" t="s">
        <v>10</v>
      </c>
      <c r="D182" s="13" t="s">
        <v>596</v>
      </c>
      <c r="E182" s="8" t="s">
        <v>597</v>
      </c>
      <c r="F182" s="32">
        <v>0.25</v>
      </c>
      <c r="G182" s="8" t="s">
        <v>598</v>
      </c>
      <c r="H182" s="79">
        <f t="shared" si="33"/>
        <v>94.69764082054309</v>
      </c>
      <c r="I182" s="62">
        <f t="shared" si="34"/>
        <v>65.18170221369539</v>
      </c>
      <c r="J182" s="63">
        <f t="shared" si="35"/>
        <v>55.40444688164108</v>
      </c>
      <c r="K182" s="69">
        <f t="shared" si="27"/>
        <v>9.77725533205431</v>
      </c>
      <c r="L182" s="36">
        <f t="shared" si="28"/>
        <v>6.149825</v>
      </c>
      <c r="M182" s="36">
        <f t="shared" si="29"/>
        <v>59.031877213695395</v>
      </c>
      <c r="N182" s="36">
        <f t="shared" si="30"/>
        <v>0.099825</v>
      </c>
      <c r="O182" s="53">
        <v>1.21</v>
      </c>
      <c r="P182" s="36">
        <f t="shared" si="31"/>
        <v>8.125</v>
      </c>
      <c r="Q182" s="72">
        <f t="shared" si="32"/>
        <v>0.8552534732973321</v>
      </c>
      <c r="R182" s="36" t="e">
        <f>+(((#REF!+I182)-(O182+P182+#REF!)/(F182+(#REF!)))/1.25)</f>
        <v>#REF!</v>
      </c>
      <c r="S182" s="9"/>
    </row>
    <row r="183" spans="2:19" ht="17.25">
      <c r="B183" s="13">
        <v>4</v>
      </c>
      <c r="C183" s="8" t="s">
        <v>10</v>
      </c>
      <c r="D183" s="13" t="s">
        <v>599</v>
      </c>
      <c r="E183" s="8" t="s">
        <v>600</v>
      </c>
      <c r="F183" s="32">
        <v>0.5</v>
      </c>
      <c r="G183" s="8" t="s">
        <v>601</v>
      </c>
      <c r="H183" s="79">
        <f t="shared" si="33"/>
        <v>197.4673066410862</v>
      </c>
      <c r="I183" s="62">
        <f t="shared" si="34"/>
        <v>138.4354294273908</v>
      </c>
      <c r="J183" s="63">
        <f t="shared" si="35"/>
        <v>117.67011501328217</v>
      </c>
      <c r="K183" s="69">
        <f t="shared" si="27"/>
        <v>20.76531441410863</v>
      </c>
      <c r="L183" s="36">
        <f t="shared" si="28"/>
        <v>20.371675</v>
      </c>
      <c r="M183" s="36">
        <f t="shared" si="29"/>
        <v>118.06375442739079</v>
      </c>
      <c r="N183" s="36">
        <f t="shared" si="30"/>
        <v>0.411675</v>
      </c>
      <c r="O183" s="53">
        <v>4.99</v>
      </c>
      <c r="P183" s="36">
        <f t="shared" si="31"/>
        <v>16.25</v>
      </c>
      <c r="Q183" s="72">
        <f t="shared" si="32"/>
        <v>0.8435972995528845</v>
      </c>
      <c r="R183" s="36" t="e">
        <f>+(((#REF!+I183)-(O183+P183+#REF!)/(F183+(#REF!)))/1.25)</f>
        <v>#REF!</v>
      </c>
      <c r="S183" s="9"/>
    </row>
    <row r="184" spans="2:19" ht="17.25">
      <c r="B184" s="13">
        <v>4</v>
      </c>
      <c r="C184" s="8" t="s">
        <v>10</v>
      </c>
      <c r="D184" s="13" t="s">
        <v>602</v>
      </c>
      <c r="E184" s="8" t="s">
        <v>603</v>
      </c>
      <c r="F184" s="32">
        <v>1.25</v>
      </c>
      <c r="G184" s="8" t="s">
        <v>604</v>
      </c>
      <c r="H184" s="79">
        <f t="shared" si="33"/>
        <v>442.73907910271544</v>
      </c>
      <c r="I184" s="62">
        <f t="shared" si="34"/>
        <v>295.159386068477</v>
      </c>
      <c r="J184" s="63">
        <f t="shared" si="35"/>
        <v>250.88547815820542</v>
      </c>
      <c r="K184" s="69">
        <f t="shared" si="27"/>
        <v>44.27390791027156</v>
      </c>
      <c r="L184" s="36">
        <f t="shared" si="28"/>
        <v>0</v>
      </c>
      <c r="M184" s="36">
        <f t="shared" si="29"/>
        <v>295.159386068477</v>
      </c>
      <c r="N184" s="36">
        <f t="shared" si="30"/>
        <v>0</v>
      </c>
      <c r="O184" s="53">
        <v>0</v>
      </c>
      <c r="P184" s="36">
        <f t="shared" si="31"/>
        <v>40.625</v>
      </c>
      <c r="Q184" s="72">
        <f t="shared" si="32"/>
        <v>0.8623625</v>
      </c>
      <c r="R184" s="36" t="e">
        <f>+(((#REF!+I184)-(O184+P184+#REF!)/(F184+(#REF!)))/1.25)</f>
        <v>#REF!</v>
      </c>
      <c r="S184" s="9"/>
    </row>
    <row r="185" spans="2:19" ht="18" thickBot="1">
      <c r="B185" s="14">
        <v>4</v>
      </c>
      <c r="C185" s="4" t="s">
        <v>10</v>
      </c>
      <c r="D185" s="14" t="s">
        <v>605</v>
      </c>
      <c r="E185" s="4" t="s">
        <v>606</v>
      </c>
      <c r="F185" s="33">
        <v>0</v>
      </c>
      <c r="G185" s="4" t="s">
        <v>607</v>
      </c>
      <c r="H185" s="79">
        <f t="shared" si="33"/>
        <v>0</v>
      </c>
      <c r="I185" s="62">
        <f t="shared" si="34"/>
        <v>0</v>
      </c>
      <c r="J185" s="63">
        <f t="shared" si="35"/>
        <v>0</v>
      </c>
      <c r="K185" s="70">
        <f t="shared" si="27"/>
        <v>0</v>
      </c>
      <c r="L185" s="37">
        <f t="shared" si="28"/>
        <v>0</v>
      </c>
      <c r="M185" s="37">
        <f t="shared" si="29"/>
        <v>0</v>
      </c>
      <c r="N185" s="37">
        <f t="shared" si="30"/>
        <v>0</v>
      </c>
      <c r="O185" s="54">
        <v>0</v>
      </c>
      <c r="P185" s="37">
        <f t="shared" si="31"/>
        <v>0</v>
      </c>
      <c r="Q185" s="73" t="e">
        <f t="shared" si="32"/>
        <v>#DIV/0!</v>
      </c>
      <c r="R185" s="37" t="e">
        <f>+(((#REF!+I185)-(O185+P185+#REF!)/(F185+(#REF!)))/1.25)</f>
        <v>#REF!</v>
      </c>
      <c r="S185" s="5"/>
    </row>
    <row r="186" spans="2:19" ht="17.25">
      <c r="B186" s="12">
        <v>4</v>
      </c>
      <c r="C186" s="6" t="s">
        <v>11</v>
      </c>
      <c r="D186" s="12" t="s">
        <v>608</v>
      </c>
      <c r="E186" s="6" t="s">
        <v>609</v>
      </c>
      <c r="F186" s="31">
        <v>0.75</v>
      </c>
      <c r="G186" s="6" t="s">
        <v>610</v>
      </c>
      <c r="H186" s="79">
        <f t="shared" si="33"/>
        <v>552.3159474616293</v>
      </c>
      <c r="I186" s="62">
        <f t="shared" si="34"/>
        <v>463.7681316410862</v>
      </c>
      <c r="J186" s="63">
        <f t="shared" si="35"/>
        <v>394.20291189492326</v>
      </c>
      <c r="K186" s="68">
        <f t="shared" si="27"/>
        <v>69.56521974616294</v>
      </c>
      <c r="L186" s="35">
        <f t="shared" si="28"/>
        <v>286.6725</v>
      </c>
      <c r="M186" s="35">
        <f t="shared" si="29"/>
        <v>177.0956316410862</v>
      </c>
      <c r="N186" s="35">
        <f t="shared" si="30"/>
        <v>7.6725</v>
      </c>
      <c r="O186" s="55">
        <v>93</v>
      </c>
      <c r="P186" s="35">
        <f t="shared" si="31"/>
        <v>24.375</v>
      </c>
      <c r="Q186" s="71">
        <f t="shared" si="32"/>
        <v>0.730366337252394</v>
      </c>
      <c r="R186" s="35" t="e">
        <f>+(((#REF!+I186)-(O186+P186+#REF!)/(F186+(#REF!)))/1.25)</f>
        <v>#REF!</v>
      </c>
      <c r="S186" s="7"/>
    </row>
    <row r="187" spans="2:19" ht="17.25">
      <c r="B187" s="13">
        <v>4</v>
      </c>
      <c r="C187" s="8" t="s">
        <v>11</v>
      </c>
      <c r="D187" s="13" t="s">
        <v>611</v>
      </c>
      <c r="E187" s="8" t="s">
        <v>612</v>
      </c>
      <c r="F187" s="32">
        <v>0</v>
      </c>
      <c r="G187" s="8" t="s">
        <v>613</v>
      </c>
      <c r="H187" s="79">
        <f t="shared" si="33"/>
        <v>143.47912499999998</v>
      </c>
      <c r="I187" s="62">
        <f t="shared" si="34"/>
        <v>143.47912499999998</v>
      </c>
      <c r="J187" s="63">
        <f t="shared" si="35"/>
        <v>121.95725624999999</v>
      </c>
      <c r="K187" s="69">
        <f t="shared" si="27"/>
        <v>21.521868749999996</v>
      </c>
      <c r="L187" s="36">
        <f t="shared" si="28"/>
        <v>143.47912499999998</v>
      </c>
      <c r="M187" s="36">
        <f t="shared" si="29"/>
        <v>0</v>
      </c>
      <c r="N187" s="36">
        <f t="shared" si="30"/>
        <v>3.304125</v>
      </c>
      <c r="O187" s="53">
        <v>40.05</v>
      </c>
      <c r="P187" s="36">
        <f t="shared" si="31"/>
        <v>0</v>
      </c>
      <c r="Q187" s="72">
        <f t="shared" si="32"/>
        <v>0.6978367062107467</v>
      </c>
      <c r="R187" s="36" t="e">
        <f>+(((#REF!+I187)-(O187+P187+#REF!)/(F187+(#REF!)))/1.25)</f>
        <v>#REF!</v>
      </c>
      <c r="S187" s="9"/>
    </row>
    <row r="188" spans="2:19" ht="17.25">
      <c r="B188" s="13">
        <v>4</v>
      </c>
      <c r="C188" s="8" t="s">
        <v>11</v>
      </c>
      <c r="D188" s="13" t="s">
        <v>614</v>
      </c>
      <c r="E188" s="8" t="s">
        <v>615</v>
      </c>
      <c r="F188" s="32">
        <v>0</v>
      </c>
      <c r="G188" s="8" t="s">
        <v>616</v>
      </c>
      <c r="H188" s="79">
        <f t="shared" si="33"/>
        <v>143.47912499999998</v>
      </c>
      <c r="I188" s="62">
        <f t="shared" si="34"/>
        <v>143.47912499999998</v>
      </c>
      <c r="J188" s="63">
        <f t="shared" si="35"/>
        <v>121.95725624999999</v>
      </c>
      <c r="K188" s="69">
        <f t="shared" si="27"/>
        <v>21.521868749999996</v>
      </c>
      <c r="L188" s="36">
        <f t="shared" si="28"/>
        <v>143.47912499999998</v>
      </c>
      <c r="M188" s="36">
        <f t="shared" si="29"/>
        <v>0</v>
      </c>
      <c r="N188" s="36">
        <f t="shared" si="30"/>
        <v>3.304125</v>
      </c>
      <c r="O188" s="53">
        <v>40.05</v>
      </c>
      <c r="P188" s="36">
        <f t="shared" si="31"/>
        <v>0</v>
      </c>
      <c r="Q188" s="72">
        <f t="shared" si="32"/>
        <v>0.6978367062107467</v>
      </c>
      <c r="R188" s="36" t="e">
        <f>+(((#REF!+I188)-(O188+P188+#REF!)/(F188+(#REF!)))/1.25)</f>
        <v>#REF!</v>
      </c>
      <c r="S188" s="9"/>
    </row>
    <row r="189" spans="2:19" ht="17.25">
      <c r="B189" s="13">
        <v>4</v>
      </c>
      <c r="C189" s="8" t="s">
        <v>11</v>
      </c>
      <c r="D189" s="13" t="s">
        <v>617</v>
      </c>
      <c r="E189" s="8" t="s">
        <v>618</v>
      </c>
      <c r="F189" s="32">
        <v>0</v>
      </c>
      <c r="G189" s="8" t="s">
        <v>619</v>
      </c>
      <c r="H189" s="79">
        <f t="shared" si="33"/>
        <v>159.958625</v>
      </c>
      <c r="I189" s="62">
        <f t="shared" si="34"/>
        <v>159.958625</v>
      </c>
      <c r="J189" s="63">
        <f t="shared" si="35"/>
        <v>135.96483125</v>
      </c>
      <c r="K189" s="69">
        <f t="shared" si="27"/>
        <v>23.99379375000001</v>
      </c>
      <c r="L189" s="36">
        <f t="shared" si="28"/>
        <v>159.958625</v>
      </c>
      <c r="M189" s="36">
        <f t="shared" si="29"/>
        <v>0</v>
      </c>
      <c r="N189" s="36">
        <f t="shared" si="30"/>
        <v>3.683625</v>
      </c>
      <c r="O189" s="53">
        <v>44.65</v>
      </c>
      <c r="P189" s="36">
        <f t="shared" si="31"/>
        <v>0</v>
      </c>
      <c r="Q189" s="72">
        <f t="shared" si="32"/>
        <v>0.6978367062107467</v>
      </c>
      <c r="R189" s="36" t="e">
        <f>+(((#REF!+I189)-(O189+P189+#REF!)/(F189+(#REF!)))/1.25)</f>
        <v>#REF!</v>
      </c>
      <c r="S189" s="9"/>
    </row>
    <row r="190" spans="2:19" ht="17.25">
      <c r="B190" s="13">
        <v>4</v>
      </c>
      <c r="C190" s="8" t="s">
        <v>11</v>
      </c>
      <c r="D190" s="13" t="s">
        <v>620</v>
      </c>
      <c r="E190" s="8" t="s">
        <v>621</v>
      </c>
      <c r="F190" s="32">
        <v>0</v>
      </c>
      <c r="G190" s="8" t="s">
        <v>622</v>
      </c>
      <c r="H190" s="79">
        <f t="shared" si="33"/>
        <v>53.7375</v>
      </c>
      <c r="I190" s="62">
        <f t="shared" si="34"/>
        <v>53.7375</v>
      </c>
      <c r="J190" s="63">
        <f t="shared" si="35"/>
        <v>45.676874999999995</v>
      </c>
      <c r="K190" s="69">
        <f t="shared" si="27"/>
        <v>8.060625000000002</v>
      </c>
      <c r="L190" s="36">
        <f t="shared" si="28"/>
        <v>53.7375</v>
      </c>
      <c r="M190" s="36">
        <f t="shared" si="29"/>
        <v>0</v>
      </c>
      <c r="N190" s="36">
        <f t="shared" si="30"/>
        <v>1.2375</v>
      </c>
      <c r="O190" s="53">
        <v>15</v>
      </c>
      <c r="P190" s="36">
        <f t="shared" si="31"/>
        <v>0</v>
      </c>
      <c r="Q190" s="72">
        <f t="shared" si="32"/>
        <v>0.6978367062107467</v>
      </c>
      <c r="R190" s="36" t="e">
        <f>+(((#REF!+I190)-(O190+P190+#REF!)/(F190+(#REF!)))/1.25)</f>
        <v>#REF!</v>
      </c>
      <c r="S190" s="9"/>
    </row>
    <row r="191" spans="2:19" ht="17.25">
      <c r="B191" s="13">
        <v>4</v>
      </c>
      <c r="C191" s="8" t="s">
        <v>11</v>
      </c>
      <c r="D191" s="13" t="s">
        <v>623</v>
      </c>
      <c r="E191" s="8" t="s">
        <v>624</v>
      </c>
      <c r="F191" s="32">
        <v>0</v>
      </c>
      <c r="G191" s="8" t="s">
        <v>625</v>
      </c>
      <c r="H191" s="79">
        <f t="shared" si="33"/>
        <v>27.556875</v>
      </c>
      <c r="I191" s="62">
        <f t="shared" si="34"/>
        <v>27.556875</v>
      </c>
      <c r="J191" s="63">
        <f t="shared" si="35"/>
        <v>23.42334375</v>
      </c>
      <c r="K191" s="69">
        <f t="shared" si="27"/>
        <v>4.133531250000001</v>
      </c>
      <c r="L191" s="36">
        <f t="shared" si="28"/>
        <v>27.556875</v>
      </c>
      <c r="M191" s="36">
        <f t="shared" si="29"/>
        <v>0</v>
      </c>
      <c r="N191" s="36">
        <f t="shared" si="30"/>
        <v>0.556875</v>
      </c>
      <c r="O191" s="53">
        <v>6.75</v>
      </c>
      <c r="P191" s="36">
        <f t="shared" si="31"/>
        <v>0</v>
      </c>
      <c r="Q191" s="72">
        <f t="shared" si="32"/>
        <v>0.7348438456827924</v>
      </c>
      <c r="R191" s="36" t="e">
        <f>+(((#REF!+I191)-(O191+P191+#REF!)/(F191+(#REF!)))/1.25)</f>
        <v>#REF!</v>
      </c>
      <c r="S191" s="9"/>
    </row>
    <row r="192" spans="2:19" ht="17.25">
      <c r="B192" s="13">
        <v>4</v>
      </c>
      <c r="C192" s="8" t="s">
        <v>11</v>
      </c>
      <c r="D192" s="13" t="s">
        <v>626</v>
      </c>
      <c r="E192" s="8" t="s">
        <v>627</v>
      </c>
      <c r="F192" s="32">
        <v>0</v>
      </c>
      <c r="G192" s="8" t="s">
        <v>628</v>
      </c>
      <c r="H192" s="79">
        <f t="shared" si="33"/>
        <v>7.064674999999999</v>
      </c>
      <c r="I192" s="62">
        <f t="shared" si="34"/>
        <v>7.064674999999999</v>
      </c>
      <c r="J192" s="63">
        <f t="shared" si="35"/>
        <v>6.0049737499999996</v>
      </c>
      <c r="K192" s="69">
        <f t="shared" si="27"/>
        <v>1.0597012499999998</v>
      </c>
      <c r="L192" s="36">
        <f t="shared" si="28"/>
        <v>7.064674999999999</v>
      </c>
      <c r="M192" s="36">
        <f t="shared" si="29"/>
        <v>0</v>
      </c>
      <c r="N192" s="36">
        <f t="shared" si="30"/>
        <v>0.114675</v>
      </c>
      <c r="O192" s="53">
        <v>1.39</v>
      </c>
      <c r="P192" s="36">
        <f t="shared" si="31"/>
        <v>0</v>
      </c>
      <c r="Q192" s="72">
        <f t="shared" si="32"/>
        <v>0.7870142646335465</v>
      </c>
      <c r="R192" s="36" t="e">
        <f>+(((#REF!+I192)-(O192+P192+#REF!)/(F192+(#REF!)))/1.25)</f>
        <v>#REF!</v>
      </c>
      <c r="S192" s="9"/>
    </row>
    <row r="193" spans="2:19" ht="17.25">
      <c r="B193" s="13">
        <v>4</v>
      </c>
      <c r="C193" s="8" t="s">
        <v>11</v>
      </c>
      <c r="D193" s="13" t="s">
        <v>629</v>
      </c>
      <c r="E193" s="8" t="s">
        <v>630</v>
      </c>
      <c r="F193" s="32">
        <v>0</v>
      </c>
      <c r="G193" s="8" t="s">
        <v>631</v>
      </c>
      <c r="H193" s="79">
        <f t="shared" si="33"/>
        <v>10.165</v>
      </c>
      <c r="I193" s="62">
        <f t="shared" si="34"/>
        <v>10.165</v>
      </c>
      <c r="J193" s="63">
        <f t="shared" si="35"/>
        <v>8.640249999999998</v>
      </c>
      <c r="K193" s="69">
        <f t="shared" si="27"/>
        <v>1.524750000000001</v>
      </c>
      <c r="L193" s="36">
        <f t="shared" si="28"/>
        <v>10.165</v>
      </c>
      <c r="M193" s="36">
        <f t="shared" si="29"/>
        <v>0</v>
      </c>
      <c r="N193" s="36">
        <f t="shared" si="30"/>
        <v>0.165</v>
      </c>
      <c r="O193" s="53">
        <v>2</v>
      </c>
      <c r="P193" s="36">
        <f t="shared" si="31"/>
        <v>0</v>
      </c>
      <c r="Q193" s="72">
        <f t="shared" si="32"/>
        <v>0.7870142646335465</v>
      </c>
      <c r="R193" s="36" t="e">
        <f>+(((#REF!+I193)-(O193+P193+#REF!)/(F193+(#REF!)))/1.25)</f>
        <v>#REF!</v>
      </c>
      <c r="S193" s="9"/>
    </row>
    <row r="194" spans="2:19" ht="17.25">
      <c r="B194" s="13">
        <v>4</v>
      </c>
      <c r="C194" s="8" t="s">
        <v>11</v>
      </c>
      <c r="D194" s="13" t="s">
        <v>632</v>
      </c>
      <c r="E194" s="8" t="s">
        <v>633</v>
      </c>
      <c r="F194" s="32">
        <v>0</v>
      </c>
      <c r="G194" s="8" t="s">
        <v>634</v>
      </c>
      <c r="H194" s="79">
        <f t="shared" si="33"/>
        <v>30.577925</v>
      </c>
      <c r="I194" s="62">
        <f t="shared" si="34"/>
        <v>30.577925</v>
      </c>
      <c r="J194" s="63">
        <f t="shared" si="35"/>
        <v>25.99123625</v>
      </c>
      <c r="K194" s="69">
        <f t="shared" si="27"/>
        <v>4.58668875</v>
      </c>
      <c r="L194" s="36">
        <f t="shared" si="28"/>
        <v>30.577925</v>
      </c>
      <c r="M194" s="36">
        <f t="shared" si="29"/>
        <v>0</v>
      </c>
      <c r="N194" s="36">
        <f t="shared" si="30"/>
        <v>0.6179250000000001</v>
      </c>
      <c r="O194" s="53">
        <v>7.49</v>
      </c>
      <c r="P194" s="36">
        <f t="shared" si="31"/>
        <v>0</v>
      </c>
      <c r="Q194" s="72">
        <f t="shared" si="32"/>
        <v>0.7348438456827924</v>
      </c>
      <c r="R194" s="36" t="e">
        <f>+(((#REF!+I194)-(O194+P194+#REF!)/(F194+(#REF!)))/1.25)</f>
        <v>#REF!</v>
      </c>
      <c r="S194" s="9"/>
    </row>
    <row r="195" spans="2:19" ht="17.25">
      <c r="B195" s="13">
        <v>4</v>
      </c>
      <c r="C195" s="8" t="s">
        <v>11</v>
      </c>
      <c r="D195" s="13" t="s">
        <v>635</v>
      </c>
      <c r="E195" s="8" t="s">
        <v>636</v>
      </c>
      <c r="F195" s="32">
        <v>0</v>
      </c>
      <c r="G195" s="8" t="s">
        <v>637</v>
      </c>
      <c r="H195" s="79">
        <f t="shared" si="33"/>
        <v>80.17635</v>
      </c>
      <c r="I195" s="62">
        <f t="shared" si="34"/>
        <v>80.17635</v>
      </c>
      <c r="J195" s="63">
        <f t="shared" si="35"/>
        <v>68.1498975</v>
      </c>
      <c r="K195" s="69">
        <f t="shared" si="27"/>
        <v>12.026452500000005</v>
      </c>
      <c r="L195" s="36">
        <f t="shared" si="28"/>
        <v>80.17635</v>
      </c>
      <c r="M195" s="36">
        <f t="shared" si="29"/>
        <v>0</v>
      </c>
      <c r="N195" s="36">
        <f t="shared" si="30"/>
        <v>1.84635</v>
      </c>
      <c r="O195" s="53">
        <v>22.38</v>
      </c>
      <c r="P195" s="36">
        <f t="shared" si="31"/>
        <v>0</v>
      </c>
      <c r="Q195" s="72">
        <f t="shared" si="32"/>
        <v>0.6978367062107467</v>
      </c>
      <c r="R195" s="36" t="e">
        <f>+(((#REF!+I195)-(O195+P195+#REF!)/(F195+(#REF!)))/1.25)</f>
        <v>#REF!</v>
      </c>
      <c r="S195" s="9"/>
    </row>
    <row r="196" spans="2:19" ht="17.25">
      <c r="B196" s="13">
        <v>4</v>
      </c>
      <c r="C196" s="8" t="s">
        <v>11</v>
      </c>
      <c r="D196" s="13" t="s">
        <v>638</v>
      </c>
      <c r="E196" s="8" t="s">
        <v>639</v>
      </c>
      <c r="F196" s="32">
        <v>0</v>
      </c>
      <c r="G196" s="8" t="s">
        <v>640</v>
      </c>
      <c r="H196" s="79">
        <f t="shared" si="33"/>
        <v>157.238325</v>
      </c>
      <c r="I196" s="62">
        <f t="shared" si="34"/>
        <v>157.238325</v>
      </c>
      <c r="J196" s="63">
        <f t="shared" si="35"/>
        <v>133.65257625</v>
      </c>
      <c r="K196" s="69">
        <f t="shared" si="27"/>
        <v>23.585748749999993</v>
      </c>
      <c r="L196" s="36">
        <f t="shared" si="28"/>
        <v>157.238325</v>
      </c>
      <c r="M196" s="36">
        <f t="shared" si="29"/>
        <v>0</v>
      </c>
      <c r="N196" s="36">
        <f t="shared" si="30"/>
        <v>4.208325</v>
      </c>
      <c r="O196" s="53">
        <v>51.01</v>
      </c>
      <c r="P196" s="36">
        <f t="shared" si="31"/>
        <v>0</v>
      </c>
      <c r="Q196" s="72">
        <f t="shared" si="32"/>
        <v>0.6488240064882401</v>
      </c>
      <c r="R196" s="36" t="e">
        <f>+(((#REF!+I196)-(O196+P196+#REF!)/(F196+(#REF!)))/1.25)</f>
        <v>#REF!</v>
      </c>
      <c r="S196" s="9"/>
    </row>
    <row r="197" spans="2:19" ht="18" thickBot="1">
      <c r="B197" s="14">
        <v>4</v>
      </c>
      <c r="C197" s="4" t="s">
        <v>11</v>
      </c>
      <c r="D197" s="14" t="s">
        <v>641</v>
      </c>
      <c r="E197" s="4" t="s">
        <v>642</v>
      </c>
      <c r="F197" s="33">
        <v>0</v>
      </c>
      <c r="G197" s="4" t="s">
        <v>643</v>
      </c>
      <c r="H197" s="79">
        <f t="shared" si="33"/>
        <v>229.075</v>
      </c>
      <c r="I197" s="62">
        <f t="shared" si="34"/>
        <v>229.075</v>
      </c>
      <c r="J197" s="63">
        <f t="shared" si="35"/>
        <v>194.71374999999998</v>
      </c>
      <c r="K197" s="70">
        <f t="shared" si="27"/>
        <v>34.36125000000001</v>
      </c>
      <c r="L197" s="37">
        <f t="shared" si="28"/>
        <v>229.075</v>
      </c>
      <c r="M197" s="37">
        <f t="shared" si="29"/>
        <v>0</v>
      </c>
      <c r="N197" s="37">
        <f t="shared" si="30"/>
        <v>9.075000000000001</v>
      </c>
      <c r="O197" s="54">
        <v>110</v>
      </c>
      <c r="P197" s="37">
        <f t="shared" si="31"/>
        <v>0</v>
      </c>
      <c r="Q197" s="73">
        <f t="shared" si="32"/>
        <v>0.48019207683073223</v>
      </c>
      <c r="R197" s="37" t="e">
        <f>+(((#REF!+I197)-(O197+P197+#REF!)/(F197+(#REF!)))/1.25)</f>
        <v>#REF!</v>
      </c>
      <c r="S197" s="5"/>
    </row>
    <row r="198" spans="2:19" ht="17.25">
      <c r="B198" s="12">
        <v>4</v>
      </c>
      <c r="C198" s="6" t="s">
        <v>12</v>
      </c>
      <c r="D198" s="12" t="s">
        <v>644</v>
      </c>
      <c r="E198" s="6" t="s">
        <v>645</v>
      </c>
      <c r="F198" s="31">
        <v>1</v>
      </c>
      <c r="G198" s="6" t="s">
        <v>646</v>
      </c>
      <c r="H198" s="79">
        <f t="shared" si="33"/>
        <v>359.27376328217235</v>
      </c>
      <c r="I198" s="62">
        <f t="shared" si="34"/>
        <v>241.2100088547816</v>
      </c>
      <c r="J198" s="63">
        <f t="shared" si="35"/>
        <v>205.02850752656434</v>
      </c>
      <c r="K198" s="68">
        <f t="shared" si="27"/>
        <v>36.18150132821725</v>
      </c>
      <c r="L198" s="35">
        <f t="shared" si="28"/>
        <v>5.0825</v>
      </c>
      <c r="M198" s="35">
        <f t="shared" si="29"/>
        <v>236.12750885478158</v>
      </c>
      <c r="N198" s="35">
        <f t="shared" si="30"/>
        <v>0.0825</v>
      </c>
      <c r="O198" s="55">
        <v>1</v>
      </c>
      <c r="P198" s="35">
        <f t="shared" si="31"/>
        <v>32.5</v>
      </c>
      <c r="Q198" s="71">
        <f t="shared" si="32"/>
        <v>0.860774848608301</v>
      </c>
      <c r="R198" s="35" t="e">
        <f>+(((#REF!+I198)-(O198+P198+#REF!)/(F198+(#REF!)))/1.25)</f>
        <v>#REF!</v>
      </c>
      <c r="S198" s="7"/>
    </row>
    <row r="199" spans="2:19" ht="17.25">
      <c r="B199" s="13">
        <v>4</v>
      </c>
      <c r="C199" s="8" t="s">
        <v>12</v>
      </c>
      <c r="D199" s="13" t="s">
        <v>647</v>
      </c>
      <c r="E199" s="8" t="s">
        <v>648</v>
      </c>
      <c r="F199" s="32">
        <v>1</v>
      </c>
      <c r="G199" s="8" t="s">
        <v>649</v>
      </c>
      <c r="H199" s="79">
        <f t="shared" si="33"/>
        <v>359.27376328217235</v>
      </c>
      <c r="I199" s="62">
        <f t="shared" si="34"/>
        <v>241.2100088547816</v>
      </c>
      <c r="J199" s="63">
        <f t="shared" si="35"/>
        <v>205.02850752656434</v>
      </c>
      <c r="K199" s="69">
        <f t="shared" si="27"/>
        <v>36.18150132821725</v>
      </c>
      <c r="L199" s="36">
        <f t="shared" si="28"/>
        <v>5.0825</v>
      </c>
      <c r="M199" s="36">
        <f t="shared" si="29"/>
        <v>236.12750885478158</v>
      </c>
      <c r="N199" s="36">
        <f t="shared" si="30"/>
        <v>0.0825</v>
      </c>
      <c r="O199" s="53">
        <v>1</v>
      </c>
      <c r="P199" s="36">
        <f t="shared" si="31"/>
        <v>32.5</v>
      </c>
      <c r="Q199" s="72">
        <f t="shared" si="32"/>
        <v>0.860774848608301</v>
      </c>
      <c r="R199" s="36" t="e">
        <f>+(((#REF!+I199)-(O199+P199+#REF!)/(F199+(#REF!)))/1.25)</f>
        <v>#REF!</v>
      </c>
      <c r="S199" s="9"/>
    </row>
    <row r="200" spans="2:19" ht="17.25">
      <c r="B200" s="13">
        <v>4</v>
      </c>
      <c r="C200" s="8" t="s">
        <v>12</v>
      </c>
      <c r="D200" s="13" t="s">
        <v>650</v>
      </c>
      <c r="E200" s="8" t="s">
        <v>944</v>
      </c>
      <c r="F200" s="32">
        <v>1</v>
      </c>
      <c r="G200" s="8" t="s">
        <v>651</v>
      </c>
      <c r="H200" s="79">
        <f t="shared" si="33"/>
        <v>359.27376328217235</v>
      </c>
      <c r="I200" s="62">
        <f t="shared" si="34"/>
        <v>241.2100088547816</v>
      </c>
      <c r="J200" s="63">
        <f t="shared" si="35"/>
        <v>205.02850752656434</v>
      </c>
      <c r="K200" s="69">
        <f t="shared" si="27"/>
        <v>36.18150132821725</v>
      </c>
      <c r="L200" s="36">
        <f t="shared" si="28"/>
        <v>5.0825</v>
      </c>
      <c r="M200" s="36">
        <f t="shared" si="29"/>
        <v>236.12750885478158</v>
      </c>
      <c r="N200" s="36">
        <f t="shared" si="30"/>
        <v>0.0825</v>
      </c>
      <c r="O200" s="53">
        <v>1</v>
      </c>
      <c r="P200" s="36">
        <f t="shared" si="31"/>
        <v>32.5</v>
      </c>
      <c r="Q200" s="72">
        <f t="shared" si="32"/>
        <v>0.860774848608301</v>
      </c>
      <c r="R200" s="36" t="e">
        <f>+(((#REF!+I200)-(O200+P200+#REF!)/(F200+(#REF!)))/1.25)</f>
        <v>#REF!</v>
      </c>
      <c r="S200" s="9"/>
    </row>
    <row r="201" spans="2:19" ht="17.25">
      <c r="B201" s="13">
        <v>4</v>
      </c>
      <c r="C201" s="8" t="s">
        <v>12</v>
      </c>
      <c r="D201" s="13" t="s">
        <v>652</v>
      </c>
      <c r="E201" s="8" t="s">
        <v>653</v>
      </c>
      <c r="F201" s="32">
        <v>0.5</v>
      </c>
      <c r="G201" s="8" t="s">
        <v>654</v>
      </c>
      <c r="H201" s="79">
        <f t="shared" si="33"/>
        <v>177.0956316410862</v>
      </c>
      <c r="I201" s="62">
        <f t="shared" si="34"/>
        <v>118.06375442739079</v>
      </c>
      <c r="J201" s="63">
        <f t="shared" si="35"/>
        <v>100.35419126328217</v>
      </c>
      <c r="K201" s="69">
        <f t="shared" si="27"/>
        <v>17.709563164108616</v>
      </c>
      <c r="L201" s="36">
        <f t="shared" si="28"/>
        <v>0</v>
      </c>
      <c r="M201" s="36">
        <f t="shared" si="29"/>
        <v>118.06375442739079</v>
      </c>
      <c r="N201" s="36">
        <f t="shared" si="30"/>
        <v>0</v>
      </c>
      <c r="O201" s="53">
        <v>0</v>
      </c>
      <c r="P201" s="36">
        <f t="shared" si="31"/>
        <v>16.25</v>
      </c>
      <c r="Q201" s="72">
        <f t="shared" si="32"/>
        <v>0.8623625</v>
      </c>
      <c r="R201" s="36" t="e">
        <f>+(((#REF!+I201)-(O201+P201+#REF!)/(F201+(#REF!)))/1.25)</f>
        <v>#REF!</v>
      </c>
      <c r="S201" s="9"/>
    </row>
    <row r="202" spans="2:19" ht="17.25">
      <c r="B202" s="13">
        <v>4</v>
      </c>
      <c r="C202" s="8" t="s">
        <v>12</v>
      </c>
      <c r="D202" s="13" t="s">
        <v>655</v>
      </c>
      <c r="E202" s="8" t="s">
        <v>656</v>
      </c>
      <c r="F202" s="32">
        <v>1.25</v>
      </c>
      <c r="G202" s="8" t="s">
        <v>657</v>
      </c>
      <c r="H202" s="79">
        <f t="shared" si="33"/>
        <v>457.98657910271544</v>
      </c>
      <c r="I202" s="62">
        <f t="shared" si="34"/>
        <v>310.406886068477</v>
      </c>
      <c r="J202" s="63">
        <f t="shared" si="35"/>
        <v>263.84585315820544</v>
      </c>
      <c r="K202" s="69">
        <f t="shared" si="27"/>
        <v>46.561032910271535</v>
      </c>
      <c r="L202" s="36">
        <f t="shared" si="28"/>
        <v>15.2475</v>
      </c>
      <c r="M202" s="36">
        <f t="shared" si="29"/>
        <v>295.159386068477</v>
      </c>
      <c r="N202" s="36">
        <f t="shared" si="30"/>
        <v>0.2475</v>
      </c>
      <c r="O202" s="53">
        <v>3</v>
      </c>
      <c r="P202" s="36">
        <f t="shared" si="31"/>
        <v>40.625</v>
      </c>
      <c r="Q202" s="72">
        <f t="shared" si="32"/>
        <v>0.858661318517523</v>
      </c>
      <c r="R202" s="36" t="e">
        <f>+(((#REF!+I202)-(O202+P202+#REF!)/(F202+(#REF!)))/1.25)</f>
        <v>#REF!</v>
      </c>
      <c r="S202" s="9"/>
    </row>
    <row r="203" spans="2:19" ht="17.25">
      <c r="B203" s="13">
        <v>4</v>
      </c>
      <c r="C203" s="8" t="s">
        <v>12</v>
      </c>
      <c r="D203" s="13" t="s">
        <v>658</v>
      </c>
      <c r="E203" s="8" t="s">
        <v>659</v>
      </c>
      <c r="F203" s="32">
        <v>1.5</v>
      </c>
      <c r="G203" s="8" t="s">
        <v>660</v>
      </c>
      <c r="H203" s="79">
        <f t="shared" si="33"/>
        <v>546.5343949232586</v>
      </c>
      <c r="I203" s="62">
        <f t="shared" si="34"/>
        <v>369.4387632821724</v>
      </c>
      <c r="J203" s="63">
        <f t="shared" si="35"/>
        <v>314.0229487898465</v>
      </c>
      <c r="K203" s="69">
        <f t="shared" si="27"/>
        <v>55.415814492325865</v>
      </c>
      <c r="L203" s="36">
        <f t="shared" si="28"/>
        <v>15.2475</v>
      </c>
      <c r="M203" s="36">
        <f t="shared" si="29"/>
        <v>354.1912632821724</v>
      </c>
      <c r="N203" s="36">
        <f t="shared" si="30"/>
        <v>0.2475</v>
      </c>
      <c r="O203" s="53">
        <v>3</v>
      </c>
      <c r="P203" s="36">
        <f t="shared" si="31"/>
        <v>48.75</v>
      </c>
      <c r="Q203" s="72">
        <f t="shared" si="32"/>
        <v>0.859252722865237</v>
      </c>
      <c r="R203" s="36" t="e">
        <f>+(((#REF!+I203)-(O203+P203+#REF!)/(F203+(#REF!)))/1.25)</f>
        <v>#REF!</v>
      </c>
      <c r="S203" s="9"/>
    </row>
    <row r="204" spans="2:19" ht="17.25">
      <c r="B204" s="13">
        <v>4</v>
      </c>
      <c r="C204" s="8" t="s">
        <v>12</v>
      </c>
      <c r="D204" s="13" t="s">
        <v>661</v>
      </c>
      <c r="E204" s="8" t="s">
        <v>662</v>
      </c>
      <c r="F204" s="32">
        <v>1.5</v>
      </c>
      <c r="G204" s="8" t="s">
        <v>663</v>
      </c>
      <c r="H204" s="79">
        <f t="shared" si="33"/>
        <v>541.4518949232586</v>
      </c>
      <c r="I204" s="62">
        <f t="shared" si="34"/>
        <v>364.3562632821724</v>
      </c>
      <c r="J204" s="63">
        <f t="shared" si="35"/>
        <v>309.70282378984655</v>
      </c>
      <c r="K204" s="69">
        <f t="shared" si="27"/>
        <v>54.653439492325845</v>
      </c>
      <c r="L204" s="36">
        <f t="shared" si="28"/>
        <v>10.165</v>
      </c>
      <c r="M204" s="36">
        <f t="shared" si="29"/>
        <v>354.1912632821724</v>
      </c>
      <c r="N204" s="36">
        <f t="shared" si="30"/>
        <v>0.165</v>
      </c>
      <c r="O204" s="53">
        <v>2</v>
      </c>
      <c r="P204" s="36">
        <f t="shared" si="31"/>
        <v>48.75</v>
      </c>
      <c r="Q204" s="72">
        <f t="shared" si="32"/>
        <v>0.8602603958517124</v>
      </c>
      <c r="R204" s="36" t="e">
        <f>+(((#REF!+I204)-(O204+P204+#REF!)/(F204+(#REF!)))/1.25)</f>
        <v>#REF!</v>
      </c>
      <c r="S204" s="9"/>
    </row>
    <row r="205" spans="2:19" ht="17.25">
      <c r="B205" s="13">
        <v>4</v>
      </c>
      <c r="C205" s="8" t="s">
        <v>12</v>
      </c>
      <c r="D205" s="13" t="s">
        <v>664</v>
      </c>
      <c r="E205" s="8" t="s">
        <v>665</v>
      </c>
      <c r="F205" s="32">
        <v>1.75</v>
      </c>
      <c r="G205" s="8" t="s">
        <v>666</v>
      </c>
      <c r="H205" s="79">
        <f t="shared" si="33"/>
        <v>629.9997107438016</v>
      </c>
      <c r="I205" s="62">
        <f t="shared" si="34"/>
        <v>423.3881404958678</v>
      </c>
      <c r="J205" s="63">
        <f t="shared" si="35"/>
        <v>359.8799194214876</v>
      </c>
      <c r="K205" s="69">
        <f t="shared" si="27"/>
        <v>63.508221074380174</v>
      </c>
      <c r="L205" s="36">
        <f t="shared" si="28"/>
        <v>10.165</v>
      </c>
      <c r="M205" s="36">
        <f t="shared" si="29"/>
        <v>413.22314049586777</v>
      </c>
      <c r="N205" s="36">
        <f t="shared" si="30"/>
        <v>0.165</v>
      </c>
      <c r="O205" s="53">
        <v>2</v>
      </c>
      <c r="P205" s="36">
        <f t="shared" si="31"/>
        <v>56.875</v>
      </c>
      <c r="Q205" s="72">
        <f t="shared" si="32"/>
        <v>0.8605534866166705</v>
      </c>
      <c r="R205" s="36" t="e">
        <f>+(((#REF!+I205)-(O205+P205+#REF!)/(F205+(#REF!)))/1.25)</f>
        <v>#REF!</v>
      </c>
      <c r="S205" s="9"/>
    </row>
    <row r="206" spans="2:19" ht="17.25">
      <c r="B206" s="13">
        <v>4</v>
      </c>
      <c r="C206" s="8" t="s">
        <v>12</v>
      </c>
      <c r="D206" s="13" t="s">
        <v>667</v>
      </c>
      <c r="E206" s="8" t="s">
        <v>668</v>
      </c>
      <c r="F206" s="32">
        <v>2</v>
      </c>
      <c r="G206" s="8" t="s">
        <v>669</v>
      </c>
      <c r="H206" s="79">
        <f t="shared" si="33"/>
        <v>851.6825265643447</v>
      </c>
      <c r="I206" s="62">
        <f t="shared" si="34"/>
        <v>615.5550177095631</v>
      </c>
      <c r="J206" s="63">
        <f t="shared" si="35"/>
        <v>523.2217650531286</v>
      </c>
      <c r="K206" s="69">
        <f t="shared" si="27"/>
        <v>92.33325265643452</v>
      </c>
      <c r="L206" s="36">
        <f t="shared" si="28"/>
        <v>143.3</v>
      </c>
      <c r="M206" s="36">
        <f t="shared" si="29"/>
        <v>472.25501770956316</v>
      </c>
      <c r="N206" s="36">
        <f t="shared" si="30"/>
        <v>3.3000000000000003</v>
      </c>
      <c r="O206" s="53">
        <v>40</v>
      </c>
      <c r="P206" s="36">
        <f t="shared" si="31"/>
        <v>65</v>
      </c>
      <c r="Q206" s="72">
        <f t="shared" si="32"/>
        <v>0.8240612181134082</v>
      </c>
      <c r="R206" s="36" t="e">
        <f>+(((#REF!+I206)-(O206+P206+#REF!)/(F206+(#REF!)))/1.25)</f>
        <v>#REF!</v>
      </c>
      <c r="S206" s="9"/>
    </row>
    <row r="207" spans="2:19" ht="18" thickBot="1">
      <c r="B207" s="14">
        <v>4</v>
      </c>
      <c r="C207" s="4" t="s">
        <v>12</v>
      </c>
      <c r="D207" s="14" t="s">
        <v>670</v>
      </c>
      <c r="E207" s="4" t="s">
        <v>671</v>
      </c>
      <c r="F207" s="33">
        <v>1</v>
      </c>
      <c r="G207" s="4" t="s">
        <v>672</v>
      </c>
      <c r="H207" s="79">
        <f t="shared" si="33"/>
        <v>364.3562632821724</v>
      </c>
      <c r="I207" s="62">
        <f t="shared" si="34"/>
        <v>246.29250885478157</v>
      </c>
      <c r="J207" s="63">
        <f t="shared" si="35"/>
        <v>209.34863252656433</v>
      </c>
      <c r="K207" s="70">
        <f t="shared" si="27"/>
        <v>36.94387632821724</v>
      </c>
      <c r="L207" s="37">
        <f t="shared" si="28"/>
        <v>10.165</v>
      </c>
      <c r="M207" s="37">
        <f t="shared" si="29"/>
        <v>236.12750885478158</v>
      </c>
      <c r="N207" s="37">
        <f t="shared" si="30"/>
        <v>0.165</v>
      </c>
      <c r="O207" s="54">
        <v>2</v>
      </c>
      <c r="P207" s="37">
        <f t="shared" si="31"/>
        <v>32.5</v>
      </c>
      <c r="Q207" s="73">
        <f t="shared" si="32"/>
        <v>0.8592527228652371</v>
      </c>
      <c r="R207" s="37" t="e">
        <f>+(((#REF!+I207)-(O207+P207+#REF!)/(F207+(#REF!)))/1.25)</f>
        <v>#REF!</v>
      </c>
      <c r="S207" s="5"/>
    </row>
    <row r="208" spans="2:19" ht="17.25">
      <c r="B208" s="12">
        <v>4</v>
      </c>
      <c r="C208" s="6" t="s">
        <v>13</v>
      </c>
      <c r="D208" s="12" t="s">
        <v>673</v>
      </c>
      <c r="E208" s="6" t="s">
        <v>674</v>
      </c>
      <c r="F208" s="31">
        <v>2</v>
      </c>
      <c r="G208" s="6" t="s">
        <v>675</v>
      </c>
      <c r="H208" s="79">
        <f t="shared" si="33"/>
        <v>728.7950265643448</v>
      </c>
      <c r="I208" s="62">
        <f t="shared" si="34"/>
        <v>492.6675177095632</v>
      </c>
      <c r="J208" s="63">
        <f t="shared" si="35"/>
        <v>418.7673900531287</v>
      </c>
      <c r="K208" s="68">
        <f t="shared" si="27"/>
        <v>73.9001276564345</v>
      </c>
      <c r="L208" s="35">
        <f t="shared" si="28"/>
        <v>20.4125</v>
      </c>
      <c r="M208" s="35">
        <f t="shared" si="29"/>
        <v>472.25501770956316</v>
      </c>
      <c r="N208" s="35">
        <f t="shared" si="30"/>
        <v>0.41250000000000003</v>
      </c>
      <c r="O208" s="55">
        <v>5</v>
      </c>
      <c r="P208" s="35">
        <f t="shared" si="31"/>
        <v>65</v>
      </c>
      <c r="Q208" s="71">
        <f t="shared" si="32"/>
        <v>0.8570790696180837</v>
      </c>
      <c r="R208" s="35" t="e">
        <f>+(((#REF!+I208)-(O208+P208+#REF!)/(F208+(#REF!)))/1.25)</f>
        <v>#REF!</v>
      </c>
      <c r="S208" s="7"/>
    </row>
    <row r="209" spans="2:19" ht="17.25">
      <c r="B209" s="13">
        <v>4</v>
      </c>
      <c r="C209" s="8" t="s">
        <v>13</v>
      </c>
      <c r="D209" s="13" t="s">
        <v>676</v>
      </c>
      <c r="E209" s="8" t="s">
        <v>677</v>
      </c>
      <c r="F209" s="32">
        <v>0.5</v>
      </c>
      <c r="G209" s="8" t="s">
        <v>678</v>
      </c>
      <c r="H209" s="79">
        <f t="shared" si="33"/>
        <v>213.8520816410862</v>
      </c>
      <c r="I209" s="62">
        <f t="shared" si="34"/>
        <v>154.8202044273908</v>
      </c>
      <c r="J209" s="63">
        <f t="shared" si="35"/>
        <v>131.59717376328217</v>
      </c>
      <c r="K209" s="69">
        <f t="shared" si="27"/>
        <v>23.22303066410862</v>
      </c>
      <c r="L209" s="36">
        <f t="shared" si="28"/>
        <v>36.756449999999994</v>
      </c>
      <c r="M209" s="36">
        <f t="shared" si="29"/>
        <v>118.06375442739079</v>
      </c>
      <c r="N209" s="36">
        <f t="shared" si="30"/>
        <v>0.84645</v>
      </c>
      <c r="O209" s="53">
        <v>10.26</v>
      </c>
      <c r="P209" s="36">
        <f t="shared" si="31"/>
        <v>16.25</v>
      </c>
      <c r="Q209" s="72">
        <f t="shared" si="32"/>
        <v>0.8233018093395561</v>
      </c>
      <c r="R209" s="36" t="e">
        <f>+(((#REF!+I209)-(O209+P209+#REF!)/(F209+(#REF!)))/1.25)</f>
        <v>#REF!</v>
      </c>
      <c r="S209" s="9"/>
    </row>
    <row r="210" spans="2:19" ht="17.25">
      <c r="B210" s="13">
        <v>4</v>
      </c>
      <c r="C210" s="8" t="s">
        <v>13</v>
      </c>
      <c r="D210" s="13" t="s">
        <v>679</v>
      </c>
      <c r="E210" s="8" t="s">
        <v>680</v>
      </c>
      <c r="F210" s="32">
        <v>0</v>
      </c>
      <c r="G210" s="8" t="s">
        <v>681</v>
      </c>
      <c r="H210" s="79">
        <f t="shared" si="33"/>
        <v>154.0475</v>
      </c>
      <c r="I210" s="62">
        <f t="shared" si="34"/>
        <v>154.0475</v>
      </c>
      <c r="J210" s="63">
        <f t="shared" si="35"/>
        <v>130.94037500000002</v>
      </c>
      <c r="K210" s="69">
        <f t="shared" si="27"/>
        <v>23.107124999999996</v>
      </c>
      <c r="L210" s="36">
        <f t="shared" si="28"/>
        <v>154.0475</v>
      </c>
      <c r="M210" s="36">
        <f t="shared" si="29"/>
        <v>0</v>
      </c>
      <c r="N210" s="36">
        <f t="shared" si="30"/>
        <v>3.5475000000000003</v>
      </c>
      <c r="O210" s="53">
        <v>43</v>
      </c>
      <c r="P210" s="36">
        <f t="shared" si="31"/>
        <v>0</v>
      </c>
      <c r="Q210" s="72">
        <f t="shared" si="32"/>
        <v>0.6978367062107467</v>
      </c>
      <c r="R210" s="36" t="e">
        <f>+(((#REF!+I210)-(O210+P210+#REF!)/(F210+(#REF!)))/1.25)</f>
        <v>#REF!</v>
      </c>
      <c r="S210" s="9"/>
    </row>
    <row r="211" spans="2:19" ht="18" thickBot="1">
      <c r="B211" s="14">
        <v>4</v>
      </c>
      <c r="C211" s="4" t="s">
        <v>13</v>
      </c>
      <c r="D211" s="14" t="s">
        <v>682</v>
      </c>
      <c r="E211" s="4" t="s">
        <v>683</v>
      </c>
      <c r="F211" s="33">
        <v>0.25</v>
      </c>
      <c r="G211" s="4" t="s">
        <v>684</v>
      </c>
      <c r="H211" s="79">
        <f t="shared" si="33"/>
        <v>125.3042658205431</v>
      </c>
      <c r="I211" s="62">
        <f t="shared" si="34"/>
        <v>95.7883272136954</v>
      </c>
      <c r="J211" s="63">
        <f t="shared" si="35"/>
        <v>81.42007813164109</v>
      </c>
      <c r="K211" s="70">
        <f t="shared" si="27"/>
        <v>14.368249082054305</v>
      </c>
      <c r="L211" s="37">
        <f t="shared" si="28"/>
        <v>36.756449999999994</v>
      </c>
      <c r="M211" s="37">
        <f t="shared" si="29"/>
        <v>59.031877213695395</v>
      </c>
      <c r="N211" s="37">
        <f t="shared" si="30"/>
        <v>0.84645</v>
      </c>
      <c r="O211" s="54">
        <v>10.26</v>
      </c>
      <c r="P211" s="37">
        <f t="shared" si="31"/>
        <v>8.125</v>
      </c>
      <c r="Q211" s="73">
        <f t="shared" si="32"/>
        <v>0.7992297124356675</v>
      </c>
      <c r="R211" s="37" t="e">
        <f>+(((#REF!+I211)-(O211+P211+#REF!)/(F211+(#REF!)))/1.25)</f>
        <v>#REF!</v>
      </c>
      <c r="S211" s="5"/>
    </row>
    <row r="212" spans="2:19" ht="17.25">
      <c r="B212" s="12">
        <v>4</v>
      </c>
      <c r="C212" s="6" t="s">
        <v>15</v>
      </c>
      <c r="D212" s="12" t="s">
        <v>685</v>
      </c>
      <c r="E212" s="6" t="s">
        <v>686</v>
      </c>
      <c r="F212" s="31">
        <v>1</v>
      </c>
      <c r="G212" s="6" t="s">
        <v>687</v>
      </c>
      <c r="H212" s="79">
        <f t="shared" si="33"/>
        <v>429.4237632821724</v>
      </c>
      <c r="I212" s="62">
        <f t="shared" si="34"/>
        <v>311.3600088547816</v>
      </c>
      <c r="J212" s="63">
        <f t="shared" si="35"/>
        <v>264.65600752656434</v>
      </c>
      <c r="K212" s="68">
        <f t="shared" si="27"/>
        <v>46.70400132821726</v>
      </c>
      <c r="L212" s="35">
        <f t="shared" si="28"/>
        <v>75.2325</v>
      </c>
      <c r="M212" s="35">
        <f t="shared" si="29"/>
        <v>236.12750885478158</v>
      </c>
      <c r="N212" s="35">
        <f t="shared" si="30"/>
        <v>1.7325000000000002</v>
      </c>
      <c r="O212" s="55">
        <v>21</v>
      </c>
      <c r="P212" s="35">
        <f t="shared" si="31"/>
        <v>32.5</v>
      </c>
      <c r="Q212" s="71">
        <f t="shared" si="32"/>
        <v>0.8226088822288014</v>
      </c>
      <c r="R212" s="35" t="e">
        <f>+(((#REF!+I212)-(O212+P212+#REF!)/(F212+(#REF!)))/1.25)</f>
        <v>#REF!</v>
      </c>
      <c r="S212" s="7"/>
    </row>
    <row r="213" spans="2:19" ht="17.25">
      <c r="B213" s="13">
        <v>4</v>
      </c>
      <c r="C213" s="8" t="s">
        <v>15</v>
      </c>
      <c r="D213" s="13" t="s">
        <v>688</v>
      </c>
      <c r="E213" s="8" t="s">
        <v>689</v>
      </c>
      <c r="F213" s="32">
        <v>2</v>
      </c>
      <c r="G213" s="8" t="s">
        <v>690</v>
      </c>
      <c r="H213" s="79">
        <f t="shared" si="33"/>
        <v>805.1100265643447</v>
      </c>
      <c r="I213" s="62">
        <f t="shared" si="34"/>
        <v>568.9825177095631</v>
      </c>
      <c r="J213" s="63">
        <f t="shared" si="35"/>
        <v>483.6351400531286</v>
      </c>
      <c r="K213" s="69">
        <f t="shared" si="27"/>
        <v>85.3473776564345</v>
      </c>
      <c r="L213" s="36">
        <f t="shared" si="28"/>
        <v>96.7275</v>
      </c>
      <c r="M213" s="36">
        <f t="shared" si="29"/>
        <v>472.25501770956316</v>
      </c>
      <c r="N213" s="36">
        <f t="shared" si="30"/>
        <v>2.2275</v>
      </c>
      <c r="O213" s="53">
        <v>27</v>
      </c>
      <c r="P213" s="36">
        <f t="shared" si="31"/>
        <v>65</v>
      </c>
      <c r="Q213" s="72">
        <f t="shared" si="32"/>
        <v>0.8343929785763675</v>
      </c>
      <c r="R213" s="36" t="e">
        <f>+(((#REF!+I213)-(O213+P213+#REF!)/(F213+(#REF!)))/1.25)</f>
        <v>#REF!</v>
      </c>
      <c r="S213" s="9"/>
    </row>
    <row r="214" spans="2:19" ht="17.25">
      <c r="B214" s="13">
        <v>4</v>
      </c>
      <c r="C214" s="8" t="s">
        <v>15</v>
      </c>
      <c r="D214" s="13" t="s">
        <v>691</v>
      </c>
      <c r="E214" s="8" t="s">
        <v>692</v>
      </c>
      <c r="F214" s="32">
        <v>1</v>
      </c>
      <c r="G214" s="8" t="s">
        <v>693</v>
      </c>
      <c r="H214" s="79">
        <f t="shared" si="33"/>
        <v>443.7537632821724</v>
      </c>
      <c r="I214" s="62">
        <f t="shared" si="34"/>
        <v>325.6900088547816</v>
      </c>
      <c r="J214" s="63">
        <f t="shared" si="35"/>
        <v>276.83650752656433</v>
      </c>
      <c r="K214" s="69">
        <f t="shared" si="27"/>
        <v>48.85350132821725</v>
      </c>
      <c r="L214" s="36">
        <f t="shared" si="28"/>
        <v>89.5625</v>
      </c>
      <c r="M214" s="36">
        <f t="shared" si="29"/>
        <v>236.12750885478158</v>
      </c>
      <c r="N214" s="36">
        <f t="shared" si="30"/>
        <v>2.0625</v>
      </c>
      <c r="O214" s="53">
        <v>25</v>
      </c>
      <c r="P214" s="36">
        <f t="shared" si="31"/>
        <v>32.5</v>
      </c>
      <c r="Q214" s="72">
        <f t="shared" si="32"/>
        <v>0.8171190445496359</v>
      </c>
      <c r="R214" s="36" t="e">
        <f>+(((#REF!+I214)-(O214+P214+#REF!)/(F214+(#REF!)))/1.25)</f>
        <v>#REF!</v>
      </c>
      <c r="S214" s="9"/>
    </row>
    <row r="215" spans="2:19" ht="17.25">
      <c r="B215" s="13">
        <v>4</v>
      </c>
      <c r="C215" s="8" t="s">
        <v>15</v>
      </c>
      <c r="D215" s="13" t="s">
        <v>694</v>
      </c>
      <c r="E215" s="8" t="s">
        <v>695</v>
      </c>
      <c r="F215" s="32">
        <v>2</v>
      </c>
      <c r="G215" s="8" t="s">
        <v>696</v>
      </c>
      <c r="H215" s="79">
        <f t="shared" si="33"/>
        <v>862.4300265643448</v>
      </c>
      <c r="I215" s="62">
        <f t="shared" si="34"/>
        <v>626.3025177095632</v>
      </c>
      <c r="J215" s="63">
        <f t="shared" si="35"/>
        <v>532.3571400531287</v>
      </c>
      <c r="K215" s="69">
        <f t="shared" si="27"/>
        <v>93.94537765643452</v>
      </c>
      <c r="L215" s="36">
        <f t="shared" si="28"/>
        <v>154.0475</v>
      </c>
      <c r="M215" s="36">
        <f t="shared" si="29"/>
        <v>472.25501770956316</v>
      </c>
      <c r="N215" s="36">
        <f t="shared" si="30"/>
        <v>3.5475000000000003</v>
      </c>
      <c r="O215" s="53">
        <v>43</v>
      </c>
      <c r="P215" s="36">
        <f t="shared" si="31"/>
        <v>65</v>
      </c>
      <c r="Q215" s="72">
        <f t="shared" si="32"/>
        <v>0.82189517550091</v>
      </c>
      <c r="R215" s="36" t="e">
        <f>+(((#REF!+I215)-(O215+P215+#REF!)/(F215+(#REF!)))/1.25)</f>
        <v>#REF!</v>
      </c>
      <c r="S215" s="9"/>
    </row>
    <row r="216" spans="2:19" ht="18" thickBot="1">
      <c r="B216" s="14">
        <v>4</v>
      </c>
      <c r="C216" s="4" t="s">
        <v>15</v>
      </c>
      <c r="D216" s="14" t="s">
        <v>697</v>
      </c>
      <c r="E216" s="4" t="s">
        <v>698</v>
      </c>
      <c r="F216" s="33">
        <v>0.5</v>
      </c>
      <c r="G216" s="4" t="s">
        <v>699</v>
      </c>
      <c r="H216" s="79">
        <f t="shared" si="33"/>
        <v>177.0956316410862</v>
      </c>
      <c r="I216" s="62">
        <f t="shared" si="34"/>
        <v>118.06375442739079</v>
      </c>
      <c r="J216" s="63">
        <f t="shared" si="35"/>
        <v>100.35419126328217</v>
      </c>
      <c r="K216" s="70">
        <f t="shared" si="27"/>
        <v>17.709563164108616</v>
      </c>
      <c r="L216" s="37">
        <f t="shared" si="28"/>
        <v>0</v>
      </c>
      <c r="M216" s="37">
        <f t="shared" si="29"/>
        <v>118.06375442739079</v>
      </c>
      <c r="N216" s="37">
        <f t="shared" si="30"/>
        <v>0</v>
      </c>
      <c r="O216" s="54">
        <v>0</v>
      </c>
      <c r="P216" s="37">
        <f t="shared" si="31"/>
        <v>16.25</v>
      </c>
      <c r="Q216" s="73">
        <f t="shared" si="32"/>
        <v>0.8623625</v>
      </c>
      <c r="R216" s="37" t="e">
        <f>+(((#REF!+I216)-(O216+P216+#REF!)/(F216+(#REF!)))/1.25)</f>
        <v>#REF!</v>
      </c>
      <c r="S216" s="5"/>
    </row>
    <row r="217" spans="2:19" ht="17.25">
      <c r="B217" s="12">
        <v>4</v>
      </c>
      <c r="C217" s="6" t="s">
        <v>16</v>
      </c>
      <c r="D217" s="12" t="s">
        <v>700</v>
      </c>
      <c r="E217" s="6" t="s">
        <v>701</v>
      </c>
      <c r="F217" s="31">
        <v>1.5</v>
      </c>
      <c r="G217" s="6" t="s">
        <v>702</v>
      </c>
      <c r="H217" s="79">
        <f t="shared" si="33"/>
        <v>824.1243949232586</v>
      </c>
      <c r="I217" s="62">
        <f t="shared" si="34"/>
        <v>647.0287632821723</v>
      </c>
      <c r="J217" s="63">
        <f t="shared" si="35"/>
        <v>549.9744487898465</v>
      </c>
      <c r="K217" s="68">
        <f t="shared" si="27"/>
        <v>97.05431449232583</v>
      </c>
      <c r="L217" s="35">
        <f t="shared" si="28"/>
        <v>292.8375</v>
      </c>
      <c r="M217" s="35">
        <f t="shared" si="29"/>
        <v>354.1912632821724</v>
      </c>
      <c r="N217" s="35">
        <f t="shared" si="30"/>
        <v>7.8375</v>
      </c>
      <c r="O217" s="55">
        <v>95</v>
      </c>
      <c r="P217" s="35">
        <f t="shared" si="31"/>
        <v>48.75</v>
      </c>
      <c r="Q217" s="71">
        <f t="shared" si="32"/>
        <v>0.7657175250895424</v>
      </c>
      <c r="R217" s="35" t="e">
        <f>+(((#REF!+I217)-(O217+P217+#REF!)/(F217+(#REF!)))/1.25)</f>
        <v>#REF!</v>
      </c>
      <c r="S217" s="7"/>
    </row>
    <row r="218" spans="2:19" ht="17.25">
      <c r="B218" s="13">
        <v>4</v>
      </c>
      <c r="C218" s="8" t="s">
        <v>16</v>
      </c>
      <c r="D218" s="13" t="s">
        <v>703</v>
      </c>
      <c r="E218" s="8" t="s">
        <v>704</v>
      </c>
      <c r="F218" s="32">
        <v>2</v>
      </c>
      <c r="G218" s="8" t="s">
        <v>705</v>
      </c>
      <c r="H218" s="79">
        <f t="shared" si="33"/>
        <v>1541.3825265643447</v>
      </c>
      <c r="I218" s="62">
        <f t="shared" si="34"/>
        <v>1305.2550177095632</v>
      </c>
      <c r="J218" s="63">
        <f t="shared" si="35"/>
        <v>1109.4667650531287</v>
      </c>
      <c r="K218" s="69">
        <f t="shared" si="27"/>
        <v>195.78825265643445</v>
      </c>
      <c r="L218" s="36">
        <f t="shared" si="28"/>
        <v>833</v>
      </c>
      <c r="M218" s="36">
        <f t="shared" si="29"/>
        <v>472.25501770956316</v>
      </c>
      <c r="N218" s="36">
        <f t="shared" si="30"/>
        <v>33</v>
      </c>
      <c r="O218" s="53">
        <v>400</v>
      </c>
      <c r="P218" s="36">
        <f t="shared" si="31"/>
        <v>65</v>
      </c>
      <c r="Q218" s="72">
        <f t="shared" si="32"/>
        <v>0.6184653625205893</v>
      </c>
      <c r="R218" s="36" t="e">
        <f>+(((#REF!+I218)-(O218+P218+#REF!)/(F218+(#REF!)))/1.25)</f>
        <v>#REF!</v>
      </c>
      <c r="S218" s="9"/>
    </row>
    <row r="219" spans="2:19" ht="17.25">
      <c r="B219" s="13">
        <v>4</v>
      </c>
      <c r="C219" s="8" t="s">
        <v>16</v>
      </c>
      <c r="D219" s="13" t="s">
        <v>706</v>
      </c>
      <c r="E219" s="8" t="s">
        <v>707</v>
      </c>
      <c r="F219" s="32">
        <v>1.5</v>
      </c>
      <c r="G219" s="8" t="s">
        <v>708</v>
      </c>
      <c r="H219" s="79">
        <f t="shared" si="33"/>
        <v>860.3218949232587</v>
      </c>
      <c r="I219" s="62">
        <f t="shared" si="34"/>
        <v>683.2262632821723</v>
      </c>
      <c r="J219" s="63">
        <f t="shared" si="35"/>
        <v>580.7423237898465</v>
      </c>
      <c r="K219" s="69">
        <f t="shared" si="27"/>
        <v>102.48393949232582</v>
      </c>
      <c r="L219" s="36">
        <f t="shared" si="28"/>
        <v>329.035</v>
      </c>
      <c r="M219" s="36">
        <f t="shared" si="29"/>
        <v>354.1912632821724</v>
      </c>
      <c r="N219" s="36">
        <f t="shared" si="30"/>
        <v>13.035</v>
      </c>
      <c r="O219" s="53">
        <v>158</v>
      </c>
      <c r="P219" s="36">
        <f t="shared" si="31"/>
        <v>48.75</v>
      </c>
      <c r="Q219" s="72">
        <f t="shared" si="32"/>
        <v>0.6783130101817694</v>
      </c>
      <c r="R219" s="36" t="e">
        <f>+(((#REF!+I219)-(O219+P219+#REF!)/(F219+(#REF!)))/1.25)</f>
        <v>#REF!</v>
      </c>
      <c r="S219" s="9"/>
    </row>
    <row r="220" spans="2:19" ht="17.25">
      <c r="B220" s="13">
        <v>4</v>
      </c>
      <c r="C220" s="8" t="s">
        <v>16</v>
      </c>
      <c r="D220" s="13" t="s">
        <v>709</v>
      </c>
      <c r="E220" s="8" t="s">
        <v>710</v>
      </c>
      <c r="F220" s="32">
        <v>2.5</v>
      </c>
      <c r="G220" s="8" t="s">
        <v>711</v>
      </c>
      <c r="H220" s="79">
        <f t="shared" si="33"/>
        <v>2082.915658205431</v>
      </c>
      <c r="I220" s="62">
        <f t="shared" si="34"/>
        <v>1787.756272136954</v>
      </c>
      <c r="J220" s="63">
        <f t="shared" si="35"/>
        <v>1519.5928313164109</v>
      </c>
      <c r="K220" s="69">
        <f t="shared" si="27"/>
        <v>268.1634408205432</v>
      </c>
      <c r="L220" s="36">
        <f t="shared" si="28"/>
        <v>1197.4375</v>
      </c>
      <c r="M220" s="36">
        <f t="shared" si="29"/>
        <v>590.318772136954</v>
      </c>
      <c r="N220" s="36">
        <f t="shared" si="30"/>
        <v>47.4375</v>
      </c>
      <c r="O220" s="53">
        <v>575</v>
      </c>
      <c r="P220" s="36">
        <f t="shared" si="31"/>
        <v>81.25</v>
      </c>
      <c r="Q220" s="72">
        <f t="shared" si="32"/>
        <v>0.6063851035136557</v>
      </c>
      <c r="R220" s="36" t="e">
        <f>+(((#REF!+I220)-(O220+P220+#REF!)/(F220+(#REF!)))/1.25)</f>
        <v>#REF!</v>
      </c>
      <c r="S220" s="9"/>
    </row>
    <row r="221" spans="2:19" ht="17.25">
      <c r="B221" s="13">
        <v>4</v>
      </c>
      <c r="C221" s="8" t="s">
        <v>16</v>
      </c>
      <c r="D221" s="13" t="s">
        <v>712</v>
      </c>
      <c r="E221" s="8" t="s">
        <v>713</v>
      </c>
      <c r="F221" s="32">
        <v>1.5</v>
      </c>
      <c r="G221" s="8" t="s">
        <v>714</v>
      </c>
      <c r="H221" s="79">
        <f t="shared" si="33"/>
        <v>1208.0993949232586</v>
      </c>
      <c r="I221" s="62">
        <f t="shared" si="34"/>
        <v>1031.0037632821723</v>
      </c>
      <c r="J221" s="63">
        <f t="shared" si="35"/>
        <v>876.3531987898464</v>
      </c>
      <c r="K221" s="69">
        <f aca="true" t="shared" si="36" ref="K221:K284">+(I221-J221)</f>
        <v>154.65056449232588</v>
      </c>
      <c r="L221" s="36">
        <f aca="true" t="shared" si="37" ref="L221:L284">+(IF(O221=0,0,IF(O221&lt;4.99,(O221*$L$3),IF(O221&lt;9.99,(O221*$L$4),IF(O221&lt;49.99,(O221*$L$5),IF(O221&lt;100,(O221*$L$6),IF(O221&gt;99.99,(O221*$L$7)))))))+(N221))</f>
        <v>676.8125</v>
      </c>
      <c r="M221" s="36">
        <f aca="true" t="shared" si="38" ref="M221:M284">+(F221*$F$3)</f>
        <v>354.1912632821724</v>
      </c>
      <c r="N221" s="36">
        <f aca="true" t="shared" si="39" ref="N221:N284">+(O221*$F$7)</f>
        <v>26.8125</v>
      </c>
      <c r="O221" s="53">
        <v>325</v>
      </c>
      <c r="P221" s="36">
        <f aca="true" t="shared" si="40" ref="P221:P284">+(F221*$F$4)</f>
        <v>48.75</v>
      </c>
      <c r="Q221" s="72">
        <f aca="true" t="shared" si="41" ref="Q221:Q284">(I221-(O221+N221+P221))/I221</f>
        <v>0.6114829894269055</v>
      </c>
      <c r="R221" s="36" t="e">
        <f>+(((#REF!+I221)-(O221+P221+#REF!)/(F221+(#REF!)))/1.25)</f>
        <v>#REF!</v>
      </c>
      <c r="S221" s="9"/>
    </row>
    <row r="222" spans="2:19" ht="17.25">
      <c r="B222" s="13">
        <v>4</v>
      </c>
      <c r="C222" s="8" t="s">
        <v>16</v>
      </c>
      <c r="D222" s="13" t="s">
        <v>715</v>
      </c>
      <c r="E222" s="8" t="s">
        <v>716</v>
      </c>
      <c r="F222" s="32">
        <v>1</v>
      </c>
      <c r="G222" s="8" t="s">
        <v>717</v>
      </c>
      <c r="H222" s="79">
        <f t="shared" si="33"/>
        <v>443.7537632821724</v>
      </c>
      <c r="I222" s="62">
        <f t="shared" si="34"/>
        <v>325.6900088547816</v>
      </c>
      <c r="J222" s="63">
        <f t="shared" si="35"/>
        <v>276.83650752656433</v>
      </c>
      <c r="K222" s="69">
        <f t="shared" si="36"/>
        <v>48.85350132821725</v>
      </c>
      <c r="L222" s="36">
        <f t="shared" si="37"/>
        <v>89.5625</v>
      </c>
      <c r="M222" s="36">
        <f t="shared" si="38"/>
        <v>236.12750885478158</v>
      </c>
      <c r="N222" s="36">
        <f t="shared" si="39"/>
        <v>2.0625</v>
      </c>
      <c r="O222" s="53">
        <v>25</v>
      </c>
      <c r="P222" s="36">
        <f t="shared" si="40"/>
        <v>32.5</v>
      </c>
      <c r="Q222" s="72">
        <f t="shared" si="41"/>
        <v>0.8171190445496359</v>
      </c>
      <c r="R222" s="36" t="e">
        <f>+(((#REF!+I222)-(O222+P222+#REF!)/(F222+(#REF!)))/1.25)</f>
        <v>#REF!</v>
      </c>
      <c r="S222" s="9"/>
    </row>
    <row r="223" spans="2:19" ht="17.25">
      <c r="B223" s="13">
        <v>4</v>
      </c>
      <c r="C223" s="8" t="s">
        <v>16</v>
      </c>
      <c r="D223" s="13" t="s">
        <v>718</v>
      </c>
      <c r="E223" s="8" t="s">
        <v>719</v>
      </c>
      <c r="F223" s="32">
        <v>1</v>
      </c>
      <c r="G223" s="8" t="s">
        <v>720</v>
      </c>
      <c r="H223" s="79">
        <f aca="true" t="shared" si="42" ref="H223:H286">+((M223*(1+($F$6)))+L223)</f>
        <v>479.57876328217236</v>
      </c>
      <c r="I223" s="62">
        <f aca="true" t="shared" si="43" ref="I223:I286">+(M223+L223)</f>
        <v>361.51500885478157</v>
      </c>
      <c r="J223" s="63">
        <f aca="true" t="shared" si="44" ref="J223:J286">+(((F223*$F$3)+L223)*(1-($F$5)))</f>
        <v>307.28775752656435</v>
      </c>
      <c r="K223" s="69">
        <f t="shared" si="36"/>
        <v>54.22725132821722</v>
      </c>
      <c r="L223" s="36">
        <f t="shared" si="37"/>
        <v>125.3875</v>
      </c>
      <c r="M223" s="36">
        <f t="shared" si="38"/>
        <v>236.12750885478158</v>
      </c>
      <c r="N223" s="36">
        <f t="shared" si="39"/>
        <v>2.8875</v>
      </c>
      <c r="O223" s="53">
        <v>35</v>
      </c>
      <c r="P223" s="36">
        <f t="shared" si="40"/>
        <v>32.5</v>
      </c>
      <c r="Q223" s="72">
        <f t="shared" si="41"/>
        <v>0.8052985400994119</v>
      </c>
      <c r="R223" s="36" t="e">
        <f>+(((#REF!+I223)-(O223+P223+#REF!)/(F223+(#REF!)))/1.25)</f>
        <v>#REF!</v>
      </c>
      <c r="S223" s="9"/>
    </row>
    <row r="224" spans="2:19" ht="17.25">
      <c r="B224" s="13">
        <v>4</v>
      </c>
      <c r="C224" s="8" t="s">
        <v>16</v>
      </c>
      <c r="D224" s="13" t="s">
        <v>721</v>
      </c>
      <c r="E224" s="8" t="s">
        <v>722</v>
      </c>
      <c r="F224" s="32">
        <v>1</v>
      </c>
      <c r="G224" s="8" t="s">
        <v>723</v>
      </c>
      <c r="H224" s="79">
        <f t="shared" si="42"/>
        <v>600.7912632821724</v>
      </c>
      <c r="I224" s="62">
        <f t="shared" si="43"/>
        <v>482.7275088547816</v>
      </c>
      <c r="J224" s="63">
        <f t="shared" si="44"/>
        <v>410.31838252656433</v>
      </c>
      <c r="K224" s="69">
        <f t="shared" si="36"/>
        <v>72.40912632821727</v>
      </c>
      <c r="L224" s="36">
        <f t="shared" si="37"/>
        <v>246.6</v>
      </c>
      <c r="M224" s="36">
        <f t="shared" si="38"/>
        <v>236.12750885478158</v>
      </c>
      <c r="N224" s="36">
        <f t="shared" si="39"/>
        <v>6.6000000000000005</v>
      </c>
      <c r="O224" s="53">
        <v>80</v>
      </c>
      <c r="P224" s="36">
        <f t="shared" si="40"/>
        <v>32.5</v>
      </c>
      <c r="Q224" s="72">
        <f t="shared" si="41"/>
        <v>0.7532769568435166</v>
      </c>
      <c r="R224" s="36" t="e">
        <f>+(((#REF!+I224)-(O224+P224+#REF!)/(F224+(#REF!)))/1.25)</f>
        <v>#REF!</v>
      </c>
      <c r="S224" s="9"/>
    </row>
    <row r="225" spans="2:19" ht="17.25">
      <c r="B225" s="13">
        <v>4</v>
      </c>
      <c r="C225" s="8" t="s">
        <v>16</v>
      </c>
      <c r="D225" s="13" t="s">
        <v>724</v>
      </c>
      <c r="E225" s="8" t="s">
        <v>725</v>
      </c>
      <c r="F225" s="32">
        <v>0.5</v>
      </c>
      <c r="G225" s="8" t="s">
        <v>726</v>
      </c>
      <c r="H225" s="79">
        <f t="shared" si="42"/>
        <v>213.8381316410862</v>
      </c>
      <c r="I225" s="62">
        <f t="shared" si="43"/>
        <v>154.8062544273908</v>
      </c>
      <c r="J225" s="63">
        <f t="shared" si="44"/>
        <v>131.58531626328218</v>
      </c>
      <c r="K225" s="69">
        <f t="shared" si="36"/>
        <v>23.220938164108617</v>
      </c>
      <c r="L225" s="36">
        <f t="shared" si="37"/>
        <v>36.7425</v>
      </c>
      <c r="M225" s="36">
        <f t="shared" si="38"/>
        <v>118.06375442739079</v>
      </c>
      <c r="N225" s="36">
        <f t="shared" si="39"/>
        <v>0.7425</v>
      </c>
      <c r="O225" s="53">
        <v>9</v>
      </c>
      <c r="P225" s="36">
        <f t="shared" si="40"/>
        <v>16.25</v>
      </c>
      <c r="Q225" s="72">
        <f t="shared" si="41"/>
        <v>0.8320965771302777</v>
      </c>
      <c r="R225" s="36" t="e">
        <f>+(((#REF!+I225)-(O225+P225+#REF!)/(F225+(#REF!)))/1.25)</f>
        <v>#REF!</v>
      </c>
      <c r="S225" s="9"/>
    </row>
    <row r="226" spans="2:19" ht="17.25">
      <c r="B226" s="13">
        <v>4</v>
      </c>
      <c r="C226" s="8" t="s">
        <v>16</v>
      </c>
      <c r="D226" s="13" t="s">
        <v>727</v>
      </c>
      <c r="E226" s="8" t="s">
        <v>728</v>
      </c>
      <c r="F226" s="32">
        <v>0.5</v>
      </c>
      <c r="G226" s="8" t="s">
        <v>729</v>
      </c>
      <c r="H226" s="79">
        <f t="shared" si="42"/>
        <v>227.2506316410862</v>
      </c>
      <c r="I226" s="62">
        <f t="shared" si="43"/>
        <v>168.2187544273908</v>
      </c>
      <c r="J226" s="63">
        <f t="shared" si="44"/>
        <v>142.98594126328217</v>
      </c>
      <c r="K226" s="69">
        <f t="shared" si="36"/>
        <v>25.23281316410862</v>
      </c>
      <c r="L226" s="36">
        <f t="shared" si="37"/>
        <v>50.155</v>
      </c>
      <c r="M226" s="36">
        <f t="shared" si="38"/>
        <v>118.06375442739079</v>
      </c>
      <c r="N226" s="36">
        <f t="shared" si="39"/>
        <v>1.155</v>
      </c>
      <c r="O226" s="53">
        <v>14</v>
      </c>
      <c r="P226" s="36">
        <f t="shared" si="40"/>
        <v>16.25</v>
      </c>
      <c r="Q226" s="72">
        <f t="shared" si="41"/>
        <v>0.8133085689113486</v>
      </c>
      <c r="R226" s="36" t="e">
        <f>+(((#REF!+I226)-(O226+P226+#REF!)/(F226+(#REF!)))/1.25)</f>
        <v>#REF!</v>
      </c>
      <c r="S226" s="9"/>
    </row>
    <row r="227" spans="2:19" ht="17.25">
      <c r="B227" s="13">
        <v>4</v>
      </c>
      <c r="C227" s="8" t="s">
        <v>16</v>
      </c>
      <c r="D227" s="13" t="s">
        <v>730</v>
      </c>
      <c r="E227" s="8" t="s">
        <v>945</v>
      </c>
      <c r="F227" s="32">
        <v>1</v>
      </c>
      <c r="G227" s="8" t="s">
        <v>731</v>
      </c>
      <c r="H227" s="79">
        <f t="shared" si="42"/>
        <v>374.6037632821724</v>
      </c>
      <c r="I227" s="62">
        <f t="shared" si="43"/>
        <v>256.5400088547816</v>
      </c>
      <c r="J227" s="63">
        <f t="shared" si="44"/>
        <v>218.05900752656436</v>
      </c>
      <c r="K227" s="69">
        <f t="shared" si="36"/>
        <v>38.481001328217246</v>
      </c>
      <c r="L227" s="36">
        <f t="shared" si="37"/>
        <v>20.4125</v>
      </c>
      <c r="M227" s="36">
        <f t="shared" si="38"/>
        <v>236.12750885478158</v>
      </c>
      <c r="N227" s="36">
        <f t="shared" si="39"/>
        <v>0.41250000000000003</v>
      </c>
      <c r="O227" s="53">
        <v>5</v>
      </c>
      <c r="P227" s="36">
        <f t="shared" si="40"/>
        <v>32.5</v>
      </c>
      <c r="Q227" s="72">
        <f t="shared" si="41"/>
        <v>0.8522160337904215</v>
      </c>
      <c r="R227" s="36" t="e">
        <f>+(((#REF!+I227)-(O227+P227+#REF!)/(F227+(#REF!)))/1.25)</f>
        <v>#REF!</v>
      </c>
      <c r="S227" s="9"/>
    </row>
    <row r="228" spans="2:19" ht="17.25">
      <c r="B228" s="13">
        <v>4</v>
      </c>
      <c r="C228" s="8" t="s">
        <v>16</v>
      </c>
      <c r="D228" s="13" t="s">
        <v>732</v>
      </c>
      <c r="E228" s="8" t="s">
        <v>946</v>
      </c>
      <c r="F228" s="32">
        <v>1</v>
      </c>
      <c r="G228" s="8" t="s">
        <v>733</v>
      </c>
      <c r="H228" s="79">
        <f t="shared" si="42"/>
        <v>374.6037632821724</v>
      </c>
      <c r="I228" s="62">
        <f t="shared" si="43"/>
        <v>256.5400088547816</v>
      </c>
      <c r="J228" s="63">
        <f t="shared" si="44"/>
        <v>218.05900752656436</v>
      </c>
      <c r="K228" s="69">
        <f t="shared" si="36"/>
        <v>38.481001328217246</v>
      </c>
      <c r="L228" s="36">
        <f t="shared" si="37"/>
        <v>20.4125</v>
      </c>
      <c r="M228" s="36">
        <f t="shared" si="38"/>
        <v>236.12750885478158</v>
      </c>
      <c r="N228" s="36">
        <f t="shared" si="39"/>
        <v>0.41250000000000003</v>
      </c>
      <c r="O228" s="53">
        <v>5</v>
      </c>
      <c r="P228" s="36">
        <f t="shared" si="40"/>
        <v>32.5</v>
      </c>
      <c r="Q228" s="72">
        <f t="shared" si="41"/>
        <v>0.8522160337904215</v>
      </c>
      <c r="R228" s="36" t="e">
        <f>+(((#REF!+I228)-(O228+P228+#REF!)/(F228+(#REF!)))/1.25)</f>
        <v>#REF!</v>
      </c>
      <c r="S228" s="9"/>
    </row>
    <row r="229" spans="2:19" ht="18" thickBot="1">
      <c r="B229" s="14">
        <v>4</v>
      </c>
      <c r="C229" s="4" t="s">
        <v>16</v>
      </c>
      <c r="D229" s="14" t="s">
        <v>734</v>
      </c>
      <c r="E229" s="4" t="s">
        <v>735</v>
      </c>
      <c r="F229" s="33">
        <v>1</v>
      </c>
      <c r="G229" s="4" t="s">
        <v>736</v>
      </c>
      <c r="H229" s="79">
        <f t="shared" si="42"/>
        <v>354.1912632821724</v>
      </c>
      <c r="I229" s="62">
        <f t="shared" si="43"/>
        <v>236.12750885478158</v>
      </c>
      <c r="J229" s="63">
        <f t="shared" si="44"/>
        <v>200.70838252656435</v>
      </c>
      <c r="K229" s="70">
        <f t="shared" si="36"/>
        <v>35.41912632821723</v>
      </c>
      <c r="L229" s="37">
        <f t="shared" si="37"/>
        <v>0</v>
      </c>
      <c r="M229" s="37">
        <f t="shared" si="38"/>
        <v>236.12750885478158</v>
      </c>
      <c r="N229" s="37">
        <f t="shared" si="39"/>
        <v>0</v>
      </c>
      <c r="O229" s="54">
        <v>0</v>
      </c>
      <c r="P229" s="37">
        <f t="shared" si="40"/>
        <v>32.5</v>
      </c>
      <c r="Q229" s="73">
        <f t="shared" si="41"/>
        <v>0.8623625</v>
      </c>
      <c r="R229" s="37" t="e">
        <f>+(((#REF!+I229)-(O229+P229+#REF!)/(F229+(#REF!)))/1.25)</f>
        <v>#REF!</v>
      </c>
      <c r="S229" s="5"/>
    </row>
    <row r="230" spans="2:19" ht="17.25">
      <c r="B230" s="12">
        <v>4</v>
      </c>
      <c r="C230" s="6" t="s">
        <v>17</v>
      </c>
      <c r="D230" s="12" t="s">
        <v>737</v>
      </c>
      <c r="E230" s="6" t="s">
        <v>738</v>
      </c>
      <c r="F230" s="31">
        <v>3</v>
      </c>
      <c r="G230" s="6" t="s">
        <v>739</v>
      </c>
      <c r="H230" s="79">
        <f t="shared" si="42"/>
        <v>1947.6362898465172</v>
      </c>
      <c r="I230" s="62">
        <f t="shared" si="43"/>
        <v>1593.4450265643447</v>
      </c>
      <c r="J230" s="63">
        <f t="shared" si="44"/>
        <v>1354.428272579693</v>
      </c>
      <c r="K230" s="68">
        <f t="shared" si="36"/>
        <v>239.0167539846518</v>
      </c>
      <c r="L230" s="35">
        <f t="shared" si="37"/>
        <v>885.0625</v>
      </c>
      <c r="M230" s="35">
        <f t="shared" si="38"/>
        <v>708.3825265643447</v>
      </c>
      <c r="N230" s="35">
        <f t="shared" si="39"/>
        <v>35.0625</v>
      </c>
      <c r="O230" s="55">
        <v>425</v>
      </c>
      <c r="P230" s="35">
        <f t="shared" si="40"/>
        <v>97.5</v>
      </c>
      <c r="Q230" s="71">
        <f t="shared" si="41"/>
        <v>0.6500899053906048</v>
      </c>
      <c r="R230" s="35" t="e">
        <f>+(((#REF!+I230)-(O230+P230+#REF!)/(F230+(#REF!)))/1.25)</f>
        <v>#REF!</v>
      </c>
      <c r="S230" s="7"/>
    </row>
    <row r="231" spans="2:19" ht="17.25">
      <c r="B231" s="13">
        <v>4</v>
      </c>
      <c r="C231" s="8" t="s">
        <v>17</v>
      </c>
      <c r="D231" s="13" t="s">
        <v>740</v>
      </c>
      <c r="E231" s="8" t="s">
        <v>741</v>
      </c>
      <c r="F231" s="32">
        <v>3</v>
      </c>
      <c r="G231" s="8" t="s">
        <v>742</v>
      </c>
      <c r="H231" s="79">
        <f t="shared" si="42"/>
        <v>2093.4112898465173</v>
      </c>
      <c r="I231" s="62">
        <f t="shared" si="43"/>
        <v>1739.2200265643448</v>
      </c>
      <c r="J231" s="63">
        <f t="shared" si="44"/>
        <v>1478.337022579693</v>
      </c>
      <c r="K231" s="69">
        <f t="shared" si="36"/>
        <v>260.88300398465185</v>
      </c>
      <c r="L231" s="36">
        <f t="shared" si="37"/>
        <v>1030.8375</v>
      </c>
      <c r="M231" s="36">
        <f t="shared" si="38"/>
        <v>708.3825265643447</v>
      </c>
      <c r="N231" s="36">
        <f t="shared" si="39"/>
        <v>40.8375</v>
      </c>
      <c r="O231" s="53">
        <v>495</v>
      </c>
      <c r="P231" s="36">
        <f t="shared" si="40"/>
        <v>97.5</v>
      </c>
      <c r="Q231" s="72">
        <f t="shared" si="41"/>
        <v>0.6358496968028279</v>
      </c>
      <c r="R231" s="36" t="e">
        <f>+(((#REF!+I231)-(O231+P231+#REF!)/(F231+(#REF!)))/1.25)</f>
        <v>#REF!</v>
      </c>
      <c r="S231" s="9"/>
    </row>
    <row r="232" spans="2:19" ht="17.25">
      <c r="B232" s="13">
        <v>4</v>
      </c>
      <c r="C232" s="8" t="s">
        <v>17</v>
      </c>
      <c r="D232" s="13" t="s">
        <v>743</v>
      </c>
      <c r="E232" s="8" t="s">
        <v>744</v>
      </c>
      <c r="F232" s="32">
        <v>3</v>
      </c>
      <c r="G232" s="8" t="s">
        <v>745</v>
      </c>
      <c r="H232" s="79">
        <f t="shared" si="42"/>
        <v>2239.186289846517</v>
      </c>
      <c r="I232" s="62">
        <f t="shared" si="43"/>
        <v>1884.9950265643447</v>
      </c>
      <c r="J232" s="63">
        <f t="shared" si="44"/>
        <v>1602.245772579693</v>
      </c>
      <c r="K232" s="69">
        <f t="shared" si="36"/>
        <v>282.74925398465166</v>
      </c>
      <c r="L232" s="36">
        <f t="shared" si="37"/>
        <v>1176.6125</v>
      </c>
      <c r="M232" s="36">
        <f t="shared" si="38"/>
        <v>708.3825265643447</v>
      </c>
      <c r="N232" s="36">
        <f t="shared" si="39"/>
        <v>46.612500000000004</v>
      </c>
      <c r="O232" s="53">
        <v>565</v>
      </c>
      <c r="P232" s="36">
        <f t="shared" si="40"/>
        <v>97.5</v>
      </c>
      <c r="Q232" s="72">
        <f t="shared" si="41"/>
        <v>0.6238120048027648</v>
      </c>
      <c r="R232" s="36" t="e">
        <f>+(((#REF!+I232)-(O232+P232+#REF!)/(F232+(#REF!)))/1.25)</f>
        <v>#REF!</v>
      </c>
      <c r="S232" s="9"/>
    </row>
    <row r="233" spans="2:19" ht="17.25">
      <c r="B233" s="13">
        <v>4</v>
      </c>
      <c r="C233" s="8" t="s">
        <v>17</v>
      </c>
      <c r="D233" s="13" t="s">
        <v>746</v>
      </c>
      <c r="E233" s="8" t="s">
        <v>747</v>
      </c>
      <c r="F233" s="32">
        <v>3</v>
      </c>
      <c r="G233" s="8" t="s">
        <v>748</v>
      </c>
      <c r="H233" s="79">
        <f t="shared" si="42"/>
        <v>2155.8862898465172</v>
      </c>
      <c r="I233" s="62">
        <f t="shared" si="43"/>
        <v>1801.6950265643447</v>
      </c>
      <c r="J233" s="63">
        <f t="shared" si="44"/>
        <v>1531.440772579693</v>
      </c>
      <c r="K233" s="69">
        <f t="shared" si="36"/>
        <v>270.25425398465177</v>
      </c>
      <c r="L233" s="36">
        <f t="shared" si="37"/>
        <v>1093.3125</v>
      </c>
      <c r="M233" s="36">
        <f t="shared" si="38"/>
        <v>708.3825265643447</v>
      </c>
      <c r="N233" s="36">
        <f t="shared" si="39"/>
        <v>43.3125</v>
      </c>
      <c r="O233" s="53">
        <v>525</v>
      </c>
      <c r="P233" s="36">
        <f t="shared" si="40"/>
        <v>97.5</v>
      </c>
      <c r="Q233" s="72">
        <f t="shared" si="41"/>
        <v>0.6304521630002837</v>
      </c>
      <c r="R233" s="36" t="e">
        <f>+(((#REF!+I233)-(O233+P233+#REF!)/(F233+(#REF!)))/1.25)</f>
        <v>#REF!</v>
      </c>
      <c r="S233" s="9"/>
    </row>
    <row r="234" spans="2:19" ht="17.25">
      <c r="B234" s="13">
        <v>4</v>
      </c>
      <c r="C234" s="8" t="s">
        <v>17</v>
      </c>
      <c r="D234" s="13" t="s">
        <v>749</v>
      </c>
      <c r="E234" s="8" t="s">
        <v>750</v>
      </c>
      <c r="F234" s="32">
        <v>3</v>
      </c>
      <c r="G234" s="8" t="s">
        <v>751</v>
      </c>
      <c r="H234" s="79">
        <f t="shared" si="42"/>
        <v>2260.0112898465172</v>
      </c>
      <c r="I234" s="62">
        <f t="shared" si="43"/>
        <v>1905.8200265643447</v>
      </c>
      <c r="J234" s="63">
        <f t="shared" si="44"/>
        <v>1619.9470225796929</v>
      </c>
      <c r="K234" s="69">
        <f t="shared" si="36"/>
        <v>285.87300398465186</v>
      </c>
      <c r="L234" s="36">
        <f t="shared" si="37"/>
        <v>1197.4375</v>
      </c>
      <c r="M234" s="36">
        <f t="shared" si="38"/>
        <v>708.3825265643447</v>
      </c>
      <c r="N234" s="36">
        <f t="shared" si="39"/>
        <v>47.4375</v>
      </c>
      <c r="O234" s="53">
        <v>575</v>
      </c>
      <c r="P234" s="36">
        <f t="shared" si="40"/>
        <v>97.5</v>
      </c>
      <c r="Q234" s="72">
        <f t="shared" si="41"/>
        <v>0.6222426619695859</v>
      </c>
      <c r="R234" s="36" t="e">
        <f>+(((#REF!+I234)-(O234+P234+#REF!)/(F234+(#REF!)))/1.25)</f>
        <v>#REF!</v>
      </c>
      <c r="S234" s="9"/>
    </row>
    <row r="235" spans="2:19" ht="18" thickBot="1">
      <c r="B235" s="14">
        <v>4</v>
      </c>
      <c r="C235" s="4" t="s">
        <v>17</v>
      </c>
      <c r="D235" s="14" t="s">
        <v>752</v>
      </c>
      <c r="E235" s="4" t="s">
        <v>753</v>
      </c>
      <c r="F235" s="33">
        <v>0.5</v>
      </c>
      <c r="G235" s="4" t="s">
        <v>754</v>
      </c>
      <c r="H235" s="79">
        <f t="shared" si="42"/>
        <v>320.3956316410862</v>
      </c>
      <c r="I235" s="62">
        <f t="shared" si="43"/>
        <v>261.3637544273908</v>
      </c>
      <c r="J235" s="63">
        <f t="shared" si="44"/>
        <v>222.15919126328217</v>
      </c>
      <c r="K235" s="70">
        <f t="shared" si="36"/>
        <v>39.204563164108635</v>
      </c>
      <c r="L235" s="37">
        <f t="shared" si="37"/>
        <v>143.3</v>
      </c>
      <c r="M235" s="37">
        <f t="shared" si="38"/>
        <v>118.06375442739079</v>
      </c>
      <c r="N235" s="37">
        <f t="shared" si="39"/>
        <v>3.3000000000000003</v>
      </c>
      <c r="O235" s="54">
        <v>40</v>
      </c>
      <c r="P235" s="37">
        <f t="shared" si="40"/>
        <v>16.25</v>
      </c>
      <c r="Q235" s="73">
        <f t="shared" si="41"/>
        <v>0.7721566246610391</v>
      </c>
      <c r="R235" s="37" t="e">
        <f>+(((#REF!+I235)-(O235+P235+#REF!)/(F235+(#REF!)))/1.25)</f>
        <v>#REF!</v>
      </c>
      <c r="S235" s="5"/>
    </row>
    <row r="236" spans="2:19" ht="17.25">
      <c r="B236" s="12">
        <v>4</v>
      </c>
      <c r="C236" s="6" t="s">
        <v>18</v>
      </c>
      <c r="D236" s="12" t="s">
        <v>755</v>
      </c>
      <c r="E236" s="6" t="s">
        <v>756</v>
      </c>
      <c r="F236" s="31">
        <v>2</v>
      </c>
      <c r="G236" s="6" t="s">
        <v>757</v>
      </c>
      <c r="H236" s="79">
        <f t="shared" si="42"/>
        <v>1083.2325265643449</v>
      </c>
      <c r="I236" s="62">
        <f t="shared" si="43"/>
        <v>847.1050177095632</v>
      </c>
      <c r="J236" s="63">
        <f t="shared" si="44"/>
        <v>720.0392650531287</v>
      </c>
      <c r="K236" s="68">
        <f t="shared" si="36"/>
        <v>127.06575265643448</v>
      </c>
      <c r="L236" s="35">
        <f t="shared" si="37"/>
        <v>374.85</v>
      </c>
      <c r="M236" s="35">
        <f t="shared" si="38"/>
        <v>472.25501770956316</v>
      </c>
      <c r="N236" s="35">
        <f t="shared" si="39"/>
        <v>14.850000000000001</v>
      </c>
      <c r="O236" s="55">
        <v>180</v>
      </c>
      <c r="P236" s="35">
        <f t="shared" si="40"/>
        <v>65</v>
      </c>
      <c r="Q236" s="71">
        <f t="shared" si="41"/>
        <v>0.6932493674720603</v>
      </c>
      <c r="R236" s="35" t="e">
        <f>+(((#REF!+I236)-(O236+P236+#REF!)/(F236+(#REF!)))/1.25)</f>
        <v>#REF!</v>
      </c>
      <c r="S236" s="7"/>
    </row>
    <row r="237" spans="2:19" ht="17.25">
      <c r="B237" s="13">
        <v>4</v>
      </c>
      <c r="C237" s="8" t="s">
        <v>18</v>
      </c>
      <c r="D237" s="13" t="s">
        <v>758</v>
      </c>
      <c r="E237" s="8" t="s">
        <v>759</v>
      </c>
      <c r="F237" s="32">
        <v>2</v>
      </c>
      <c r="G237" s="8" t="s">
        <v>760</v>
      </c>
      <c r="H237" s="79">
        <f t="shared" si="42"/>
        <v>1114.4700265643446</v>
      </c>
      <c r="I237" s="62">
        <f t="shared" si="43"/>
        <v>878.3425177095631</v>
      </c>
      <c r="J237" s="63">
        <f t="shared" si="44"/>
        <v>746.5911400531287</v>
      </c>
      <c r="K237" s="69">
        <f t="shared" si="36"/>
        <v>131.75137765643444</v>
      </c>
      <c r="L237" s="36">
        <f t="shared" si="37"/>
        <v>406.0875</v>
      </c>
      <c r="M237" s="36">
        <f t="shared" si="38"/>
        <v>472.25501770956316</v>
      </c>
      <c r="N237" s="36">
        <f t="shared" si="39"/>
        <v>16.087500000000002</v>
      </c>
      <c r="O237" s="53">
        <v>195</v>
      </c>
      <c r="P237" s="36">
        <f t="shared" si="40"/>
        <v>65</v>
      </c>
      <c r="Q237" s="72">
        <f t="shared" si="41"/>
        <v>0.6856721672543553</v>
      </c>
      <c r="R237" s="36" t="e">
        <f>+(((#REF!+I237)-(O237+P237+#REF!)/(F237+(#REF!)))/1.25)</f>
        <v>#REF!</v>
      </c>
      <c r="S237" s="9"/>
    </row>
    <row r="238" spans="2:19" ht="17.25">
      <c r="B238" s="13">
        <v>4</v>
      </c>
      <c r="C238" s="8" t="s">
        <v>18</v>
      </c>
      <c r="D238" s="13" t="s">
        <v>761</v>
      </c>
      <c r="E238" s="8" t="s">
        <v>762</v>
      </c>
      <c r="F238" s="32">
        <v>0.25</v>
      </c>
      <c r="G238" s="8" t="s">
        <v>763</v>
      </c>
      <c r="H238" s="79">
        <f t="shared" si="42"/>
        <v>188.8578158205431</v>
      </c>
      <c r="I238" s="62">
        <f t="shared" si="43"/>
        <v>159.3418772136954</v>
      </c>
      <c r="J238" s="63">
        <f t="shared" si="44"/>
        <v>135.4405956316411</v>
      </c>
      <c r="K238" s="69">
        <f t="shared" si="36"/>
        <v>23.90128158205431</v>
      </c>
      <c r="L238" s="36">
        <f t="shared" si="37"/>
        <v>100.31</v>
      </c>
      <c r="M238" s="36">
        <f t="shared" si="38"/>
        <v>59.031877213695395</v>
      </c>
      <c r="N238" s="36">
        <f t="shared" si="39"/>
        <v>2.31</v>
      </c>
      <c r="O238" s="53">
        <v>28</v>
      </c>
      <c r="P238" s="36">
        <f t="shared" si="40"/>
        <v>8.125</v>
      </c>
      <c r="Q238" s="72">
        <f t="shared" si="41"/>
        <v>0.7587890850033457</v>
      </c>
      <c r="R238" s="36" t="e">
        <f>+(((#REF!+I238)-(O238+P238+#REF!)/(F238+(#REF!)))/1.25)</f>
        <v>#REF!</v>
      </c>
      <c r="S238" s="9"/>
    </row>
    <row r="239" spans="2:19" ht="18" thickBot="1">
      <c r="B239" s="14">
        <v>4</v>
      </c>
      <c r="C239" s="4" t="s">
        <v>18</v>
      </c>
      <c r="D239" s="14" t="s">
        <v>764</v>
      </c>
      <c r="E239" s="4" t="s">
        <v>765</v>
      </c>
      <c r="F239" s="33">
        <v>0</v>
      </c>
      <c r="G239" s="4" t="s">
        <v>766</v>
      </c>
      <c r="H239" s="79">
        <f t="shared" si="42"/>
        <v>53.7375</v>
      </c>
      <c r="I239" s="62">
        <f t="shared" si="43"/>
        <v>53.7375</v>
      </c>
      <c r="J239" s="63">
        <f t="shared" si="44"/>
        <v>45.676874999999995</v>
      </c>
      <c r="K239" s="70">
        <f t="shared" si="36"/>
        <v>8.060625000000002</v>
      </c>
      <c r="L239" s="37">
        <f t="shared" si="37"/>
        <v>53.7375</v>
      </c>
      <c r="M239" s="37">
        <f t="shared" si="38"/>
        <v>0</v>
      </c>
      <c r="N239" s="37">
        <f t="shared" si="39"/>
        <v>1.2375</v>
      </c>
      <c r="O239" s="54">
        <v>15</v>
      </c>
      <c r="P239" s="37">
        <f t="shared" si="40"/>
        <v>0</v>
      </c>
      <c r="Q239" s="73">
        <f t="shared" si="41"/>
        <v>0.6978367062107467</v>
      </c>
      <c r="R239" s="37" t="e">
        <f>+(((#REF!+I239)-(O239+P239+#REF!)/(F239+(#REF!)))/1.25)</f>
        <v>#REF!</v>
      </c>
      <c r="S239" s="5"/>
    </row>
    <row r="240" spans="1:19" ht="17.25">
      <c r="A240" t="s">
        <v>99</v>
      </c>
      <c r="B240" s="12">
        <v>5</v>
      </c>
      <c r="C240" s="6" t="s">
        <v>950</v>
      </c>
      <c r="D240" s="12" t="s">
        <v>767</v>
      </c>
      <c r="E240" s="6" t="s">
        <v>768</v>
      </c>
      <c r="F240" s="31">
        <v>0.75</v>
      </c>
      <c r="G240" s="6" t="s">
        <v>769</v>
      </c>
      <c r="H240" s="79">
        <f t="shared" si="42"/>
        <v>265.6434474616293</v>
      </c>
      <c r="I240" s="62">
        <f t="shared" si="43"/>
        <v>177.0956316410862</v>
      </c>
      <c r="J240" s="63">
        <f t="shared" si="44"/>
        <v>150.53128689492326</v>
      </c>
      <c r="K240" s="68">
        <f t="shared" si="36"/>
        <v>26.56434474616293</v>
      </c>
      <c r="L240" s="35">
        <f t="shared" si="37"/>
        <v>0</v>
      </c>
      <c r="M240" s="35">
        <f t="shared" si="38"/>
        <v>177.0956316410862</v>
      </c>
      <c r="N240" s="35">
        <f t="shared" si="39"/>
        <v>0</v>
      </c>
      <c r="O240" s="55">
        <v>0</v>
      </c>
      <c r="P240" s="35">
        <f t="shared" si="40"/>
        <v>24.375</v>
      </c>
      <c r="Q240" s="71">
        <f t="shared" si="41"/>
        <v>0.8623625</v>
      </c>
      <c r="R240" s="35" t="e">
        <f>+(((#REF!+I240)-(O240+P240+#REF!)/(F240+(#REF!)))/1.25)</f>
        <v>#REF!</v>
      </c>
      <c r="S240" s="7"/>
    </row>
    <row r="241" spans="1:19" ht="17.25">
      <c r="A241" t="s">
        <v>98</v>
      </c>
      <c r="B241" s="13">
        <v>5</v>
      </c>
      <c r="C241" s="8" t="s">
        <v>950</v>
      </c>
      <c r="D241" s="13" t="s">
        <v>770</v>
      </c>
      <c r="E241" s="8" t="s">
        <v>771</v>
      </c>
      <c r="F241" s="32">
        <v>1.5</v>
      </c>
      <c r="G241" s="8" t="s">
        <v>772</v>
      </c>
      <c r="H241" s="79">
        <f t="shared" si="42"/>
        <v>531.2868949232586</v>
      </c>
      <c r="I241" s="62">
        <f t="shared" si="43"/>
        <v>354.1912632821724</v>
      </c>
      <c r="J241" s="63">
        <f t="shared" si="44"/>
        <v>301.0625737898465</v>
      </c>
      <c r="K241" s="69">
        <f t="shared" si="36"/>
        <v>53.12868949232586</v>
      </c>
      <c r="L241" s="36">
        <f t="shared" si="37"/>
        <v>0</v>
      </c>
      <c r="M241" s="36">
        <f t="shared" si="38"/>
        <v>354.1912632821724</v>
      </c>
      <c r="N241" s="36">
        <f t="shared" si="39"/>
        <v>0</v>
      </c>
      <c r="O241" s="53">
        <v>0</v>
      </c>
      <c r="P241" s="36">
        <f t="shared" si="40"/>
        <v>48.75</v>
      </c>
      <c r="Q241" s="72">
        <f t="shared" si="41"/>
        <v>0.8623625</v>
      </c>
      <c r="R241" s="36" t="e">
        <f>+(((#REF!+I241)-(O241+P241+#REF!)/(F241+(#REF!)))/1.25)</f>
        <v>#REF!</v>
      </c>
      <c r="S241" s="9"/>
    </row>
    <row r="242" spans="2:19" ht="17.25">
      <c r="B242" s="13">
        <v>5</v>
      </c>
      <c r="C242" s="8" t="s">
        <v>950</v>
      </c>
      <c r="D242" s="13" t="s">
        <v>773</v>
      </c>
      <c r="E242" s="8" t="s">
        <v>774</v>
      </c>
      <c r="F242" s="32">
        <v>1</v>
      </c>
      <c r="G242" s="8" t="s">
        <v>775</v>
      </c>
      <c r="H242" s="79">
        <f t="shared" si="42"/>
        <v>497.4912632821724</v>
      </c>
      <c r="I242" s="62">
        <f t="shared" si="43"/>
        <v>379.4275088547816</v>
      </c>
      <c r="J242" s="63">
        <f t="shared" si="44"/>
        <v>322.5133825265643</v>
      </c>
      <c r="K242" s="69">
        <f t="shared" si="36"/>
        <v>56.914126328217264</v>
      </c>
      <c r="L242" s="36">
        <f t="shared" si="37"/>
        <v>143.3</v>
      </c>
      <c r="M242" s="36">
        <f t="shared" si="38"/>
        <v>236.12750885478158</v>
      </c>
      <c r="N242" s="36">
        <f t="shared" si="39"/>
        <v>3.3000000000000003</v>
      </c>
      <c r="O242" s="53">
        <v>40</v>
      </c>
      <c r="P242" s="36">
        <f t="shared" si="40"/>
        <v>32.5</v>
      </c>
      <c r="Q242" s="72">
        <f t="shared" si="41"/>
        <v>0.8002253441539185</v>
      </c>
      <c r="R242" s="36" t="e">
        <f>+(((#REF!+I242)-(O242+P242+#REF!)/(F242+(#REF!)))/1.25)</f>
        <v>#REF!</v>
      </c>
      <c r="S242" s="9"/>
    </row>
    <row r="243" spans="2:19" ht="17.25">
      <c r="B243" s="13">
        <v>5</v>
      </c>
      <c r="C243" s="8" t="s">
        <v>950</v>
      </c>
      <c r="D243" s="13" t="s">
        <v>776</v>
      </c>
      <c r="E243" s="8" t="s">
        <v>777</v>
      </c>
      <c r="F243" s="32">
        <v>5</v>
      </c>
      <c r="G243" s="8" t="s">
        <v>778</v>
      </c>
      <c r="H243" s="79">
        <f t="shared" si="42"/>
        <v>2032.9688164108618</v>
      </c>
      <c r="I243" s="62">
        <f t="shared" si="43"/>
        <v>1442.650044273908</v>
      </c>
      <c r="J243" s="63">
        <f t="shared" si="44"/>
        <v>1226.2525376328217</v>
      </c>
      <c r="K243" s="69">
        <f t="shared" si="36"/>
        <v>216.39750664108624</v>
      </c>
      <c r="L243" s="36">
        <f t="shared" si="37"/>
        <v>262.0125</v>
      </c>
      <c r="M243" s="36">
        <f t="shared" si="38"/>
        <v>1180.637544273908</v>
      </c>
      <c r="N243" s="36">
        <f t="shared" si="39"/>
        <v>7.0125</v>
      </c>
      <c r="O243" s="53">
        <v>85</v>
      </c>
      <c r="P243" s="36">
        <f t="shared" si="40"/>
        <v>162.5</v>
      </c>
      <c r="Q243" s="72">
        <f t="shared" si="41"/>
        <v>0.8235798757916392</v>
      </c>
      <c r="R243" s="36" t="e">
        <f>+(((#REF!+I243)-(O243+P243+#REF!)/(F243+(#REF!)))/1.25)</f>
        <v>#REF!</v>
      </c>
      <c r="S243" s="9"/>
    </row>
    <row r="244" spans="2:19" ht="17.25">
      <c r="B244" s="13">
        <v>5</v>
      </c>
      <c r="C244" s="8" t="s">
        <v>950</v>
      </c>
      <c r="D244" s="13" t="s">
        <v>779</v>
      </c>
      <c r="E244" s="8" t="s">
        <v>780</v>
      </c>
      <c r="F244" s="32">
        <v>0.75</v>
      </c>
      <c r="G244" s="8" t="s">
        <v>781</v>
      </c>
      <c r="H244" s="79">
        <f t="shared" si="42"/>
        <v>265.6434474616293</v>
      </c>
      <c r="I244" s="62">
        <f t="shared" si="43"/>
        <v>177.0956316410862</v>
      </c>
      <c r="J244" s="63">
        <f t="shared" si="44"/>
        <v>150.53128689492326</v>
      </c>
      <c r="K244" s="69">
        <f t="shared" si="36"/>
        <v>26.56434474616293</v>
      </c>
      <c r="L244" s="36">
        <f t="shared" si="37"/>
        <v>0</v>
      </c>
      <c r="M244" s="36">
        <f t="shared" si="38"/>
        <v>177.0956316410862</v>
      </c>
      <c r="N244" s="36">
        <f t="shared" si="39"/>
        <v>0</v>
      </c>
      <c r="O244" s="53">
        <v>0</v>
      </c>
      <c r="P244" s="36">
        <f t="shared" si="40"/>
        <v>24.375</v>
      </c>
      <c r="Q244" s="72">
        <f t="shared" si="41"/>
        <v>0.8623625</v>
      </c>
      <c r="R244" s="36" t="e">
        <f>+(((#REF!+I244)-(O244+P244+#REF!)/(F244+(#REF!)))/1.25)</f>
        <v>#REF!</v>
      </c>
      <c r="S244" s="9"/>
    </row>
    <row r="245" spans="2:19" ht="17.25">
      <c r="B245" s="13">
        <v>5</v>
      </c>
      <c r="C245" s="8" t="s">
        <v>950</v>
      </c>
      <c r="D245" s="13" t="s">
        <v>782</v>
      </c>
      <c r="E245" s="8" t="s">
        <v>783</v>
      </c>
      <c r="F245" s="32">
        <v>0.5</v>
      </c>
      <c r="G245" s="8" t="s">
        <v>784</v>
      </c>
      <c r="H245" s="79">
        <f t="shared" si="42"/>
        <v>177.0956316410862</v>
      </c>
      <c r="I245" s="62">
        <f t="shared" si="43"/>
        <v>118.06375442739079</v>
      </c>
      <c r="J245" s="63">
        <f t="shared" si="44"/>
        <v>100.35419126328217</v>
      </c>
      <c r="K245" s="69">
        <f t="shared" si="36"/>
        <v>17.709563164108616</v>
      </c>
      <c r="L245" s="36">
        <f t="shared" si="37"/>
        <v>0</v>
      </c>
      <c r="M245" s="36">
        <f t="shared" si="38"/>
        <v>118.06375442739079</v>
      </c>
      <c r="N245" s="36">
        <f t="shared" si="39"/>
        <v>0</v>
      </c>
      <c r="O245" s="53">
        <v>0</v>
      </c>
      <c r="P245" s="36">
        <f t="shared" si="40"/>
        <v>16.25</v>
      </c>
      <c r="Q245" s="72">
        <f t="shared" si="41"/>
        <v>0.8623625</v>
      </c>
      <c r="R245" s="36" t="e">
        <f>+(((#REF!+I245)-(O245+P245+#REF!)/(F245+(#REF!)))/1.25)</f>
        <v>#REF!</v>
      </c>
      <c r="S245" s="9"/>
    </row>
    <row r="246" spans="2:19" ht="17.25">
      <c r="B246" s="13">
        <v>5</v>
      </c>
      <c r="C246" s="8" t="s">
        <v>950</v>
      </c>
      <c r="D246" s="13" t="s">
        <v>785</v>
      </c>
      <c r="E246" s="8" t="s">
        <v>786</v>
      </c>
      <c r="F246" s="32">
        <v>0.25</v>
      </c>
      <c r="G246" s="8" t="s">
        <v>787</v>
      </c>
      <c r="H246" s="79">
        <f t="shared" si="42"/>
        <v>108.96031582054309</v>
      </c>
      <c r="I246" s="62">
        <f t="shared" si="43"/>
        <v>79.44437721369539</v>
      </c>
      <c r="J246" s="63">
        <f t="shared" si="44"/>
        <v>67.52772063164107</v>
      </c>
      <c r="K246" s="69">
        <f t="shared" si="36"/>
        <v>11.916656582054316</v>
      </c>
      <c r="L246" s="36">
        <f t="shared" si="37"/>
        <v>20.4125</v>
      </c>
      <c r="M246" s="36">
        <f t="shared" si="38"/>
        <v>59.031877213695395</v>
      </c>
      <c r="N246" s="36">
        <f t="shared" si="39"/>
        <v>0.41250000000000003</v>
      </c>
      <c r="O246" s="53">
        <v>5</v>
      </c>
      <c r="P246" s="36">
        <f t="shared" si="40"/>
        <v>8.125</v>
      </c>
      <c r="Q246" s="72">
        <f t="shared" si="41"/>
        <v>0.8295977578931002</v>
      </c>
      <c r="R246" s="36" t="e">
        <f>+(((#REF!+I246)-(O246+P246+#REF!)/(F246+(#REF!)))/1.25)</f>
        <v>#REF!</v>
      </c>
      <c r="S246" s="9"/>
    </row>
    <row r="247" spans="2:19" ht="17.25">
      <c r="B247" s="13">
        <v>5</v>
      </c>
      <c r="C247" s="8" t="s">
        <v>950</v>
      </c>
      <c r="D247" s="13" t="s">
        <v>788</v>
      </c>
      <c r="E247" s="8" t="s">
        <v>789</v>
      </c>
      <c r="F247" s="32">
        <v>1</v>
      </c>
      <c r="G247" s="8" t="s">
        <v>790</v>
      </c>
      <c r="H247" s="79">
        <f t="shared" si="42"/>
        <v>354.1912632821724</v>
      </c>
      <c r="I247" s="62">
        <f t="shared" si="43"/>
        <v>236.12750885478158</v>
      </c>
      <c r="J247" s="63">
        <f t="shared" si="44"/>
        <v>200.70838252656435</v>
      </c>
      <c r="K247" s="69">
        <f t="shared" si="36"/>
        <v>35.41912632821723</v>
      </c>
      <c r="L247" s="36">
        <f t="shared" si="37"/>
        <v>0</v>
      </c>
      <c r="M247" s="36">
        <f t="shared" si="38"/>
        <v>236.12750885478158</v>
      </c>
      <c r="N247" s="36">
        <f t="shared" si="39"/>
        <v>0</v>
      </c>
      <c r="O247" s="53">
        <v>0</v>
      </c>
      <c r="P247" s="36">
        <f t="shared" si="40"/>
        <v>32.5</v>
      </c>
      <c r="Q247" s="72">
        <f t="shared" si="41"/>
        <v>0.8623625</v>
      </c>
      <c r="R247" s="36" t="e">
        <f>+(((#REF!+I247)-(O247+P247+#REF!)/(F247+(#REF!)))/1.25)</f>
        <v>#REF!</v>
      </c>
      <c r="S247" s="9"/>
    </row>
    <row r="248" spans="2:19" ht="17.25">
      <c r="B248" s="13">
        <v>5</v>
      </c>
      <c r="C248" s="8" t="s">
        <v>950</v>
      </c>
      <c r="D248" s="13" t="s">
        <v>791</v>
      </c>
      <c r="E248" s="8" t="s">
        <v>792</v>
      </c>
      <c r="F248" s="32">
        <v>0</v>
      </c>
      <c r="G248" s="8" t="s">
        <v>951</v>
      </c>
      <c r="H248" s="79">
        <f t="shared" si="42"/>
        <v>0</v>
      </c>
      <c r="I248" s="62">
        <f t="shared" si="43"/>
        <v>0</v>
      </c>
      <c r="J248" s="63">
        <f t="shared" si="44"/>
        <v>0</v>
      </c>
      <c r="K248" s="69">
        <f t="shared" si="36"/>
        <v>0</v>
      </c>
      <c r="L248" s="36">
        <f t="shared" si="37"/>
        <v>0</v>
      </c>
      <c r="M248" s="36">
        <f t="shared" si="38"/>
        <v>0</v>
      </c>
      <c r="N248" s="36">
        <f t="shared" si="39"/>
        <v>0</v>
      </c>
      <c r="O248" s="53">
        <v>0</v>
      </c>
      <c r="P248" s="36">
        <f t="shared" si="40"/>
        <v>0</v>
      </c>
      <c r="Q248" s="72" t="e">
        <f t="shared" si="41"/>
        <v>#DIV/0!</v>
      </c>
      <c r="R248" s="36" t="e">
        <f>+(((#REF!+I248)-(O248+P248+#REF!)/(F248+(#REF!)))/1.25)</f>
        <v>#REF!</v>
      </c>
      <c r="S248" s="9"/>
    </row>
    <row r="249" spans="2:19" ht="17.25">
      <c r="B249" s="13">
        <v>5</v>
      </c>
      <c r="C249" s="8" t="s">
        <v>950</v>
      </c>
      <c r="D249" s="13" t="s">
        <v>793</v>
      </c>
      <c r="E249" s="8" t="s">
        <v>794</v>
      </c>
      <c r="F249" s="32">
        <v>2</v>
      </c>
      <c r="G249" s="8" t="s">
        <v>795</v>
      </c>
      <c r="H249" s="79">
        <f t="shared" si="42"/>
        <v>708.3825265643447</v>
      </c>
      <c r="I249" s="62">
        <f t="shared" si="43"/>
        <v>472.25501770956316</v>
      </c>
      <c r="J249" s="63">
        <f t="shared" si="44"/>
        <v>401.4167650531287</v>
      </c>
      <c r="K249" s="69">
        <f t="shared" si="36"/>
        <v>70.83825265643446</v>
      </c>
      <c r="L249" s="36">
        <f t="shared" si="37"/>
        <v>0</v>
      </c>
      <c r="M249" s="36">
        <f t="shared" si="38"/>
        <v>472.25501770956316</v>
      </c>
      <c r="N249" s="36">
        <f t="shared" si="39"/>
        <v>0</v>
      </c>
      <c r="O249" s="53">
        <v>0</v>
      </c>
      <c r="P249" s="36">
        <f t="shared" si="40"/>
        <v>65</v>
      </c>
      <c r="Q249" s="72">
        <f t="shared" si="41"/>
        <v>0.8623625</v>
      </c>
      <c r="R249" s="36" t="e">
        <f>+(((#REF!+I249)-(O249+P249+#REF!)/(F249+(#REF!)))/1.25)</f>
        <v>#REF!</v>
      </c>
      <c r="S249" s="9"/>
    </row>
    <row r="250" spans="2:19" ht="17.25">
      <c r="B250" s="13">
        <v>5</v>
      </c>
      <c r="C250" s="8" t="s">
        <v>950</v>
      </c>
      <c r="D250" s="13" t="s">
        <v>796</v>
      </c>
      <c r="E250" s="8" t="s">
        <v>797</v>
      </c>
      <c r="F250" s="32">
        <v>3</v>
      </c>
      <c r="G250" s="8" t="s">
        <v>798</v>
      </c>
      <c r="H250" s="79">
        <f t="shared" si="42"/>
        <v>1062.5737898465172</v>
      </c>
      <c r="I250" s="62">
        <f t="shared" si="43"/>
        <v>708.3825265643447</v>
      </c>
      <c r="J250" s="63">
        <f t="shared" si="44"/>
        <v>602.125147579693</v>
      </c>
      <c r="K250" s="69">
        <f t="shared" si="36"/>
        <v>106.25737898465172</v>
      </c>
      <c r="L250" s="36">
        <f t="shared" si="37"/>
        <v>0</v>
      </c>
      <c r="M250" s="36">
        <f t="shared" si="38"/>
        <v>708.3825265643447</v>
      </c>
      <c r="N250" s="36">
        <f t="shared" si="39"/>
        <v>0</v>
      </c>
      <c r="O250" s="53">
        <v>0</v>
      </c>
      <c r="P250" s="36">
        <f t="shared" si="40"/>
        <v>97.5</v>
      </c>
      <c r="Q250" s="72">
        <f t="shared" si="41"/>
        <v>0.8623625</v>
      </c>
      <c r="R250" s="36" t="e">
        <f>+(((#REF!+I250)-(O250+P250+#REF!)/(F250+(#REF!)))/1.25)</f>
        <v>#REF!</v>
      </c>
      <c r="S250" s="9"/>
    </row>
    <row r="251" spans="2:19" ht="17.25">
      <c r="B251" s="13">
        <v>5</v>
      </c>
      <c r="C251" s="8" t="s">
        <v>950</v>
      </c>
      <c r="D251" s="13" t="s">
        <v>799</v>
      </c>
      <c r="E251" s="8" t="s">
        <v>677</v>
      </c>
      <c r="F251" s="32">
        <v>0.25</v>
      </c>
      <c r="G251" s="8" t="s">
        <v>800</v>
      </c>
      <c r="H251" s="79">
        <f t="shared" si="42"/>
        <v>125.3042658205431</v>
      </c>
      <c r="I251" s="62">
        <f t="shared" si="43"/>
        <v>95.7883272136954</v>
      </c>
      <c r="J251" s="63">
        <f t="shared" si="44"/>
        <v>81.42007813164109</v>
      </c>
      <c r="K251" s="69">
        <f t="shared" si="36"/>
        <v>14.368249082054305</v>
      </c>
      <c r="L251" s="36">
        <f t="shared" si="37"/>
        <v>36.756449999999994</v>
      </c>
      <c r="M251" s="36">
        <f t="shared" si="38"/>
        <v>59.031877213695395</v>
      </c>
      <c r="N251" s="36">
        <f t="shared" si="39"/>
        <v>0.84645</v>
      </c>
      <c r="O251" s="53">
        <v>10.26</v>
      </c>
      <c r="P251" s="36">
        <f t="shared" si="40"/>
        <v>8.125</v>
      </c>
      <c r="Q251" s="72">
        <f t="shared" si="41"/>
        <v>0.7992297124356675</v>
      </c>
      <c r="R251" s="36" t="e">
        <f>+(((#REF!+I251)-(O251+P251+#REF!)/(F251+(#REF!)))/1.25)</f>
        <v>#REF!</v>
      </c>
      <c r="S251" s="9"/>
    </row>
    <row r="252" spans="2:19" ht="17.25">
      <c r="B252" s="13">
        <v>5</v>
      </c>
      <c r="C252" s="8" t="s">
        <v>952</v>
      </c>
      <c r="D252" s="13" t="s">
        <v>801</v>
      </c>
      <c r="E252" s="8" t="s">
        <v>802</v>
      </c>
      <c r="F252" s="32">
        <v>0.25</v>
      </c>
      <c r="G252" s="8" t="s">
        <v>803</v>
      </c>
      <c r="H252" s="79">
        <f t="shared" si="42"/>
        <v>132.0751908205431</v>
      </c>
      <c r="I252" s="62">
        <f t="shared" si="43"/>
        <v>102.5592522136954</v>
      </c>
      <c r="J252" s="63">
        <f t="shared" si="44"/>
        <v>87.17536438164109</v>
      </c>
      <c r="K252" s="69">
        <f t="shared" si="36"/>
        <v>15.383887832054313</v>
      </c>
      <c r="L252" s="36">
        <f t="shared" si="37"/>
        <v>43.527375</v>
      </c>
      <c r="M252" s="36">
        <f t="shared" si="38"/>
        <v>59.031877213695395</v>
      </c>
      <c r="N252" s="36">
        <f t="shared" si="39"/>
        <v>1.002375</v>
      </c>
      <c r="O252" s="53">
        <v>12.15</v>
      </c>
      <c r="P252" s="36">
        <f t="shared" si="40"/>
        <v>8.125</v>
      </c>
      <c r="Q252" s="72">
        <f t="shared" si="41"/>
        <v>0.7925357825770233</v>
      </c>
      <c r="R252" s="36" t="e">
        <f>+(((#REF!+I252)-(O252+P252+#REF!)/(F252+(#REF!)))/1.25)</f>
        <v>#REF!</v>
      </c>
      <c r="S252" s="9"/>
    </row>
    <row r="253" spans="2:19" ht="17.25">
      <c r="B253" s="13">
        <v>5</v>
      </c>
      <c r="C253" s="8" t="s">
        <v>952</v>
      </c>
      <c r="D253" s="13" t="s">
        <v>804</v>
      </c>
      <c r="E253" s="8" t="s">
        <v>805</v>
      </c>
      <c r="F253" s="32">
        <v>1</v>
      </c>
      <c r="G253" s="8" t="s">
        <v>806</v>
      </c>
      <c r="H253" s="79">
        <f t="shared" si="42"/>
        <v>362.6282132821724</v>
      </c>
      <c r="I253" s="62">
        <f t="shared" si="43"/>
        <v>244.56445885478158</v>
      </c>
      <c r="J253" s="63">
        <f t="shared" si="44"/>
        <v>207.87979002656434</v>
      </c>
      <c r="K253" s="69">
        <f t="shared" si="36"/>
        <v>36.68466882821724</v>
      </c>
      <c r="L253" s="36">
        <f t="shared" si="37"/>
        <v>8.43695</v>
      </c>
      <c r="M253" s="36">
        <f t="shared" si="38"/>
        <v>236.12750885478158</v>
      </c>
      <c r="N253" s="36">
        <f t="shared" si="39"/>
        <v>0.13695</v>
      </c>
      <c r="O253" s="53">
        <v>1.66</v>
      </c>
      <c r="P253" s="36">
        <f t="shared" si="40"/>
        <v>32.5</v>
      </c>
      <c r="Q253" s="72">
        <f t="shared" si="41"/>
        <v>0.8597631472675881</v>
      </c>
      <c r="R253" s="36" t="e">
        <f>+(((#REF!+I253)-(O253+P253+#REF!)/(F253+(#REF!)))/1.25)</f>
        <v>#REF!</v>
      </c>
      <c r="S253" s="9"/>
    </row>
    <row r="254" spans="2:19" ht="17.25">
      <c r="B254" s="13">
        <v>5</v>
      </c>
      <c r="C254" s="8" t="s">
        <v>952</v>
      </c>
      <c r="D254" s="13" t="s">
        <v>807</v>
      </c>
      <c r="E254" s="8" t="s">
        <v>808</v>
      </c>
      <c r="F254" s="32">
        <v>0.75</v>
      </c>
      <c r="G254" s="8" t="s">
        <v>809</v>
      </c>
      <c r="H254" s="79">
        <f t="shared" si="42"/>
        <v>271.9965724616293</v>
      </c>
      <c r="I254" s="62">
        <f t="shared" si="43"/>
        <v>183.4487566410862</v>
      </c>
      <c r="J254" s="63">
        <f t="shared" si="44"/>
        <v>155.93144314492326</v>
      </c>
      <c r="K254" s="69">
        <f t="shared" si="36"/>
        <v>27.517313496162927</v>
      </c>
      <c r="L254" s="36">
        <f t="shared" si="37"/>
        <v>6.353125</v>
      </c>
      <c r="M254" s="36">
        <f t="shared" si="38"/>
        <v>177.0956316410862</v>
      </c>
      <c r="N254" s="36">
        <f t="shared" si="39"/>
        <v>0.10312500000000001</v>
      </c>
      <c r="O254" s="53">
        <v>1.25</v>
      </c>
      <c r="P254" s="36">
        <f t="shared" si="40"/>
        <v>24.375</v>
      </c>
      <c r="Q254" s="72">
        <f t="shared" si="41"/>
        <v>0.8597530696251239</v>
      </c>
      <c r="R254" s="36" t="e">
        <f>+(((#REF!+I254)-(O254+P254+#REF!)/(F254+(#REF!)))/1.25)</f>
        <v>#REF!</v>
      </c>
      <c r="S254" s="9"/>
    </row>
    <row r="255" spans="2:19" ht="17.25">
      <c r="B255" s="13">
        <v>5</v>
      </c>
      <c r="C255" s="8" t="s">
        <v>952</v>
      </c>
      <c r="D255" s="13" t="s">
        <v>810</v>
      </c>
      <c r="E255" s="8" t="s">
        <v>811</v>
      </c>
      <c r="F255" s="32">
        <v>3</v>
      </c>
      <c r="G255" s="8" t="s">
        <v>812</v>
      </c>
      <c r="H255" s="79">
        <f t="shared" si="42"/>
        <v>1111.2957898465172</v>
      </c>
      <c r="I255" s="62">
        <f t="shared" si="43"/>
        <v>757.1045265643447</v>
      </c>
      <c r="J255" s="63">
        <f t="shared" si="44"/>
        <v>643.538847579693</v>
      </c>
      <c r="K255" s="69">
        <f t="shared" si="36"/>
        <v>113.56567898465175</v>
      </c>
      <c r="L255" s="36">
        <f t="shared" si="37"/>
        <v>48.722</v>
      </c>
      <c r="M255" s="36">
        <f t="shared" si="38"/>
        <v>708.3825265643447</v>
      </c>
      <c r="N255" s="36">
        <f t="shared" si="39"/>
        <v>1.122</v>
      </c>
      <c r="O255" s="53">
        <v>13.6</v>
      </c>
      <c r="P255" s="36">
        <f t="shared" si="40"/>
        <v>97.5</v>
      </c>
      <c r="Q255" s="72">
        <f t="shared" si="41"/>
        <v>0.8517747602048414</v>
      </c>
      <c r="R255" s="36" t="e">
        <f>+(((#REF!+I255)-(O255+P255+#REF!)/(F255+(#REF!)))/1.25)</f>
        <v>#REF!</v>
      </c>
      <c r="S255" s="9"/>
    </row>
    <row r="256" spans="2:19" ht="17.25">
      <c r="B256" s="13">
        <v>5</v>
      </c>
      <c r="C256" s="8" t="s">
        <v>952</v>
      </c>
      <c r="D256" s="13" t="s">
        <v>813</v>
      </c>
      <c r="E256" s="8" t="s">
        <v>814</v>
      </c>
      <c r="F256" s="32">
        <v>1.25</v>
      </c>
      <c r="G256" s="8" t="s">
        <v>815</v>
      </c>
      <c r="H256" s="79">
        <f t="shared" si="42"/>
        <v>463.93310410271545</v>
      </c>
      <c r="I256" s="62">
        <f t="shared" si="43"/>
        <v>316.353411068477</v>
      </c>
      <c r="J256" s="63">
        <f t="shared" si="44"/>
        <v>268.90039940820543</v>
      </c>
      <c r="K256" s="69">
        <f t="shared" si="36"/>
        <v>47.45301166027156</v>
      </c>
      <c r="L256" s="36">
        <f t="shared" si="37"/>
        <v>21.194025</v>
      </c>
      <c r="M256" s="36">
        <f t="shared" si="38"/>
        <v>295.159386068477</v>
      </c>
      <c r="N256" s="36">
        <f t="shared" si="39"/>
        <v>0.344025</v>
      </c>
      <c r="O256" s="53">
        <v>4.17</v>
      </c>
      <c r="P256" s="36">
        <f t="shared" si="40"/>
        <v>40.625</v>
      </c>
      <c r="Q256" s="72">
        <f t="shared" si="41"/>
        <v>0.8573145620666965</v>
      </c>
      <c r="R256" s="36" t="e">
        <f>+(((#REF!+I256)-(O256+P256+#REF!)/(F256+(#REF!)))/1.25)</f>
        <v>#REF!</v>
      </c>
      <c r="S256" s="9"/>
    </row>
    <row r="257" spans="2:19" ht="17.25">
      <c r="B257" s="13">
        <v>5</v>
      </c>
      <c r="C257" s="8" t="s">
        <v>952</v>
      </c>
      <c r="D257" s="13" t="s">
        <v>816</v>
      </c>
      <c r="E257" s="8" t="s">
        <v>817</v>
      </c>
      <c r="F257" s="32">
        <v>1</v>
      </c>
      <c r="G257" s="8" t="s">
        <v>818</v>
      </c>
      <c r="H257" s="79">
        <f t="shared" si="42"/>
        <v>362.6282132821724</v>
      </c>
      <c r="I257" s="62">
        <f t="shared" si="43"/>
        <v>244.56445885478158</v>
      </c>
      <c r="J257" s="63">
        <f t="shared" si="44"/>
        <v>207.87979002656434</v>
      </c>
      <c r="K257" s="69">
        <f t="shared" si="36"/>
        <v>36.68466882821724</v>
      </c>
      <c r="L257" s="36">
        <f t="shared" si="37"/>
        <v>8.43695</v>
      </c>
      <c r="M257" s="36">
        <f t="shared" si="38"/>
        <v>236.12750885478158</v>
      </c>
      <c r="N257" s="36">
        <f t="shared" si="39"/>
        <v>0.13695</v>
      </c>
      <c r="O257" s="53">
        <v>1.66</v>
      </c>
      <c r="P257" s="36">
        <f t="shared" si="40"/>
        <v>32.5</v>
      </c>
      <c r="Q257" s="72">
        <f t="shared" si="41"/>
        <v>0.8597631472675881</v>
      </c>
      <c r="R257" s="36" t="e">
        <f>+(((#REF!+I257)-(O257+P257+#REF!)/(F257+(#REF!)))/1.25)</f>
        <v>#REF!</v>
      </c>
      <c r="S257" s="9"/>
    </row>
    <row r="258" spans="2:19" ht="17.25">
      <c r="B258" s="13">
        <v>5</v>
      </c>
      <c r="C258" s="8" t="s">
        <v>952</v>
      </c>
      <c r="D258" s="13" t="s">
        <v>819</v>
      </c>
      <c r="E258" s="8" t="s">
        <v>820</v>
      </c>
      <c r="F258" s="32">
        <v>2</v>
      </c>
      <c r="G258" s="8" t="s">
        <v>821</v>
      </c>
      <c r="H258" s="79">
        <f t="shared" si="42"/>
        <v>728.4075765643447</v>
      </c>
      <c r="I258" s="62">
        <f t="shared" si="43"/>
        <v>492.2800677095632</v>
      </c>
      <c r="J258" s="63">
        <f t="shared" si="44"/>
        <v>418.4380575531287</v>
      </c>
      <c r="K258" s="69">
        <f t="shared" si="36"/>
        <v>73.84201015643447</v>
      </c>
      <c r="L258" s="36">
        <f t="shared" si="37"/>
        <v>20.02505</v>
      </c>
      <c r="M258" s="36">
        <f t="shared" si="38"/>
        <v>472.25501770956316</v>
      </c>
      <c r="N258" s="36">
        <f t="shared" si="39"/>
        <v>0.32505</v>
      </c>
      <c r="O258" s="53">
        <v>3.94</v>
      </c>
      <c r="P258" s="36">
        <f t="shared" si="40"/>
        <v>65</v>
      </c>
      <c r="Q258" s="72">
        <f t="shared" si="41"/>
        <v>0.8592974720218304</v>
      </c>
      <c r="R258" s="36" t="e">
        <f>+(((#REF!+I258)-(O258+P258+#REF!)/(F258+(#REF!)))/1.25)</f>
        <v>#REF!</v>
      </c>
      <c r="S258" s="9"/>
    </row>
    <row r="259" spans="2:19" ht="17.25">
      <c r="B259" s="13">
        <v>5</v>
      </c>
      <c r="C259" s="8" t="s">
        <v>952</v>
      </c>
      <c r="D259" s="13" t="s">
        <v>822</v>
      </c>
      <c r="E259" s="8" t="s">
        <v>671</v>
      </c>
      <c r="F259" s="32">
        <v>1</v>
      </c>
      <c r="G259" s="8" t="s">
        <v>823</v>
      </c>
      <c r="H259" s="79">
        <f t="shared" si="42"/>
        <v>369.8961882821724</v>
      </c>
      <c r="I259" s="62">
        <f t="shared" si="43"/>
        <v>251.83243385478158</v>
      </c>
      <c r="J259" s="63">
        <f t="shared" si="44"/>
        <v>214.05756877656435</v>
      </c>
      <c r="K259" s="69">
        <f t="shared" si="36"/>
        <v>37.77486507821723</v>
      </c>
      <c r="L259" s="36">
        <f t="shared" si="37"/>
        <v>15.704925</v>
      </c>
      <c r="M259" s="36">
        <f t="shared" si="38"/>
        <v>236.12750885478158</v>
      </c>
      <c r="N259" s="36">
        <f t="shared" si="39"/>
        <v>0.254925</v>
      </c>
      <c r="O259" s="53">
        <v>3.09</v>
      </c>
      <c r="P259" s="36">
        <f t="shared" si="40"/>
        <v>32.5</v>
      </c>
      <c r="Q259" s="72">
        <f t="shared" si="41"/>
        <v>0.857663588238718</v>
      </c>
      <c r="R259" s="36" t="e">
        <f>+(((#REF!+I259)-(O259+P259+#REF!)/(F259+(#REF!)))/1.25)</f>
        <v>#REF!</v>
      </c>
      <c r="S259" s="9"/>
    </row>
    <row r="260" spans="2:19" ht="17.25">
      <c r="B260" s="13">
        <v>5</v>
      </c>
      <c r="C260" s="8" t="s">
        <v>952</v>
      </c>
      <c r="D260" s="13" t="s">
        <v>824</v>
      </c>
      <c r="E260" s="8" t="s">
        <v>825</v>
      </c>
      <c r="F260" s="32">
        <v>0</v>
      </c>
      <c r="G260" s="8" t="s">
        <v>826</v>
      </c>
      <c r="H260" s="79">
        <f t="shared" si="42"/>
        <v>154.0475</v>
      </c>
      <c r="I260" s="62">
        <f t="shared" si="43"/>
        <v>154.0475</v>
      </c>
      <c r="J260" s="63">
        <f t="shared" si="44"/>
        <v>130.94037500000002</v>
      </c>
      <c r="K260" s="69">
        <f t="shared" si="36"/>
        <v>23.107124999999996</v>
      </c>
      <c r="L260" s="36">
        <f t="shared" si="37"/>
        <v>154.0475</v>
      </c>
      <c r="M260" s="36">
        <f t="shared" si="38"/>
        <v>0</v>
      </c>
      <c r="N260" s="36">
        <f t="shared" si="39"/>
        <v>3.5475000000000003</v>
      </c>
      <c r="O260" s="53">
        <v>43</v>
      </c>
      <c r="P260" s="36">
        <f t="shared" si="40"/>
        <v>0</v>
      </c>
      <c r="Q260" s="72">
        <f t="shared" si="41"/>
        <v>0.6978367062107467</v>
      </c>
      <c r="R260" s="36" t="e">
        <f>+(((#REF!+I260)-(O260+P260+#REF!)/(F260+(#REF!)))/1.25)</f>
        <v>#REF!</v>
      </c>
      <c r="S260" s="9"/>
    </row>
    <row r="261" spans="2:19" ht="17.25">
      <c r="B261" s="13">
        <v>5</v>
      </c>
      <c r="C261" s="8" t="s">
        <v>952</v>
      </c>
      <c r="D261" s="13" t="s">
        <v>827</v>
      </c>
      <c r="E261" s="8" t="s">
        <v>828</v>
      </c>
      <c r="F261" s="32">
        <v>0.25</v>
      </c>
      <c r="G261" s="8" t="s">
        <v>829</v>
      </c>
      <c r="H261" s="79">
        <f t="shared" si="42"/>
        <v>125.3042658205431</v>
      </c>
      <c r="I261" s="62">
        <f t="shared" si="43"/>
        <v>95.7883272136954</v>
      </c>
      <c r="J261" s="63">
        <f t="shared" si="44"/>
        <v>81.42007813164109</v>
      </c>
      <c r="K261" s="69">
        <f t="shared" si="36"/>
        <v>14.368249082054305</v>
      </c>
      <c r="L261" s="36">
        <f t="shared" si="37"/>
        <v>36.756449999999994</v>
      </c>
      <c r="M261" s="36">
        <f t="shared" si="38"/>
        <v>59.031877213695395</v>
      </c>
      <c r="N261" s="36">
        <f t="shared" si="39"/>
        <v>0.84645</v>
      </c>
      <c r="O261" s="53">
        <v>10.26</v>
      </c>
      <c r="P261" s="36">
        <f t="shared" si="40"/>
        <v>8.125</v>
      </c>
      <c r="Q261" s="72">
        <f t="shared" si="41"/>
        <v>0.7992297124356675</v>
      </c>
      <c r="R261" s="36" t="e">
        <f>+(((#REF!+I261)-(O261+P261+#REF!)/(F261+(#REF!)))/1.25)</f>
        <v>#REF!</v>
      </c>
      <c r="S261" s="9"/>
    </row>
    <row r="262" spans="2:19" ht="17.25">
      <c r="B262" s="13">
        <v>5</v>
      </c>
      <c r="C262" s="8" t="s">
        <v>953</v>
      </c>
      <c r="D262" s="13" t="s">
        <v>830</v>
      </c>
      <c r="E262" s="8" t="s">
        <v>831</v>
      </c>
      <c r="F262" s="32">
        <v>2</v>
      </c>
      <c r="G262" s="8" t="s">
        <v>832</v>
      </c>
      <c r="H262" s="79">
        <f t="shared" si="42"/>
        <v>797.9450265643447</v>
      </c>
      <c r="I262" s="62">
        <f t="shared" si="43"/>
        <v>561.8175177095632</v>
      </c>
      <c r="J262" s="63">
        <f t="shared" si="44"/>
        <v>477.54489005312865</v>
      </c>
      <c r="K262" s="69">
        <f t="shared" si="36"/>
        <v>84.27262765643451</v>
      </c>
      <c r="L262" s="36">
        <f t="shared" si="37"/>
        <v>89.5625</v>
      </c>
      <c r="M262" s="36">
        <f t="shared" si="38"/>
        <v>472.25501770956316</v>
      </c>
      <c r="N262" s="36">
        <f t="shared" si="39"/>
        <v>2.0625</v>
      </c>
      <c r="O262" s="53">
        <v>25</v>
      </c>
      <c r="P262" s="36">
        <f t="shared" si="40"/>
        <v>65</v>
      </c>
      <c r="Q262" s="72">
        <f t="shared" si="41"/>
        <v>0.8361345150373318</v>
      </c>
      <c r="R262" s="36" t="e">
        <f>+(((#REF!+I262)-(O262+P262+#REF!)/(F262+(#REF!)))/1.25)</f>
        <v>#REF!</v>
      </c>
      <c r="S262" s="9"/>
    </row>
    <row r="263" spans="2:19" ht="17.25">
      <c r="B263" s="13">
        <v>5</v>
      </c>
      <c r="C263" s="8" t="s">
        <v>953</v>
      </c>
      <c r="D263" s="13" t="s">
        <v>833</v>
      </c>
      <c r="E263" s="8" t="s">
        <v>834</v>
      </c>
      <c r="F263" s="32">
        <v>2</v>
      </c>
      <c r="G263" s="8" t="s">
        <v>835</v>
      </c>
      <c r="H263" s="79">
        <f t="shared" si="42"/>
        <v>797.9450265643447</v>
      </c>
      <c r="I263" s="62">
        <f t="shared" si="43"/>
        <v>561.8175177095632</v>
      </c>
      <c r="J263" s="63">
        <f t="shared" si="44"/>
        <v>477.54489005312865</v>
      </c>
      <c r="K263" s="69">
        <f t="shared" si="36"/>
        <v>84.27262765643451</v>
      </c>
      <c r="L263" s="36">
        <f t="shared" si="37"/>
        <v>89.5625</v>
      </c>
      <c r="M263" s="36">
        <f t="shared" si="38"/>
        <v>472.25501770956316</v>
      </c>
      <c r="N263" s="36">
        <f t="shared" si="39"/>
        <v>2.0625</v>
      </c>
      <c r="O263" s="53">
        <v>25</v>
      </c>
      <c r="P263" s="36">
        <f t="shared" si="40"/>
        <v>65</v>
      </c>
      <c r="Q263" s="72">
        <f t="shared" si="41"/>
        <v>0.8361345150373318</v>
      </c>
      <c r="R263" s="36" t="e">
        <f>+(((#REF!+I263)-(O263+P263+#REF!)/(F263+(#REF!)))/1.25)</f>
        <v>#REF!</v>
      </c>
      <c r="S263" s="9"/>
    </row>
    <row r="264" spans="2:19" ht="17.25">
      <c r="B264" s="13">
        <v>5</v>
      </c>
      <c r="C264" s="8" t="s">
        <v>953</v>
      </c>
      <c r="D264" s="13" t="s">
        <v>836</v>
      </c>
      <c r="E264" s="8" t="s">
        <v>837</v>
      </c>
      <c r="F264" s="32">
        <v>2.25</v>
      </c>
      <c r="G264" s="8" t="s">
        <v>838</v>
      </c>
      <c r="H264" s="79">
        <f t="shared" si="42"/>
        <v>940.230342384888</v>
      </c>
      <c r="I264" s="62">
        <f t="shared" si="43"/>
        <v>674.5868949232586</v>
      </c>
      <c r="J264" s="63">
        <f t="shared" si="44"/>
        <v>573.3988606847697</v>
      </c>
      <c r="K264" s="69">
        <f t="shared" si="36"/>
        <v>101.18803423848885</v>
      </c>
      <c r="L264" s="36">
        <f t="shared" si="37"/>
        <v>143.3</v>
      </c>
      <c r="M264" s="36">
        <f t="shared" si="38"/>
        <v>531.2868949232586</v>
      </c>
      <c r="N264" s="36">
        <f t="shared" si="39"/>
        <v>3.3000000000000003</v>
      </c>
      <c r="O264" s="53">
        <v>40</v>
      </c>
      <c r="P264" s="36">
        <f t="shared" si="40"/>
        <v>73.125</v>
      </c>
      <c r="Q264" s="72">
        <f t="shared" si="41"/>
        <v>0.8274128939115478</v>
      </c>
      <c r="R264" s="36" t="e">
        <f>+(((#REF!+I264)-(O264+P264+#REF!)/(F264+(#REF!)))/1.25)</f>
        <v>#REF!</v>
      </c>
      <c r="S264" s="9"/>
    </row>
    <row r="265" spans="2:19" ht="17.25">
      <c r="B265" s="13">
        <v>5</v>
      </c>
      <c r="C265" s="8" t="s">
        <v>953</v>
      </c>
      <c r="D265" s="13" t="s">
        <v>839</v>
      </c>
      <c r="E265" s="8" t="s">
        <v>840</v>
      </c>
      <c r="F265" s="32">
        <v>1.5</v>
      </c>
      <c r="G265" s="8" t="s">
        <v>841</v>
      </c>
      <c r="H265" s="79">
        <f t="shared" si="42"/>
        <v>567.1118949232587</v>
      </c>
      <c r="I265" s="62">
        <f t="shared" si="43"/>
        <v>390.01626328217236</v>
      </c>
      <c r="J265" s="63">
        <f t="shared" si="44"/>
        <v>331.51382378984647</v>
      </c>
      <c r="K265" s="69">
        <f t="shared" si="36"/>
        <v>58.50243949232589</v>
      </c>
      <c r="L265" s="36">
        <f t="shared" si="37"/>
        <v>35.825</v>
      </c>
      <c r="M265" s="36">
        <f t="shared" si="38"/>
        <v>354.1912632821724</v>
      </c>
      <c r="N265" s="36">
        <f t="shared" si="39"/>
        <v>0.8250000000000001</v>
      </c>
      <c r="O265" s="53">
        <v>10</v>
      </c>
      <c r="P265" s="36">
        <f t="shared" si="40"/>
        <v>48.75</v>
      </c>
      <c r="Q265" s="72">
        <f t="shared" si="41"/>
        <v>0.8472499595307948</v>
      </c>
      <c r="R265" s="36" t="e">
        <f>+(((#REF!+I265)-(O265+P265+#REF!)/(F265+(#REF!)))/1.25)</f>
        <v>#REF!</v>
      </c>
      <c r="S265" s="9"/>
    </row>
    <row r="266" spans="2:19" ht="17.25">
      <c r="B266" s="13">
        <v>5</v>
      </c>
      <c r="C266" s="8" t="s">
        <v>953</v>
      </c>
      <c r="D266" s="13" t="s">
        <v>842</v>
      </c>
      <c r="E266" s="8" t="s">
        <v>843</v>
      </c>
      <c r="F266" s="32">
        <v>1.5</v>
      </c>
      <c r="G266" s="8" t="s">
        <v>844</v>
      </c>
      <c r="H266" s="79">
        <f t="shared" si="42"/>
        <v>585.0243949232586</v>
      </c>
      <c r="I266" s="62">
        <f t="shared" si="43"/>
        <v>407.9287632821724</v>
      </c>
      <c r="J266" s="63">
        <f t="shared" si="44"/>
        <v>346.7394487898465</v>
      </c>
      <c r="K266" s="69">
        <f t="shared" si="36"/>
        <v>61.18931449232588</v>
      </c>
      <c r="L266" s="36">
        <f t="shared" si="37"/>
        <v>53.7375</v>
      </c>
      <c r="M266" s="36">
        <f t="shared" si="38"/>
        <v>354.1912632821724</v>
      </c>
      <c r="N266" s="36">
        <f t="shared" si="39"/>
        <v>1.2375</v>
      </c>
      <c r="O266" s="53">
        <v>15</v>
      </c>
      <c r="P266" s="36">
        <f t="shared" si="40"/>
        <v>48.75</v>
      </c>
      <c r="Q266" s="72">
        <f t="shared" si="41"/>
        <v>0.8406890961129728</v>
      </c>
      <c r="R266" s="36" t="e">
        <f>+(((#REF!+I266)-(O266+P266+#REF!)/(F266+(#REF!)))/1.25)</f>
        <v>#REF!</v>
      </c>
      <c r="S266" s="9"/>
    </row>
    <row r="267" spans="2:19" ht="17.25">
      <c r="B267" s="13">
        <v>5</v>
      </c>
      <c r="C267" s="8" t="s">
        <v>953</v>
      </c>
      <c r="D267" s="13" t="s">
        <v>845</v>
      </c>
      <c r="E267" s="8" t="s">
        <v>846</v>
      </c>
      <c r="F267" s="32">
        <v>1.5</v>
      </c>
      <c r="G267" s="8" t="s">
        <v>847</v>
      </c>
      <c r="H267" s="79">
        <f t="shared" si="42"/>
        <v>597.0974199232586</v>
      </c>
      <c r="I267" s="62">
        <f t="shared" si="43"/>
        <v>420.00178828217236</v>
      </c>
      <c r="J267" s="63">
        <f t="shared" si="44"/>
        <v>357.00152003984647</v>
      </c>
      <c r="K267" s="69">
        <f t="shared" si="36"/>
        <v>63.00026824232589</v>
      </c>
      <c r="L267" s="36">
        <f t="shared" si="37"/>
        <v>65.810525</v>
      </c>
      <c r="M267" s="36">
        <f t="shared" si="38"/>
        <v>354.1912632821724</v>
      </c>
      <c r="N267" s="36">
        <f t="shared" si="39"/>
        <v>1.5155250000000002</v>
      </c>
      <c r="O267" s="53">
        <v>18.37</v>
      </c>
      <c r="P267" s="36">
        <f t="shared" si="40"/>
        <v>48.75</v>
      </c>
      <c r="Q267" s="72">
        <f t="shared" si="41"/>
        <v>0.8365827791335778</v>
      </c>
      <c r="R267" s="36" t="e">
        <f>+(((#REF!+I267)-(O267+P267+#REF!)/(F267+(#REF!)))/1.25)</f>
        <v>#REF!</v>
      </c>
      <c r="S267" s="9"/>
    </row>
    <row r="268" spans="2:19" ht="17.25">
      <c r="B268" s="13">
        <v>5</v>
      </c>
      <c r="C268" s="8" t="s">
        <v>953</v>
      </c>
      <c r="D268" s="13" t="s">
        <v>848</v>
      </c>
      <c r="E268" s="8" t="s">
        <v>849</v>
      </c>
      <c r="F268" s="32">
        <v>2</v>
      </c>
      <c r="G268" s="8" t="s">
        <v>850</v>
      </c>
      <c r="H268" s="79">
        <f t="shared" si="42"/>
        <v>775.1961515643447</v>
      </c>
      <c r="I268" s="62">
        <f t="shared" si="43"/>
        <v>539.0686427095632</v>
      </c>
      <c r="J268" s="63">
        <f t="shared" si="44"/>
        <v>458.2083463031287</v>
      </c>
      <c r="K268" s="69">
        <f t="shared" si="36"/>
        <v>80.86029640643449</v>
      </c>
      <c r="L268" s="36">
        <f t="shared" si="37"/>
        <v>66.81362499999999</v>
      </c>
      <c r="M268" s="36">
        <f t="shared" si="38"/>
        <v>472.25501770956316</v>
      </c>
      <c r="N268" s="36">
        <f t="shared" si="39"/>
        <v>1.538625</v>
      </c>
      <c r="O268" s="53">
        <v>18.65</v>
      </c>
      <c r="P268" s="36">
        <f t="shared" si="40"/>
        <v>65</v>
      </c>
      <c r="Q268" s="72">
        <f t="shared" si="41"/>
        <v>0.8419707283068633</v>
      </c>
      <c r="R268" s="36" t="e">
        <f>+(((#REF!+I268)-(O268+P268+#REF!)/(F268+(#REF!)))/1.25)</f>
        <v>#REF!</v>
      </c>
      <c r="S268" s="9"/>
    </row>
    <row r="269" spans="2:19" ht="17.25">
      <c r="B269" s="13">
        <v>5</v>
      </c>
      <c r="C269" s="8" t="s">
        <v>953</v>
      </c>
      <c r="D269" s="13" t="s">
        <v>851</v>
      </c>
      <c r="E269" s="8" t="s">
        <v>852</v>
      </c>
      <c r="F269" s="32">
        <v>4.5</v>
      </c>
      <c r="G269" s="8" t="s">
        <v>853</v>
      </c>
      <c r="H269" s="79">
        <f t="shared" si="42"/>
        <v>1719.248184769776</v>
      </c>
      <c r="I269" s="62">
        <f t="shared" si="43"/>
        <v>1187.9612898465173</v>
      </c>
      <c r="J269" s="63">
        <f t="shared" si="44"/>
        <v>1009.7670963695397</v>
      </c>
      <c r="K269" s="69">
        <f t="shared" si="36"/>
        <v>178.1941934769776</v>
      </c>
      <c r="L269" s="36">
        <f t="shared" si="37"/>
        <v>125.3875</v>
      </c>
      <c r="M269" s="36">
        <f t="shared" si="38"/>
        <v>1062.5737898465172</v>
      </c>
      <c r="N269" s="36">
        <f t="shared" si="39"/>
        <v>2.8875</v>
      </c>
      <c r="O269" s="53">
        <v>35</v>
      </c>
      <c r="P269" s="36">
        <f t="shared" si="40"/>
        <v>146.25</v>
      </c>
      <c r="Q269" s="72">
        <f t="shared" si="41"/>
        <v>0.8449970537139385</v>
      </c>
      <c r="R269" s="36" t="e">
        <f>+(((#REF!+I269)-(O269+P269+#REF!)/(F269+(#REF!)))/1.25)</f>
        <v>#REF!</v>
      </c>
      <c r="S269" s="9"/>
    </row>
    <row r="270" spans="2:19" ht="17.25">
      <c r="B270" s="13">
        <v>5</v>
      </c>
      <c r="C270" s="8" t="s">
        <v>953</v>
      </c>
      <c r="D270" s="13" t="s">
        <v>854</v>
      </c>
      <c r="E270" s="8" t="s">
        <v>855</v>
      </c>
      <c r="F270" s="32">
        <v>0.5</v>
      </c>
      <c r="G270" s="8" t="s">
        <v>856</v>
      </c>
      <c r="H270" s="79">
        <f t="shared" si="42"/>
        <v>177.0956316410862</v>
      </c>
      <c r="I270" s="62">
        <f t="shared" si="43"/>
        <v>118.06375442739079</v>
      </c>
      <c r="J270" s="63">
        <f t="shared" si="44"/>
        <v>100.35419126328217</v>
      </c>
      <c r="K270" s="69">
        <f t="shared" si="36"/>
        <v>17.709563164108616</v>
      </c>
      <c r="L270" s="36">
        <f t="shared" si="37"/>
        <v>0</v>
      </c>
      <c r="M270" s="36">
        <f t="shared" si="38"/>
        <v>118.06375442739079</v>
      </c>
      <c r="N270" s="36">
        <f t="shared" si="39"/>
        <v>0</v>
      </c>
      <c r="O270" s="53">
        <v>0</v>
      </c>
      <c r="P270" s="36">
        <f t="shared" si="40"/>
        <v>16.25</v>
      </c>
      <c r="Q270" s="72">
        <f t="shared" si="41"/>
        <v>0.8623625</v>
      </c>
      <c r="R270" s="36" t="e">
        <f>+(((#REF!+I270)-(O270+P270+#REF!)/(F270+(#REF!)))/1.25)</f>
        <v>#REF!</v>
      </c>
      <c r="S270" s="9"/>
    </row>
    <row r="271" spans="2:19" ht="17.25">
      <c r="B271" s="13">
        <v>5</v>
      </c>
      <c r="C271" s="8" t="s">
        <v>953</v>
      </c>
      <c r="D271" s="13" t="s">
        <v>857</v>
      </c>
      <c r="E271" s="8" t="s">
        <v>858</v>
      </c>
      <c r="F271" s="32">
        <v>1.5</v>
      </c>
      <c r="G271" s="8" t="s">
        <v>859</v>
      </c>
      <c r="H271" s="79">
        <f t="shared" si="42"/>
        <v>567.1118949232587</v>
      </c>
      <c r="I271" s="62">
        <f t="shared" si="43"/>
        <v>390.01626328217236</v>
      </c>
      <c r="J271" s="63">
        <f t="shared" si="44"/>
        <v>331.51382378984647</v>
      </c>
      <c r="K271" s="69">
        <f t="shared" si="36"/>
        <v>58.50243949232589</v>
      </c>
      <c r="L271" s="36">
        <f t="shared" si="37"/>
        <v>35.825</v>
      </c>
      <c r="M271" s="36">
        <f t="shared" si="38"/>
        <v>354.1912632821724</v>
      </c>
      <c r="N271" s="36">
        <f t="shared" si="39"/>
        <v>0.8250000000000001</v>
      </c>
      <c r="O271" s="53">
        <v>10</v>
      </c>
      <c r="P271" s="36">
        <f t="shared" si="40"/>
        <v>48.75</v>
      </c>
      <c r="Q271" s="72">
        <f t="shared" si="41"/>
        <v>0.8472499595307948</v>
      </c>
      <c r="R271" s="36" t="e">
        <f>+(((#REF!+I271)-(O271+P271+#REF!)/(F271+(#REF!)))/1.25)</f>
        <v>#REF!</v>
      </c>
      <c r="S271" s="9"/>
    </row>
    <row r="272" spans="2:19" ht="17.25">
      <c r="B272" s="13">
        <v>5</v>
      </c>
      <c r="C272" s="8" t="s">
        <v>953</v>
      </c>
      <c r="D272" s="13" t="s">
        <v>860</v>
      </c>
      <c r="E272" s="8" t="s">
        <v>861</v>
      </c>
      <c r="F272" s="32">
        <v>2.5</v>
      </c>
      <c r="G272" s="8" t="s">
        <v>862</v>
      </c>
      <c r="H272" s="79">
        <f t="shared" si="42"/>
        <v>929.9369832054309</v>
      </c>
      <c r="I272" s="62">
        <f t="shared" si="43"/>
        <v>634.777597136954</v>
      </c>
      <c r="J272" s="63">
        <f t="shared" si="44"/>
        <v>539.5609575664109</v>
      </c>
      <c r="K272" s="69">
        <f t="shared" si="36"/>
        <v>95.21663957054307</v>
      </c>
      <c r="L272" s="36">
        <f t="shared" si="37"/>
        <v>44.458825000000004</v>
      </c>
      <c r="M272" s="36">
        <f t="shared" si="38"/>
        <v>590.318772136954</v>
      </c>
      <c r="N272" s="36">
        <f t="shared" si="39"/>
        <v>1.023825</v>
      </c>
      <c r="O272" s="53">
        <v>12.41</v>
      </c>
      <c r="P272" s="36">
        <f t="shared" si="40"/>
        <v>81.25</v>
      </c>
      <c r="Q272" s="72">
        <f t="shared" si="41"/>
        <v>0.850839372046125</v>
      </c>
      <c r="R272" s="36" t="e">
        <f>+(((#REF!+I272)-(O272+P272+#REF!)/(F272+(#REF!)))/1.25)</f>
        <v>#REF!</v>
      </c>
      <c r="S272" s="9"/>
    </row>
    <row r="273" spans="2:19" ht="17.25">
      <c r="B273" s="13">
        <v>5</v>
      </c>
      <c r="C273" s="8" t="s">
        <v>953</v>
      </c>
      <c r="D273" s="13" t="s">
        <v>863</v>
      </c>
      <c r="E273" s="8" t="s">
        <v>864</v>
      </c>
      <c r="F273" s="32">
        <v>3</v>
      </c>
      <c r="G273" s="8" t="s">
        <v>865</v>
      </c>
      <c r="H273" s="79">
        <f t="shared" si="42"/>
        <v>1114.9499398465173</v>
      </c>
      <c r="I273" s="62">
        <f t="shared" si="43"/>
        <v>760.7586765643448</v>
      </c>
      <c r="J273" s="63">
        <f t="shared" si="44"/>
        <v>646.6448750796931</v>
      </c>
      <c r="K273" s="69">
        <f t="shared" si="36"/>
        <v>114.11380148465173</v>
      </c>
      <c r="L273" s="36">
        <f t="shared" si="37"/>
        <v>52.376149999999996</v>
      </c>
      <c r="M273" s="36">
        <f t="shared" si="38"/>
        <v>708.3825265643447</v>
      </c>
      <c r="N273" s="36">
        <f t="shared" si="39"/>
        <v>1.20615</v>
      </c>
      <c r="O273" s="53">
        <v>14.62</v>
      </c>
      <c r="P273" s="36">
        <f t="shared" si="40"/>
        <v>97.5</v>
      </c>
      <c r="Q273" s="72">
        <f t="shared" si="41"/>
        <v>0.851035349985371</v>
      </c>
      <c r="R273" s="36" t="e">
        <f>+(((#REF!+I273)-(O273+P273+#REF!)/(F273+(#REF!)))/1.25)</f>
        <v>#REF!</v>
      </c>
      <c r="S273" s="9"/>
    </row>
    <row r="274" spans="2:19" ht="17.25">
      <c r="B274" s="13">
        <v>5</v>
      </c>
      <c r="C274" s="8" t="s">
        <v>953</v>
      </c>
      <c r="D274" s="13" t="s">
        <v>866</v>
      </c>
      <c r="E274" s="8" t="s">
        <v>867</v>
      </c>
      <c r="F274" s="32">
        <v>3.5</v>
      </c>
      <c r="G274" s="8" t="s">
        <v>868</v>
      </c>
      <c r="H274" s="79">
        <f t="shared" si="42"/>
        <v>1331.9904464876033</v>
      </c>
      <c r="I274" s="62">
        <f t="shared" si="43"/>
        <v>918.7673059917355</v>
      </c>
      <c r="J274" s="63">
        <f t="shared" si="44"/>
        <v>780.9522100929752</v>
      </c>
      <c r="K274" s="69">
        <f t="shared" si="36"/>
        <v>137.81509589876032</v>
      </c>
      <c r="L274" s="36">
        <f t="shared" si="37"/>
        <v>92.32102499999999</v>
      </c>
      <c r="M274" s="36">
        <f t="shared" si="38"/>
        <v>826.4462809917355</v>
      </c>
      <c r="N274" s="36">
        <f t="shared" si="39"/>
        <v>2.1260250000000003</v>
      </c>
      <c r="O274" s="53">
        <v>25.77</v>
      </c>
      <c r="P274" s="36">
        <f t="shared" si="40"/>
        <v>113.75</v>
      </c>
      <c r="Q274" s="72">
        <f t="shared" si="41"/>
        <v>0.8458303597915856</v>
      </c>
      <c r="R274" s="36" t="e">
        <f>+(((#REF!+I274)-(O274+P274+#REF!)/(F274+(#REF!)))/1.25)</f>
        <v>#REF!</v>
      </c>
      <c r="S274" s="9"/>
    </row>
    <row r="275" spans="2:19" ht="17.25">
      <c r="B275" s="13">
        <v>5</v>
      </c>
      <c r="C275" s="8" t="s">
        <v>953</v>
      </c>
      <c r="D275" s="13" t="s">
        <v>869</v>
      </c>
      <c r="E275" s="8" t="s">
        <v>870</v>
      </c>
      <c r="F275" s="32">
        <v>1.5</v>
      </c>
      <c r="G275" s="8" t="s">
        <v>871</v>
      </c>
      <c r="H275" s="79">
        <f t="shared" si="42"/>
        <v>585.1318699232586</v>
      </c>
      <c r="I275" s="62">
        <f t="shared" si="43"/>
        <v>408.03623828217235</v>
      </c>
      <c r="J275" s="63">
        <f t="shared" si="44"/>
        <v>346.8308025398465</v>
      </c>
      <c r="K275" s="69">
        <f t="shared" si="36"/>
        <v>61.20543574232585</v>
      </c>
      <c r="L275" s="36">
        <f t="shared" si="37"/>
        <v>53.844975</v>
      </c>
      <c r="M275" s="36">
        <f t="shared" si="38"/>
        <v>354.1912632821724</v>
      </c>
      <c r="N275" s="36">
        <f t="shared" si="39"/>
        <v>1.239975</v>
      </c>
      <c r="O275" s="53">
        <v>15.03</v>
      </c>
      <c r="P275" s="36">
        <f t="shared" si="40"/>
        <v>48.75</v>
      </c>
      <c r="Q275" s="72">
        <f t="shared" si="41"/>
        <v>0.8406514694044497</v>
      </c>
      <c r="R275" s="36" t="e">
        <f>+(((#REF!+I275)-(O275+P275+#REF!)/(F275+(#REF!)))/1.25)</f>
        <v>#REF!</v>
      </c>
      <c r="S275" s="9"/>
    </row>
    <row r="276" spans="2:19" ht="17.25">
      <c r="B276" s="13">
        <v>5</v>
      </c>
      <c r="C276" s="8" t="s">
        <v>953</v>
      </c>
      <c r="D276" s="13" t="s">
        <v>872</v>
      </c>
      <c r="E276" s="8" t="s">
        <v>873</v>
      </c>
      <c r="F276" s="32">
        <v>2.5</v>
      </c>
      <c r="G276" s="8" t="s">
        <v>874</v>
      </c>
      <c r="H276" s="79">
        <f t="shared" si="42"/>
        <v>977.7991832054308</v>
      </c>
      <c r="I276" s="62">
        <f t="shared" si="43"/>
        <v>682.6397971369539</v>
      </c>
      <c r="J276" s="63">
        <f t="shared" si="44"/>
        <v>580.2438275664108</v>
      </c>
      <c r="K276" s="69">
        <f t="shared" si="36"/>
        <v>102.39596957054312</v>
      </c>
      <c r="L276" s="36">
        <f t="shared" si="37"/>
        <v>92.32102499999999</v>
      </c>
      <c r="M276" s="36">
        <f t="shared" si="38"/>
        <v>590.318772136954</v>
      </c>
      <c r="N276" s="36">
        <f t="shared" si="39"/>
        <v>2.1260250000000003</v>
      </c>
      <c r="O276" s="53">
        <v>25.77</v>
      </c>
      <c r="P276" s="36">
        <f t="shared" si="40"/>
        <v>81.25</v>
      </c>
      <c r="Q276" s="72">
        <f t="shared" si="41"/>
        <v>0.84011183429714</v>
      </c>
      <c r="R276" s="36" t="e">
        <f>+(((#REF!+I276)-(O276+P276+#REF!)/(F276+(#REF!)))/1.25)</f>
        <v>#REF!</v>
      </c>
      <c r="S276" s="9"/>
    </row>
    <row r="277" spans="2:19" ht="17.25">
      <c r="B277" s="13">
        <v>5</v>
      </c>
      <c r="C277" s="8" t="s">
        <v>954</v>
      </c>
      <c r="D277" s="13" t="s">
        <v>875</v>
      </c>
      <c r="E277" s="8" t="s">
        <v>876</v>
      </c>
      <c r="F277" s="32">
        <v>0.25</v>
      </c>
      <c r="G277" s="8" t="s">
        <v>877</v>
      </c>
      <c r="H277" s="79">
        <f t="shared" si="42"/>
        <v>116.88036582054309</v>
      </c>
      <c r="I277" s="62">
        <f t="shared" si="43"/>
        <v>87.3644272136954</v>
      </c>
      <c r="J277" s="63">
        <f t="shared" si="44"/>
        <v>74.25976313164108</v>
      </c>
      <c r="K277" s="69">
        <f t="shared" si="36"/>
        <v>13.104664082054313</v>
      </c>
      <c r="L277" s="36">
        <f t="shared" si="37"/>
        <v>28.33255</v>
      </c>
      <c r="M277" s="36">
        <f t="shared" si="38"/>
        <v>59.031877213695395</v>
      </c>
      <c r="N277" s="36">
        <f t="shared" si="39"/>
        <v>0.5725500000000001</v>
      </c>
      <c r="O277" s="53">
        <v>6.94</v>
      </c>
      <c r="P277" s="36">
        <f t="shared" si="40"/>
        <v>8.125</v>
      </c>
      <c r="Q277" s="72">
        <f t="shared" si="41"/>
        <v>0.8210078117750352</v>
      </c>
      <c r="R277" s="36" t="e">
        <f>+(((#REF!+I277)-(O277+P277+#REF!)/(F277+(#REF!)))/1.25)</f>
        <v>#REF!</v>
      </c>
      <c r="S277" s="9"/>
    </row>
    <row r="278" spans="2:19" ht="17.25">
      <c r="B278" s="13">
        <v>5</v>
      </c>
      <c r="C278" s="8" t="s">
        <v>954</v>
      </c>
      <c r="D278" s="13" t="s">
        <v>878</v>
      </c>
      <c r="E278" s="8" t="s">
        <v>879</v>
      </c>
      <c r="F278" s="32">
        <v>1.5</v>
      </c>
      <c r="G278" s="8" t="s">
        <v>880</v>
      </c>
      <c r="H278" s="79">
        <f t="shared" si="42"/>
        <v>597.7422699232586</v>
      </c>
      <c r="I278" s="62">
        <f t="shared" si="43"/>
        <v>420.6466382821724</v>
      </c>
      <c r="J278" s="63">
        <f t="shared" si="44"/>
        <v>357.5496425398465</v>
      </c>
      <c r="K278" s="69">
        <f t="shared" si="36"/>
        <v>63.09699574232587</v>
      </c>
      <c r="L278" s="36">
        <f t="shared" si="37"/>
        <v>66.455375</v>
      </c>
      <c r="M278" s="36">
        <f t="shared" si="38"/>
        <v>354.1912632821724</v>
      </c>
      <c r="N278" s="36">
        <f t="shared" si="39"/>
        <v>1.530375</v>
      </c>
      <c r="O278" s="53">
        <v>18.55</v>
      </c>
      <c r="P278" s="36">
        <f t="shared" si="40"/>
        <v>48.75</v>
      </c>
      <c r="Q278" s="72">
        <f t="shared" si="41"/>
        <v>0.8363700818314204</v>
      </c>
      <c r="R278" s="36" t="e">
        <f>+(((#REF!+I278)-(O278+P278+#REF!)/(F278+(#REF!)))/1.25)</f>
        <v>#REF!</v>
      </c>
      <c r="S278" s="9"/>
    </row>
    <row r="279" spans="2:19" ht="17.25">
      <c r="B279" s="13">
        <v>5</v>
      </c>
      <c r="C279" s="8" t="s">
        <v>954</v>
      </c>
      <c r="D279" s="13" t="s">
        <v>881</v>
      </c>
      <c r="E279" s="8" t="s">
        <v>882</v>
      </c>
      <c r="F279" s="32">
        <v>0.25</v>
      </c>
      <c r="G279" s="8" t="s">
        <v>883</v>
      </c>
      <c r="H279" s="79">
        <f t="shared" si="42"/>
        <v>110.75661582054309</v>
      </c>
      <c r="I279" s="62">
        <f t="shared" si="43"/>
        <v>81.24067721369539</v>
      </c>
      <c r="J279" s="63">
        <f t="shared" si="44"/>
        <v>69.05457563164109</v>
      </c>
      <c r="K279" s="69">
        <f t="shared" si="36"/>
        <v>12.186101582054306</v>
      </c>
      <c r="L279" s="36">
        <f t="shared" si="37"/>
        <v>22.2088</v>
      </c>
      <c r="M279" s="36">
        <f t="shared" si="38"/>
        <v>59.031877213695395</v>
      </c>
      <c r="N279" s="36">
        <f t="shared" si="39"/>
        <v>0.44880000000000003</v>
      </c>
      <c r="O279" s="53">
        <v>5.44</v>
      </c>
      <c r="P279" s="36">
        <f t="shared" si="40"/>
        <v>8.125</v>
      </c>
      <c r="Q279" s="72">
        <f t="shared" si="41"/>
        <v>0.8275026688522288</v>
      </c>
      <c r="R279" s="36" t="e">
        <f>+(((#REF!+I279)-(O279+P279+#REF!)/(F279+(#REF!)))/1.25)</f>
        <v>#REF!</v>
      </c>
      <c r="S279" s="9"/>
    </row>
    <row r="280" spans="2:19" ht="17.25">
      <c r="B280" s="13">
        <v>5</v>
      </c>
      <c r="C280" s="8" t="s">
        <v>954</v>
      </c>
      <c r="D280" s="13" t="s">
        <v>884</v>
      </c>
      <c r="E280" s="8" t="s">
        <v>885</v>
      </c>
      <c r="F280" s="32">
        <v>0.5</v>
      </c>
      <c r="G280" s="8" t="s">
        <v>886</v>
      </c>
      <c r="H280" s="79">
        <f t="shared" si="42"/>
        <v>177.0956316410862</v>
      </c>
      <c r="I280" s="62">
        <f t="shared" si="43"/>
        <v>118.06375442739079</v>
      </c>
      <c r="J280" s="63">
        <f t="shared" si="44"/>
        <v>100.35419126328217</v>
      </c>
      <c r="K280" s="69">
        <f t="shared" si="36"/>
        <v>17.709563164108616</v>
      </c>
      <c r="L280" s="36">
        <f t="shared" si="37"/>
        <v>0</v>
      </c>
      <c r="M280" s="36">
        <f t="shared" si="38"/>
        <v>118.06375442739079</v>
      </c>
      <c r="N280" s="36">
        <f t="shared" si="39"/>
        <v>0</v>
      </c>
      <c r="O280" s="53">
        <v>0</v>
      </c>
      <c r="P280" s="36">
        <f t="shared" si="40"/>
        <v>16.25</v>
      </c>
      <c r="Q280" s="72">
        <f t="shared" si="41"/>
        <v>0.8623625</v>
      </c>
      <c r="R280" s="36" t="e">
        <f>+(((#REF!+I280)-(O280+P280+#REF!)/(F280+(#REF!)))/1.25)</f>
        <v>#REF!</v>
      </c>
      <c r="S280" s="9"/>
    </row>
    <row r="281" spans="2:19" ht="17.25">
      <c r="B281" s="13">
        <v>5</v>
      </c>
      <c r="C281" s="8" t="s">
        <v>954</v>
      </c>
      <c r="D281" s="13" t="s">
        <v>887</v>
      </c>
      <c r="E281" s="8" t="s">
        <v>888</v>
      </c>
      <c r="F281" s="32">
        <v>0.7</v>
      </c>
      <c r="G281" s="8" t="s">
        <v>889</v>
      </c>
      <c r="H281" s="79">
        <f t="shared" si="42"/>
        <v>247.93388429752065</v>
      </c>
      <c r="I281" s="62">
        <f t="shared" si="43"/>
        <v>165.2892561983471</v>
      </c>
      <c r="J281" s="63">
        <f t="shared" si="44"/>
        <v>140.49586776859502</v>
      </c>
      <c r="K281" s="69">
        <f t="shared" si="36"/>
        <v>24.79338842975207</v>
      </c>
      <c r="L281" s="36">
        <f t="shared" si="37"/>
        <v>0</v>
      </c>
      <c r="M281" s="36">
        <f t="shared" si="38"/>
        <v>165.2892561983471</v>
      </c>
      <c r="N281" s="36">
        <f t="shared" si="39"/>
        <v>0</v>
      </c>
      <c r="O281" s="53">
        <v>0</v>
      </c>
      <c r="P281" s="36">
        <f t="shared" si="40"/>
        <v>22.75</v>
      </c>
      <c r="Q281" s="72">
        <f t="shared" si="41"/>
        <v>0.8623625</v>
      </c>
      <c r="R281" s="36" t="e">
        <f>+(((#REF!+I281)-(O281+P281+#REF!)/(F281+(#REF!)))/1.25)</f>
        <v>#REF!</v>
      </c>
      <c r="S281" s="9"/>
    </row>
    <row r="282" spans="2:19" ht="17.25">
      <c r="B282" s="13">
        <v>5</v>
      </c>
      <c r="C282" s="8" t="s">
        <v>954</v>
      </c>
      <c r="D282" s="13" t="s">
        <v>890</v>
      </c>
      <c r="E282" s="8" t="s">
        <v>891</v>
      </c>
      <c r="F282" s="32">
        <v>1</v>
      </c>
      <c r="G282" s="8" t="s">
        <v>892</v>
      </c>
      <c r="H282" s="79">
        <f t="shared" si="42"/>
        <v>612.4212632821724</v>
      </c>
      <c r="I282" s="62">
        <f t="shared" si="43"/>
        <v>494.3575088547816</v>
      </c>
      <c r="J282" s="63">
        <f t="shared" si="44"/>
        <v>420.20388252656437</v>
      </c>
      <c r="K282" s="69">
        <f t="shared" si="36"/>
        <v>74.15362632821723</v>
      </c>
      <c r="L282" s="36">
        <f t="shared" si="37"/>
        <v>258.23</v>
      </c>
      <c r="M282" s="36">
        <f t="shared" si="38"/>
        <v>236.12750885478158</v>
      </c>
      <c r="N282" s="36">
        <f t="shared" si="39"/>
        <v>10.23</v>
      </c>
      <c r="O282" s="53">
        <v>124</v>
      </c>
      <c r="P282" s="36">
        <f t="shared" si="40"/>
        <v>32.5</v>
      </c>
      <c r="Q282" s="72">
        <f t="shared" si="41"/>
        <v>0.6627339586967268</v>
      </c>
      <c r="R282" s="36" t="e">
        <f>+(((#REF!+I282)-(O282+P282+#REF!)/(F282+(#REF!)))/1.25)</f>
        <v>#REF!</v>
      </c>
      <c r="S282" s="9"/>
    </row>
    <row r="283" spans="2:19" ht="17.25">
      <c r="B283" s="13">
        <v>5</v>
      </c>
      <c r="C283" s="8" t="s">
        <v>954</v>
      </c>
      <c r="D283" s="13" t="s">
        <v>893</v>
      </c>
      <c r="E283" s="8" t="s">
        <v>894</v>
      </c>
      <c r="F283" s="32">
        <v>0</v>
      </c>
      <c r="G283" s="8" t="s">
        <v>895</v>
      </c>
      <c r="H283" s="79">
        <f t="shared" si="42"/>
        <v>274.3425</v>
      </c>
      <c r="I283" s="62">
        <f t="shared" si="43"/>
        <v>274.3425</v>
      </c>
      <c r="J283" s="63">
        <f t="shared" si="44"/>
        <v>233.19112499999997</v>
      </c>
      <c r="K283" s="69">
        <f t="shared" si="36"/>
        <v>41.151375</v>
      </c>
      <c r="L283" s="36">
        <f t="shared" si="37"/>
        <v>274.3425</v>
      </c>
      <c r="M283" s="36">
        <f t="shared" si="38"/>
        <v>0</v>
      </c>
      <c r="N283" s="36">
        <f t="shared" si="39"/>
        <v>7.3425</v>
      </c>
      <c r="O283" s="53">
        <v>89</v>
      </c>
      <c r="P283" s="36">
        <f t="shared" si="40"/>
        <v>0</v>
      </c>
      <c r="Q283" s="72">
        <f t="shared" si="41"/>
        <v>0.64882400648824</v>
      </c>
      <c r="R283" s="36" t="e">
        <f>+(((#REF!+I283)-(O283+P283+#REF!)/(F283+(#REF!)))/1.25)</f>
        <v>#REF!</v>
      </c>
      <c r="S283" s="9"/>
    </row>
    <row r="284" spans="2:19" ht="17.25">
      <c r="B284" s="13">
        <v>5</v>
      </c>
      <c r="C284" s="8" t="s">
        <v>955</v>
      </c>
      <c r="D284" s="13" t="s">
        <v>896</v>
      </c>
      <c r="E284" s="8" t="s">
        <v>897</v>
      </c>
      <c r="F284" s="32">
        <v>0</v>
      </c>
      <c r="G284" s="8" t="s">
        <v>951</v>
      </c>
      <c r="H284" s="79">
        <f t="shared" si="42"/>
        <v>0</v>
      </c>
      <c r="I284" s="62">
        <f t="shared" si="43"/>
        <v>0</v>
      </c>
      <c r="J284" s="63">
        <f t="shared" si="44"/>
        <v>0</v>
      </c>
      <c r="K284" s="69">
        <f t="shared" si="36"/>
        <v>0</v>
      </c>
      <c r="L284" s="36">
        <f t="shared" si="37"/>
        <v>0</v>
      </c>
      <c r="M284" s="36">
        <f t="shared" si="38"/>
        <v>0</v>
      </c>
      <c r="N284" s="36">
        <f t="shared" si="39"/>
        <v>0</v>
      </c>
      <c r="O284" s="53">
        <v>0</v>
      </c>
      <c r="P284" s="36">
        <f t="shared" si="40"/>
        <v>0</v>
      </c>
      <c r="Q284" s="72" t="e">
        <f t="shared" si="41"/>
        <v>#DIV/0!</v>
      </c>
      <c r="R284" s="36" t="e">
        <f>+(((#REF!+I284)-(O284+P284+#REF!)/(F284+(#REF!)))/1.25)</f>
        <v>#REF!</v>
      </c>
      <c r="S284" s="9"/>
    </row>
    <row r="285" spans="2:19" ht="17.25">
      <c r="B285" s="13">
        <v>5</v>
      </c>
      <c r="C285" s="8" t="s">
        <v>955</v>
      </c>
      <c r="D285" s="13" t="s">
        <v>898</v>
      </c>
      <c r="E285" s="8" t="s">
        <v>899</v>
      </c>
      <c r="F285" s="32">
        <v>6</v>
      </c>
      <c r="G285" s="8" t="s">
        <v>900</v>
      </c>
      <c r="H285" s="79">
        <f t="shared" si="42"/>
        <v>3462.0292796930344</v>
      </c>
      <c r="I285" s="62">
        <f t="shared" si="43"/>
        <v>2753.64675312869</v>
      </c>
      <c r="J285" s="63">
        <f t="shared" si="44"/>
        <v>2340.5997401593863</v>
      </c>
      <c r="K285" s="69">
        <f aca="true" t="shared" si="45" ref="K285:K295">+(I285-J285)</f>
        <v>413.0470129693035</v>
      </c>
      <c r="L285" s="36">
        <f aca="true" t="shared" si="46" ref="L285:L295">+(IF(O285=0,0,IF(O285&lt;4.99,(O285*$L$3),IF(O285&lt;9.99,(O285*$L$4),IF(O285&lt;49.99,(O285*$L$5),IF(O285&lt;100,(O285*$L$6),IF(O285&gt;99.99,(O285*$L$7)))))))+(N285))</f>
        <v>1336.8817000000001</v>
      </c>
      <c r="M285" s="36">
        <f aca="true" t="shared" si="47" ref="M285:M295">+(F285*$F$3)</f>
        <v>1416.7650531286895</v>
      </c>
      <c r="N285" s="36">
        <f aca="true" t="shared" si="48" ref="N285:N295">+(O285*$F$7)</f>
        <v>52.96170000000001</v>
      </c>
      <c r="O285" s="53">
        <v>641.96</v>
      </c>
      <c r="P285" s="36">
        <f aca="true" t="shared" si="49" ref="P285:P295">+(F285*$F$4)</f>
        <v>195</v>
      </c>
      <c r="Q285" s="72">
        <f aca="true" t="shared" si="50" ref="Q285:Q295">(I285-(O285+N285+P285))/I285</f>
        <v>0.6768206746239792</v>
      </c>
      <c r="R285" s="36" t="e">
        <f>+(((#REF!+I285)-(O285+P285+#REF!)/(F285+(#REF!)))/1.25)</f>
        <v>#REF!</v>
      </c>
      <c r="S285" s="9"/>
    </row>
    <row r="286" spans="2:19" ht="17.25">
      <c r="B286" s="13">
        <v>5</v>
      </c>
      <c r="C286" s="8" t="s">
        <v>955</v>
      </c>
      <c r="D286" s="13" t="s">
        <v>901</v>
      </c>
      <c r="E286" s="8" t="s">
        <v>902</v>
      </c>
      <c r="F286" s="32">
        <v>4</v>
      </c>
      <c r="G286" s="8" t="s">
        <v>903</v>
      </c>
      <c r="H286" s="79">
        <f t="shared" si="42"/>
        <v>1998.9279281286895</v>
      </c>
      <c r="I286" s="62">
        <f t="shared" si="43"/>
        <v>1526.6729104191263</v>
      </c>
      <c r="J286" s="63">
        <f t="shared" si="44"/>
        <v>1297.6719738562574</v>
      </c>
      <c r="K286" s="69">
        <f t="shared" si="45"/>
        <v>229.0009365628689</v>
      </c>
      <c r="L286" s="36">
        <f t="shared" si="46"/>
        <v>582.162875</v>
      </c>
      <c r="M286" s="36">
        <f t="shared" si="47"/>
        <v>944.5100354191263</v>
      </c>
      <c r="N286" s="36">
        <f t="shared" si="48"/>
        <v>23.062875000000002</v>
      </c>
      <c r="O286" s="53">
        <v>279.55</v>
      </c>
      <c r="P286" s="36">
        <f t="shared" si="49"/>
        <v>130</v>
      </c>
      <c r="Q286" s="72">
        <f t="shared" si="50"/>
        <v>0.7166302801028727</v>
      </c>
      <c r="R286" s="36" t="e">
        <f>+(((#REF!+I286)-(O286+P286+#REF!)/(F286+(#REF!)))/1.25)</f>
        <v>#REF!</v>
      </c>
      <c r="S286" s="9"/>
    </row>
    <row r="287" spans="2:19" ht="17.25">
      <c r="B287" s="13">
        <v>5</v>
      </c>
      <c r="C287" s="8" t="s">
        <v>955</v>
      </c>
      <c r="D287" s="13" t="s">
        <v>904</v>
      </c>
      <c r="E287" s="8" t="s">
        <v>905</v>
      </c>
      <c r="F287" s="32">
        <v>1.5</v>
      </c>
      <c r="G287" s="8" t="s">
        <v>906</v>
      </c>
      <c r="H287" s="79">
        <f aca="true" t="shared" si="51" ref="H287:H295">+((M287*(1+($F$6)))+L287)</f>
        <v>565.4574199232586</v>
      </c>
      <c r="I287" s="62">
        <f aca="true" t="shared" si="52" ref="I287:I295">+(M287+L287)</f>
        <v>388.36178828217237</v>
      </c>
      <c r="J287" s="63">
        <f aca="true" t="shared" si="53" ref="J287:J295">+(((F287*$F$3)+L287)*(1-($F$5)))</f>
        <v>330.1075200398465</v>
      </c>
      <c r="K287" s="69">
        <f t="shared" si="45"/>
        <v>58.25426824232585</v>
      </c>
      <c r="L287" s="36">
        <f t="shared" si="46"/>
        <v>34.170525</v>
      </c>
      <c r="M287" s="36">
        <f t="shared" si="47"/>
        <v>354.1912632821724</v>
      </c>
      <c r="N287" s="36">
        <f t="shared" si="48"/>
        <v>0.6905249999999999</v>
      </c>
      <c r="O287" s="53">
        <v>8.37</v>
      </c>
      <c r="P287" s="36">
        <f t="shared" si="49"/>
        <v>48.75</v>
      </c>
      <c r="Q287" s="72">
        <f t="shared" si="50"/>
        <v>0.8511426027372277</v>
      </c>
      <c r="R287" s="36" t="e">
        <f>+(((#REF!+I287)-(O287+P287+#REF!)/(F287+(#REF!)))/1.25)</f>
        <v>#REF!</v>
      </c>
      <c r="S287" s="9"/>
    </row>
    <row r="288" spans="2:19" ht="17.25">
      <c r="B288" s="13">
        <v>5</v>
      </c>
      <c r="C288" s="8" t="s">
        <v>955</v>
      </c>
      <c r="D288" s="13" t="s">
        <v>907</v>
      </c>
      <c r="E288" s="8" t="s">
        <v>908</v>
      </c>
      <c r="F288" s="32">
        <v>2</v>
      </c>
      <c r="G288" s="8" t="s">
        <v>909</v>
      </c>
      <c r="H288" s="79">
        <f t="shared" si="51"/>
        <v>743.6961515643447</v>
      </c>
      <c r="I288" s="62">
        <f t="shared" si="52"/>
        <v>507.56864270956316</v>
      </c>
      <c r="J288" s="63">
        <f t="shared" si="53"/>
        <v>431.4333463031287</v>
      </c>
      <c r="K288" s="69">
        <f t="shared" si="45"/>
        <v>76.13529640643446</v>
      </c>
      <c r="L288" s="36">
        <f t="shared" si="46"/>
        <v>35.313625</v>
      </c>
      <c r="M288" s="36">
        <f t="shared" si="47"/>
        <v>472.25501770956316</v>
      </c>
      <c r="N288" s="36">
        <f t="shared" si="48"/>
        <v>0.7136250000000001</v>
      </c>
      <c r="O288" s="53">
        <v>8.65</v>
      </c>
      <c r="P288" s="36">
        <f t="shared" si="49"/>
        <v>65</v>
      </c>
      <c r="Q288" s="72">
        <f t="shared" si="50"/>
        <v>0.8534905060268828</v>
      </c>
      <c r="R288" s="36" t="e">
        <f>+(((#REF!+I288)-(O288+P288+#REF!)/(F288+(#REF!)))/1.25)</f>
        <v>#REF!</v>
      </c>
      <c r="S288" s="9"/>
    </row>
    <row r="289" spans="2:19" ht="17.25">
      <c r="B289" s="13">
        <v>5</v>
      </c>
      <c r="C289" s="8" t="s">
        <v>955</v>
      </c>
      <c r="D289" s="13" t="s">
        <v>910</v>
      </c>
      <c r="E289" s="8" t="s">
        <v>911</v>
      </c>
      <c r="F289" s="32">
        <v>0.5</v>
      </c>
      <c r="G289" s="8" t="s">
        <v>912</v>
      </c>
      <c r="H289" s="79">
        <f t="shared" si="51"/>
        <v>197.50813164108618</v>
      </c>
      <c r="I289" s="62">
        <f t="shared" si="52"/>
        <v>138.47625442739078</v>
      </c>
      <c r="J289" s="63">
        <f t="shared" si="53"/>
        <v>117.70481626328217</v>
      </c>
      <c r="K289" s="69">
        <f t="shared" si="45"/>
        <v>20.771438164108616</v>
      </c>
      <c r="L289" s="36">
        <f t="shared" si="46"/>
        <v>20.4125</v>
      </c>
      <c r="M289" s="36">
        <f t="shared" si="47"/>
        <v>118.06375442739079</v>
      </c>
      <c r="N289" s="36">
        <f t="shared" si="48"/>
        <v>0.41250000000000003</v>
      </c>
      <c r="O289" s="53">
        <v>5</v>
      </c>
      <c r="P289" s="36">
        <f t="shared" si="49"/>
        <v>16.25</v>
      </c>
      <c r="Q289" s="72">
        <f t="shared" si="50"/>
        <v>0.8435652373067427</v>
      </c>
      <c r="R289" s="36" t="e">
        <f>+(((#REF!+I289)-(O289+P289+#REF!)/(F289+(#REF!)))/1.25)</f>
        <v>#REF!</v>
      </c>
      <c r="S289" s="9"/>
    </row>
    <row r="290" spans="2:19" ht="17.25">
      <c r="B290" s="13">
        <v>5</v>
      </c>
      <c r="C290" s="8" t="s">
        <v>955</v>
      </c>
      <c r="D290" s="13" t="s">
        <v>913</v>
      </c>
      <c r="E290" s="8" t="s">
        <v>914</v>
      </c>
      <c r="F290" s="32">
        <v>5</v>
      </c>
      <c r="G290" s="8" t="s">
        <v>915</v>
      </c>
      <c r="H290" s="79">
        <f t="shared" si="51"/>
        <v>2066.004916410862</v>
      </c>
      <c r="I290" s="62">
        <f t="shared" si="52"/>
        <v>1475.686144273908</v>
      </c>
      <c r="J290" s="63">
        <f t="shared" si="53"/>
        <v>1254.3332226328218</v>
      </c>
      <c r="K290" s="69">
        <f t="shared" si="45"/>
        <v>221.35292164108614</v>
      </c>
      <c r="L290" s="36">
        <f t="shared" si="46"/>
        <v>295.0486</v>
      </c>
      <c r="M290" s="36">
        <f t="shared" si="47"/>
        <v>1180.637544273908</v>
      </c>
      <c r="N290" s="36">
        <f t="shared" si="48"/>
        <v>11.688600000000001</v>
      </c>
      <c r="O290" s="53">
        <v>141.68</v>
      </c>
      <c r="P290" s="36">
        <f t="shared" si="49"/>
        <v>162.5</v>
      </c>
      <c r="Q290" s="72">
        <f t="shared" si="50"/>
        <v>0.7859513683003244</v>
      </c>
      <c r="R290" s="36" t="e">
        <f>+(((#REF!+I290)-(O290+P290+#REF!)/(F290+(#REF!)))/1.25)</f>
        <v>#REF!</v>
      </c>
      <c r="S290" s="9"/>
    </row>
    <row r="291" spans="2:19" ht="17.25">
      <c r="B291" s="13">
        <v>5</v>
      </c>
      <c r="C291" s="8" t="s">
        <v>955</v>
      </c>
      <c r="D291" s="13" t="s">
        <v>916</v>
      </c>
      <c r="E291" s="8" t="s">
        <v>917</v>
      </c>
      <c r="F291" s="32">
        <v>0.5</v>
      </c>
      <c r="G291" s="8" t="s">
        <v>918</v>
      </c>
      <c r="H291" s="79">
        <f t="shared" si="51"/>
        <v>177.0956316410862</v>
      </c>
      <c r="I291" s="62">
        <f t="shared" si="52"/>
        <v>118.06375442739079</v>
      </c>
      <c r="J291" s="63">
        <f t="shared" si="53"/>
        <v>100.35419126328217</v>
      </c>
      <c r="K291" s="69">
        <f t="shared" si="45"/>
        <v>17.709563164108616</v>
      </c>
      <c r="L291" s="36">
        <f t="shared" si="46"/>
        <v>0</v>
      </c>
      <c r="M291" s="36">
        <f t="shared" si="47"/>
        <v>118.06375442739079</v>
      </c>
      <c r="N291" s="36">
        <f t="shared" si="48"/>
        <v>0</v>
      </c>
      <c r="O291" s="53">
        <v>0</v>
      </c>
      <c r="P291" s="36">
        <f t="shared" si="49"/>
        <v>16.25</v>
      </c>
      <c r="Q291" s="72">
        <f t="shared" si="50"/>
        <v>0.8623625</v>
      </c>
      <c r="R291" s="36" t="e">
        <f>+(((#REF!+I291)-(O291+P291+#REF!)/(F291+(#REF!)))/1.25)</f>
        <v>#REF!</v>
      </c>
      <c r="S291" s="9"/>
    </row>
    <row r="292" spans="2:19" ht="17.25">
      <c r="B292" s="13">
        <v>5</v>
      </c>
      <c r="C292" s="8" t="s">
        <v>955</v>
      </c>
      <c r="D292" s="13" t="s">
        <v>919</v>
      </c>
      <c r="E292" s="8" t="s">
        <v>920</v>
      </c>
      <c r="F292" s="32">
        <v>2</v>
      </c>
      <c r="G292" s="8" t="s">
        <v>921</v>
      </c>
      <c r="H292" s="79">
        <f t="shared" si="51"/>
        <v>708.3825265643447</v>
      </c>
      <c r="I292" s="62">
        <f t="shared" si="52"/>
        <v>472.25501770956316</v>
      </c>
      <c r="J292" s="63">
        <f t="shared" si="53"/>
        <v>401.4167650531287</v>
      </c>
      <c r="K292" s="69">
        <f t="shared" si="45"/>
        <v>70.83825265643446</v>
      </c>
      <c r="L292" s="36">
        <f t="shared" si="46"/>
        <v>0</v>
      </c>
      <c r="M292" s="36">
        <f t="shared" si="47"/>
        <v>472.25501770956316</v>
      </c>
      <c r="N292" s="36">
        <f t="shared" si="48"/>
        <v>0</v>
      </c>
      <c r="O292" s="53">
        <v>0</v>
      </c>
      <c r="P292" s="36">
        <f t="shared" si="49"/>
        <v>65</v>
      </c>
      <c r="Q292" s="72">
        <f t="shared" si="50"/>
        <v>0.8623625</v>
      </c>
      <c r="R292" s="36" t="e">
        <f>+(((#REF!+I292)-(O292+P292+#REF!)/(F292+(#REF!)))/1.25)</f>
        <v>#REF!</v>
      </c>
      <c r="S292" s="9"/>
    </row>
    <row r="293" spans="2:19" ht="17.25">
      <c r="B293" s="13">
        <v>5</v>
      </c>
      <c r="C293" s="8" t="s">
        <v>955</v>
      </c>
      <c r="D293" s="13" t="s">
        <v>922</v>
      </c>
      <c r="E293" s="8" t="s">
        <v>923</v>
      </c>
      <c r="F293" s="32">
        <v>4</v>
      </c>
      <c r="G293" s="8" t="s">
        <v>924</v>
      </c>
      <c r="H293" s="79">
        <f t="shared" si="51"/>
        <v>1529.7929281286895</v>
      </c>
      <c r="I293" s="62">
        <f t="shared" si="52"/>
        <v>1057.5379104191263</v>
      </c>
      <c r="J293" s="63">
        <f t="shared" si="53"/>
        <v>898.9072238562574</v>
      </c>
      <c r="K293" s="69">
        <f t="shared" si="45"/>
        <v>158.63068656286896</v>
      </c>
      <c r="L293" s="36">
        <f t="shared" si="46"/>
        <v>113.027875</v>
      </c>
      <c r="M293" s="36">
        <f t="shared" si="47"/>
        <v>944.5100354191263</v>
      </c>
      <c r="N293" s="36">
        <f t="shared" si="48"/>
        <v>2.602875</v>
      </c>
      <c r="O293" s="53">
        <v>31.55</v>
      </c>
      <c r="P293" s="36">
        <f t="shared" si="49"/>
        <v>130</v>
      </c>
      <c r="Q293" s="72">
        <f t="shared" si="50"/>
        <v>0.8447782595945497</v>
      </c>
      <c r="R293" s="36" t="e">
        <f>+(((#REF!+I293)-(O293+P293+#REF!)/(F293+(#REF!)))/1.25)</f>
        <v>#REF!</v>
      </c>
      <c r="S293" s="9"/>
    </row>
    <row r="294" spans="2:19" ht="17.25">
      <c r="B294" s="13">
        <v>5</v>
      </c>
      <c r="C294" s="8" t="s">
        <v>955</v>
      </c>
      <c r="D294" s="13" t="s">
        <v>925</v>
      </c>
      <c r="E294" s="8" t="s">
        <v>926</v>
      </c>
      <c r="F294" s="32">
        <v>0.5</v>
      </c>
      <c r="G294" s="8" t="s">
        <v>927</v>
      </c>
      <c r="H294" s="79">
        <f t="shared" si="51"/>
        <v>189.7510566410862</v>
      </c>
      <c r="I294" s="62">
        <f t="shared" si="52"/>
        <v>130.7191794273908</v>
      </c>
      <c r="J294" s="63">
        <f t="shared" si="53"/>
        <v>111.11130251328217</v>
      </c>
      <c r="K294" s="69">
        <f t="shared" si="45"/>
        <v>19.60787691410863</v>
      </c>
      <c r="L294" s="36">
        <f t="shared" si="46"/>
        <v>12.655425000000001</v>
      </c>
      <c r="M294" s="36">
        <f t="shared" si="47"/>
        <v>118.06375442739079</v>
      </c>
      <c r="N294" s="36">
        <f t="shared" si="48"/>
        <v>0.20542500000000002</v>
      </c>
      <c r="O294" s="53">
        <v>2.49</v>
      </c>
      <c r="P294" s="36">
        <f t="shared" si="49"/>
        <v>16.25</v>
      </c>
      <c r="Q294" s="72">
        <f t="shared" si="50"/>
        <v>0.8550677484131285</v>
      </c>
      <c r="R294" s="36" t="e">
        <f>+(((#REF!+I294)-(O294+P294+#REF!)/(F294+(#REF!)))/1.25)</f>
        <v>#REF!</v>
      </c>
      <c r="S294" s="9"/>
    </row>
    <row r="295" spans="2:19" ht="18" thickBot="1">
      <c r="B295" s="14">
        <v>5</v>
      </c>
      <c r="C295" s="4" t="s">
        <v>955</v>
      </c>
      <c r="D295" s="14" t="s">
        <v>928</v>
      </c>
      <c r="E295" s="4" t="s">
        <v>929</v>
      </c>
      <c r="F295" s="33">
        <v>2</v>
      </c>
      <c r="G295" s="4" t="s">
        <v>930</v>
      </c>
      <c r="H295" s="79">
        <f t="shared" si="51"/>
        <v>902.6725015643448</v>
      </c>
      <c r="I295" s="62">
        <f t="shared" si="52"/>
        <v>666.5449927095632</v>
      </c>
      <c r="J295" s="63">
        <f t="shared" si="53"/>
        <v>566.5632438031287</v>
      </c>
      <c r="K295" s="70">
        <f t="shared" si="45"/>
        <v>99.98174890643452</v>
      </c>
      <c r="L295" s="37">
        <f t="shared" si="46"/>
        <v>194.289975</v>
      </c>
      <c r="M295" s="37">
        <f t="shared" si="47"/>
        <v>472.25501770956316</v>
      </c>
      <c r="N295" s="37">
        <f t="shared" si="48"/>
        <v>5.199975</v>
      </c>
      <c r="O295" s="54">
        <v>63.03</v>
      </c>
      <c r="P295" s="37">
        <f t="shared" si="49"/>
        <v>65</v>
      </c>
      <c r="Q295" s="73">
        <f t="shared" si="50"/>
        <v>0.800118556950809</v>
      </c>
      <c r="R295" s="37" t="e">
        <f>+(((#REF!+I295)-(O295+P295+#REF!)/(F295+(#REF!)))/1.25)</f>
        <v>#REF!</v>
      </c>
      <c r="S295" s="5"/>
    </row>
    <row r="296" spans="8:18" ht="17.25">
      <c r="H296" s="39"/>
      <c r="I296" s="66"/>
      <c r="J296" s="64"/>
      <c r="K296" s="39"/>
      <c r="L296" s="39"/>
      <c r="M296" s="39"/>
      <c r="N296" s="39"/>
      <c r="O296" s="39"/>
      <c r="P296" s="39"/>
      <c r="Q296" s="39"/>
      <c r="R296" s="39"/>
    </row>
    <row r="297" spans="8:18" ht="17.25">
      <c r="H297" s="39"/>
      <c r="I297" s="66"/>
      <c r="J297" s="64"/>
      <c r="K297" s="39"/>
      <c r="L297" s="39"/>
      <c r="M297" s="39"/>
      <c r="N297" s="39"/>
      <c r="O297" s="39"/>
      <c r="P297" s="39"/>
      <c r="Q297" s="39"/>
      <c r="R297" s="39"/>
    </row>
    <row r="298" spans="8:18" ht="17.25">
      <c r="H298" s="39"/>
      <c r="I298" s="66"/>
      <c r="J298" s="64"/>
      <c r="K298" s="39"/>
      <c r="L298" s="39"/>
      <c r="M298" s="39"/>
      <c r="N298" s="39"/>
      <c r="O298" s="39"/>
      <c r="P298" s="39"/>
      <c r="Q298" s="39"/>
      <c r="R298" s="39"/>
    </row>
    <row r="299" spans="8:18" ht="17.25">
      <c r="H299" s="39"/>
      <c r="I299" s="66"/>
      <c r="J299" s="64"/>
      <c r="K299" s="39"/>
      <c r="L299" s="39"/>
      <c r="M299" s="39"/>
      <c r="N299" s="39"/>
      <c r="O299" s="39"/>
      <c r="P299" s="39"/>
      <c r="Q299" s="39"/>
      <c r="R299" s="39"/>
    </row>
    <row r="300" spans="8:18" ht="17.25">
      <c r="H300" s="39"/>
      <c r="I300" s="66"/>
      <c r="J300" s="64"/>
      <c r="K300" s="39"/>
      <c r="L300" s="39"/>
      <c r="M300" s="39"/>
      <c r="N300" s="39"/>
      <c r="O300" s="39"/>
      <c r="P300" s="39"/>
      <c r="Q300" s="39"/>
      <c r="R300" s="39"/>
    </row>
    <row r="301" spans="8:18" ht="17.25">
      <c r="H301" s="39"/>
      <c r="I301" s="66"/>
      <c r="J301" s="64"/>
      <c r="K301" s="39"/>
      <c r="L301" s="39"/>
      <c r="M301" s="39"/>
      <c r="N301" s="39"/>
      <c r="O301" s="39"/>
      <c r="P301" s="39"/>
      <c r="Q301" s="39"/>
      <c r="R301" s="39"/>
    </row>
    <row r="302" spans="8:18" ht="17.25">
      <c r="H302" s="39"/>
      <c r="I302" s="66"/>
      <c r="J302" s="64"/>
      <c r="K302" s="39"/>
      <c r="L302" s="39"/>
      <c r="M302" s="39"/>
      <c r="N302" s="39"/>
      <c r="O302" s="39"/>
      <c r="P302" s="39"/>
      <c r="Q302" s="39"/>
      <c r="R302" s="39"/>
    </row>
    <row r="303" spans="8:18" ht="17.25">
      <c r="H303" s="39"/>
      <c r="I303" s="66"/>
      <c r="J303" s="64"/>
      <c r="K303" s="39"/>
      <c r="L303" s="39"/>
      <c r="M303" s="39"/>
      <c r="N303" s="39"/>
      <c r="O303" s="39"/>
      <c r="P303" s="39"/>
      <c r="Q303" s="39"/>
      <c r="R303" s="39"/>
    </row>
    <row r="304" spans="8:18" ht="17.25">
      <c r="H304" s="39"/>
      <c r="I304" s="66"/>
      <c r="J304" s="64"/>
      <c r="K304" s="39"/>
      <c r="L304" s="39"/>
      <c r="M304" s="39"/>
      <c r="N304" s="39"/>
      <c r="O304" s="39"/>
      <c r="P304" s="39"/>
      <c r="Q304" s="39"/>
      <c r="R304" s="39"/>
    </row>
    <row r="305" spans="8:18" ht="17.25">
      <c r="H305" s="39"/>
      <c r="I305" s="66"/>
      <c r="J305" s="64"/>
      <c r="K305" s="39"/>
      <c r="L305" s="39"/>
      <c r="M305" s="39"/>
      <c r="N305" s="39"/>
      <c r="O305" s="39"/>
      <c r="P305" s="39"/>
      <c r="Q305" s="39"/>
      <c r="R305" s="39"/>
    </row>
    <row r="306" spans="8:18" ht="17.25">
      <c r="H306" s="39"/>
      <c r="I306" s="66"/>
      <c r="J306" s="64"/>
      <c r="K306" s="39"/>
      <c r="L306" s="39"/>
      <c r="M306" s="39"/>
      <c r="N306" s="39"/>
      <c r="O306" s="39"/>
      <c r="P306" s="39"/>
      <c r="Q306" s="39"/>
      <c r="R306" s="39"/>
    </row>
    <row r="307" spans="8:18" ht="17.25">
      <c r="H307" s="39"/>
      <c r="I307" s="66"/>
      <c r="J307" s="64"/>
      <c r="K307" s="39"/>
      <c r="L307" s="39"/>
      <c r="M307" s="39"/>
      <c r="N307" s="39"/>
      <c r="O307" s="39"/>
      <c r="P307" s="39"/>
      <c r="Q307" s="39"/>
      <c r="R307" s="39"/>
    </row>
    <row r="308" spans="8:18" ht="17.25">
      <c r="H308" s="39"/>
      <c r="I308" s="66"/>
      <c r="J308" s="64"/>
      <c r="K308" s="39"/>
      <c r="L308" s="39"/>
      <c r="M308" s="39"/>
      <c r="N308" s="39"/>
      <c r="O308" s="39"/>
      <c r="P308" s="39"/>
      <c r="Q308" s="39"/>
      <c r="R308" s="39"/>
    </row>
    <row r="309" spans="8:18" ht="17.25">
      <c r="H309" s="39"/>
      <c r="I309" s="66"/>
      <c r="J309" s="64"/>
      <c r="K309" s="39"/>
      <c r="L309" s="39"/>
      <c r="M309" s="39"/>
      <c r="N309" s="39"/>
      <c r="O309" s="39"/>
      <c r="P309" s="39"/>
      <c r="Q309" s="39"/>
      <c r="R309" s="39"/>
    </row>
    <row r="310" spans="8:18" ht="17.25">
      <c r="H310" s="39"/>
      <c r="I310" s="66"/>
      <c r="J310" s="64"/>
      <c r="K310" s="39"/>
      <c r="L310" s="39"/>
      <c r="M310" s="39"/>
      <c r="N310" s="39"/>
      <c r="O310" s="39"/>
      <c r="P310" s="39"/>
      <c r="Q310" s="39"/>
      <c r="R310" s="39"/>
    </row>
    <row r="311" spans="8:18" ht="17.25">
      <c r="H311" s="39"/>
      <c r="I311" s="66"/>
      <c r="J311" s="64"/>
      <c r="K311" s="39"/>
      <c r="L311" s="39"/>
      <c r="M311" s="39"/>
      <c r="N311" s="39"/>
      <c r="O311" s="39"/>
      <c r="P311" s="39"/>
      <c r="Q311" s="39"/>
      <c r="R311" s="39"/>
    </row>
    <row r="312" spans="8:18" ht="17.25">
      <c r="H312" s="39"/>
      <c r="I312" s="66"/>
      <c r="J312" s="64"/>
      <c r="K312" s="39"/>
      <c r="L312" s="39"/>
      <c r="M312" s="39"/>
      <c r="N312" s="39"/>
      <c r="O312" s="39"/>
      <c r="P312" s="39"/>
      <c r="Q312" s="39"/>
      <c r="R312" s="39"/>
    </row>
    <row r="313" spans="8:18" ht="17.25">
      <c r="H313" s="39"/>
      <c r="I313" s="66"/>
      <c r="J313" s="64"/>
      <c r="K313" s="39"/>
      <c r="L313" s="39"/>
      <c r="M313" s="39"/>
      <c r="N313" s="39"/>
      <c r="O313" s="39"/>
      <c r="P313" s="39"/>
      <c r="Q313" s="39"/>
      <c r="R313" s="39"/>
    </row>
    <row r="314" spans="8:18" ht="17.25">
      <c r="H314" s="39"/>
      <c r="I314" s="66"/>
      <c r="J314" s="64"/>
      <c r="K314" s="39"/>
      <c r="L314" s="39"/>
      <c r="M314" s="39"/>
      <c r="N314" s="39"/>
      <c r="O314" s="39"/>
      <c r="P314" s="39"/>
      <c r="Q314" s="39"/>
      <c r="R314" s="39"/>
    </row>
    <row r="315" spans="8:18" ht="17.25">
      <c r="H315" s="39"/>
      <c r="I315" s="66"/>
      <c r="J315" s="64"/>
      <c r="K315" s="39"/>
      <c r="L315" s="39"/>
      <c r="M315" s="39"/>
      <c r="N315" s="39"/>
      <c r="O315" s="39"/>
      <c r="P315" s="39"/>
      <c r="Q315" s="39"/>
      <c r="R315" s="39"/>
    </row>
    <row r="316" spans="8:18" ht="17.25">
      <c r="H316" s="39"/>
      <c r="I316" s="66"/>
      <c r="J316" s="64"/>
      <c r="K316" s="39"/>
      <c r="L316" s="39"/>
      <c r="M316" s="39"/>
      <c r="N316" s="39"/>
      <c r="O316" s="39"/>
      <c r="P316" s="39"/>
      <c r="Q316" s="39"/>
      <c r="R316" s="39"/>
    </row>
    <row r="317" spans="8:18" ht="17.25">
      <c r="H317" s="39"/>
      <c r="I317" s="66"/>
      <c r="J317" s="64"/>
      <c r="K317" s="39"/>
      <c r="L317" s="39"/>
      <c r="M317" s="39"/>
      <c r="N317" s="39"/>
      <c r="O317" s="39"/>
      <c r="P317" s="39"/>
      <c r="Q317" s="39"/>
      <c r="R317" s="39"/>
    </row>
    <row r="318" spans="8:18" ht="17.25">
      <c r="H318" s="39"/>
      <c r="I318" s="66"/>
      <c r="J318" s="64"/>
      <c r="K318" s="39"/>
      <c r="L318" s="39"/>
      <c r="M318" s="39"/>
      <c r="N318" s="39"/>
      <c r="O318" s="39"/>
      <c r="P318" s="39"/>
      <c r="Q318" s="39"/>
      <c r="R318" s="39"/>
    </row>
    <row r="319" spans="8:18" ht="17.25">
      <c r="H319" s="39"/>
      <c r="I319" s="66"/>
      <c r="J319" s="64"/>
      <c r="K319" s="39"/>
      <c r="L319" s="39"/>
      <c r="M319" s="39"/>
      <c r="N319" s="39"/>
      <c r="O319" s="39"/>
      <c r="P319" s="39"/>
      <c r="Q319" s="39"/>
      <c r="R319" s="39"/>
    </row>
    <row r="320" spans="8:18" ht="17.25">
      <c r="H320" s="39"/>
      <c r="I320" s="66"/>
      <c r="J320" s="64"/>
      <c r="K320" s="39"/>
      <c r="L320" s="39"/>
      <c r="M320" s="39"/>
      <c r="N320" s="39"/>
      <c r="O320" s="39"/>
      <c r="P320" s="39"/>
      <c r="Q320" s="39"/>
      <c r="R320" s="39"/>
    </row>
    <row r="321" spans="8:18" ht="17.25">
      <c r="H321" s="39"/>
      <c r="I321" s="66"/>
      <c r="J321" s="64"/>
      <c r="K321" s="39"/>
      <c r="L321" s="39"/>
      <c r="M321" s="39"/>
      <c r="N321" s="39"/>
      <c r="O321" s="39"/>
      <c r="P321" s="39"/>
      <c r="Q321" s="39"/>
      <c r="R321" s="39"/>
    </row>
    <row r="322" spans="8:18" ht="17.25">
      <c r="H322" s="39"/>
      <c r="I322" s="66"/>
      <c r="J322" s="64"/>
      <c r="K322" s="39"/>
      <c r="L322" s="39"/>
      <c r="M322" s="39"/>
      <c r="N322" s="39"/>
      <c r="O322" s="39"/>
      <c r="P322" s="39"/>
      <c r="Q322" s="39"/>
      <c r="R322" s="39"/>
    </row>
    <row r="323" spans="8:18" ht="17.25">
      <c r="H323" s="39"/>
      <c r="I323" s="66"/>
      <c r="J323" s="64"/>
      <c r="K323" s="39"/>
      <c r="L323" s="39"/>
      <c r="M323" s="39"/>
      <c r="N323" s="39"/>
      <c r="O323" s="39"/>
      <c r="P323" s="39"/>
      <c r="Q323" s="39"/>
      <c r="R323" s="39"/>
    </row>
    <row r="324" spans="8:18" ht="17.25">
      <c r="H324" s="39"/>
      <c r="I324" s="66"/>
      <c r="J324" s="64"/>
      <c r="K324" s="39"/>
      <c r="L324" s="39"/>
      <c r="M324" s="39"/>
      <c r="N324" s="39"/>
      <c r="O324" s="39"/>
      <c r="P324" s="39"/>
      <c r="Q324" s="39"/>
      <c r="R324" s="39"/>
    </row>
    <row r="325" spans="8:18" ht="17.25">
      <c r="H325" s="39"/>
      <c r="I325" s="66"/>
      <c r="J325" s="64"/>
      <c r="K325" s="39"/>
      <c r="L325" s="39"/>
      <c r="M325" s="39"/>
      <c r="N325" s="39"/>
      <c r="O325" s="39"/>
      <c r="P325" s="39"/>
      <c r="Q325" s="39"/>
      <c r="R325" s="39"/>
    </row>
    <row r="326" spans="8:18" ht="17.25">
      <c r="H326" s="39"/>
      <c r="I326" s="66"/>
      <c r="J326" s="64"/>
      <c r="K326" s="39"/>
      <c r="L326" s="39"/>
      <c r="M326" s="39"/>
      <c r="N326" s="39"/>
      <c r="O326" s="39"/>
      <c r="P326" s="39"/>
      <c r="Q326" s="39"/>
      <c r="R326" s="39"/>
    </row>
    <row r="327" spans="9:10" ht="17.25">
      <c r="I327" s="67"/>
      <c r="J327" s="65"/>
    </row>
    <row r="328" spans="9:10" ht="17.25">
      <c r="I328" s="67"/>
      <c r="J328" s="65"/>
    </row>
    <row r="329" spans="9:10" ht="17.25">
      <c r="I329" s="67"/>
      <c r="J329" s="65"/>
    </row>
    <row r="330" spans="9:10" ht="17.25">
      <c r="I330" s="67"/>
      <c r="J330" s="65"/>
    </row>
    <row r="331" spans="9:10" ht="17.25">
      <c r="I331" s="67"/>
      <c r="J331" s="65"/>
    </row>
    <row r="332" spans="9:10" ht="17.25">
      <c r="I332" s="67"/>
      <c r="J332" s="65"/>
    </row>
    <row r="333" spans="9:10" ht="17.25">
      <c r="I333" s="67"/>
      <c r="J333" s="65"/>
    </row>
    <row r="334" spans="9:10" ht="17.25">
      <c r="I334" s="67"/>
      <c r="J334" s="65"/>
    </row>
    <row r="335" spans="9:10" ht="17.25">
      <c r="I335" s="67"/>
      <c r="J335" s="65"/>
    </row>
    <row r="336" spans="9:10" ht="17.25">
      <c r="I336" s="67"/>
      <c r="J336" s="65"/>
    </row>
    <row r="337" spans="9:10" ht="17.25">
      <c r="I337" s="67"/>
      <c r="J337" s="65"/>
    </row>
    <row r="338" spans="9:10" ht="17.25">
      <c r="I338" s="67"/>
      <c r="J338" s="65"/>
    </row>
    <row r="339" spans="9:10" ht="17.25">
      <c r="I339" s="67"/>
      <c r="J339" s="65"/>
    </row>
    <row r="340" spans="9:10" ht="17.25">
      <c r="I340" s="67"/>
      <c r="J340" s="65"/>
    </row>
    <row r="341" spans="9:10" ht="17.25">
      <c r="I341" s="67"/>
      <c r="J341" s="65"/>
    </row>
    <row r="342" spans="9:10" ht="17.25">
      <c r="I342" s="67"/>
      <c r="J342" s="65"/>
    </row>
    <row r="343" spans="9:10" ht="17.25">
      <c r="I343" s="67"/>
      <c r="J343" s="65"/>
    </row>
    <row r="344" spans="9:10" ht="17.25">
      <c r="I344" s="67"/>
      <c r="J344" s="65"/>
    </row>
    <row r="345" spans="9:10" ht="17.25">
      <c r="I345" s="67"/>
      <c r="J345" s="65"/>
    </row>
    <row r="346" spans="9:10" ht="17.25">
      <c r="I346" s="67"/>
      <c r="J346" s="65"/>
    </row>
    <row r="347" spans="9:10" ht="17.25">
      <c r="I347" s="67"/>
      <c r="J347" s="65"/>
    </row>
    <row r="348" spans="9:10" ht="17.25">
      <c r="I348" s="67"/>
      <c r="J348" s="65"/>
    </row>
    <row r="349" spans="9:10" ht="17.25">
      <c r="I349" s="67"/>
      <c r="J349" s="65"/>
    </row>
    <row r="350" spans="9:10" ht="17.25">
      <c r="I350" s="67"/>
      <c r="J350" s="65"/>
    </row>
    <row r="351" spans="9:10" ht="17.25">
      <c r="I351" s="67"/>
      <c r="J351" s="65"/>
    </row>
    <row r="352" spans="9:10" ht="17.25">
      <c r="I352" s="67"/>
      <c r="J352" s="65"/>
    </row>
    <row r="353" spans="9:10" ht="17.25">
      <c r="I353" s="67"/>
      <c r="J353" s="65"/>
    </row>
    <row r="354" spans="9:10" ht="17.25">
      <c r="I354" s="67"/>
      <c r="J354" s="65"/>
    </row>
    <row r="355" spans="9:10" ht="17.25">
      <c r="I355" s="67"/>
      <c r="J355" s="65"/>
    </row>
    <row r="356" spans="9:10" ht="17.25">
      <c r="I356" s="67"/>
      <c r="J356" s="65"/>
    </row>
    <row r="357" spans="9:10" ht="17.25">
      <c r="I357" s="67"/>
      <c r="J357" s="65"/>
    </row>
    <row r="358" spans="9:10" ht="17.25">
      <c r="I358" s="67"/>
      <c r="J358" s="65"/>
    </row>
    <row r="359" spans="9:10" ht="17.25">
      <c r="I359" s="67"/>
      <c r="J359" s="65"/>
    </row>
    <row r="360" spans="9:10" ht="17.25">
      <c r="I360" s="67"/>
      <c r="J360" s="65"/>
    </row>
    <row r="361" spans="9:10" ht="17.25">
      <c r="I361" s="67"/>
      <c r="J361" s="65"/>
    </row>
    <row r="362" spans="9:10" ht="17.25">
      <c r="I362" s="67"/>
      <c r="J362" s="65"/>
    </row>
    <row r="363" spans="9:10" ht="17.25">
      <c r="I363" s="67"/>
      <c r="J363" s="65"/>
    </row>
    <row r="364" spans="9:10" ht="17.25">
      <c r="I364" s="67"/>
      <c r="J364" s="65"/>
    </row>
    <row r="365" spans="9:10" ht="17.25">
      <c r="I365" s="67"/>
      <c r="J365" s="65"/>
    </row>
    <row r="366" spans="9:10" ht="17.25">
      <c r="I366" s="67"/>
      <c r="J366" s="65"/>
    </row>
    <row r="367" spans="9:10" ht="17.25">
      <c r="I367" s="67"/>
      <c r="J367" s="65"/>
    </row>
    <row r="368" spans="9:10" ht="17.25">
      <c r="I368" s="67"/>
      <c r="J368" s="65"/>
    </row>
    <row r="369" spans="9:10" ht="17.25">
      <c r="I369" s="67"/>
      <c r="J369" s="65"/>
    </row>
    <row r="370" spans="9:10" ht="17.25">
      <c r="I370" s="67"/>
      <c r="J370" s="65"/>
    </row>
    <row r="371" spans="9:10" ht="17.25">
      <c r="I371" s="67"/>
      <c r="J371" s="65"/>
    </row>
    <row r="372" spans="9:10" ht="17.25">
      <c r="I372" s="67"/>
      <c r="J372" s="65"/>
    </row>
    <row r="373" spans="9:10" ht="17.25">
      <c r="I373" s="67"/>
      <c r="J373" s="65"/>
    </row>
    <row r="374" spans="9:10" ht="17.25">
      <c r="I374" s="67"/>
      <c r="J374" s="65"/>
    </row>
    <row r="375" spans="9:10" ht="17.25">
      <c r="I375" s="67"/>
      <c r="J375" s="65"/>
    </row>
    <row r="376" spans="9:10" ht="17.25">
      <c r="I376" s="67"/>
      <c r="J376" s="65"/>
    </row>
    <row r="377" spans="9:10" ht="17.25">
      <c r="I377" s="67"/>
      <c r="J377" s="65"/>
    </row>
    <row r="378" spans="9:10" ht="17.25">
      <c r="I378" s="67"/>
      <c r="J378" s="65"/>
    </row>
    <row r="379" spans="9:10" ht="17.25">
      <c r="I379" s="67"/>
      <c r="J379" s="65"/>
    </row>
    <row r="380" spans="9:10" ht="17.25">
      <c r="I380" s="67"/>
      <c r="J380" s="65"/>
    </row>
    <row r="381" spans="9:10" ht="17.25">
      <c r="I381" s="67"/>
      <c r="J381" s="65"/>
    </row>
    <row r="382" spans="9:10" ht="17.25">
      <c r="I382" s="67"/>
      <c r="J382" s="65"/>
    </row>
    <row r="383" spans="9:10" ht="17.25">
      <c r="I383" s="67"/>
      <c r="J383" s="65"/>
    </row>
    <row r="384" spans="9:10" ht="17.25">
      <c r="I384" s="67"/>
      <c r="J384" s="65"/>
    </row>
    <row r="385" spans="9:10" ht="17.25">
      <c r="I385" s="67"/>
      <c r="J385" s="65"/>
    </row>
    <row r="386" spans="9:10" ht="17.25">
      <c r="I386" s="67"/>
      <c r="J386" s="65"/>
    </row>
    <row r="387" spans="9:10" ht="17.25">
      <c r="I387" s="67"/>
      <c r="J387" s="65"/>
    </row>
    <row r="388" spans="9:10" ht="17.25">
      <c r="I388" s="67"/>
      <c r="J388" s="65"/>
    </row>
    <row r="389" spans="9:10" ht="17.25">
      <c r="I389" s="67"/>
      <c r="J389" s="65"/>
    </row>
    <row r="390" spans="9:10" ht="17.25">
      <c r="I390" s="67"/>
      <c r="J390" s="65"/>
    </row>
    <row r="391" spans="9:10" ht="17.25">
      <c r="I391" s="67"/>
      <c r="J391" s="65"/>
    </row>
    <row r="392" spans="9:10" ht="17.25">
      <c r="I392" s="67"/>
      <c r="J392" s="65"/>
    </row>
    <row r="393" spans="9:10" ht="17.25">
      <c r="I393" s="67"/>
      <c r="J393" s="65"/>
    </row>
    <row r="394" spans="9:10" ht="17.25">
      <c r="I394" s="67"/>
      <c r="J394" s="65"/>
    </row>
    <row r="395" spans="9:10" ht="17.25">
      <c r="I395" s="67"/>
      <c r="J395" s="65"/>
    </row>
    <row r="396" spans="9:10" ht="17.25">
      <c r="I396" s="67"/>
      <c r="J396" s="65"/>
    </row>
    <row r="397" spans="9:10" ht="17.25">
      <c r="I397" s="67"/>
      <c r="J397" s="65"/>
    </row>
    <row r="398" spans="9:10" ht="17.25">
      <c r="I398" s="67"/>
      <c r="J398" s="65"/>
    </row>
    <row r="399" spans="9:10" ht="17.25">
      <c r="I399" s="67"/>
      <c r="J399" s="65"/>
    </row>
    <row r="400" spans="9:10" ht="17.25">
      <c r="I400" s="67"/>
      <c r="J400" s="65"/>
    </row>
    <row r="401" spans="9:10" ht="17.25">
      <c r="I401" s="67"/>
      <c r="J401" s="65"/>
    </row>
    <row r="402" spans="9:10" ht="17.25">
      <c r="I402" s="67"/>
      <c r="J402" s="65"/>
    </row>
    <row r="403" spans="9:10" ht="17.25">
      <c r="I403" s="67"/>
      <c r="J403" s="65"/>
    </row>
    <row r="404" spans="9:10" ht="17.25">
      <c r="I404" s="67"/>
      <c r="J404" s="65"/>
    </row>
    <row r="405" spans="9:10" ht="17.25">
      <c r="I405" s="67"/>
      <c r="J405" s="65"/>
    </row>
    <row r="406" spans="9:10" ht="17.25">
      <c r="I406" s="67"/>
      <c r="J406" s="65"/>
    </row>
    <row r="407" spans="9:10" ht="17.25">
      <c r="I407" s="67"/>
      <c r="J407" s="65"/>
    </row>
    <row r="408" spans="9:10" ht="17.25">
      <c r="I408" s="67"/>
      <c r="J408" s="65"/>
    </row>
    <row r="409" spans="9:10" ht="17.25">
      <c r="I409" s="67"/>
      <c r="J409" s="65"/>
    </row>
    <row r="410" spans="9:10" ht="17.25">
      <c r="I410" s="67"/>
      <c r="J410" s="65"/>
    </row>
    <row r="411" spans="9:10" ht="17.25">
      <c r="I411" s="67"/>
      <c r="J411" s="65"/>
    </row>
    <row r="412" spans="9:10" ht="17.25">
      <c r="I412" s="67"/>
      <c r="J412" s="65"/>
    </row>
    <row r="413" spans="9:10" ht="17.25">
      <c r="I413" s="67"/>
      <c r="J413" s="65"/>
    </row>
    <row r="414" spans="9:10" ht="17.25">
      <c r="I414" s="67"/>
      <c r="J414" s="65"/>
    </row>
    <row r="415" spans="9:10" ht="17.25">
      <c r="I415" s="67"/>
      <c r="J415" s="65"/>
    </row>
    <row r="416" spans="9:10" ht="17.25">
      <c r="I416" s="67"/>
      <c r="J416" s="65"/>
    </row>
    <row r="417" spans="9:10" ht="17.25">
      <c r="I417" s="67"/>
      <c r="J417" s="65"/>
    </row>
    <row r="418" spans="9:10" ht="17.25">
      <c r="I418" s="67"/>
      <c r="J418" s="65"/>
    </row>
    <row r="419" spans="9:10" ht="17.25">
      <c r="I419" s="67"/>
      <c r="J419" s="65"/>
    </row>
    <row r="420" spans="9:10" ht="17.25">
      <c r="I420" s="67"/>
      <c r="J420" s="65"/>
    </row>
    <row r="421" spans="9:10" ht="17.25">
      <c r="I421" s="67"/>
      <c r="J421" s="65"/>
    </row>
    <row r="422" spans="9:10" ht="17.25">
      <c r="I422" s="67"/>
      <c r="J422" s="65"/>
    </row>
    <row r="423" spans="9:10" ht="17.25">
      <c r="I423" s="67"/>
      <c r="J423" s="65"/>
    </row>
    <row r="424" spans="9:10" ht="17.25">
      <c r="I424" s="67"/>
      <c r="J424" s="65"/>
    </row>
    <row r="425" spans="9:10" ht="17.25">
      <c r="I425" s="67"/>
      <c r="J425" s="65"/>
    </row>
    <row r="426" spans="9:10" ht="17.25">
      <c r="I426" s="67"/>
      <c r="J426" s="65"/>
    </row>
    <row r="427" spans="9:10" ht="17.25">
      <c r="I427" s="67"/>
      <c r="J427" s="65"/>
    </row>
    <row r="428" spans="9:10" ht="17.25">
      <c r="I428" s="67"/>
      <c r="J428" s="65"/>
    </row>
    <row r="429" spans="9:10" ht="17.25">
      <c r="I429" s="67"/>
      <c r="J429" s="65"/>
    </row>
    <row r="430" spans="9:10" ht="17.25">
      <c r="I430" s="67"/>
      <c r="J430" s="65"/>
    </row>
    <row r="431" spans="9:10" ht="17.25">
      <c r="I431" s="67"/>
      <c r="J431" s="65"/>
    </row>
    <row r="432" spans="9:10" ht="17.25">
      <c r="I432" s="67"/>
      <c r="J432" s="65"/>
    </row>
    <row r="433" spans="9:10" ht="17.25">
      <c r="I433" s="67"/>
      <c r="J433" s="65"/>
    </row>
    <row r="434" spans="9:10" ht="17.25">
      <c r="I434" s="67"/>
      <c r="J434" s="65"/>
    </row>
    <row r="435" spans="9:10" ht="17.25">
      <c r="I435" s="67"/>
      <c r="J435" s="65"/>
    </row>
    <row r="436" spans="9:10" ht="17.25">
      <c r="I436" s="67"/>
      <c r="J436" s="65"/>
    </row>
    <row r="437" spans="9:10" ht="17.25">
      <c r="I437" s="67"/>
      <c r="J437" s="65"/>
    </row>
    <row r="438" spans="9:10" ht="17.25">
      <c r="I438" s="67"/>
      <c r="J438" s="65"/>
    </row>
    <row r="439" spans="9:10" ht="17.25">
      <c r="I439" s="67"/>
      <c r="J439" s="65"/>
    </row>
    <row r="440" spans="9:10" ht="17.25">
      <c r="I440" s="67"/>
      <c r="J440" s="65"/>
    </row>
    <row r="441" spans="9:10" ht="17.25">
      <c r="I441" s="67"/>
      <c r="J441" s="65"/>
    </row>
    <row r="442" spans="9:10" ht="17.25">
      <c r="I442" s="67"/>
      <c r="J442" s="65"/>
    </row>
    <row r="443" spans="9:10" ht="17.25">
      <c r="I443" s="67"/>
      <c r="J443" s="65"/>
    </row>
    <row r="444" spans="9:10" ht="17.25">
      <c r="I444" s="67"/>
      <c r="J444" s="65"/>
    </row>
    <row r="445" spans="9:10" ht="17.25">
      <c r="I445" s="67"/>
      <c r="J445" s="65"/>
    </row>
    <row r="446" spans="9:10" ht="17.25">
      <c r="I446" s="67"/>
      <c r="J446" s="65"/>
    </row>
    <row r="447" spans="9:10" ht="17.25">
      <c r="I447" s="67"/>
      <c r="J447" s="65"/>
    </row>
    <row r="448" spans="9:10" ht="17.25">
      <c r="I448" s="67"/>
      <c r="J448" s="65"/>
    </row>
    <row r="449" spans="9:10" ht="17.25">
      <c r="I449" s="67"/>
      <c r="J449" s="65"/>
    </row>
    <row r="450" spans="9:10" ht="17.25">
      <c r="I450" s="67"/>
      <c r="J450" s="65"/>
    </row>
    <row r="451" spans="9:10" ht="17.25">
      <c r="I451" s="67"/>
      <c r="J451" s="65"/>
    </row>
    <row r="452" spans="9:10" ht="17.25">
      <c r="I452" s="67"/>
      <c r="J452" s="65"/>
    </row>
    <row r="453" spans="9:10" ht="17.25">
      <c r="I453" s="67"/>
      <c r="J453" s="65"/>
    </row>
    <row r="454" spans="9:10" ht="17.25">
      <c r="I454" s="67"/>
      <c r="J454" s="65"/>
    </row>
    <row r="455" spans="9:10" ht="17.25">
      <c r="I455" s="67"/>
      <c r="J455" s="65"/>
    </row>
    <row r="456" spans="9:10" ht="17.25">
      <c r="I456" s="67"/>
      <c r="J456" s="65"/>
    </row>
    <row r="457" spans="9:10" ht="17.25">
      <c r="I457" s="67"/>
      <c r="J457" s="65"/>
    </row>
    <row r="458" spans="9:10" ht="17.25">
      <c r="I458" s="67"/>
      <c r="J458" s="65"/>
    </row>
    <row r="459" spans="9:10" ht="17.25">
      <c r="I459" s="67"/>
      <c r="J459" s="65"/>
    </row>
    <row r="460" spans="9:10" ht="17.25">
      <c r="I460" s="67"/>
      <c r="J460" s="65"/>
    </row>
    <row r="461" spans="9:10" ht="17.25">
      <c r="I461" s="67"/>
      <c r="J461" s="65"/>
    </row>
    <row r="462" spans="9:10" ht="17.25">
      <c r="I462" s="67"/>
      <c r="J462" s="65"/>
    </row>
    <row r="463" spans="9:10" ht="17.25">
      <c r="I463" s="67"/>
      <c r="J463" s="65"/>
    </row>
    <row r="464" spans="9:10" ht="17.25">
      <c r="I464" s="67"/>
      <c r="J464" s="65"/>
    </row>
    <row r="465" spans="9:10" ht="17.25">
      <c r="I465" s="67"/>
      <c r="J465" s="65"/>
    </row>
    <row r="466" spans="9:10" ht="17.25">
      <c r="I466" s="67"/>
      <c r="J466" s="65"/>
    </row>
    <row r="467" spans="9:10" ht="17.25">
      <c r="I467" s="67"/>
      <c r="J467" s="65"/>
    </row>
    <row r="468" spans="9:10" ht="17.25">
      <c r="I468" s="67"/>
      <c r="J468" s="65"/>
    </row>
    <row r="469" spans="9:10" ht="17.25">
      <c r="I469" s="67"/>
      <c r="J469" s="65"/>
    </row>
    <row r="470" spans="9:10" ht="17.25">
      <c r="I470" s="67"/>
      <c r="J470" s="65"/>
    </row>
    <row r="471" spans="9:10" ht="17.25">
      <c r="I471" s="67"/>
      <c r="J471" s="65"/>
    </row>
    <row r="472" spans="9:10" ht="17.25">
      <c r="I472" s="67"/>
      <c r="J472" s="65"/>
    </row>
    <row r="473" spans="9:10" ht="17.25">
      <c r="I473" s="67"/>
      <c r="J473" s="65"/>
    </row>
    <row r="474" spans="9:10" ht="17.25">
      <c r="I474" s="67"/>
      <c r="J474" s="65"/>
    </row>
    <row r="475" spans="9:10" ht="17.25">
      <c r="I475" s="67"/>
      <c r="J475" s="65"/>
    </row>
    <row r="476" spans="9:10" ht="17.25">
      <c r="I476" s="67"/>
      <c r="J476" s="65"/>
    </row>
    <row r="477" spans="9:10" ht="17.25">
      <c r="I477" s="67"/>
      <c r="J477" s="65"/>
    </row>
    <row r="478" spans="9:10" ht="17.25">
      <c r="I478" s="67"/>
      <c r="J478" s="65"/>
    </row>
    <row r="479" spans="9:10" ht="17.25">
      <c r="I479" s="67"/>
      <c r="J479" s="65"/>
    </row>
    <row r="480" spans="9:10" ht="17.25">
      <c r="I480" s="67"/>
      <c r="J480" s="65"/>
    </row>
    <row r="481" spans="9:10" ht="17.25">
      <c r="I481" s="67"/>
      <c r="J481" s="65"/>
    </row>
    <row r="482" spans="9:10" ht="17.25">
      <c r="I482" s="67"/>
      <c r="J482" s="65"/>
    </row>
    <row r="483" spans="9:10" ht="17.25">
      <c r="I483" s="67"/>
      <c r="J483" s="65"/>
    </row>
    <row r="484" spans="9:10" ht="17.25">
      <c r="I484" s="67"/>
      <c r="J484" s="65"/>
    </row>
    <row r="485" spans="9:10" ht="17.25">
      <c r="I485" s="67"/>
      <c r="J485" s="65"/>
    </row>
    <row r="486" spans="9:10" ht="17.25">
      <c r="I486" s="67"/>
      <c r="J486" s="65"/>
    </row>
    <row r="487" spans="9:10" ht="17.25">
      <c r="I487" s="67"/>
      <c r="J487" s="65"/>
    </row>
    <row r="488" spans="9:10" ht="17.25">
      <c r="I488" s="67"/>
      <c r="J488" s="65"/>
    </row>
    <row r="489" spans="9:10" ht="17.25">
      <c r="I489" s="67"/>
      <c r="J489" s="65"/>
    </row>
    <row r="490" spans="9:10" ht="17.25">
      <c r="I490" s="67"/>
      <c r="J490" s="65"/>
    </row>
    <row r="491" spans="9:10" ht="17.25">
      <c r="I491" s="67"/>
      <c r="J491" s="65"/>
    </row>
    <row r="492" spans="9:10" ht="17.25">
      <c r="I492" s="67"/>
      <c r="J492" s="65"/>
    </row>
    <row r="493" spans="9:10" ht="17.25">
      <c r="I493" s="67"/>
      <c r="J493" s="65"/>
    </row>
    <row r="494" spans="9:10" ht="17.25">
      <c r="I494" s="67"/>
      <c r="J494" s="65"/>
    </row>
    <row r="495" spans="9:10" ht="17.25">
      <c r="I495" s="67"/>
      <c r="J495" s="65"/>
    </row>
    <row r="496" spans="9:10" ht="17.25">
      <c r="I496" s="67"/>
      <c r="J496" s="65"/>
    </row>
    <row r="497" spans="9:10" ht="17.25">
      <c r="I497" s="67"/>
      <c r="J497" s="65"/>
    </row>
    <row r="498" spans="9:10" ht="17.25">
      <c r="I498" s="67"/>
      <c r="J498" s="65"/>
    </row>
    <row r="499" spans="9:10" ht="17.25">
      <c r="I499" s="67"/>
      <c r="J499" s="65"/>
    </row>
    <row r="500" spans="9:10" ht="17.25">
      <c r="I500" s="67"/>
      <c r="J500" s="65"/>
    </row>
    <row r="501" spans="9:10" ht="17.25">
      <c r="I501" s="67"/>
      <c r="J501" s="65"/>
    </row>
    <row r="502" spans="9:10" ht="17.25">
      <c r="I502" s="67"/>
      <c r="J502" s="65"/>
    </row>
    <row r="503" spans="9:10" ht="17.25">
      <c r="I503" s="67"/>
      <c r="J503" s="65"/>
    </row>
    <row r="504" spans="9:10" ht="17.25">
      <c r="I504" s="67"/>
      <c r="J504" s="65"/>
    </row>
    <row r="505" spans="9:10" ht="17.25">
      <c r="I505" s="67"/>
      <c r="J505" s="65"/>
    </row>
    <row r="506" spans="9:10" ht="17.25">
      <c r="I506" s="67"/>
      <c r="J506" s="65"/>
    </row>
    <row r="507" spans="9:10" ht="17.25">
      <c r="I507" s="67"/>
      <c r="J507" s="65"/>
    </row>
    <row r="508" spans="9:10" ht="17.25">
      <c r="I508" s="67"/>
      <c r="J508" s="65"/>
    </row>
    <row r="509" spans="9:10" ht="17.25">
      <c r="I509" s="67"/>
      <c r="J509" s="65"/>
    </row>
    <row r="510" spans="9:10" ht="17.25">
      <c r="I510" s="67"/>
      <c r="J510" s="65"/>
    </row>
    <row r="511" spans="9:10" ht="17.25">
      <c r="I511" s="67"/>
      <c r="J511" s="65"/>
    </row>
    <row r="512" spans="9:10" ht="17.25">
      <c r="I512" s="67"/>
      <c r="J512" s="65"/>
    </row>
    <row r="513" spans="9:10" ht="17.25">
      <c r="I513" s="67"/>
      <c r="J513" s="65"/>
    </row>
    <row r="514" spans="9:10" ht="17.25">
      <c r="I514" s="67"/>
      <c r="J514" s="65"/>
    </row>
    <row r="515" spans="9:10" ht="17.25">
      <c r="I515" s="67"/>
      <c r="J515" s="65"/>
    </row>
    <row r="516" spans="9:10" ht="17.25">
      <c r="I516" s="67"/>
      <c r="J516" s="65"/>
    </row>
    <row r="517" spans="9:10" ht="17.25">
      <c r="I517" s="67"/>
      <c r="J517" s="65"/>
    </row>
    <row r="518" spans="9:10" ht="17.25">
      <c r="I518" s="67"/>
      <c r="J518" s="65"/>
    </row>
    <row r="519" spans="9:10" ht="17.25">
      <c r="I519" s="67"/>
      <c r="J519" s="65"/>
    </row>
    <row r="520" spans="9:10" ht="17.25">
      <c r="I520" s="67"/>
      <c r="J520" s="65"/>
    </row>
    <row r="521" spans="9:10" ht="17.25">
      <c r="I521" s="67"/>
      <c r="J521" s="65"/>
    </row>
    <row r="522" spans="9:10" ht="17.25">
      <c r="I522" s="67"/>
      <c r="J522" s="65"/>
    </row>
    <row r="523" spans="9:10" ht="17.25">
      <c r="I523" s="67"/>
      <c r="J523" s="65"/>
    </row>
    <row r="524" spans="9:10" ht="17.25">
      <c r="I524" s="67"/>
      <c r="J524" s="65"/>
    </row>
    <row r="525" spans="9:10" ht="17.25">
      <c r="I525" s="67"/>
      <c r="J525" s="65"/>
    </row>
    <row r="526" spans="9:10" ht="17.25">
      <c r="I526" s="67"/>
      <c r="J526" s="65"/>
    </row>
    <row r="527" spans="9:10" ht="17.25">
      <c r="I527" s="67"/>
      <c r="J527" s="65"/>
    </row>
    <row r="528" spans="9:10" ht="17.25">
      <c r="I528" s="67"/>
      <c r="J528" s="65"/>
    </row>
    <row r="529" spans="9:10" ht="17.25">
      <c r="I529" s="67"/>
      <c r="J529" s="65"/>
    </row>
    <row r="530" spans="9:10" ht="17.25">
      <c r="I530" s="67"/>
      <c r="J530" s="65"/>
    </row>
    <row r="531" ht="17.25">
      <c r="J531" s="65"/>
    </row>
    <row r="532" ht="17.25">
      <c r="J532" s="65"/>
    </row>
    <row r="533" ht="17.25">
      <c r="J533" s="65"/>
    </row>
    <row r="534" ht="17.25">
      <c r="J534" s="65"/>
    </row>
    <row r="535" ht="17.25">
      <c r="J535" s="65"/>
    </row>
    <row r="536" ht="17.25">
      <c r="J536" s="65"/>
    </row>
    <row r="537" ht="17.25">
      <c r="J537" s="65"/>
    </row>
    <row r="538" ht="17.25">
      <c r="J538" s="65"/>
    </row>
    <row r="539" ht="17.25">
      <c r="J539" s="65"/>
    </row>
    <row r="540" ht="17.25">
      <c r="J540" s="65"/>
    </row>
    <row r="541" ht="17.25">
      <c r="J541" s="65"/>
    </row>
    <row r="542" ht="17.25">
      <c r="J542" s="65"/>
    </row>
    <row r="543" ht="17.25">
      <c r="J543" s="65"/>
    </row>
    <row r="544" ht="17.25">
      <c r="J544" s="65"/>
    </row>
    <row r="545" ht="17.25">
      <c r="J545" s="65"/>
    </row>
    <row r="546" ht="17.25">
      <c r="J546" s="65"/>
    </row>
    <row r="547" ht="17.25">
      <c r="J547" s="65"/>
    </row>
    <row r="548" ht="17.25">
      <c r="J548" s="65"/>
    </row>
    <row r="549" ht="17.25">
      <c r="J549" s="65"/>
    </row>
    <row r="550" ht="17.25">
      <c r="J550" s="65"/>
    </row>
    <row r="551" ht="17.25">
      <c r="J551" s="65"/>
    </row>
    <row r="552" ht="17.25">
      <c r="J552" s="65"/>
    </row>
    <row r="553" ht="17.25">
      <c r="J553" s="65"/>
    </row>
    <row r="554" ht="17.25">
      <c r="J554" s="65"/>
    </row>
    <row r="555" ht="17.25">
      <c r="J555" s="65"/>
    </row>
    <row r="556" ht="17.25">
      <c r="J556" s="65"/>
    </row>
    <row r="557" ht="17.25">
      <c r="J557" s="65"/>
    </row>
    <row r="558" ht="17.25">
      <c r="J558" s="65"/>
    </row>
    <row r="559" ht="17.25">
      <c r="J559" s="65"/>
    </row>
    <row r="560" ht="17.25">
      <c r="J560" s="65"/>
    </row>
    <row r="561" ht="17.25">
      <c r="J561" s="65"/>
    </row>
    <row r="562" ht="17.25">
      <c r="J562" s="65"/>
    </row>
    <row r="563" ht="17.25">
      <c r="J563" s="65"/>
    </row>
    <row r="564" ht="17.25">
      <c r="J564" s="65"/>
    </row>
    <row r="565" ht="17.25">
      <c r="J565" s="65"/>
    </row>
    <row r="566" ht="17.25">
      <c r="J566" s="65"/>
    </row>
    <row r="567" ht="17.25">
      <c r="J567" s="65"/>
    </row>
    <row r="568" ht="17.25">
      <c r="J568" s="65"/>
    </row>
    <row r="569" ht="17.25">
      <c r="J569" s="65"/>
    </row>
    <row r="570" ht="17.25">
      <c r="J570" s="65"/>
    </row>
    <row r="571" ht="17.25">
      <c r="J571" s="65"/>
    </row>
    <row r="572" ht="17.25">
      <c r="J572" s="65"/>
    </row>
    <row r="573" ht="17.25">
      <c r="J573" s="65"/>
    </row>
    <row r="574" ht="17.25">
      <c r="J574" s="65"/>
    </row>
    <row r="575" ht="17.25">
      <c r="J575" s="65"/>
    </row>
    <row r="576" ht="17.25">
      <c r="J576" s="65"/>
    </row>
    <row r="577" ht="17.25">
      <c r="J577" s="65"/>
    </row>
    <row r="578" ht="17.25">
      <c r="J578" s="65"/>
    </row>
    <row r="579" ht="17.25">
      <c r="J579" s="65"/>
    </row>
    <row r="580" ht="17.25">
      <c r="J580" s="65"/>
    </row>
    <row r="581" ht="17.25">
      <c r="J581" s="65"/>
    </row>
    <row r="582" ht="17.25">
      <c r="J582" s="65"/>
    </row>
    <row r="583" ht="17.25">
      <c r="J583" s="65"/>
    </row>
    <row r="584" ht="17.25">
      <c r="J584" s="65"/>
    </row>
    <row r="585" ht="17.25">
      <c r="J585" s="65"/>
    </row>
    <row r="586" ht="17.25">
      <c r="J586" s="65"/>
    </row>
    <row r="587" ht="17.25">
      <c r="J587" s="65"/>
    </row>
    <row r="588" ht="17.25">
      <c r="J588" s="65"/>
    </row>
    <row r="589" ht="17.25">
      <c r="J589" s="65"/>
    </row>
    <row r="590" ht="17.25">
      <c r="J590" s="65"/>
    </row>
    <row r="591" ht="17.25">
      <c r="J591" s="65"/>
    </row>
    <row r="592" ht="17.25">
      <c r="J592" s="65"/>
    </row>
    <row r="593" ht="17.25">
      <c r="J593" s="65"/>
    </row>
    <row r="594" ht="17.25">
      <c r="J594" s="65"/>
    </row>
    <row r="595" ht="17.25">
      <c r="J595" s="65"/>
    </row>
    <row r="596" ht="17.25">
      <c r="J596" s="65"/>
    </row>
    <row r="597" ht="17.25">
      <c r="J597" s="65"/>
    </row>
    <row r="598" ht="17.25">
      <c r="J598" s="65"/>
    </row>
    <row r="599" ht="17.25">
      <c r="J599" s="65"/>
    </row>
    <row r="600" ht="17.25">
      <c r="J600" s="65"/>
    </row>
    <row r="601" ht="17.25">
      <c r="J601" s="65"/>
    </row>
    <row r="602" ht="17.25">
      <c r="J602" s="65"/>
    </row>
    <row r="603" ht="17.25">
      <c r="J603" s="65"/>
    </row>
    <row r="604" ht="17.25">
      <c r="J604" s="65"/>
    </row>
    <row r="605" ht="17.25">
      <c r="J605" s="65"/>
    </row>
    <row r="606" ht="17.25">
      <c r="J606" s="65"/>
    </row>
    <row r="607" ht="17.25">
      <c r="J607" s="65"/>
    </row>
    <row r="608" ht="17.25">
      <c r="J608" s="65"/>
    </row>
    <row r="609" ht="17.25">
      <c r="J609" s="65"/>
    </row>
    <row r="610" ht="17.25">
      <c r="J610" s="65"/>
    </row>
    <row r="611" ht="17.25">
      <c r="J611" s="65"/>
    </row>
    <row r="612" ht="17.25">
      <c r="J612" s="65"/>
    </row>
    <row r="613" ht="17.25">
      <c r="J613" s="65"/>
    </row>
    <row r="614" ht="17.25">
      <c r="J614" s="65"/>
    </row>
    <row r="615" ht="17.25">
      <c r="J615" s="65"/>
    </row>
    <row r="616" ht="17.25">
      <c r="J616" s="65"/>
    </row>
    <row r="617" ht="17.25">
      <c r="J617" s="65"/>
    </row>
    <row r="618" ht="17.25">
      <c r="J618" s="65"/>
    </row>
    <row r="619" ht="17.25">
      <c r="J619" s="65"/>
    </row>
    <row r="620" ht="17.25">
      <c r="J620" s="65"/>
    </row>
    <row r="621" ht="17.25">
      <c r="J621" s="65"/>
    </row>
    <row r="622" ht="17.25">
      <c r="J622" s="65"/>
    </row>
    <row r="623" ht="17.25">
      <c r="J623" s="65"/>
    </row>
    <row r="624" ht="17.25">
      <c r="J624" s="65"/>
    </row>
    <row r="625" ht="17.25">
      <c r="J625" s="65"/>
    </row>
    <row r="626" ht="17.25">
      <c r="J626" s="65"/>
    </row>
    <row r="627" ht="17.25">
      <c r="J627" s="65"/>
    </row>
    <row r="628" ht="17.25">
      <c r="J628" s="65"/>
    </row>
    <row r="629" ht="17.25">
      <c r="J629" s="65"/>
    </row>
    <row r="630" ht="17.25">
      <c r="J630" s="65"/>
    </row>
    <row r="631" ht="17.25">
      <c r="J631" s="65"/>
    </row>
    <row r="632" ht="17.25">
      <c r="J632" s="65"/>
    </row>
    <row r="633" ht="17.25">
      <c r="J633" s="65"/>
    </row>
    <row r="634" ht="17.25">
      <c r="J634" s="65"/>
    </row>
    <row r="635" ht="17.25">
      <c r="J635" s="65"/>
    </row>
    <row r="636" ht="17.25">
      <c r="J636" s="65"/>
    </row>
    <row r="637" ht="17.25">
      <c r="J637" s="65"/>
    </row>
    <row r="638" ht="17.25">
      <c r="J638" s="65"/>
    </row>
    <row r="639" ht="17.25">
      <c r="J639" s="65"/>
    </row>
    <row r="640" ht="17.25">
      <c r="J640" s="65"/>
    </row>
    <row r="641" ht="17.25">
      <c r="J641" s="65"/>
    </row>
    <row r="642" ht="17.25">
      <c r="J642" s="65"/>
    </row>
    <row r="643" ht="17.25">
      <c r="J643" s="65"/>
    </row>
    <row r="644" ht="17.25">
      <c r="J644" s="65"/>
    </row>
    <row r="645" ht="17.25">
      <c r="J645" s="65"/>
    </row>
    <row r="646" ht="17.25">
      <c r="J646" s="65"/>
    </row>
    <row r="647" ht="17.25">
      <c r="J647" s="65"/>
    </row>
    <row r="648" ht="17.25">
      <c r="J648" s="65"/>
    </row>
    <row r="649" ht="17.25">
      <c r="J649" s="65"/>
    </row>
    <row r="650" ht="17.25">
      <c r="J650" s="65"/>
    </row>
    <row r="651" ht="17.25">
      <c r="J651" s="65"/>
    </row>
    <row r="652" ht="17.25">
      <c r="J652" s="65"/>
    </row>
    <row r="653" ht="17.25">
      <c r="J653" s="65"/>
    </row>
    <row r="654" ht="17.25">
      <c r="J654" s="65"/>
    </row>
    <row r="655" ht="17.25">
      <c r="J655" s="65"/>
    </row>
    <row r="656" ht="17.25">
      <c r="J656" s="65"/>
    </row>
    <row r="657" ht="17.25">
      <c r="J657" s="65"/>
    </row>
    <row r="658" ht="17.25">
      <c r="J658" s="65"/>
    </row>
    <row r="659" ht="17.25">
      <c r="J659" s="65"/>
    </row>
    <row r="660" ht="17.25">
      <c r="J660" s="65"/>
    </row>
    <row r="661" ht="17.25">
      <c r="J661" s="65"/>
    </row>
    <row r="662" ht="17.25">
      <c r="J662" s="65"/>
    </row>
    <row r="663" ht="17.25">
      <c r="J663" s="65"/>
    </row>
    <row r="664" ht="17.25">
      <c r="J664" s="65"/>
    </row>
    <row r="665" ht="17.25">
      <c r="J665" s="65"/>
    </row>
    <row r="666" ht="17.25">
      <c r="J666" s="65"/>
    </row>
    <row r="667" ht="17.25">
      <c r="J667" s="65"/>
    </row>
    <row r="668" ht="17.25">
      <c r="J668" s="65"/>
    </row>
    <row r="669" ht="17.25">
      <c r="J669" s="65"/>
    </row>
    <row r="670" ht="17.25">
      <c r="J670" s="65"/>
    </row>
    <row r="671" ht="17.25">
      <c r="J671" s="65"/>
    </row>
    <row r="672" ht="17.25">
      <c r="J672" s="65"/>
    </row>
    <row r="673" ht="17.25">
      <c r="J673" s="65"/>
    </row>
    <row r="674" ht="17.25">
      <c r="J674" s="65"/>
    </row>
    <row r="675" ht="17.25">
      <c r="J675" s="65"/>
    </row>
    <row r="676" ht="17.25">
      <c r="J676" s="65"/>
    </row>
    <row r="677" ht="17.25">
      <c r="J677" s="65"/>
    </row>
    <row r="678" ht="17.25">
      <c r="J678" s="65"/>
    </row>
    <row r="679" ht="17.25">
      <c r="J679" s="65"/>
    </row>
    <row r="680" ht="17.25">
      <c r="J680" s="65"/>
    </row>
    <row r="681" ht="17.25">
      <c r="J681" s="65"/>
    </row>
    <row r="682" ht="17.25">
      <c r="J682" s="65"/>
    </row>
    <row r="683" ht="17.25">
      <c r="J683" s="65"/>
    </row>
    <row r="684" ht="17.25">
      <c r="J684" s="65"/>
    </row>
    <row r="685" ht="17.25">
      <c r="J685" s="65"/>
    </row>
    <row r="686" ht="17.25">
      <c r="J686" s="65"/>
    </row>
    <row r="687" ht="17.25">
      <c r="J687" s="65"/>
    </row>
    <row r="688" ht="17.25">
      <c r="J688" s="65"/>
    </row>
    <row r="689" ht="17.25">
      <c r="J689" s="65"/>
    </row>
    <row r="690" ht="17.25">
      <c r="J690" s="65"/>
    </row>
    <row r="691" ht="17.25">
      <c r="J691" s="65"/>
    </row>
    <row r="692" ht="17.25">
      <c r="J692" s="65"/>
    </row>
    <row r="693" ht="17.25">
      <c r="J693" s="65"/>
    </row>
    <row r="694" ht="17.25">
      <c r="J694" s="65"/>
    </row>
    <row r="695" ht="17.25">
      <c r="J695" s="65"/>
    </row>
    <row r="696" ht="17.25">
      <c r="J696" s="65"/>
    </row>
    <row r="697" ht="17.25">
      <c r="J697" s="65"/>
    </row>
    <row r="698" ht="17.25">
      <c r="J698" s="65"/>
    </row>
    <row r="699" ht="17.25">
      <c r="J699" s="65"/>
    </row>
    <row r="700" ht="17.25">
      <c r="J700" s="65"/>
    </row>
    <row r="701" ht="17.25">
      <c r="J701" s="65"/>
    </row>
    <row r="702" ht="17.25">
      <c r="J702" s="65"/>
    </row>
    <row r="703" ht="17.25">
      <c r="J703" s="65"/>
    </row>
    <row r="704" ht="17.25">
      <c r="J704" s="65"/>
    </row>
    <row r="705" ht="17.25">
      <c r="J705" s="65"/>
    </row>
    <row r="706" ht="17.25">
      <c r="J706" s="65"/>
    </row>
    <row r="707" ht="17.25">
      <c r="J707" s="65"/>
    </row>
    <row r="708" ht="17.25">
      <c r="J708" s="65"/>
    </row>
    <row r="709" ht="17.25">
      <c r="J709" s="65"/>
    </row>
    <row r="710" ht="17.25">
      <c r="J710" s="65"/>
    </row>
    <row r="711" ht="17.25">
      <c r="J711" s="65"/>
    </row>
    <row r="712" ht="17.25">
      <c r="J712" s="65"/>
    </row>
    <row r="713" ht="17.25">
      <c r="J713" s="65"/>
    </row>
    <row r="714" ht="17.25">
      <c r="J714" s="65"/>
    </row>
    <row r="715" ht="17.25">
      <c r="J715" s="65"/>
    </row>
    <row r="716" ht="17.25">
      <c r="J716" s="65"/>
    </row>
    <row r="717" ht="17.25">
      <c r="J717" s="65"/>
    </row>
    <row r="718" ht="17.25">
      <c r="J718" s="65"/>
    </row>
    <row r="719" ht="17.25">
      <c r="J719" s="65"/>
    </row>
    <row r="720" ht="17.25">
      <c r="J720" s="65"/>
    </row>
    <row r="721" ht="17.25">
      <c r="J721" s="65"/>
    </row>
    <row r="722" ht="17.25">
      <c r="J722" s="65"/>
    </row>
    <row r="723" ht="17.25">
      <c r="J723" s="65"/>
    </row>
    <row r="724" ht="17.25">
      <c r="J724" s="65"/>
    </row>
    <row r="725" ht="17.25">
      <c r="J725" s="65"/>
    </row>
    <row r="726" ht="17.25">
      <c r="J726" s="65"/>
    </row>
    <row r="727" ht="17.25">
      <c r="J727" s="65"/>
    </row>
    <row r="728" ht="17.25">
      <c r="J728" s="65"/>
    </row>
    <row r="729" ht="17.25">
      <c r="J729" s="65"/>
    </row>
    <row r="730" ht="17.25">
      <c r="J730" s="65"/>
    </row>
    <row r="731" ht="17.25">
      <c r="J731" s="65"/>
    </row>
    <row r="732" ht="17.25">
      <c r="J732" s="65"/>
    </row>
    <row r="733" ht="17.25">
      <c r="J733" s="65"/>
    </row>
    <row r="734" ht="17.25">
      <c r="J734" s="65"/>
    </row>
    <row r="735" ht="17.25">
      <c r="J735" s="65"/>
    </row>
    <row r="736" ht="17.25">
      <c r="J736" s="65"/>
    </row>
    <row r="737" ht="17.25">
      <c r="J737" s="65"/>
    </row>
    <row r="738" ht="17.25">
      <c r="J738" s="65"/>
    </row>
    <row r="739" ht="17.25">
      <c r="J739" s="65"/>
    </row>
    <row r="740" ht="17.25">
      <c r="J740" s="65"/>
    </row>
    <row r="741" ht="17.25">
      <c r="J741" s="65"/>
    </row>
    <row r="742" ht="17.25">
      <c r="J742" s="65"/>
    </row>
    <row r="743" ht="17.25">
      <c r="J743" s="65"/>
    </row>
    <row r="744" ht="17.25">
      <c r="J744" s="65"/>
    </row>
    <row r="745" ht="17.25">
      <c r="J745" s="65"/>
    </row>
    <row r="746" ht="17.25">
      <c r="J746" s="65"/>
    </row>
    <row r="747" ht="17.25">
      <c r="J747" s="65"/>
    </row>
    <row r="748" ht="17.25">
      <c r="J748" s="65"/>
    </row>
    <row r="749" ht="17.25">
      <c r="J749" s="65"/>
    </row>
    <row r="750" ht="17.25">
      <c r="J750" s="65"/>
    </row>
    <row r="751" ht="17.25">
      <c r="J751" s="65"/>
    </row>
    <row r="752" ht="17.25">
      <c r="J752" s="65"/>
    </row>
    <row r="753" ht="17.25">
      <c r="J753" s="65"/>
    </row>
    <row r="754" ht="17.25">
      <c r="J754" s="65"/>
    </row>
    <row r="755" ht="17.25">
      <c r="J755" s="65"/>
    </row>
    <row r="756" ht="17.25">
      <c r="J756" s="65"/>
    </row>
    <row r="757" ht="17.25">
      <c r="J757" s="65"/>
    </row>
    <row r="758" ht="17.25">
      <c r="J758" s="65"/>
    </row>
    <row r="759" ht="17.25">
      <c r="J759" s="65"/>
    </row>
    <row r="760" ht="17.25">
      <c r="J760" s="65"/>
    </row>
    <row r="761" ht="17.25">
      <c r="J761" s="65"/>
    </row>
    <row r="762" ht="17.25">
      <c r="J762" s="65"/>
    </row>
    <row r="763" ht="17.25">
      <c r="J763" s="65"/>
    </row>
    <row r="764" ht="17.25">
      <c r="J764" s="65"/>
    </row>
    <row r="765" ht="17.25">
      <c r="J765" s="65"/>
    </row>
    <row r="766" ht="17.25">
      <c r="J766" s="65"/>
    </row>
    <row r="767" ht="17.25">
      <c r="J767" s="65"/>
    </row>
    <row r="768" ht="17.25">
      <c r="J768" s="65"/>
    </row>
    <row r="769" ht="17.25">
      <c r="J769" s="65"/>
    </row>
    <row r="770" ht="17.25">
      <c r="J770" s="65"/>
    </row>
    <row r="771" ht="17.25">
      <c r="J771" s="65"/>
    </row>
    <row r="772" ht="17.25">
      <c r="J772" s="65"/>
    </row>
    <row r="773" ht="17.25">
      <c r="J773" s="65"/>
    </row>
    <row r="774" ht="17.25">
      <c r="J774" s="65"/>
    </row>
    <row r="775" ht="17.25">
      <c r="J775" s="65"/>
    </row>
    <row r="776" ht="17.25">
      <c r="J776" s="65"/>
    </row>
    <row r="777" ht="17.25">
      <c r="J777" s="65"/>
    </row>
    <row r="778" ht="17.25">
      <c r="J778" s="65"/>
    </row>
    <row r="779" ht="17.25">
      <c r="J779" s="65"/>
    </row>
    <row r="780" ht="17.25">
      <c r="J780" s="65"/>
    </row>
    <row r="781" ht="17.25">
      <c r="J781" s="65"/>
    </row>
    <row r="782" ht="17.25">
      <c r="J782" s="65"/>
    </row>
    <row r="783" ht="17.25">
      <c r="J783" s="65"/>
    </row>
    <row r="784" ht="17.25">
      <c r="J784" s="65"/>
    </row>
    <row r="785" ht="17.25">
      <c r="J785" s="65"/>
    </row>
    <row r="786" ht="17.25">
      <c r="J786" s="65"/>
    </row>
    <row r="787" ht="17.25">
      <c r="J787" s="65"/>
    </row>
    <row r="788" ht="17.25">
      <c r="J788" s="65"/>
    </row>
    <row r="789" ht="17.25">
      <c r="J789" s="65"/>
    </row>
    <row r="790" ht="17.25">
      <c r="J790" s="65"/>
    </row>
    <row r="791" ht="17.25">
      <c r="J791" s="65"/>
    </row>
    <row r="792" ht="17.25">
      <c r="J792" s="65"/>
    </row>
    <row r="793" ht="17.25">
      <c r="J793" s="65"/>
    </row>
    <row r="794" ht="17.25">
      <c r="J794" s="65"/>
    </row>
    <row r="795" ht="17.25">
      <c r="J795" s="65"/>
    </row>
    <row r="796" ht="17.25">
      <c r="J796" s="65"/>
    </row>
    <row r="797" ht="17.25">
      <c r="J797" s="65"/>
    </row>
    <row r="798" ht="17.25">
      <c r="J798" s="65"/>
    </row>
    <row r="799" ht="17.25">
      <c r="J799" s="65"/>
    </row>
    <row r="800" ht="17.25">
      <c r="J800" s="65"/>
    </row>
    <row r="801" ht="17.25">
      <c r="J801" s="65"/>
    </row>
    <row r="802" ht="17.25">
      <c r="J802" s="65"/>
    </row>
    <row r="803" ht="17.25">
      <c r="J803" s="65"/>
    </row>
    <row r="804" ht="17.25">
      <c r="J804" s="65"/>
    </row>
    <row r="805" ht="17.25">
      <c r="J805" s="65"/>
    </row>
    <row r="806" ht="17.25">
      <c r="J806" s="65"/>
    </row>
    <row r="807" ht="17.25">
      <c r="J807" s="65"/>
    </row>
    <row r="808" ht="17.25">
      <c r="J808" s="65"/>
    </row>
    <row r="809" ht="17.25">
      <c r="J809" s="65"/>
    </row>
    <row r="810" ht="17.25">
      <c r="J810" s="65"/>
    </row>
    <row r="811" ht="17.25">
      <c r="J811" s="65"/>
    </row>
    <row r="812" ht="17.25">
      <c r="J812" s="65"/>
    </row>
    <row r="813" ht="17.25">
      <c r="J813" s="65"/>
    </row>
    <row r="814" ht="17.25">
      <c r="J814" s="65"/>
    </row>
    <row r="815" ht="17.25">
      <c r="J815" s="65"/>
    </row>
    <row r="816" ht="17.25">
      <c r="J816" s="65"/>
    </row>
    <row r="817" ht="17.25">
      <c r="J817" s="65"/>
    </row>
    <row r="818" ht="17.25">
      <c r="J818" s="65"/>
    </row>
    <row r="819" ht="17.25">
      <c r="J819" s="65"/>
    </row>
    <row r="820" ht="17.25">
      <c r="J820" s="65"/>
    </row>
    <row r="821" ht="17.25">
      <c r="J821" s="65"/>
    </row>
    <row r="822" ht="17.25">
      <c r="J822" s="65"/>
    </row>
    <row r="823" ht="17.25">
      <c r="J823" s="65"/>
    </row>
    <row r="824" ht="17.25">
      <c r="J824" s="65"/>
    </row>
    <row r="825" ht="17.25">
      <c r="J825" s="65"/>
    </row>
    <row r="826" ht="17.25">
      <c r="J826" s="65"/>
    </row>
    <row r="827" ht="17.25">
      <c r="J827" s="65"/>
    </row>
    <row r="828" ht="17.25">
      <c r="J828" s="65"/>
    </row>
    <row r="829" ht="17.25">
      <c r="J829" s="65"/>
    </row>
    <row r="830" ht="17.25">
      <c r="J830" s="65"/>
    </row>
    <row r="831" ht="17.25">
      <c r="J831" s="65"/>
    </row>
    <row r="832" ht="17.25">
      <c r="J832" s="65"/>
    </row>
    <row r="833" ht="17.25">
      <c r="J833" s="65"/>
    </row>
    <row r="834" ht="17.25">
      <c r="J834" s="65"/>
    </row>
    <row r="835" ht="17.25">
      <c r="J835" s="65"/>
    </row>
    <row r="836" ht="17.25">
      <c r="J836" s="65"/>
    </row>
    <row r="837" ht="17.25">
      <c r="J837" s="65"/>
    </row>
    <row r="838" ht="17.25">
      <c r="J838" s="65"/>
    </row>
    <row r="839" ht="17.25">
      <c r="J839" s="65"/>
    </row>
    <row r="840" ht="17.25">
      <c r="J840" s="65"/>
    </row>
    <row r="841" ht="17.25">
      <c r="J841" s="65"/>
    </row>
    <row r="842" ht="17.25">
      <c r="J842" s="65"/>
    </row>
    <row r="843" ht="17.25">
      <c r="J843" s="65"/>
    </row>
    <row r="844" ht="17.25">
      <c r="J844" s="65"/>
    </row>
    <row r="845" ht="17.25">
      <c r="J845" s="65"/>
    </row>
    <row r="846" ht="17.25">
      <c r="J846" s="65"/>
    </row>
    <row r="847" ht="17.25">
      <c r="J847" s="65"/>
    </row>
    <row r="848" ht="17.25">
      <c r="J848" s="65"/>
    </row>
    <row r="849" ht="17.25">
      <c r="J849" s="65"/>
    </row>
    <row r="850" ht="17.25">
      <c r="J850" s="65"/>
    </row>
    <row r="851" ht="17.25">
      <c r="J851" s="65"/>
    </row>
    <row r="852" ht="17.25">
      <c r="J852" s="65"/>
    </row>
    <row r="853" ht="17.25">
      <c r="J853" s="65"/>
    </row>
    <row r="854" ht="17.25">
      <c r="J854" s="65"/>
    </row>
    <row r="855" ht="17.25">
      <c r="J855" s="65"/>
    </row>
    <row r="856" ht="17.25">
      <c r="J856" s="65"/>
    </row>
    <row r="857" ht="17.25">
      <c r="J857" s="65"/>
    </row>
    <row r="858" ht="17.25">
      <c r="J858" s="65"/>
    </row>
    <row r="859" ht="17.25">
      <c r="J859" s="65"/>
    </row>
    <row r="860" ht="17.25">
      <c r="J860" s="65"/>
    </row>
    <row r="861" ht="17.25">
      <c r="J861" s="65"/>
    </row>
    <row r="862" ht="17.25">
      <c r="J862" s="65"/>
    </row>
    <row r="863" ht="17.25">
      <c r="J863" s="65"/>
    </row>
    <row r="864" ht="17.25">
      <c r="J864" s="65"/>
    </row>
    <row r="865" ht="17.25">
      <c r="J865" s="65"/>
    </row>
    <row r="866" ht="17.25">
      <c r="J866" s="65"/>
    </row>
    <row r="867" ht="17.25">
      <c r="J867" s="65"/>
    </row>
    <row r="868" ht="17.25">
      <c r="J868" s="65"/>
    </row>
    <row r="869" ht="17.25">
      <c r="J869" s="65"/>
    </row>
    <row r="870" ht="17.25">
      <c r="J870" s="65"/>
    </row>
    <row r="871" ht="17.25">
      <c r="J871" s="65"/>
    </row>
    <row r="872" ht="17.25">
      <c r="J872" s="65"/>
    </row>
    <row r="873" ht="17.25">
      <c r="J873" s="65"/>
    </row>
    <row r="874" ht="17.25">
      <c r="J874" s="65"/>
    </row>
    <row r="875" ht="17.25">
      <c r="J875" s="65"/>
    </row>
    <row r="876" ht="17.25">
      <c r="J876" s="65"/>
    </row>
    <row r="877" ht="17.25">
      <c r="J877" s="65"/>
    </row>
    <row r="878" ht="17.25">
      <c r="J878" s="65"/>
    </row>
    <row r="879" ht="17.25">
      <c r="J879" s="65"/>
    </row>
    <row r="880" ht="17.25">
      <c r="J880" s="65"/>
    </row>
    <row r="881" ht="17.25">
      <c r="J881" s="65"/>
    </row>
    <row r="882" ht="17.25">
      <c r="J882" s="65"/>
    </row>
    <row r="883" ht="17.25">
      <c r="J883" s="65"/>
    </row>
    <row r="884" ht="17.25">
      <c r="J884" s="65"/>
    </row>
    <row r="885" ht="17.25">
      <c r="J885" s="65"/>
    </row>
    <row r="886" ht="17.25">
      <c r="J886" s="65"/>
    </row>
    <row r="887" ht="17.25">
      <c r="J887" s="65"/>
    </row>
    <row r="888" ht="17.25">
      <c r="J888" s="65"/>
    </row>
    <row r="889" ht="17.25">
      <c r="J889" s="65"/>
    </row>
    <row r="890" ht="17.25">
      <c r="J890" s="65"/>
    </row>
    <row r="891" ht="17.25">
      <c r="J891" s="65"/>
    </row>
    <row r="892" ht="17.25">
      <c r="J892" s="65"/>
    </row>
    <row r="893" ht="17.25">
      <c r="J893" s="65"/>
    </row>
    <row r="894" ht="17.25">
      <c r="J894" s="65"/>
    </row>
    <row r="895" ht="17.25">
      <c r="J895" s="65"/>
    </row>
    <row r="896" ht="17.25">
      <c r="J896" s="65"/>
    </row>
    <row r="897" ht="17.25">
      <c r="J897" s="65"/>
    </row>
    <row r="898" ht="17.25">
      <c r="J898" s="65"/>
    </row>
    <row r="899" ht="17.25">
      <c r="J899" s="65"/>
    </row>
    <row r="900" ht="17.25">
      <c r="J900" s="65"/>
    </row>
    <row r="901" ht="17.25">
      <c r="J901" s="65"/>
    </row>
    <row r="902" ht="17.25">
      <c r="J902" s="65"/>
    </row>
    <row r="903" ht="17.25">
      <c r="J903" s="65"/>
    </row>
    <row r="904" ht="17.25">
      <c r="J904" s="65"/>
    </row>
    <row r="905" ht="17.25">
      <c r="J905" s="65"/>
    </row>
    <row r="906" ht="17.25">
      <c r="J906" s="65"/>
    </row>
    <row r="907" ht="17.25">
      <c r="J907" s="65"/>
    </row>
    <row r="908" ht="17.25">
      <c r="J908" s="65"/>
    </row>
    <row r="909" ht="17.25">
      <c r="J909" s="65"/>
    </row>
    <row r="910" ht="17.25">
      <c r="J910" s="65"/>
    </row>
    <row r="911" ht="17.25">
      <c r="J911" s="65"/>
    </row>
    <row r="912" ht="17.25">
      <c r="J912" s="65"/>
    </row>
    <row r="913" ht="17.25">
      <c r="J913" s="65"/>
    </row>
    <row r="914" ht="17.25">
      <c r="J914" s="65"/>
    </row>
    <row r="915" ht="17.25">
      <c r="J915" s="65"/>
    </row>
    <row r="916" ht="17.25">
      <c r="J916" s="65"/>
    </row>
    <row r="917" ht="17.25">
      <c r="J917" s="65"/>
    </row>
    <row r="918" ht="17.25">
      <c r="J918" s="65"/>
    </row>
    <row r="919" ht="17.25">
      <c r="J919" s="65"/>
    </row>
    <row r="920" ht="17.25">
      <c r="J920" s="65"/>
    </row>
    <row r="921" ht="17.25">
      <c r="J921" s="65"/>
    </row>
    <row r="922" ht="17.25">
      <c r="J922" s="65"/>
    </row>
    <row r="923" ht="17.25">
      <c r="J923" s="65"/>
    </row>
    <row r="924" ht="17.25">
      <c r="J924" s="65"/>
    </row>
    <row r="925" ht="17.25">
      <c r="J925" s="65"/>
    </row>
    <row r="926" ht="17.25">
      <c r="J926" s="65"/>
    </row>
    <row r="927" ht="17.25">
      <c r="J927" s="65"/>
    </row>
    <row r="928" ht="17.25">
      <c r="J928" s="65"/>
    </row>
    <row r="929" ht="17.25">
      <c r="J929" s="65"/>
    </row>
    <row r="930" ht="17.25">
      <c r="J930" s="65"/>
    </row>
    <row r="931" ht="17.25">
      <c r="J931" s="65"/>
    </row>
    <row r="932" ht="17.25">
      <c r="J932" s="65"/>
    </row>
    <row r="933" ht="17.25">
      <c r="J933" s="65"/>
    </row>
    <row r="934" ht="17.25">
      <c r="J934" s="65"/>
    </row>
    <row r="935" ht="17.25">
      <c r="J935" s="65"/>
    </row>
    <row r="936" ht="17.25">
      <c r="J936" s="65"/>
    </row>
    <row r="937" ht="17.25">
      <c r="J937" s="65"/>
    </row>
    <row r="938" ht="17.25">
      <c r="J938" s="65"/>
    </row>
    <row r="939" ht="17.25">
      <c r="J939" s="65"/>
    </row>
    <row r="940" ht="17.25">
      <c r="J940" s="65"/>
    </row>
    <row r="941" ht="17.25">
      <c r="J941" s="65"/>
    </row>
    <row r="942" ht="17.25">
      <c r="J942" s="65"/>
    </row>
    <row r="943" ht="17.25">
      <c r="J943" s="65"/>
    </row>
    <row r="944" ht="17.25">
      <c r="J944" s="65"/>
    </row>
    <row r="945" ht="17.25">
      <c r="J945" s="65"/>
    </row>
    <row r="946" ht="17.25">
      <c r="J946" s="65"/>
    </row>
    <row r="947" ht="17.25">
      <c r="J947" s="65"/>
    </row>
    <row r="948" ht="17.25">
      <c r="J948" s="65"/>
    </row>
    <row r="949" ht="17.25">
      <c r="J949" s="65"/>
    </row>
    <row r="950" ht="17.25">
      <c r="J950" s="65"/>
    </row>
    <row r="951" ht="17.25">
      <c r="J951" s="65"/>
    </row>
    <row r="952" ht="17.25">
      <c r="J952" s="65"/>
    </row>
    <row r="953" ht="17.25">
      <c r="J953" s="65"/>
    </row>
    <row r="954" ht="17.25">
      <c r="J954" s="65"/>
    </row>
    <row r="955" ht="17.25">
      <c r="J955" s="65"/>
    </row>
    <row r="956" ht="17.25">
      <c r="J956" s="65"/>
    </row>
    <row r="957" ht="17.25">
      <c r="J957" s="65"/>
    </row>
    <row r="958" ht="17.25">
      <c r="J958" s="65"/>
    </row>
    <row r="959" ht="17.25">
      <c r="J959" s="65"/>
    </row>
    <row r="960" ht="17.25">
      <c r="J960" s="65"/>
    </row>
    <row r="961" ht="17.25">
      <c r="J961" s="65"/>
    </row>
    <row r="962" ht="17.25">
      <c r="J962" s="65"/>
    </row>
    <row r="963" ht="17.25">
      <c r="J963" s="65"/>
    </row>
    <row r="964" ht="17.25">
      <c r="J964" s="65"/>
    </row>
    <row r="965" ht="17.25">
      <c r="J965" s="65"/>
    </row>
    <row r="966" ht="17.25">
      <c r="J966" s="65"/>
    </row>
    <row r="967" ht="17.25">
      <c r="J967" s="65"/>
    </row>
    <row r="968" ht="17.25">
      <c r="J968" s="65"/>
    </row>
    <row r="969" ht="17.25">
      <c r="J969" s="65"/>
    </row>
    <row r="970" ht="17.25">
      <c r="J970" s="65"/>
    </row>
    <row r="971" ht="17.25">
      <c r="J971" s="65"/>
    </row>
    <row r="972" ht="17.25">
      <c r="J972" s="65"/>
    </row>
    <row r="973" ht="17.25">
      <c r="J973" s="65"/>
    </row>
    <row r="974" ht="17.25">
      <c r="J974" s="65"/>
    </row>
    <row r="975" ht="17.25">
      <c r="J975" s="65"/>
    </row>
    <row r="976" ht="17.25">
      <c r="J976" s="65"/>
    </row>
    <row r="977" ht="17.25">
      <c r="J977" s="65"/>
    </row>
    <row r="978" ht="17.25">
      <c r="J978" s="65"/>
    </row>
    <row r="979" ht="17.25">
      <c r="J979" s="65"/>
    </row>
    <row r="980" ht="17.25">
      <c r="J980" s="65"/>
    </row>
    <row r="981" ht="17.25">
      <c r="J981" s="65"/>
    </row>
    <row r="982" ht="17.25">
      <c r="J982" s="65"/>
    </row>
    <row r="983" ht="17.25">
      <c r="J983" s="65"/>
    </row>
    <row r="984" ht="17.25">
      <c r="J984" s="65"/>
    </row>
    <row r="985" ht="17.25">
      <c r="J985" s="65"/>
    </row>
    <row r="986" ht="17.25">
      <c r="J986" s="65"/>
    </row>
    <row r="987" ht="17.25">
      <c r="J987" s="65"/>
    </row>
    <row r="988" ht="17.25">
      <c r="J988" s="65"/>
    </row>
    <row r="989" ht="17.25">
      <c r="J989" s="65"/>
    </row>
    <row r="990" ht="17.25">
      <c r="J990" s="65"/>
    </row>
    <row r="991" ht="17.25">
      <c r="J991" s="65"/>
    </row>
    <row r="992" ht="17.25">
      <c r="J992" s="65"/>
    </row>
    <row r="993" ht="17.25">
      <c r="J993" s="65"/>
    </row>
    <row r="994" ht="17.25">
      <c r="J994" s="65"/>
    </row>
    <row r="995" ht="17.25">
      <c r="J995" s="65"/>
    </row>
    <row r="996" ht="17.25">
      <c r="J996" s="65"/>
    </row>
    <row r="997" ht="17.25">
      <c r="J997" s="65"/>
    </row>
    <row r="998" ht="17.25">
      <c r="J998" s="65"/>
    </row>
    <row r="999" ht="17.25">
      <c r="J999" s="65"/>
    </row>
    <row r="1000" ht="17.25">
      <c r="J1000" s="65"/>
    </row>
    <row r="1001" ht="17.25">
      <c r="J1001" s="65"/>
    </row>
    <row r="1002" ht="17.25">
      <c r="J1002" s="65"/>
    </row>
    <row r="1003" ht="17.25">
      <c r="J1003" s="65"/>
    </row>
    <row r="1004" ht="17.25">
      <c r="J1004" s="65"/>
    </row>
    <row r="1005" ht="17.25">
      <c r="J1005" s="65"/>
    </row>
    <row r="1006" ht="17.25">
      <c r="J1006" s="65"/>
    </row>
    <row r="1007" ht="17.25">
      <c r="J1007" s="65"/>
    </row>
    <row r="1008" ht="17.25">
      <c r="J1008" s="65"/>
    </row>
    <row r="1009" ht="17.25">
      <c r="J1009" s="65"/>
    </row>
    <row r="1010" ht="17.25">
      <c r="J1010" s="65"/>
    </row>
    <row r="1011" ht="17.25">
      <c r="J1011" s="65"/>
    </row>
    <row r="1012" ht="17.25">
      <c r="J1012" s="65"/>
    </row>
    <row r="1013" ht="17.25">
      <c r="J1013" s="65"/>
    </row>
    <row r="1014" ht="17.25">
      <c r="J1014" s="65"/>
    </row>
    <row r="1015" ht="17.25">
      <c r="J1015" s="65"/>
    </row>
    <row r="1016" ht="17.25">
      <c r="J1016" s="65"/>
    </row>
    <row r="1017" ht="17.25">
      <c r="J1017" s="65"/>
    </row>
    <row r="1018" ht="17.25">
      <c r="J1018" s="65"/>
    </row>
    <row r="1019" ht="17.25">
      <c r="J1019" s="65"/>
    </row>
    <row r="1020" ht="17.25">
      <c r="J1020" s="65"/>
    </row>
    <row r="1021" ht="17.25">
      <c r="J1021" s="65"/>
    </row>
    <row r="1022" ht="17.25">
      <c r="J1022" s="65"/>
    </row>
    <row r="1023" ht="17.25">
      <c r="J1023" s="65"/>
    </row>
    <row r="1024" ht="17.25">
      <c r="J1024" s="65"/>
    </row>
    <row r="1025" ht="17.25">
      <c r="J1025" s="65"/>
    </row>
    <row r="1026" ht="17.25">
      <c r="J1026" s="65"/>
    </row>
    <row r="1027" ht="17.25">
      <c r="J1027" s="65"/>
    </row>
    <row r="1028" ht="17.25">
      <c r="J1028" s="65"/>
    </row>
    <row r="1029" ht="17.25">
      <c r="J1029" s="65"/>
    </row>
    <row r="1030" ht="17.25">
      <c r="J1030" s="65"/>
    </row>
    <row r="1031" ht="17.25">
      <c r="J1031" s="65"/>
    </row>
    <row r="1032" ht="17.25">
      <c r="J1032" s="65"/>
    </row>
    <row r="1033" ht="17.25">
      <c r="J1033" s="65"/>
    </row>
    <row r="1034" ht="17.25">
      <c r="J1034" s="65"/>
    </row>
    <row r="1035" ht="17.25">
      <c r="J1035" s="65"/>
    </row>
    <row r="1036" ht="17.25">
      <c r="J1036" s="65"/>
    </row>
    <row r="1037" ht="17.25">
      <c r="J1037" s="65"/>
    </row>
    <row r="1038" ht="17.25">
      <c r="J1038" s="65"/>
    </row>
    <row r="1039" ht="17.25">
      <c r="J1039" s="65"/>
    </row>
    <row r="1040" ht="17.25">
      <c r="J1040" s="65"/>
    </row>
    <row r="1041" ht="17.25">
      <c r="J1041" s="65"/>
    </row>
    <row r="1042" ht="17.25">
      <c r="J1042" s="65"/>
    </row>
    <row r="1043" ht="17.25">
      <c r="J1043" s="65"/>
    </row>
    <row r="1044" ht="17.25">
      <c r="J1044" s="65"/>
    </row>
    <row r="1045" ht="17.25">
      <c r="J1045" s="65"/>
    </row>
    <row r="1046" ht="17.25">
      <c r="J1046" s="65"/>
    </row>
    <row r="1047" ht="17.25">
      <c r="J1047" s="65"/>
    </row>
    <row r="1048" ht="17.25">
      <c r="J1048" s="65"/>
    </row>
    <row r="1049" ht="17.25">
      <c r="J1049" s="65"/>
    </row>
    <row r="1050" ht="17.25">
      <c r="J1050" s="65"/>
    </row>
    <row r="1051" ht="17.25">
      <c r="J1051" s="65"/>
    </row>
    <row r="1052" ht="17.25">
      <c r="J1052" s="65"/>
    </row>
    <row r="1053" ht="17.25">
      <c r="J1053" s="65"/>
    </row>
    <row r="1054" ht="17.25">
      <c r="J1054" s="65"/>
    </row>
    <row r="1055" ht="17.25">
      <c r="J1055" s="65"/>
    </row>
    <row r="1056" ht="17.25">
      <c r="J1056" s="65"/>
    </row>
    <row r="1057" ht="17.25">
      <c r="J1057" s="65"/>
    </row>
    <row r="1058" ht="17.25">
      <c r="J1058" s="65"/>
    </row>
    <row r="1059" ht="17.25">
      <c r="J1059" s="65"/>
    </row>
    <row r="1060" ht="17.25">
      <c r="J1060" s="65"/>
    </row>
    <row r="1061" ht="17.25">
      <c r="J1061" s="65"/>
    </row>
    <row r="1062" ht="17.25">
      <c r="J1062" s="65"/>
    </row>
    <row r="1063" ht="17.25">
      <c r="J1063" s="65"/>
    </row>
    <row r="1064" ht="17.25">
      <c r="J1064" s="65"/>
    </row>
    <row r="1065" ht="17.25">
      <c r="J1065" s="65"/>
    </row>
    <row r="1066" ht="17.25">
      <c r="J1066" s="65"/>
    </row>
    <row r="1067" ht="17.25">
      <c r="J1067" s="65"/>
    </row>
    <row r="1068" ht="17.25">
      <c r="J1068" s="65"/>
    </row>
    <row r="1069" ht="17.25">
      <c r="J1069" s="65"/>
    </row>
    <row r="1070" ht="17.25">
      <c r="J1070" s="65"/>
    </row>
    <row r="1071" ht="17.25">
      <c r="J1071" s="65"/>
    </row>
    <row r="1072" ht="17.25">
      <c r="J1072" s="65"/>
    </row>
    <row r="1073" ht="17.25">
      <c r="J1073" s="65"/>
    </row>
    <row r="1074" ht="17.25">
      <c r="J1074" s="65"/>
    </row>
    <row r="1075" ht="17.25">
      <c r="J1075" s="65"/>
    </row>
    <row r="1076" ht="17.25">
      <c r="J1076" s="65"/>
    </row>
    <row r="1077" ht="17.25">
      <c r="J1077" s="65"/>
    </row>
    <row r="1078" ht="17.25">
      <c r="J1078" s="65"/>
    </row>
    <row r="1079" ht="17.25">
      <c r="J1079" s="65"/>
    </row>
    <row r="1080" ht="17.25">
      <c r="J1080" s="65"/>
    </row>
    <row r="1081" ht="17.25">
      <c r="J1081" s="65"/>
    </row>
    <row r="1082" ht="17.25">
      <c r="J1082" s="65"/>
    </row>
    <row r="1083" ht="17.25">
      <c r="J1083" s="65"/>
    </row>
    <row r="1084" ht="17.25">
      <c r="J1084" s="65"/>
    </row>
    <row r="1085" ht="17.25">
      <c r="J1085" s="65"/>
    </row>
    <row r="1086" ht="17.25">
      <c r="J1086" s="65"/>
    </row>
    <row r="1087" ht="17.25">
      <c r="J1087" s="65"/>
    </row>
    <row r="1088" ht="17.25">
      <c r="J1088" s="65"/>
    </row>
    <row r="1089" ht="17.25">
      <c r="J1089" s="65"/>
    </row>
    <row r="1090" ht="17.25">
      <c r="J1090" s="65"/>
    </row>
    <row r="1091" ht="17.25">
      <c r="J1091" s="65"/>
    </row>
    <row r="1092" ht="17.25">
      <c r="J1092" s="65"/>
    </row>
    <row r="1093" ht="17.25">
      <c r="J1093" s="65"/>
    </row>
    <row r="1094" ht="17.25">
      <c r="J1094" s="65"/>
    </row>
    <row r="1095" ht="17.25">
      <c r="J1095" s="65"/>
    </row>
    <row r="1096" ht="17.25">
      <c r="J1096" s="65"/>
    </row>
    <row r="1097" ht="17.25">
      <c r="J1097" s="65"/>
    </row>
    <row r="1098" ht="17.25">
      <c r="J1098" s="65"/>
    </row>
    <row r="1099" ht="17.25">
      <c r="J1099" s="65"/>
    </row>
    <row r="1100" ht="17.25">
      <c r="J1100" s="65"/>
    </row>
    <row r="1101" ht="17.25">
      <c r="J1101" s="65"/>
    </row>
    <row r="1102" ht="17.25">
      <c r="J1102" s="65"/>
    </row>
    <row r="1103" ht="17.25">
      <c r="J1103" s="65"/>
    </row>
    <row r="1104" ht="17.25">
      <c r="J1104" s="65"/>
    </row>
    <row r="1105" ht="17.25">
      <c r="J1105" s="65"/>
    </row>
    <row r="1106" ht="17.25">
      <c r="J1106" s="65"/>
    </row>
    <row r="1107" ht="17.25">
      <c r="J1107" s="65"/>
    </row>
    <row r="1108" ht="17.25">
      <c r="J1108" s="65"/>
    </row>
    <row r="1109" ht="17.25">
      <c r="J1109" s="65"/>
    </row>
    <row r="1110" ht="17.25">
      <c r="J1110" s="65"/>
    </row>
    <row r="1111" ht="17.25">
      <c r="J1111" s="65"/>
    </row>
    <row r="1112" ht="17.25">
      <c r="J1112" s="65"/>
    </row>
    <row r="1113" ht="17.25">
      <c r="J1113" s="65"/>
    </row>
    <row r="1114" ht="17.25">
      <c r="J1114" s="65"/>
    </row>
    <row r="1115" ht="17.25">
      <c r="J1115" s="65"/>
    </row>
    <row r="1116" ht="17.25">
      <c r="J1116" s="65"/>
    </row>
    <row r="1117" ht="17.25">
      <c r="J1117" s="65"/>
    </row>
    <row r="1118" ht="17.25">
      <c r="J1118" s="65"/>
    </row>
    <row r="1119" ht="17.25">
      <c r="J1119" s="65"/>
    </row>
    <row r="1120" ht="17.25">
      <c r="J1120" s="65"/>
    </row>
    <row r="1121" ht="17.25">
      <c r="J1121" s="65"/>
    </row>
    <row r="1122" ht="17.25">
      <c r="J1122" s="65"/>
    </row>
    <row r="1123" ht="17.25">
      <c r="J1123" s="65"/>
    </row>
    <row r="1124" ht="17.25">
      <c r="J1124" s="65"/>
    </row>
    <row r="1125" ht="17.25">
      <c r="J1125" s="65"/>
    </row>
    <row r="1126" ht="17.25">
      <c r="J1126" s="65"/>
    </row>
    <row r="1127" ht="17.25">
      <c r="J1127" s="65"/>
    </row>
    <row r="1128" ht="17.25">
      <c r="J1128" s="65"/>
    </row>
    <row r="1129" ht="17.25">
      <c r="J1129" s="65"/>
    </row>
    <row r="1130" ht="17.25">
      <c r="J1130" s="65"/>
    </row>
    <row r="1131" ht="17.25">
      <c r="J1131" s="65"/>
    </row>
    <row r="1132" ht="17.25">
      <c r="J1132" s="65"/>
    </row>
    <row r="1133" ht="17.25">
      <c r="J1133" s="65"/>
    </row>
    <row r="1134" ht="17.25">
      <c r="J1134" s="65"/>
    </row>
    <row r="1135" ht="17.25">
      <c r="J1135" s="65"/>
    </row>
    <row r="1136" ht="17.25">
      <c r="J1136" s="65"/>
    </row>
    <row r="1137" ht="17.25">
      <c r="J1137" s="65"/>
    </row>
    <row r="1138" ht="17.25">
      <c r="J1138" s="65"/>
    </row>
    <row r="1139" ht="17.25">
      <c r="J1139" s="65"/>
    </row>
    <row r="1140" ht="17.25">
      <c r="J1140" s="65"/>
    </row>
    <row r="1141" ht="17.25">
      <c r="J1141" s="65"/>
    </row>
    <row r="1142" ht="17.25">
      <c r="J1142" s="65"/>
    </row>
    <row r="1143" ht="17.25">
      <c r="J1143" s="65"/>
    </row>
    <row r="1144" ht="17.25">
      <c r="J1144" s="65"/>
    </row>
    <row r="1145" ht="17.25">
      <c r="J1145" s="65"/>
    </row>
    <row r="1146" ht="17.25">
      <c r="J1146" s="65"/>
    </row>
    <row r="1147" ht="17.25">
      <c r="J1147" s="65"/>
    </row>
    <row r="1148" ht="17.25">
      <c r="J1148" s="65"/>
    </row>
    <row r="1149" ht="17.25">
      <c r="J1149" s="65"/>
    </row>
    <row r="1150" ht="17.25">
      <c r="J1150" s="65"/>
    </row>
    <row r="1151" ht="17.25">
      <c r="J1151" s="65"/>
    </row>
    <row r="1152" ht="17.25">
      <c r="J1152" s="65"/>
    </row>
    <row r="1153" ht="17.25">
      <c r="J1153" s="65"/>
    </row>
    <row r="1154" ht="17.25">
      <c r="J1154" s="65"/>
    </row>
    <row r="1155" ht="17.25">
      <c r="J1155" s="65"/>
    </row>
    <row r="1156" ht="17.25">
      <c r="J1156" s="65"/>
    </row>
    <row r="1157" ht="17.25">
      <c r="J1157" s="65"/>
    </row>
    <row r="1158" ht="17.25">
      <c r="J1158" s="65"/>
    </row>
    <row r="1159" ht="17.25">
      <c r="J1159" s="65"/>
    </row>
    <row r="1160" ht="17.25">
      <c r="J1160" s="65"/>
    </row>
    <row r="1161" ht="17.25">
      <c r="J1161" s="65"/>
    </row>
    <row r="1162" ht="17.25">
      <c r="J1162" s="65"/>
    </row>
    <row r="1163" ht="17.25">
      <c r="J1163" s="65"/>
    </row>
    <row r="1164" ht="17.25">
      <c r="J1164" s="65"/>
    </row>
    <row r="1165" ht="17.25">
      <c r="J1165" s="65"/>
    </row>
    <row r="1166" ht="17.25">
      <c r="J1166" s="65"/>
    </row>
    <row r="1167" ht="17.25">
      <c r="J1167" s="65"/>
    </row>
    <row r="1168" ht="17.25">
      <c r="J1168" s="65"/>
    </row>
    <row r="1169" ht="17.25">
      <c r="J1169" s="65"/>
    </row>
    <row r="1170" ht="17.25">
      <c r="J1170" s="65"/>
    </row>
    <row r="1171" ht="17.25">
      <c r="J1171" s="65"/>
    </row>
    <row r="1172" ht="17.25">
      <c r="J1172" s="65"/>
    </row>
    <row r="1173" ht="17.25">
      <c r="J1173" s="65"/>
    </row>
    <row r="1174" ht="17.25">
      <c r="J1174" s="65"/>
    </row>
    <row r="1175" ht="17.25">
      <c r="J1175" s="65"/>
    </row>
    <row r="1176" ht="17.25">
      <c r="J1176" s="65"/>
    </row>
    <row r="1177" ht="17.25">
      <c r="J1177" s="65"/>
    </row>
    <row r="1178" ht="17.25">
      <c r="J1178" s="65"/>
    </row>
    <row r="1179" ht="17.25">
      <c r="J1179" s="65"/>
    </row>
    <row r="1180" ht="17.25">
      <c r="J1180" s="65"/>
    </row>
    <row r="1181" ht="17.25">
      <c r="J1181" s="65"/>
    </row>
    <row r="1182" ht="17.25">
      <c r="J1182" s="65"/>
    </row>
    <row r="1183" ht="17.25">
      <c r="J1183" s="65"/>
    </row>
    <row r="1184" ht="17.25">
      <c r="J1184" s="65"/>
    </row>
    <row r="1185" ht="17.25">
      <c r="J1185" s="65"/>
    </row>
    <row r="1186" ht="17.25">
      <c r="J1186" s="65"/>
    </row>
    <row r="1187" ht="17.25">
      <c r="J1187" s="65"/>
    </row>
    <row r="1188" ht="17.25">
      <c r="J1188" s="65"/>
    </row>
    <row r="1189" ht="17.25">
      <c r="J1189" s="65"/>
    </row>
    <row r="1190" ht="17.25">
      <c r="J1190" s="65"/>
    </row>
    <row r="1191" ht="17.25">
      <c r="J1191" s="65"/>
    </row>
    <row r="1192" ht="17.25">
      <c r="J1192" s="65"/>
    </row>
    <row r="1193" ht="17.25">
      <c r="J1193" s="65"/>
    </row>
    <row r="1194" ht="17.25">
      <c r="J1194" s="65"/>
    </row>
    <row r="1195" ht="17.25">
      <c r="J1195" s="65"/>
    </row>
    <row r="1196" ht="17.25">
      <c r="J1196" s="65"/>
    </row>
    <row r="1197" ht="17.25">
      <c r="J1197" s="65"/>
    </row>
    <row r="1198" ht="17.25">
      <c r="J1198" s="65"/>
    </row>
    <row r="1199" ht="17.25">
      <c r="J1199" s="65"/>
    </row>
    <row r="1200" ht="17.25">
      <c r="J1200" s="65"/>
    </row>
    <row r="1201" ht="17.25">
      <c r="J1201" s="65"/>
    </row>
    <row r="1202" ht="17.25">
      <c r="J1202" s="65"/>
    </row>
    <row r="1203" ht="17.25">
      <c r="J1203" s="65"/>
    </row>
    <row r="1204" ht="17.25">
      <c r="J1204" s="65"/>
    </row>
    <row r="1205" ht="17.25">
      <c r="J1205" s="65"/>
    </row>
    <row r="1206" ht="17.25">
      <c r="J1206" s="65"/>
    </row>
    <row r="1207" ht="17.25">
      <c r="J1207" s="65"/>
    </row>
    <row r="1208" ht="17.25">
      <c r="J1208" s="65"/>
    </row>
    <row r="1209" ht="17.25">
      <c r="J1209" s="65"/>
    </row>
    <row r="1210" ht="17.25">
      <c r="J1210" s="65"/>
    </row>
    <row r="1211" ht="17.25">
      <c r="J1211" s="65"/>
    </row>
    <row r="1212" ht="17.25">
      <c r="J1212" s="65"/>
    </row>
    <row r="1213" ht="17.25">
      <c r="J1213" s="65"/>
    </row>
    <row r="1214" ht="17.25">
      <c r="J1214" s="65"/>
    </row>
    <row r="1215" ht="17.25">
      <c r="J1215" s="65"/>
    </row>
    <row r="1216" ht="17.25">
      <c r="J1216" s="65"/>
    </row>
    <row r="1217" ht="17.25">
      <c r="J1217" s="65"/>
    </row>
    <row r="1218" ht="17.25">
      <c r="J1218" s="65"/>
    </row>
    <row r="1219" ht="17.25">
      <c r="J1219" s="65"/>
    </row>
    <row r="1220" ht="17.25">
      <c r="J1220" s="65"/>
    </row>
    <row r="1221" ht="17.25">
      <c r="J1221" s="65"/>
    </row>
    <row r="1222" ht="17.25">
      <c r="J1222" s="65"/>
    </row>
    <row r="1223" ht="17.25">
      <c r="J1223" s="65"/>
    </row>
    <row r="1224" ht="17.25">
      <c r="J1224" s="65"/>
    </row>
    <row r="1225" ht="17.25">
      <c r="J1225" s="65"/>
    </row>
    <row r="1226" ht="17.25">
      <c r="J1226" s="65"/>
    </row>
    <row r="1227" ht="17.25">
      <c r="J1227" s="65"/>
    </row>
    <row r="1228" ht="17.25">
      <c r="J1228" s="65"/>
    </row>
    <row r="1229" ht="17.25">
      <c r="J1229" s="65"/>
    </row>
    <row r="1230" ht="17.25">
      <c r="J1230" s="65"/>
    </row>
    <row r="1231" ht="17.25">
      <c r="J1231" s="65"/>
    </row>
    <row r="1232" ht="17.25">
      <c r="J1232" s="65"/>
    </row>
    <row r="1233" ht="17.25">
      <c r="J1233" s="65"/>
    </row>
    <row r="1234" ht="17.25">
      <c r="J1234" s="65"/>
    </row>
    <row r="1235" ht="17.25">
      <c r="J1235" s="65"/>
    </row>
    <row r="1236" ht="17.25">
      <c r="J1236" s="65"/>
    </row>
    <row r="1237" ht="17.25">
      <c r="J1237" s="65"/>
    </row>
    <row r="1238" ht="17.25">
      <c r="J1238" s="65"/>
    </row>
    <row r="1239" ht="17.25">
      <c r="J1239" s="65"/>
    </row>
    <row r="1240" ht="17.25">
      <c r="J1240" s="65"/>
    </row>
    <row r="1241" ht="17.25">
      <c r="J1241" s="65"/>
    </row>
    <row r="1242" ht="17.25">
      <c r="J1242" s="65"/>
    </row>
    <row r="1243" ht="17.25">
      <c r="J1243" s="65"/>
    </row>
    <row r="1244" ht="17.25">
      <c r="J1244" s="65"/>
    </row>
    <row r="1245" ht="17.25">
      <c r="J1245" s="65"/>
    </row>
    <row r="1246" ht="17.25">
      <c r="J1246" s="65"/>
    </row>
    <row r="1247" ht="17.25">
      <c r="J1247" s="65"/>
    </row>
    <row r="1248" ht="17.25">
      <c r="J1248" s="65"/>
    </row>
    <row r="1249" ht="17.25">
      <c r="J1249" s="65"/>
    </row>
    <row r="1250" ht="17.25">
      <c r="J1250" s="65"/>
    </row>
    <row r="1251" ht="17.25">
      <c r="J1251" s="65"/>
    </row>
    <row r="1252" ht="17.25">
      <c r="J1252" s="65"/>
    </row>
    <row r="1253" ht="17.25">
      <c r="J1253" s="65"/>
    </row>
    <row r="1254" ht="17.25">
      <c r="J1254" s="65"/>
    </row>
    <row r="1255" ht="17.25">
      <c r="J1255" s="65"/>
    </row>
    <row r="1256" ht="17.25">
      <c r="J1256" s="65"/>
    </row>
    <row r="1257" ht="17.25">
      <c r="J1257" s="65"/>
    </row>
    <row r="1258" ht="17.25">
      <c r="J1258" s="65"/>
    </row>
    <row r="1259" ht="17.25">
      <c r="J1259" s="65"/>
    </row>
    <row r="1260" ht="17.25">
      <c r="J1260" s="65"/>
    </row>
    <row r="1261" ht="17.25">
      <c r="J1261" s="65"/>
    </row>
    <row r="1262" ht="17.25">
      <c r="J1262" s="65"/>
    </row>
    <row r="1263" ht="17.25">
      <c r="J1263" s="65"/>
    </row>
    <row r="1264" ht="17.25">
      <c r="J1264" s="65"/>
    </row>
    <row r="1265" ht="17.25">
      <c r="J1265" s="65"/>
    </row>
    <row r="1266" ht="17.25">
      <c r="J1266" s="65"/>
    </row>
    <row r="1267" ht="17.25">
      <c r="J1267" s="65"/>
    </row>
    <row r="1268" ht="17.25">
      <c r="J1268" s="65"/>
    </row>
    <row r="1269" ht="17.25">
      <c r="J1269" s="65"/>
    </row>
    <row r="1270" ht="17.25">
      <c r="J1270" s="65"/>
    </row>
    <row r="1271" ht="17.25">
      <c r="J1271" s="65"/>
    </row>
    <row r="1272" ht="17.25">
      <c r="J1272" s="65"/>
    </row>
    <row r="1273" ht="17.25">
      <c r="J1273" s="65"/>
    </row>
    <row r="1274" ht="17.25">
      <c r="J1274" s="65"/>
    </row>
    <row r="1275" ht="17.25">
      <c r="J1275" s="65"/>
    </row>
    <row r="1276" ht="17.25">
      <c r="J1276" s="65"/>
    </row>
    <row r="1277" ht="17.25">
      <c r="J1277" s="65"/>
    </row>
    <row r="1278" ht="17.25">
      <c r="J1278" s="65"/>
    </row>
    <row r="1279" ht="17.25">
      <c r="J1279" s="65"/>
    </row>
    <row r="1280" ht="17.25">
      <c r="J1280" s="65"/>
    </row>
    <row r="1281" ht="17.25">
      <c r="J1281" s="65"/>
    </row>
    <row r="1282" ht="17.25">
      <c r="J1282" s="65"/>
    </row>
    <row r="1283" ht="17.25">
      <c r="J1283" s="65"/>
    </row>
    <row r="1284" ht="17.25">
      <c r="J1284" s="65"/>
    </row>
    <row r="1285" ht="17.25">
      <c r="J1285" s="65"/>
    </row>
    <row r="1286" ht="17.25">
      <c r="J1286" s="65"/>
    </row>
    <row r="1287" ht="17.25">
      <c r="J1287" s="65"/>
    </row>
    <row r="1288" ht="17.25">
      <c r="J1288" s="65"/>
    </row>
    <row r="1289" ht="17.25">
      <c r="J1289" s="65"/>
    </row>
    <row r="1290" ht="17.25">
      <c r="J1290" s="65"/>
    </row>
    <row r="1291" ht="17.25">
      <c r="J1291" s="65"/>
    </row>
    <row r="1292" ht="17.25">
      <c r="J1292" s="65"/>
    </row>
    <row r="1293" ht="17.25">
      <c r="J1293" s="65"/>
    </row>
    <row r="1294" ht="17.25">
      <c r="J1294" s="65"/>
    </row>
    <row r="1295" ht="17.25">
      <c r="J1295" s="65"/>
    </row>
    <row r="1296" ht="17.25">
      <c r="J1296" s="65"/>
    </row>
    <row r="1297" ht="17.25">
      <c r="J1297" s="65"/>
    </row>
    <row r="1298" ht="17.25">
      <c r="J1298" s="65"/>
    </row>
    <row r="1299" ht="17.25">
      <c r="J1299" s="65"/>
    </row>
    <row r="1300" ht="17.25">
      <c r="J1300" s="65"/>
    </row>
    <row r="1301" ht="17.25">
      <c r="J1301" s="65"/>
    </row>
    <row r="1302" ht="17.25">
      <c r="J1302" s="65"/>
    </row>
    <row r="1303" ht="17.25">
      <c r="J1303" s="65"/>
    </row>
    <row r="1304" ht="17.25">
      <c r="J1304" s="65"/>
    </row>
    <row r="1305" ht="17.25">
      <c r="J1305" s="65"/>
    </row>
    <row r="1306" ht="17.25">
      <c r="J1306" s="65"/>
    </row>
    <row r="1307" ht="17.25">
      <c r="J1307" s="65"/>
    </row>
    <row r="1308" ht="17.25">
      <c r="J1308" s="65"/>
    </row>
    <row r="1309" ht="17.25">
      <c r="J1309" s="65"/>
    </row>
    <row r="1310" ht="17.25">
      <c r="J1310" s="65"/>
    </row>
    <row r="1311" ht="17.25">
      <c r="J1311" s="65"/>
    </row>
    <row r="1312" ht="17.25">
      <c r="J1312" s="65"/>
    </row>
    <row r="1313" ht="17.25">
      <c r="J1313" s="65"/>
    </row>
    <row r="1314" ht="17.25">
      <c r="J1314" s="65"/>
    </row>
    <row r="1315" ht="17.25">
      <c r="J1315" s="65"/>
    </row>
    <row r="1316" ht="17.25">
      <c r="J1316" s="65"/>
    </row>
    <row r="1317" ht="17.25">
      <c r="J1317" s="65"/>
    </row>
    <row r="1318" ht="17.25">
      <c r="J1318" s="65"/>
    </row>
    <row r="1319" ht="17.25">
      <c r="J1319" s="65"/>
    </row>
    <row r="1320" ht="17.25">
      <c r="J1320" s="65"/>
    </row>
    <row r="1321" ht="17.25">
      <c r="J1321" s="65"/>
    </row>
    <row r="1322" ht="17.25">
      <c r="J1322" s="65"/>
    </row>
    <row r="1323" ht="17.25">
      <c r="J1323" s="65"/>
    </row>
    <row r="1324" ht="17.25">
      <c r="J1324" s="65"/>
    </row>
    <row r="1325" ht="17.25">
      <c r="J1325" s="65"/>
    </row>
    <row r="1326" ht="17.25">
      <c r="J1326" s="65"/>
    </row>
    <row r="1327" ht="17.25">
      <c r="J1327" s="65"/>
    </row>
    <row r="1328" ht="17.25">
      <c r="J1328" s="65"/>
    </row>
    <row r="1329" ht="17.25">
      <c r="J1329" s="65"/>
    </row>
    <row r="1330" ht="17.25">
      <c r="J1330" s="65"/>
    </row>
    <row r="1331" ht="17.25">
      <c r="J1331" s="65"/>
    </row>
    <row r="1332" ht="17.25">
      <c r="J1332" s="65"/>
    </row>
    <row r="1333" ht="17.25">
      <c r="J1333" s="65"/>
    </row>
    <row r="1334" ht="17.25">
      <c r="J1334" s="65"/>
    </row>
    <row r="1335" ht="17.25">
      <c r="J1335" s="65"/>
    </row>
    <row r="1336" ht="17.25">
      <c r="J1336" s="65"/>
    </row>
    <row r="1337" ht="17.25">
      <c r="J1337" s="65"/>
    </row>
    <row r="1338" ht="17.25">
      <c r="J1338" s="65"/>
    </row>
    <row r="1339" ht="17.25">
      <c r="J1339" s="65"/>
    </row>
    <row r="1340" ht="17.25">
      <c r="J1340" s="65"/>
    </row>
    <row r="1341" ht="17.25">
      <c r="J1341" s="65"/>
    </row>
    <row r="1342" ht="17.25">
      <c r="J1342" s="65"/>
    </row>
    <row r="1343" ht="17.25">
      <c r="J1343" s="65"/>
    </row>
    <row r="1344" ht="17.25">
      <c r="J1344" s="65"/>
    </row>
    <row r="1345" ht="17.25">
      <c r="J1345" s="65"/>
    </row>
    <row r="1346" ht="17.25">
      <c r="J1346" s="65"/>
    </row>
    <row r="1347" ht="17.25">
      <c r="J1347" s="65"/>
    </row>
    <row r="1348" ht="17.25">
      <c r="J1348" s="65"/>
    </row>
    <row r="1349" ht="17.25">
      <c r="J1349" s="65"/>
    </row>
    <row r="1350" ht="17.25">
      <c r="J1350" s="65"/>
    </row>
    <row r="1351" ht="17.25">
      <c r="J1351" s="65"/>
    </row>
    <row r="1352" ht="17.25">
      <c r="J1352" s="65"/>
    </row>
    <row r="1353" ht="17.25">
      <c r="J1353" s="65"/>
    </row>
    <row r="1354" ht="17.25">
      <c r="J1354" s="65"/>
    </row>
    <row r="1355" ht="17.25">
      <c r="J1355" s="65"/>
    </row>
    <row r="1356" ht="17.25">
      <c r="J1356" s="65"/>
    </row>
    <row r="1357" ht="17.25">
      <c r="J1357" s="65"/>
    </row>
    <row r="1358" ht="17.25">
      <c r="J1358" s="65"/>
    </row>
    <row r="1359" ht="17.25">
      <c r="J1359" s="65"/>
    </row>
    <row r="1360" ht="17.25">
      <c r="J1360" s="65"/>
    </row>
    <row r="1361" ht="17.25">
      <c r="J1361" s="65"/>
    </row>
    <row r="1362" ht="17.25">
      <c r="J1362" s="65"/>
    </row>
    <row r="1363" ht="17.25">
      <c r="J1363" s="65"/>
    </row>
    <row r="1364" ht="17.25">
      <c r="J1364" s="65"/>
    </row>
    <row r="1365" ht="17.25">
      <c r="J1365" s="65"/>
    </row>
    <row r="1366" ht="17.25">
      <c r="J1366" s="65"/>
    </row>
    <row r="1367" ht="17.25">
      <c r="J1367" s="65"/>
    </row>
    <row r="1368" ht="17.25">
      <c r="J1368" s="65"/>
    </row>
    <row r="1369" ht="17.25">
      <c r="J1369" s="65"/>
    </row>
    <row r="1370" ht="17.25">
      <c r="J1370" s="65"/>
    </row>
    <row r="1371" ht="17.25">
      <c r="J1371" s="65"/>
    </row>
    <row r="1372" ht="17.25">
      <c r="J1372" s="65"/>
    </row>
    <row r="1373" ht="17.25">
      <c r="J1373" s="65"/>
    </row>
    <row r="1374" ht="17.25">
      <c r="J1374" s="65"/>
    </row>
    <row r="1375" ht="17.25">
      <c r="J1375" s="65"/>
    </row>
    <row r="1376" ht="17.25">
      <c r="J1376" s="65"/>
    </row>
    <row r="1377" ht="17.25">
      <c r="J1377" s="65"/>
    </row>
    <row r="1378" ht="17.25">
      <c r="J1378" s="65"/>
    </row>
    <row r="1379" ht="17.25">
      <c r="J1379" s="65"/>
    </row>
    <row r="1380" ht="17.25">
      <c r="J1380" s="65"/>
    </row>
    <row r="1381" ht="17.25">
      <c r="J1381" s="65"/>
    </row>
    <row r="1382" ht="17.25">
      <c r="J1382" s="65"/>
    </row>
    <row r="1383" ht="17.25">
      <c r="J1383" s="65"/>
    </row>
    <row r="1384" ht="17.25">
      <c r="J1384" s="65"/>
    </row>
    <row r="1385" ht="17.25">
      <c r="J1385" s="65"/>
    </row>
    <row r="1386" ht="17.25">
      <c r="J1386" s="65"/>
    </row>
    <row r="1387" ht="17.25">
      <c r="J1387" s="65"/>
    </row>
    <row r="1388" ht="17.25">
      <c r="J1388" s="65"/>
    </row>
    <row r="1389" ht="17.25">
      <c r="J1389" s="65"/>
    </row>
    <row r="1390" ht="17.25">
      <c r="J1390" s="65"/>
    </row>
    <row r="1391" ht="17.25">
      <c r="J1391" s="65"/>
    </row>
    <row r="1392" ht="17.25">
      <c r="J1392" s="65"/>
    </row>
    <row r="1393" ht="17.25">
      <c r="J1393" s="65"/>
    </row>
    <row r="1394" ht="17.25">
      <c r="J1394" s="65"/>
    </row>
    <row r="1395" ht="17.25">
      <c r="J1395" s="65"/>
    </row>
    <row r="1396" ht="17.25">
      <c r="J1396" s="65"/>
    </row>
    <row r="1397" ht="17.25">
      <c r="J1397" s="65"/>
    </row>
    <row r="1398" ht="17.25">
      <c r="J1398" s="65"/>
    </row>
    <row r="1399" ht="17.25">
      <c r="J1399" s="65"/>
    </row>
    <row r="1400" ht="17.25">
      <c r="J1400" s="65"/>
    </row>
    <row r="1401" ht="17.25">
      <c r="J1401" s="65"/>
    </row>
    <row r="1402" ht="17.25">
      <c r="J1402" s="65"/>
    </row>
    <row r="1403" ht="17.25">
      <c r="J1403" s="65"/>
    </row>
    <row r="1404" ht="17.25">
      <c r="J1404" s="65"/>
    </row>
    <row r="1405" ht="17.25">
      <c r="J1405" s="65"/>
    </row>
    <row r="1406" ht="17.25">
      <c r="J1406" s="65"/>
    </row>
    <row r="1407" ht="17.25">
      <c r="J1407" s="65"/>
    </row>
    <row r="1408" ht="17.25">
      <c r="J1408" s="65"/>
    </row>
    <row r="1409" ht="17.25">
      <c r="J1409" s="65"/>
    </row>
    <row r="1410" ht="17.25">
      <c r="J1410" s="65"/>
    </row>
    <row r="1411" ht="17.25">
      <c r="J1411" s="65"/>
    </row>
    <row r="1412" ht="17.25">
      <c r="J1412" s="65"/>
    </row>
    <row r="1413" ht="17.25">
      <c r="J1413" s="65"/>
    </row>
    <row r="1414" ht="17.25">
      <c r="J1414" s="65"/>
    </row>
    <row r="1415" ht="17.25">
      <c r="J1415" s="65"/>
    </row>
    <row r="1416" ht="17.25">
      <c r="J1416" s="65"/>
    </row>
    <row r="1417" ht="17.25">
      <c r="J1417" s="65"/>
    </row>
    <row r="1418" ht="17.25">
      <c r="J1418" s="65"/>
    </row>
    <row r="1419" ht="17.25">
      <c r="J1419" s="65"/>
    </row>
    <row r="1420" ht="17.25">
      <c r="J1420" s="65"/>
    </row>
    <row r="1421" ht="17.25">
      <c r="J1421" s="65"/>
    </row>
    <row r="1422" ht="17.25">
      <c r="J1422" s="65"/>
    </row>
    <row r="1423" ht="17.25">
      <c r="J1423" s="65"/>
    </row>
    <row r="1424" ht="17.25">
      <c r="J1424" s="65"/>
    </row>
    <row r="1425" ht="17.25">
      <c r="J1425" s="65"/>
    </row>
    <row r="1426" ht="17.25">
      <c r="J1426" s="65"/>
    </row>
    <row r="1427" ht="17.25">
      <c r="J1427" s="65"/>
    </row>
    <row r="1428" ht="17.25">
      <c r="J1428" s="65"/>
    </row>
    <row r="1429" ht="17.25">
      <c r="J1429" s="65"/>
    </row>
    <row r="1430" ht="17.25">
      <c r="J1430" s="65"/>
    </row>
    <row r="1431" ht="17.25">
      <c r="J1431" s="65"/>
    </row>
    <row r="1432" ht="17.25">
      <c r="J1432" s="65"/>
    </row>
    <row r="1433" ht="17.25">
      <c r="J1433" s="65"/>
    </row>
    <row r="1434" ht="17.25">
      <c r="J1434" s="65"/>
    </row>
    <row r="1435" ht="17.25">
      <c r="J1435" s="65"/>
    </row>
    <row r="1436" ht="17.25">
      <c r="J1436" s="65"/>
    </row>
    <row r="1437" ht="17.25">
      <c r="J1437" s="65"/>
    </row>
    <row r="1438" ht="17.25">
      <c r="J1438" s="65"/>
    </row>
    <row r="1439" ht="17.25">
      <c r="J1439" s="65"/>
    </row>
    <row r="1440" ht="17.25">
      <c r="J1440" s="65"/>
    </row>
    <row r="1441" ht="17.25">
      <c r="J1441" s="65"/>
    </row>
    <row r="1442" ht="17.25">
      <c r="J1442" s="65"/>
    </row>
    <row r="1443" ht="17.25">
      <c r="J1443" s="65"/>
    </row>
    <row r="1444" ht="17.25">
      <c r="J1444" s="65"/>
    </row>
    <row r="1445" ht="17.25">
      <c r="J1445" s="65"/>
    </row>
    <row r="1446" ht="17.25">
      <c r="J1446" s="65"/>
    </row>
    <row r="1447" ht="17.25">
      <c r="J1447" s="65"/>
    </row>
    <row r="1448" ht="17.25">
      <c r="J1448" s="65"/>
    </row>
    <row r="1449" ht="17.25">
      <c r="J1449" s="65"/>
    </row>
    <row r="1450" ht="17.25">
      <c r="J1450" s="65"/>
    </row>
    <row r="1451" ht="17.25">
      <c r="J1451" s="65"/>
    </row>
    <row r="1452" ht="17.25">
      <c r="J1452" s="65"/>
    </row>
    <row r="1453" ht="17.25">
      <c r="J1453" s="65"/>
    </row>
    <row r="1454" ht="17.25">
      <c r="J1454" s="65"/>
    </row>
    <row r="1455" ht="17.25">
      <c r="J1455" s="65"/>
    </row>
    <row r="1456" ht="17.25">
      <c r="J1456" s="65"/>
    </row>
    <row r="1457" ht="17.25">
      <c r="J1457" s="65"/>
    </row>
    <row r="1458" ht="17.25">
      <c r="J1458" s="65"/>
    </row>
    <row r="1459" ht="17.25">
      <c r="J1459" s="65"/>
    </row>
    <row r="1460" ht="17.25">
      <c r="J1460" s="65"/>
    </row>
    <row r="1461" ht="17.25">
      <c r="J1461" s="65"/>
    </row>
    <row r="1462" ht="17.25">
      <c r="J1462" s="65"/>
    </row>
    <row r="1463" ht="17.25">
      <c r="J1463" s="65"/>
    </row>
    <row r="1464" ht="17.25">
      <c r="J1464" s="65"/>
    </row>
    <row r="1465" ht="17.25">
      <c r="J1465" s="65"/>
    </row>
    <row r="1466" ht="17.25">
      <c r="J1466" s="65"/>
    </row>
    <row r="1467" ht="17.25">
      <c r="J1467" s="65"/>
    </row>
    <row r="1468" ht="17.25">
      <c r="J1468" s="65"/>
    </row>
    <row r="1469" ht="17.25">
      <c r="J1469" s="65"/>
    </row>
    <row r="1470" ht="17.25">
      <c r="J1470" s="65"/>
    </row>
    <row r="1471" ht="17.25">
      <c r="J1471" s="65"/>
    </row>
    <row r="1472" ht="17.25">
      <c r="J1472" s="65"/>
    </row>
    <row r="1473" ht="17.25">
      <c r="J1473" s="65"/>
    </row>
    <row r="1474" ht="17.25">
      <c r="J1474" s="65"/>
    </row>
    <row r="1475" ht="17.25">
      <c r="J1475" s="65"/>
    </row>
    <row r="1476" ht="17.25">
      <c r="J1476" s="65"/>
    </row>
    <row r="1477" ht="17.25">
      <c r="J1477" s="65"/>
    </row>
    <row r="1478" ht="17.25">
      <c r="J1478" s="65"/>
    </row>
    <row r="1479" ht="17.25">
      <c r="J1479" s="65"/>
    </row>
    <row r="1480" ht="17.25">
      <c r="J1480" s="65"/>
    </row>
    <row r="1481" ht="17.25">
      <c r="J1481" s="65"/>
    </row>
    <row r="1482" ht="17.25">
      <c r="J1482" s="65"/>
    </row>
    <row r="1483" ht="17.25">
      <c r="J1483" s="65"/>
    </row>
    <row r="1484" ht="17.25">
      <c r="J1484" s="65"/>
    </row>
    <row r="1485" ht="17.25">
      <c r="J1485" s="65"/>
    </row>
    <row r="1486" ht="17.25">
      <c r="J1486" s="65"/>
    </row>
    <row r="1487" ht="17.25">
      <c r="J1487" s="65"/>
    </row>
    <row r="1488" ht="17.25">
      <c r="J1488" s="65"/>
    </row>
    <row r="1489" ht="17.25">
      <c r="J1489" s="65"/>
    </row>
    <row r="1490" ht="17.25">
      <c r="J1490" s="65"/>
    </row>
    <row r="1491" ht="17.25">
      <c r="J1491" s="65"/>
    </row>
    <row r="1492" ht="17.25">
      <c r="J1492" s="65"/>
    </row>
    <row r="1493" ht="17.25">
      <c r="J1493" s="65"/>
    </row>
    <row r="1494" ht="17.25">
      <c r="J1494" s="65"/>
    </row>
    <row r="1495" ht="17.25">
      <c r="J1495" s="65"/>
    </row>
    <row r="1496" ht="17.25">
      <c r="J1496" s="65"/>
    </row>
    <row r="1497" ht="17.25">
      <c r="J1497" s="65"/>
    </row>
    <row r="1498" ht="17.25">
      <c r="J1498" s="65"/>
    </row>
    <row r="1499" ht="17.25">
      <c r="J1499" s="65"/>
    </row>
    <row r="1500" ht="17.25">
      <c r="J1500" s="65"/>
    </row>
    <row r="1501" ht="17.25">
      <c r="J1501" s="65"/>
    </row>
    <row r="1502" ht="17.25">
      <c r="J1502" s="65"/>
    </row>
    <row r="1503" ht="17.25">
      <c r="J1503" s="65"/>
    </row>
    <row r="1504" ht="17.25">
      <c r="J1504" s="65"/>
    </row>
    <row r="1505" ht="17.25">
      <c r="J1505" s="65"/>
    </row>
    <row r="1506" ht="17.25">
      <c r="J1506" s="65"/>
    </row>
    <row r="1507" ht="17.25">
      <c r="J1507" s="65"/>
    </row>
    <row r="1508" ht="17.25">
      <c r="J1508" s="65"/>
    </row>
    <row r="1509" ht="17.25">
      <c r="J1509" s="65"/>
    </row>
    <row r="1510" ht="17.25">
      <c r="J1510" s="65"/>
    </row>
    <row r="1511" ht="17.25">
      <c r="J1511" s="65"/>
    </row>
    <row r="1512" ht="17.25">
      <c r="J1512" s="65"/>
    </row>
    <row r="1513" ht="17.25">
      <c r="J1513" s="65"/>
    </row>
    <row r="1514" ht="17.25">
      <c r="J1514" s="65"/>
    </row>
    <row r="1515" ht="17.25">
      <c r="J1515" s="65"/>
    </row>
    <row r="1516" ht="17.25">
      <c r="J1516" s="65"/>
    </row>
    <row r="1517" ht="17.25">
      <c r="J1517" s="65"/>
    </row>
    <row r="1518" ht="17.25">
      <c r="J1518" s="65"/>
    </row>
    <row r="1519" ht="17.25">
      <c r="J1519" s="65"/>
    </row>
    <row r="1520" ht="17.25">
      <c r="J1520" s="65"/>
    </row>
    <row r="1521" ht="17.25">
      <c r="J1521" s="65"/>
    </row>
    <row r="1522" ht="17.25">
      <c r="J1522" s="65"/>
    </row>
    <row r="1523" ht="17.25">
      <c r="J1523" s="65"/>
    </row>
    <row r="1524" ht="17.25">
      <c r="J1524" s="65"/>
    </row>
    <row r="1525" ht="17.25">
      <c r="J1525" s="65"/>
    </row>
    <row r="1526" ht="17.25">
      <c r="J1526" s="65"/>
    </row>
    <row r="1527" ht="17.25">
      <c r="J1527" s="65"/>
    </row>
    <row r="1528" ht="17.25">
      <c r="J1528" s="65"/>
    </row>
    <row r="1529" ht="17.25">
      <c r="J1529" s="65"/>
    </row>
    <row r="1530" ht="17.25">
      <c r="J1530" s="65"/>
    </row>
    <row r="1531" ht="17.25">
      <c r="J1531" s="65"/>
    </row>
    <row r="1532" ht="17.25">
      <c r="J1532" s="65"/>
    </row>
    <row r="1533" ht="17.25">
      <c r="J1533" s="65"/>
    </row>
    <row r="1534" ht="17.25">
      <c r="J1534" s="65"/>
    </row>
    <row r="1535" ht="17.25">
      <c r="J1535" s="65"/>
    </row>
    <row r="1536" ht="17.25">
      <c r="J1536" s="65"/>
    </row>
    <row r="1537" ht="17.25">
      <c r="J1537" s="65"/>
    </row>
    <row r="1538" ht="17.25">
      <c r="J1538" s="65"/>
    </row>
    <row r="1539" ht="17.25">
      <c r="J1539" s="65"/>
    </row>
    <row r="1540" ht="17.25">
      <c r="J1540" s="65"/>
    </row>
    <row r="1541" ht="17.25">
      <c r="J1541" s="65"/>
    </row>
    <row r="1542" ht="17.25">
      <c r="J1542" s="65"/>
    </row>
    <row r="1543" ht="17.25">
      <c r="J1543" s="65"/>
    </row>
    <row r="1544" ht="17.25">
      <c r="J1544" s="65"/>
    </row>
    <row r="1545" ht="17.25">
      <c r="J1545" s="65"/>
    </row>
    <row r="1546" ht="17.25">
      <c r="J1546" s="65"/>
    </row>
    <row r="1547" ht="17.25">
      <c r="J1547" s="65"/>
    </row>
    <row r="1548" ht="17.25">
      <c r="J1548" s="65"/>
    </row>
    <row r="1549" ht="17.25">
      <c r="J1549" s="65"/>
    </row>
    <row r="1550" ht="17.25">
      <c r="J1550" s="65"/>
    </row>
    <row r="1551" ht="17.25">
      <c r="J1551" s="65"/>
    </row>
    <row r="1552" ht="17.25">
      <c r="J1552" s="65"/>
    </row>
    <row r="1553" ht="17.25">
      <c r="J1553" s="65"/>
    </row>
    <row r="1554" ht="17.25">
      <c r="J1554" s="65"/>
    </row>
    <row r="1555" ht="17.25">
      <c r="J1555" s="65"/>
    </row>
    <row r="1556" ht="17.25">
      <c r="J1556" s="65"/>
    </row>
    <row r="1557" ht="17.25">
      <c r="J1557" s="65"/>
    </row>
    <row r="1558" ht="17.25">
      <c r="J1558" s="65"/>
    </row>
    <row r="1559" ht="17.25">
      <c r="J1559" s="65"/>
    </row>
    <row r="1560" ht="17.25">
      <c r="J1560" s="65"/>
    </row>
    <row r="1561" ht="17.25">
      <c r="J1561" s="65"/>
    </row>
    <row r="1562" ht="17.25">
      <c r="J1562" s="65"/>
    </row>
    <row r="1563" ht="17.25">
      <c r="J1563" s="65"/>
    </row>
    <row r="1564" ht="17.25">
      <c r="J1564" s="65"/>
    </row>
    <row r="1565" ht="17.25">
      <c r="J1565" s="65"/>
    </row>
    <row r="1566" ht="17.25">
      <c r="J1566" s="65"/>
    </row>
    <row r="1567" ht="17.25">
      <c r="J1567" s="65"/>
    </row>
    <row r="1568" ht="17.25">
      <c r="J1568" s="65"/>
    </row>
    <row r="1569" ht="17.25">
      <c r="J1569" s="65"/>
    </row>
    <row r="1570" ht="17.25">
      <c r="J1570" s="65"/>
    </row>
    <row r="1571" ht="17.25">
      <c r="J1571" s="65"/>
    </row>
    <row r="1572" ht="17.25">
      <c r="J1572" s="65"/>
    </row>
    <row r="1573" ht="17.25">
      <c r="J1573" s="65"/>
    </row>
    <row r="1574" ht="17.25">
      <c r="J1574" s="65"/>
    </row>
    <row r="1575" ht="17.25">
      <c r="J1575" s="65"/>
    </row>
    <row r="1576" ht="17.25">
      <c r="J1576" s="65"/>
    </row>
    <row r="1577" ht="17.25">
      <c r="J1577" s="65"/>
    </row>
    <row r="1578" ht="17.25">
      <c r="J1578" s="65"/>
    </row>
    <row r="1579" ht="17.25">
      <c r="J1579" s="65"/>
    </row>
    <row r="1580" ht="17.25">
      <c r="J1580" s="65"/>
    </row>
    <row r="1581" ht="17.25">
      <c r="J1581" s="65"/>
    </row>
    <row r="1582" ht="17.25">
      <c r="J1582" s="65"/>
    </row>
    <row r="1583" ht="17.25">
      <c r="J1583" s="65"/>
    </row>
    <row r="1584" ht="17.25">
      <c r="J1584" s="65"/>
    </row>
    <row r="1585" ht="17.25">
      <c r="J1585" s="65"/>
    </row>
    <row r="1586" ht="17.25">
      <c r="J1586" s="65"/>
    </row>
    <row r="1587" ht="17.25">
      <c r="J1587" s="65"/>
    </row>
    <row r="1588" ht="17.25">
      <c r="J1588" s="65"/>
    </row>
    <row r="1589" ht="17.25">
      <c r="J1589" s="65"/>
    </row>
    <row r="1590" ht="17.25">
      <c r="J1590" s="65"/>
    </row>
    <row r="1591" ht="17.25">
      <c r="J1591" s="65"/>
    </row>
    <row r="1592" ht="17.25">
      <c r="J1592" s="65"/>
    </row>
    <row r="1593" ht="17.25">
      <c r="J1593" s="65"/>
    </row>
    <row r="1594" ht="17.25">
      <c r="J1594" s="65"/>
    </row>
    <row r="1595" ht="17.25">
      <c r="J1595" s="65"/>
    </row>
    <row r="1596" ht="17.25">
      <c r="J1596" s="65"/>
    </row>
    <row r="1597" ht="17.25">
      <c r="J1597" s="65"/>
    </row>
    <row r="1598" ht="17.25">
      <c r="J1598" s="65"/>
    </row>
    <row r="1599" ht="17.25">
      <c r="J1599" s="65"/>
    </row>
    <row r="1600" ht="17.25">
      <c r="J1600" s="65"/>
    </row>
    <row r="1601" ht="17.25">
      <c r="J1601" s="65"/>
    </row>
    <row r="1602" ht="17.25">
      <c r="J1602" s="65"/>
    </row>
    <row r="1603" ht="17.25">
      <c r="J1603" s="65"/>
    </row>
    <row r="1604" ht="17.25">
      <c r="J1604" s="65"/>
    </row>
    <row r="1605" ht="17.25">
      <c r="J1605" s="65"/>
    </row>
    <row r="1606" ht="17.25">
      <c r="J1606" s="65"/>
    </row>
    <row r="1607" ht="17.25">
      <c r="J1607" s="65"/>
    </row>
    <row r="1608" ht="17.25">
      <c r="J1608" s="65"/>
    </row>
    <row r="1609" ht="17.25">
      <c r="J1609" s="65"/>
    </row>
    <row r="1610" ht="17.25">
      <c r="J1610" s="65"/>
    </row>
    <row r="1611" ht="17.25">
      <c r="J1611" s="65"/>
    </row>
    <row r="1612" ht="17.25">
      <c r="J1612" s="65"/>
    </row>
    <row r="1613" ht="17.25">
      <c r="J1613" s="65"/>
    </row>
    <row r="1614" ht="17.25">
      <c r="J1614" s="65"/>
    </row>
    <row r="1615" ht="17.25">
      <c r="J1615" s="65"/>
    </row>
    <row r="1616" ht="17.25">
      <c r="J1616" s="65"/>
    </row>
    <row r="1617" ht="17.25">
      <c r="J1617" s="65"/>
    </row>
    <row r="1618" ht="17.25">
      <c r="J1618" s="65"/>
    </row>
    <row r="1619" ht="17.25">
      <c r="J1619" s="65"/>
    </row>
    <row r="1620" ht="17.25">
      <c r="J1620" s="65"/>
    </row>
    <row r="1621" ht="17.25">
      <c r="J1621" s="65"/>
    </row>
    <row r="1622" ht="17.25">
      <c r="J1622" s="65"/>
    </row>
    <row r="1623" ht="17.25">
      <c r="J1623" s="65"/>
    </row>
    <row r="1624" ht="17.25">
      <c r="J1624" s="65"/>
    </row>
    <row r="1625" ht="17.25">
      <c r="J1625" s="65"/>
    </row>
    <row r="1626" ht="17.25">
      <c r="J1626" s="65"/>
    </row>
    <row r="1627" ht="17.25">
      <c r="J1627" s="65"/>
    </row>
    <row r="1628" ht="17.25">
      <c r="J1628" s="65"/>
    </row>
    <row r="1629" ht="17.25">
      <c r="J1629" s="65"/>
    </row>
    <row r="1630" ht="17.25">
      <c r="J1630" s="65"/>
    </row>
    <row r="1631" ht="17.25">
      <c r="J1631" s="65"/>
    </row>
    <row r="1632" ht="17.25">
      <c r="J1632" s="65"/>
    </row>
    <row r="1633" ht="17.25">
      <c r="J1633" s="65"/>
    </row>
    <row r="1634" ht="17.25">
      <c r="J1634" s="65"/>
    </row>
    <row r="1635" ht="17.25">
      <c r="J1635" s="65"/>
    </row>
    <row r="1636" ht="17.25">
      <c r="J1636" s="65"/>
    </row>
    <row r="1637" ht="17.25">
      <c r="J1637" s="65"/>
    </row>
    <row r="1638" ht="17.25">
      <c r="J1638" s="65"/>
    </row>
    <row r="1639" ht="17.25">
      <c r="J1639" s="65"/>
    </row>
    <row r="1640" ht="17.25">
      <c r="J1640" s="65"/>
    </row>
    <row r="1641" ht="17.25">
      <c r="J1641" s="65"/>
    </row>
    <row r="1642" ht="17.25">
      <c r="J1642" s="65"/>
    </row>
    <row r="1643" ht="17.25">
      <c r="J1643" s="65"/>
    </row>
    <row r="1644" ht="17.25">
      <c r="J1644" s="65"/>
    </row>
    <row r="1645" ht="17.25">
      <c r="J1645" s="65"/>
    </row>
    <row r="1646" ht="17.25">
      <c r="J1646" s="65"/>
    </row>
    <row r="1647" ht="17.25">
      <c r="J1647" s="65"/>
    </row>
    <row r="1648" ht="17.25">
      <c r="J1648" s="65"/>
    </row>
    <row r="1649" ht="17.25">
      <c r="J1649" s="65"/>
    </row>
    <row r="1650" ht="17.25">
      <c r="J1650" s="65"/>
    </row>
    <row r="1651" ht="17.25">
      <c r="J1651" s="65"/>
    </row>
    <row r="1652" ht="17.25">
      <c r="J1652" s="65"/>
    </row>
    <row r="1653" ht="17.25">
      <c r="J1653" s="65"/>
    </row>
    <row r="1654" ht="17.25">
      <c r="J1654" s="65"/>
    </row>
    <row r="1655" ht="17.25">
      <c r="J1655" s="65"/>
    </row>
    <row r="1656" ht="17.25">
      <c r="J1656" s="65"/>
    </row>
    <row r="1657" ht="17.25">
      <c r="J1657" s="65"/>
    </row>
    <row r="1658" ht="17.25">
      <c r="J1658" s="65"/>
    </row>
    <row r="1659" ht="17.25">
      <c r="J1659" s="65"/>
    </row>
    <row r="1660" ht="17.25">
      <c r="J1660" s="65"/>
    </row>
    <row r="1661" ht="17.25">
      <c r="J1661" s="65"/>
    </row>
    <row r="1662" ht="17.25">
      <c r="J1662" s="65"/>
    </row>
    <row r="1663" ht="17.25">
      <c r="J1663" s="65"/>
    </row>
    <row r="1664" ht="17.25">
      <c r="J1664" s="65"/>
    </row>
    <row r="1665" ht="17.25">
      <c r="J1665" s="65"/>
    </row>
    <row r="1666" ht="17.25">
      <c r="J1666" s="65"/>
    </row>
    <row r="1667" ht="17.25">
      <c r="J1667" s="65"/>
    </row>
    <row r="1668" ht="17.25">
      <c r="J1668" s="65"/>
    </row>
    <row r="1669" ht="17.25">
      <c r="J1669" s="65"/>
    </row>
    <row r="1670" ht="17.25">
      <c r="J1670" s="65"/>
    </row>
    <row r="1671" ht="17.25">
      <c r="J1671" s="65"/>
    </row>
    <row r="1672" ht="17.25">
      <c r="J1672" s="65"/>
    </row>
    <row r="1673" ht="17.25">
      <c r="J1673" s="65"/>
    </row>
    <row r="1674" ht="17.25">
      <c r="J1674" s="65"/>
    </row>
    <row r="1675" ht="17.25">
      <c r="J1675" s="65"/>
    </row>
    <row r="1676" ht="17.25">
      <c r="J1676" s="65"/>
    </row>
    <row r="1677" ht="17.25">
      <c r="J1677" s="65"/>
    </row>
    <row r="1678" ht="17.25">
      <c r="J1678" s="65"/>
    </row>
    <row r="1679" ht="17.25">
      <c r="J1679" s="65"/>
    </row>
    <row r="1680" ht="17.25">
      <c r="J1680" s="65"/>
    </row>
    <row r="1681" ht="17.25">
      <c r="J1681" s="65"/>
    </row>
    <row r="1682" ht="17.25">
      <c r="J1682" s="65"/>
    </row>
    <row r="1683" ht="17.25">
      <c r="J1683" s="65"/>
    </row>
    <row r="1684" ht="17.25">
      <c r="J1684" s="65"/>
    </row>
    <row r="1685" ht="17.25">
      <c r="J1685" s="65"/>
    </row>
    <row r="1686" ht="17.25">
      <c r="J1686" s="65"/>
    </row>
    <row r="1687" ht="17.25">
      <c r="J1687" s="65"/>
    </row>
    <row r="1688" ht="17.25">
      <c r="J1688" s="65"/>
    </row>
    <row r="1689" ht="17.25">
      <c r="J1689" s="65"/>
    </row>
    <row r="1690" ht="17.25">
      <c r="J1690" s="65"/>
    </row>
    <row r="1691" ht="17.25">
      <c r="J1691" s="65"/>
    </row>
    <row r="1692" ht="17.25">
      <c r="J1692" s="65"/>
    </row>
    <row r="1693" ht="17.25">
      <c r="J1693" s="65"/>
    </row>
    <row r="1694" ht="17.25">
      <c r="J1694" s="65"/>
    </row>
    <row r="1695" ht="17.25">
      <c r="J1695" s="65"/>
    </row>
    <row r="1696" ht="17.25">
      <c r="J1696" s="65"/>
    </row>
    <row r="1697" ht="17.25">
      <c r="J1697" s="65"/>
    </row>
    <row r="1698" ht="17.25">
      <c r="J1698" s="65"/>
    </row>
    <row r="1699" ht="17.25">
      <c r="J1699" s="65"/>
    </row>
    <row r="1700" ht="17.25">
      <c r="J1700" s="65"/>
    </row>
    <row r="1701" ht="17.25">
      <c r="J1701" s="65"/>
    </row>
    <row r="1702" ht="17.25">
      <c r="J1702" s="65"/>
    </row>
    <row r="1703" ht="17.25">
      <c r="J1703" s="65"/>
    </row>
    <row r="1704" ht="17.25">
      <c r="J1704" s="65"/>
    </row>
    <row r="1705" ht="17.25">
      <c r="J1705" s="65"/>
    </row>
    <row r="1706" ht="17.25">
      <c r="J1706" s="65"/>
    </row>
    <row r="1707" ht="17.25">
      <c r="J1707" s="65"/>
    </row>
    <row r="1708" ht="17.25">
      <c r="J1708" s="65"/>
    </row>
    <row r="1709" ht="17.25">
      <c r="J1709" s="65"/>
    </row>
    <row r="1710" ht="17.25">
      <c r="J1710" s="65"/>
    </row>
    <row r="1711" ht="17.25">
      <c r="J1711" s="65"/>
    </row>
    <row r="1712" ht="17.25">
      <c r="J1712" s="65"/>
    </row>
    <row r="1713" ht="17.25">
      <c r="J1713" s="65"/>
    </row>
    <row r="1714" ht="17.25">
      <c r="J1714" s="65"/>
    </row>
    <row r="1715" ht="17.25">
      <c r="J1715" s="65"/>
    </row>
    <row r="1716" ht="17.25">
      <c r="J1716" s="65"/>
    </row>
    <row r="1717" ht="17.25">
      <c r="J1717" s="65"/>
    </row>
    <row r="1718" ht="17.25">
      <c r="J1718" s="65"/>
    </row>
    <row r="1719" ht="17.25">
      <c r="J1719" s="65"/>
    </row>
    <row r="1720" ht="17.25">
      <c r="J1720" s="65"/>
    </row>
    <row r="1721" ht="17.25">
      <c r="J1721" s="65"/>
    </row>
    <row r="1722" ht="17.25">
      <c r="J1722" s="65"/>
    </row>
    <row r="1723" ht="17.25">
      <c r="J1723" s="65"/>
    </row>
    <row r="1724" ht="17.25">
      <c r="J1724" s="65"/>
    </row>
    <row r="1725" ht="17.25">
      <c r="J1725" s="65"/>
    </row>
    <row r="1726" ht="17.25">
      <c r="J1726" s="65"/>
    </row>
    <row r="1727" ht="17.25">
      <c r="J1727" s="65"/>
    </row>
    <row r="1728" ht="17.25">
      <c r="J1728" s="65"/>
    </row>
    <row r="1729" ht="17.25">
      <c r="J1729" s="65"/>
    </row>
    <row r="1730" ht="17.25">
      <c r="J1730" s="65"/>
    </row>
    <row r="1731" ht="17.25">
      <c r="J1731" s="65"/>
    </row>
    <row r="1732" ht="17.25">
      <c r="J1732" s="65"/>
    </row>
    <row r="1733" ht="17.25">
      <c r="J1733" s="65"/>
    </row>
    <row r="1734" ht="17.25">
      <c r="J1734" s="65"/>
    </row>
    <row r="1735" ht="17.25">
      <c r="J1735" s="65"/>
    </row>
    <row r="1736" ht="17.25">
      <c r="J1736" s="65"/>
    </row>
    <row r="1737" ht="17.25">
      <c r="J1737" s="65"/>
    </row>
    <row r="1738" ht="17.25">
      <c r="J1738" s="65"/>
    </row>
    <row r="1739" ht="17.25">
      <c r="J1739" s="65"/>
    </row>
    <row r="1740" ht="17.25">
      <c r="J1740" s="65"/>
    </row>
    <row r="1741" ht="17.25">
      <c r="J1741" s="65"/>
    </row>
    <row r="1742" ht="17.25">
      <c r="J1742" s="65"/>
    </row>
    <row r="1743" ht="17.25">
      <c r="J1743" s="65"/>
    </row>
    <row r="1744" ht="17.25">
      <c r="J1744" s="65"/>
    </row>
    <row r="1745" ht="17.25">
      <c r="J1745" s="65"/>
    </row>
    <row r="1746" ht="17.25">
      <c r="J1746" s="65"/>
    </row>
    <row r="1747" ht="17.25">
      <c r="J1747" s="65"/>
    </row>
    <row r="1748" ht="17.25">
      <c r="J1748" s="65"/>
    </row>
    <row r="1749" ht="17.25">
      <c r="J1749" s="65"/>
    </row>
    <row r="1750" ht="17.25">
      <c r="J1750" s="65"/>
    </row>
    <row r="1751" ht="17.25">
      <c r="J1751" s="65"/>
    </row>
    <row r="1752" ht="17.25">
      <c r="J1752" s="65"/>
    </row>
    <row r="1753" ht="17.25">
      <c r="J1753" s="65"/>
    </row>
    <row r="1754" ht="17.25">
      <c r="J1754" s="65"/>
    </row>
    <row r="1755" ht="17.25">
      <c r="J1755" s="65"/>
    </row>
    <row r="1756" ht="17.25">
      <c r="J1756" s="65"/>
    </row>
    <row r="1757" ht="17.25">
      <c r="J1757" s="65"/>
    </row>
    <row r="1758" ht="17.25">
      <c r="J1758" s="65"/>
    </row>
    <row r="1759" ht="17.25">
      <c r="J1759" s="65"/>
    </row>
    <row r="1760" ht="17.25">
      <c r="J1760" s="65"/>
    </row>
    <row r="1761" ht="17.25">
      <c r="J1761" s="65"/>
    </row>
    <row r="1762" ht="17.25">
      <c r="J1762" s="65"/>
    </row>
    <row r="1763" ht="17.25">
      <c r="J1763" s="65"/>
    </row>
    <row r="1764" ht="17.25">
      <c r="J1764" s="65"/>
    </row>
    <row r="1765" ht="17.25">
      <c r="J1765" s="65"/>
    </row>
    <row r="1766" ht="17.25">
      <c r="J1766" s="65"/>
    </row>
    <row r="1767" ht="17.25">
      <c r="J1767" s="65"/>
    </row>
    <row r="1768" ht="17.25">
      <c r="J1768" s="65"/>
    </row>
    <row r="1769" ht="17.25">
      <c r="J1769" s="65"/>
    </row>
    <row r="1770" ht="17.25">
      <c r="J1770" s="65"/>
    </row>
    <row r="1771" ht="17.25">
      <c r="J1771" s="65"/>
    </row>
    <row r="1772" ht="17.25">
      <c r="J1772" s="65"/>
    </row>
    <row r="1773" ht="17.25">
      <c r="J1773" s="65"/>
    </row>
    <row r="1774" ht="17.25">
      <c r="J1774" s="65"/>
    </row>
    <row r="1775" ht="17.25">
      <c r="J1775" s="65"/>
    </row>
    <row r="1776" ht="17.25">
      <c r="J1776" s="65"/>
    </row>
    <row r="1777" ht="17.25">
      <c r="J1777" s="65"/>
    </row>
    <row r="1778" ht="17.25">
      <c r="J1778" s="65"/>
    </row>
    <row r="1779" ht="17.25">
      <c r="J1779" s="65"/>
    </row>
    <row r="1780" ht="17.25">
      <c r="J1780" s="65"/>
    </row>
    <row r="1781" ht="17.25">
      <c r="J1781" s="65"/>
    </row>
    <row r="1782" ht="17.25">
      <c r="J1782" s="65"/>
    </row>
    <row r="1783" ht="17.25">
      <c r="J1783" s="65"/>
    </row>
    <row r="1784" ht="17.25">
      <c r="J1784" s="65"/>
    </row>
    <row r="1785" ht="17.25">
      <c r="J1785" s="65"/>
    </row>
    <row r="1786" ht="17.25">
      <c r="J1786" s="65"/>
    </row>
    <row r="1787" ht="17.25">
      <c r="J1787" s="65"/>
    </row>
    <row r="1788" ht="17.25">
      <c r="J1788" s="65"/>
    </row>
    <row r="1789" ht="17.25">
      <c r="J1789" s="65"/>
    </row>
    <row r="1790" ht="17.25">
      <c r="J1790" s="65"/>
    </row>
    <row r="1791" ht="17.25">
      <c r="J1791" s="65"/>
    </row>
    <row r="1792" ht="17.25">
      <c r="J1792" s="65"/>
    </row>
    <row r="1793" ht="17.25">
      <c r="J1793" s="65"/>
    </row>
    <row r="1794" ht="17.25">
      <c r="J1794" s="65"/>
    </row>
    <row r="1795" ht="17.25">
      <c r="J1795" s="65"/>
    </row>
    <row r="1796" ht="17.25">
      <c r="J1796" s="65"/>
    </row>
    <row r="1797" ht="17.25">
      <c r="J1797" s="65"/>
    </row>
    <row r="1798" ht="17.25">
      <c r="J1798" s="65"/>
    </row>
    <row r="1799" ht="17.25">
      <c r="J1799" s="65"/>
    </row>
    <row r="1800" ht="17.25">
      <c r="J1800" s="65"/>
    </row>
    <row r="1801" ht="17.25">
      <c r="J1801" s="65"/>
    </row>
    <row r="1802" ht="17.25">
      <c r="J1802" s="65"/>
    </row>
    <row r="1803" ht="17.25">
      <c r="J1803" s="65"/>
    </row>
    <row r="1804" ht="17.25">
      <c r="J1804" s="65"/>
    </row>
    <row r="1805" ht="17.25">
      <c r="J1805" s="65"/>
    </row>
    <row r="1806" ht="17.25">
      <c r="J1806" s="65"/>
    </row>
    <row r="1807" ht="17.25">
      <c r="J1807" s="65"/>
    </row>
    <row r="1808" ht="17.25">
      <c r="J1808" s="65"/>
    </row>
    <row r="1809" ht="17.25">
      <c r="J1809" s="65"/>
    </row>
    <row r="1810" ht="17.25">
      <c r="J1810" s="65"/>
    </row>
    <row r="1811" ht="17.25">
      <c r="J1811" s="65"/>
    </row>
    <row r="1812" ht="17.25">
      <c r="J1812" s="65"/>
    </row>
    <row r="1813" ht="17.25">
      <c r="J1813" s="65"/>
    </row>
    <row r="1814" ht="17.25">
      <c r="J1814" s="65"/>
    </row>
    <row r="1815" ht="17.25">
      <c r="J1815" s="65"/>
    </row>
    <row r="1816" ht="17.25">
      <c r="J1816" s="65"/>
    </row>
    <row r="1817" ht="17.25">
      <c r="J1817" s="65"/>
    </row>
    <row r="1818" ht="17.25">
      <c r="J1818" s="65"/>
    </row>
    <row r="1819" ht="17.25">
      <c r="J1819" s="65"/>
    </row>
    <row r="1820" ht="17.25">
      <c r="J1820" s="65"/>
    </row>
    <row r="1821" ht="17.25">
      <c r="J1821" s="65"/>
    </row>
    <row r="1822" ht="17.25">
      <c r="J1822" s="65"/>
    </row>
    <row r="1823" ht="17.25">
      <c r="J1823" s="65"/>
    </row>
    <row r="1824" ht="17.25">
      <c r="J1824" s="65"/>
    </row>
    <row r="1825" ht="17.25">
      <c r="J1825" s="65"/>
    </row>
    <row r="1826" ht="17.25">
      <c r="J1826" s="65"/>
    </row>
    <row r="1827" ht="17.25">
      <c r="J1827" s="65"/>
    </row>
    <row r="1828" ht="17.25">
      <c r="J1828" s="65"/>
    </row>
    <row r="1829" ht="17.25">
      <c r="J1829" s="65"/>
    </row>
    <row r="1830" ht="17.25">
      <c r="J1830" s="65"/>
    </row>
    <row r="1831" ht="17.25">
      <c r="J1831" s="65"/>
    </row>
    <row r="1832" ht="17.25">
      <c r="J1832" s="65"/>
    </row>
    <row r="1833" ht="17.25">
      <c r="J1833" s="65"/>
    </row>
    <row r="1834" ht="17.25">
      <c r="J1834" s="65"/>
    </row>
    <row r="1835" ht="17.25">
      <c r="J1835" s="65"/>
    </row>
    <row r="1836" ht="17.25">
      <c r="J1836" s="65"/>
    </row>
    <row r="1837" ht="17.25">
      <c r="J1837" s="65"/>
    </row>
    <row r="1838" ht="17.25">
      <c r="J1838" s="65"/>
    </row>
    <row r="1839" ht="17.25">
      <c r="J1839" s="65"/>
    </row>
    <row r="1840" ht="17.25">
      <c r="J1840" s="65"/>
    </row>
    <row r="1841" ht="17.25">
      <c r="J1841" s="65"/>
    </row>
    <row r="1842" ht="17.25">
      <c r="J1842" s="65"/>
    </row>
    <row r="1843" ht="17.25">
      <c r="J1843" s="65"/>
    </row>
    <row r="1844" ht="17.25">
      <c r="J1844" s="65"/>
    </row>
    <row r="1845" ht="17.25">
      <c r="J1845" s="65"/>
    </row>
    <row r="1846" ht="17.25">
      <c r="J1846" s="65"/>
    </row>
    <row r="1847" ht="17.25">
      <c r="J1847" s="65"/>
    </row>
    <row r="1848" ht="17.25">
      <c r="J1848" s="65"/>
    </row>
    <row r="1849" ht="17.25">
      <c r="J1849" s="65"/>
    </row>
    <row r="1850" ht="17.25">
      <c r="J1850" s="65"/>
    </row>
    <row r="1851" ht="17.25">
      <c r="J1851" s="65"/>
    </row>
    <row r="1852" ht="17.25">
      <c r="J1852" s="65"/>
    </row>
    <row r="1853" ht="17.25">
      <c r="J1853" s="65"/>
    </row>
    <row r="1854" ht="17.25">
      <c r="J1854" s="65"/>
    </row>
    <row r="1855" ht="17.25">
      <c r="J1855" s="65"/>
    </row>
    <row r="1856" ht="17.25">
      <c r="J1856" s="65"/>
    </row>
    <row r="1857" ht="17.25">
      <c r="J1857" s="65"/>
    </row>
    <row r="1858" ht="17.25">
      <c r="J1858" s="65"/>
    </row>
    <row r="1859" ht="17.25">
      <c r="J1859" s="65"/>
    </row>
    <row r="1860" ht="17.25">
      <c r="J1860" s="65"/>
    </row>
    <row r="1861" ht="17.25">
      <c r="J1861" s="65"/>
    </row>
    <row r="1862" ht="17.25">
      <c r="J1862" s="65"/>
    </row>
    <row r="1863" ht="17.25">
      <c r="J1863" s="65"/>
    </row>
    <row r="1864" ht="17.25">
      <c r="J1864" s="65"/>
    </row>
    <row r="1865" ht="17.25">
      <c r="J1865" s="65"/>
    </row>
    <row r="1866" ht="17.25">
      <c r="J1866" s="65"/>
    </row>
    <row r="1867" ht="17.25">
      <c r="J1867" s="65"/>
    </row>
    <row r="1868" ht="17.25">
      <c r="J1868" s="65"/>
    </row>
    <row r="1869" ht="17.25">
      <c r="J1869" s="65"/>
    </row>
    <row r="1870" ht="17.25">
      <c r="J1870" s="65"/>
    </row>
    <row r="1871" ht="17.25">
      <c r="J1871" s="65"/>
    </row>
    <row r="1872" ht="17.25">
      <c r="J1872" s="65"/>
    </row>
    <row r="1873" ht="17.25">
      <c r="J1873" s="65"/>
    </row>
    <row r="1874" ht="17.25">
      <c r="J1874" s="65"/>
    </row>
    <row r="1875" ht="17.25">
      <c r="J1875" s="65"/>
    </row>
    <row r="1876" ht="17.25">
      <c r="J1876" s="65"/>
    </row>
    <row r="1877" ht="17.25">
      <c r="J1877" s="65"/>
    </row>
    <row r="1878" ht="17.25">
      <c r="J1878" s="65"/>
    </row>
    <row r="1879" ht="17.25">
      <c r="J1879" s="65"/>
    </row>
    <row r="1880" ht="17.25">
      <c r="J1880" s="65"/>
    </row>
    <row r="1881" ht="17.25">
      <c r="J1881" s="65"/>
    </row>
    <row r="1882" ht="17.25">
      <c r="J1882" s="65"/>
    </row>
    <row r="1883" ht="17.25">
      <c r="J1883" s="65"/>
    </row>
    <row r="1884" ht="17.25">
      <c r="J1884" s="65"/>
    </row>
    <row r="1885" ht="17.25">
      <c r="J1885" s="65"/>
    </row>
    <row r="1886" ht="17.25">
      <c r="J1886" s="65"/>
    </row>
    <row r="1887" ht="17.25">
      <c r="J1887" s="65"/>
    </row>
    <row r="1888" ht="17.25">
      <c r="J1888" s="65"/>
    </row>
    <row r="1889" ht="17.25">
      <c r="J1889" s="65"/>
    </row>
    <row r="1890" ht="17.25">
      <c r="J1890" s="65"/>
    </row>
    <row r="1891" ht="17.25">
      <c r="J1891" s="65"/>
    </row>
    <row r="1892" ht="17.25">
      <c r="J1892" s="65"/>
    </row>
    <row r="1893" ht="17.25">
      <c r="J1893" s="65"/>
    </row>
    <row r="1894" ht="17.25">
      <c r="J1894" s="65"/>
    </row>
    <row r="1895" ht="17.25">
      <c r="J1895" s="65"/>
    </row>
    <row r="1896" ht="17.25">
      <c r="J1896" s="65"/>
    </row>
    <row r="1897" ht="17.25">
      <c r="J1897" s="65"/>
    </row>
    <row r="1898" ht="17.25">
      <c r="J1898" s="65"/>
    </row>
    <row r="1899" ht="17.25">
      <c r="J1899" s="65"/>
    </row>
    <row r="1900" ht="17.25">
      <c r="J1900" s="65"/>
    </row>
    <row r="1901" ht="17.25">
      <c r="J1901" s="65"/>
    </row>
    <row r="1902" ht="17.25">
      <c r="J1902" s="65"/>
    </row>
    <row r="1903" ht="17.25">
      <c r="J1903" s="65"/>
    </row>
    <row r="1904" ht="17.25">
      <c r="J1904" s="65"/>
    </row>
    <row r="1905" ht="17.25">
      <c r="J1905" s="65"/>
    </row>
    <row r="1906" ht="17.25">
      <c r="J1906" s="65"/>
    </row>
    <row r="1907" ht="17.25">
      <c r="J1907" s="65"/>
    </row>
    <row r="1908" ht="17.25">
      <c r="J1908" s="65"/>
    </row>
    <row r="1909" ht="17.25">
      <c r="J1909" s="65"/>
    </row>
    <row r="1910" ht="17.25">
      <c r="J1910" s="65"/>
    </row>
    <row r="1911" ht="17.25">
      <c r="J1911" s="65"/>
    </row>
    <row r="1912" ht="17.25">
      <c r="J1912" s="65"/>
    </row>
    <row r="1913" ht="17.25">
      <c r="J1913" s="65"/>
    </row>
    <row r="1914" ht="17.25">
      <c r="J1914" s="65"/>
    </row>
    <row r="1915" ht="17.25">
      <c r="J1915" s="65"/>
    </row>
    <row r="1916" ht="17.25">
      <c r="J1916" s="65"/>
    </row>
    <row r="1917" ht="17.25">
      <c r="J1917" s="65"/>
    </row>
    <row r="1918" ht="17.25">
      <c r="J1918" s="65"/>
    </row>
    <row r="1919" ht="17.25">
      <c r="J1919" s="65"/>
    </row>
    <row r="1920" ht="17.25">
      <c r="J1920" s="65"/>
    </row>
    <row r="1921" ht="17.25">
      <c r="J1921" s="65"/>
    </row>
    <row r="1922" ht="17.25">
      <c r="J1922" s="65"/>
    </row>
    <row r="1923" ht="17.25">
      <c r="J1923" s="65"/>
    </row>
    <row r="1924" ht="17.25">
      <c r="J1924" s="65"/>
    </row>
    <row r="1925" ht="17.25">
      <c r="J1925" s="65"/>
    </row>
    <row r="1926" ht="17.25">
      <c r="J1926" s="65"/>
    </row>
    <row r="1927" ht="17.25">
      <c r="J1927" s="65"/>
    </row>
    <row r="1928" ht="17.25">
      <c r="J1928" s="65"/>
    </row>
    <row r="1929" ht="17.25">
      <c r="J1929" s="65"/>
    </row>
    <row r="1930" ht="17.25">
      <c r="J1930" s="65"/>
    </row>
    <row r="1931" ht="17.25">
      <c r="J1931" s="65"/>
    </row>
    <row r="1932" ht="17.25">
      <c r="J1932" s="65"/>
    </row>
    <row r="1933" ht="17.25">
      <c r="J1933" s="65"/>
    </row>
    <row r="1934" ht="17.25">
      <c r="J1934" s="65"/>
    </row>
    <row r="1935" ht="17.25">
      <c r="J1935" s="65"/>
    </row>
    <row r="1936" ht="17.25">
      <c r="J1936" s="65"/>
    </row>
    <row r="1937" ht="17.25">
      <c r="J1937" s="65"/>
    </row>
    <row r="1938" ht="17.25">
      <c r="J1938" s="65"/>
    </row>
    <row r="1939" ht="17.25">
      <c r="J1939" s="65"/>
    </row>
    <row r="1940" ht="17.25">
      <c r="J1940" s="65"/>
    </row>
    <row r="1941" ht="17.25">
      <c r="J1941" s="65"/>
    </row>
    <row r="1942" ht="17.25">
      <c r="J1942" s="65"/>
    </row>
    <row r="1943" ht="17.25">
      <c r="J1943" s="65"/>
    </row>
    <row r="1944" ht="17.25">
      <c r="J1944" s="65"/>
    </row>
    <row r="1945" ht="17.25">
      <c r="J1945" s="65"/>
    </row>
    <row r="1946" ht="17.25">
      <c r="J1946" s="65"/>
    </row>
    <row r="1947" ht="17.25">
      <c r="J1947" s="65"/>
    </row>
    <row r="1948" ht="17.25">
      <c r="J1948" s="65"/>
    </row>
    <row r="1949" ht="17.25">
      <c r="J1949" s="65"/>
    </row>
    <row r="1950" ht="17.25">
      <c r="J1950" s="65"/>
    </row>
    <row r="1951" ht="17.25">
      <c r="J1951" s="65"/>
    </row>
    <row r="1952" ht="17.25">
      <c r="J1952" s="65"/>
    </row>
    <row r="1953" ht="17.25">
      <c r="J1953" s="65"/>
    </row>
    <row r="1954" ht="17.25">
      <c r="J1954" s="65"/>
    </row>
    <row r="1955" ht="17.25">
      <c r="J1955" s="65"/>
    </row>
    <row r="1956" ht="17.25">
      <c r="J1956" s="65"/>
    </row>
    <row r="1957" ht="17.25">
      <c r="J1957" s="65"/>
    </row>
    <row r="1958" ht="17.25">
      <c r="J1958" s="65"/>
    </row>
    <row r="1959" ht="17.25">
      <c r="J1959" s="65"/>
    </row>
    <row r="1960" ht="17.25">
      <c r="J1960" s="65"/>
    </row>
    <row r="1961" ht="17.25">
      <c r="J1961" s="65"/>
    </row>
    <row r="1962" ht="17.25">
      <c r="J1962" s="65"/>
    </row>
    <row r="1963" ht="17.25">
      <c r="J1963" s="65"/>
    </row>
    <row r="1964" ht="17.25">
      <c r="J1964" s="65"/>
    </row>
    <row r="1965" ht="17.25">
      <c r="J1965" s="65"/>
    </row>
    <row r="1966" ht="17.25">
      <c r="J1966" s="65"/>
    </row>
    <row r="1967" ht="17.25">
      <c r="J1967" s="65"/>
    </row>
    <row r="1968" ht="17.25">
      <c r="J1968" s="65"/>
    </row>
    <row r="1969" ht="17.25">
      <c r="J1969" s="65"/>
    </row>
    <row r="1970" ht="17.25">
      <c r="J1970" s="65"/>
    </row>
    <row r="1971" ht="17.25">
      <c r="J1971" s="65"/>
    </row>
    <row r="1972" ht="17.25">
      <c r="J1972" s="65"/>
    </row>
    <row r="1973" ht="17.25">
      <c r="J1973" s="65"/>
    </row>
    <row r="1974" ht="17.25">
      <c r="J1974" s="65"/>
    </row>
    <row r="1975" ht="17.25">
      <c r="J1975" s="65"/>
    </row>
    <row r="1976" ht="17.25">
      <c r="J1976" s="65"/>
    </row>
    <row r="1977" ht="17.25">
      <c r="J1977" s="65"/>
    </row>
    <row r="1978" ht="17.25">
      <c r="J1978" s="65"/>
    </row>
    <row r="1979" ht="17.25">
      <c r="J1979" s="65"/>
    </row>
    <row r="1980" ht="17.25">
      <c r="J1980" s="65"/>
    </row>
    <row r="1981" ht="17.25">
      <c r="J1981" s="65"/>
    </row>
    <row r="1982" ht="17.25">
      <c r="J1982" s="65"/>
    </row>
    <row r="1983" ht="17.25">
      <c r="J1983" s="65"/>
    </row>
    <row r="1984" ht="17.25">
      <c r="J1984" s="65"/>
    </row>
    <row r="1985" ht="17.25">
      <c r="J1985" s="65"/>
    </row>
    <row r="1986" ht="17.25">
      <c r="J1986" s="65"/>
    </row>
    <row r="1987" ht="17.25">
      <c r="J1987" s="65"/>
    </row>
    <row r="1988" ht="17.25">
      <c r="J1988" s="65"/>
    </row>
    <row r="1989" ht="17.25">
      <c r="J1989" s="65"/>
    </row>
    <row r="1990" ht="17.25">
      <c r="J1990" s="65"/>
    </row>
    <row r="1991" ht="17.25">
      <c r="J1991" s="65"/>
    </row>
    <row r="1992" ht="17.25">
      <c r="J1992" s="65"/>
    </row>
    <row r="1993" ht="17.25">
      <c r="J1993" s="65"/>
    </row>
    <row r="1994" ht="17.25">
      <c r="J1994" s="65"/>
    </row>
    <row r="1995" ht="17.25">
      <c r="J1995" s="65"/>
    </row>
    <row r="1996" ht="17.25">
      <c r="J1996" s="65"/>
    </row>
    <row r="1997" ht="17.25">
      <c r="J1997" s="65"/>
    </row>
    <row r="1998" ht="17.25">
      <c r="J1998" s="65"/>
    </row>
    <row r="1999" ht="17.25">
      <c r="J1999" s="65"/>
    </row>
    <row r="2000" ht="17.25">
      <c r="J2000" s="65"/>
    </row>
    <row r="2001" ht="17.25">
      <c r="J2001" s="65"/>
    </row>
    <row r="2002" ht="17.25">
      <c r="J2002" s="65"/>
    </row>
    <row r="2003" ht="17.25">
      <c r="J2003" s="65"/>
    </row>
    <row r="2004" ht="17.25">
      <c r="J2004" s="65"/>
    </row>
    <row r="2005" ht="17.25">
      <c r="J2005" s="65"/>
    </row>
    <row r="2006" ht="17.25">
      <c r="J2006" s="65"/>
    </row>
    <row r="2007" ht="17.25">
      <c r="J2007" s="65"/>
    </row>
    <row r="2008" ht="17.25">
      <c r="J2008" s="65"/>
    </row>
    <row r="2009" ht="17.25">
      <c r="J2009" s="65"/>
    </row>
    <row r="2010" ht="17.25">
      <c r="J2010" s="65"/>
    </row>
    <row r="2011" ht="17.25">
      <c r="J2011" s="65"/>
    </row>
    <row r="2012" ht="17.25">
      <c r="J2012" s="65"/>
    </row>
    <row r="2013" ht="17.25">
      <c r="J2013" s="65"/>
    </row>
    <row r="2014" ht="17.25">
      <c r="J2014" s="65"/>
    </row>
    <row r="2015" ht="17.25">
      <c r="J2015" s="65"/>
    </row>
    <row r="2016" ht="17.25">
      <c r="J2016" s="65"/>
    </row>
    <row r="2017" ht="17.25">
      <c r="J2017" s="65"/>
    </row>
    <row r="2018" ht="17.25">
      <c r="J2018" s="65"/>
    </row>
    <row r="2019" ht="17.25">
      <c r="J2019" s="65"/>
    </row>
    <row r="2020" ht="17.25">
      <c r="J2020" s="65"/>
    </row>
    <row r="2021" ht="17.25">
      <c r="J2021" s="65"/>
    </row>
    <row r="2022" ht="17.25">
      <c r="J2022" s="65"/>
    </row>
    <row r="2023" ht="17.25">
      <c r="J2023" s="65"/>
    </row>
    <row r="2024" ht="17.25">
      <c r="J2024" s="65"/>
    </row>
    <row r="2025" ht="17.25">
      <c r="J2025" s="65"/>
    </row>
    <row r="2026" ht="17.25">
      <c r="J2026" s="65"/>
    </row>
    <row r="2027" ht="17.25">
      <c r="J2027" s="65"/>
    </row>
    <row r="2028" ht="17.25">
      <c r="J2028" s="65"/>
    </row>
    <row r="2029" ht="17.25">
      <c r="J2029" s="65"/>
    </row>
    <row r="2030" ht="17.25">
      <c r="J2030" s="65"/>
    </row>
    <row r="2031" ht="17.25">
      <c r="J2031" s="65"/>
    </row>
    <row r="2032" ht="17.25">
      <c r="J2032" s="65"/>
    </row>
    <row r="2033" ht="17.25">
      <c r="J2033" s="65"/>
    </row>
    <row r="2034" ht="17.25">
      <c r="J2034" s="65"/>
    </row>
    <row r="2035" ht="17.25">
      <c r="J2035" s="65"/>
    </row>
    <row r="2036" ht="17.25">
      <c r="J2036" s="65"/>
    </row>
    <row r="2037" ht="17.25">
      <c r="J2037" s="65"/>
    </row>
    <row r="2038" ht="17.25">
      <c r="J2038" s="65"/>
    </row>
    <row r="2039" ht="17.25">
      <c r="J2039" s="65"/>
    </row>
    <row r="2040" ht="17.25">
      <c r="J2040" s="65"/>
    </row>
    <row r="2041" ht="17.25">
      <c r="J2041" s="65"/>
    </row>
    <row r="2042" ht="17.25">
      <c r="J2042" s="65"/>
    </row>
    <row r="2043" ht="17.25">
      <c r="J2043" s="65"/>
    </row>
    <row r="2044" ht="17.25">
      <c r="J2044" s="65"/>
    </row>
    <row r="2045" ht="17.25">
      <c r="J2045" s="65"/>
    </row>
    <row r="2046" ht="17.25">
      <c r="J2046" s="65"/>
    </row>
    <row r="2047" ht="17.25">
      <c r="J2047" s="65"/>
    </row>
    <row r="2048" ht="17.25">
      <c r="J2048" s="65"/>
    </row>
    <row r="2049" ht="17.25">
      <c r="J2049" s="65"/>
    </row>
    <row r="2050" ht="17.25">
      <c r="J2050" s="65"/>
    </row>
    <row r="2051" ht="17.25">
      <c r="J2051" s="65"/>
    </row>
    <row r="2052" ht="17.25">
      <c r="J2052" s="65"/>
    </row>
    <row r="2053" ht="17.25">
      <c r="J2053" s="65"/>
    </row>
    <row r="2054" ht="17.25">
      <c r="J2054" s="65"/>
    </row>
    <row r="2055" ht="17.25">
      <c r="J2055" s="65"/>
    </row>
    <row r="2056" ht="17.25">
      <c r="J2056" s="65"/>
    </row>
    <row r="2057" ht="17.25">
      <c r="J2057" s="65"/>
    </row>
    <row r="2058" ht="17.25">
      <c r="J2058" s="65"/>
    </row>
    <row r="2059" ht="17.25">
      <c r="J2059" s="65"/>
    </row>
    <row r="2060" ht="17.25">
      <c r="J2060" s="65"/>
    </row>
    <row r="2061" ht="17.25">
      <c r="J2061" s="65"/>
    </row>
    <row r="2062" ht="17.25">
      <c r="J2062" s="65"/>
    </row>
    <row r="2063" ht="17.25">
      <c r="J2063" s="65"/>
    </row>
    <row r="2064" ht="17.25">
      <c r="J2064" s="65"/>
    </row>
    <row r="2065" ht="17.25">
      <c r="J2065" s="65"/>
    </row>
    <row r="2066" ht="17.25">
      <c r="J2066" s="65"/>
    </row>
    <row r="2067" ht="17.25">
      <c r="J2067" s="65"/>
    </row>
    <row r="2068" ht="17.25">
      <c r="J2068" s="65"/>
    </row>
    <row r="2069" ht="17.25">
      <c r="J2069" s="65"/>
    </row>
    <row r="2070" ht="17.25">
      <c r="J2070" s="65"/>
    </row>
    <row r="2071" ht="17.25">
      <c r="J2071" s="65"/>
    </row>
    <row r="2072" ht="17.25">
      <c r="J2072" s="65"/>
    </row>
    <row r="2073" ht="17.25">
      <c r="J2073" s="65"/>
    </row>
    <row r="2074" ht="17.25">
      <c r="J2074" s="65"/>
    </row>
    <row r="2075" ht="17.25">
      <c r="J2075" s="65"/>
    </row>
    <row r="2076" ht="17.25">
      <c r="J2076" s="65"/>
    </row>
    <row r="2077" ht="17.25">
      <c r="J2077" s="65"/>
    </row>
    <row r="2078" ht="17.25">
      <c r="J2078" s="65"/>
    </row>
    <row r="2079" ht="17.25">
      <c r="J2079" s="65"/>
    </row>
    <row r="2080" ht="17.25">
      <c r="J2080" s="65"/>
    </row>
    <row r="2081" ht="17.25">
      <c r="J2081" s="65"/>
    </row>
    <row r="2082" ht="17.25">
      <c r="J2082" s="65"/>
    </row>
    <row r="2083" ht="17.25">
      <c r="J2083" s="65"/>
    </row>
    <row r="2084" ht="17.25">
      <c r="J2084" s="65"/>
    </row>
    <row r="2085" ht="17.25">
      <c r="J2085" s="65"/>
    </row>
    <row r="2086" ht="17.25">
      <c r="J2086" s="65"/>
    </row>
    <row r="2087" ht="17.25">
      <c r="J2087" s="65"/>
    </row>
    <row r="2088" ht="17.25">
      <c r="J2088" s="65"/>
    </row>
    <row r="2089" ht="17.25">
      <c r="J2089" s="65"/>
    </row>
    <row r="2090" ht="17.25">
      <c r="J2090" s="65"/>
    </row>
    <row r="2091" ht="17.25">
      <c r="J2091" s="65"/>
    </row>
    <row r="2092" ht="17.25">
      <c r="J2092" s="65"/>
    </row>
    <row r="2093" ht="17.25">
      <c r="J2093" s="65"/>
    </row>
    <row r="2094" ht="17.25">
      <c r="J2094" s="65"/>
    </row>
    <row r="2095" ht="17.25">
      <c r="J2095" s="65"/>
    </row>
    <row r="2096" ht="17.25">
      <c r="J2096" s="65"/>
    </row>
    <row r="2097" ht="17.25">
      <c r="J2097" s="65"/>
    </row>
    <row r="2098" ht="17.25">
      <c r="J2098" s="65"/>
    </row>
    <row r="2099" ht="17.25">
      <c r="J2099" s="65"/>
    </row>
    <row r="2100" ht="17.25">
      <c r="J2100" s="65"/>
    </row>
    <row r="2101" ht="17.25">
      <c r="J2101" s="65"/>
    </row>
    <row r="2102" ht="17.25">
      <c r="J2102" s="65"/>
    </row>
    <row r="2103" ht="17.25">
      <c r="J2103" s="65"/>
    </row>
    <row r="2104" ht="17.25">
      <c r="J2104" s="65"/>
    </row>
    <row r="2105" ht="17.25">
      <c r="J2105" s="65"/>
    </row>
    <row r="2106" ht="17.25">
      <c r="J2106" s="65"/>
    </row>
    <row r="2107" ht="17.25">
      <c r="J2107" s="65"/>
    </row>
    <row r="2108" ht="17.25">
      <c r="J2108" s="65"/>
    </row>
    <row r="2109" ht="17.25">
      <c r="J2109" s="65"/>
    </row>
    <row r="2110" ht="17.25">
      <c r="J2110" s="65"/>
    </row>
    <row r="2111" ht="17.25">
      <c r="J2111" s="65"/>
    </row>
    <row r="2112" ht="17.25">
      <c r="J2112" s="65"/>
    </row>
    <row r="2113" ht="17.25">
      <c r="J2113" s="65"/>
    </row>
    <row r="2114" ht="17.25">
      <c r="J2114" s="65"/>
    </row>
    <row r="2115" ht="17.25">
      <c r="J2115" s="65"/>
    </row>
    <row r="2116" ht="17.25">
      <c r="J2116" s="65"/>
    </row>
    <row r="2117" ht="17.25">
      <c r="J2117" s="65"/>
    </row>
    <row r="2118" ht="17.25">
      <c r="J2118" s="65"/>
    </row>
    <row r="2119" ht="17.25">
      <c r="J2119" s="65"/>
    </row>
    <row r="2120" ht="17.25">
      <c r="J2120" s="65"/>
    </row>
    <row r="2121" ht="17.25">
      <c r="J2121" s="65"/>
    </row>
    <row r="2122" ht="17.25">
      <c r="J2122" s="65"/>
    </row>
    <row r="2123" ht="17.25">
      <c r="J2123" s="65"/>
    </row>
    <row r="2124" ht="17.25">
      <c r="J2124" s="65"/>
    </row>
    <row r="2125" ht="17.25">
      <c r="J2125" s="65"/>
    </row>
    <row r="2126" ht="17.25">
      <c r="J2126" s="65"/>
    </row>
    <row r="2127" ht="17.25">
      <c r="J2127" s="65"/>
    </row>
    <row r="2128" ht="17.25">
      <c r="J2128" s="65"/>
    </row>
    <row r="2129" ht="17.25">
      <c r="J2129" s="65"/>
    </row>
    <row r="2130" ht="17.25">
      <c r="J2130" s="65"/>
    </row>
    <row r="2131" ht="17.25">
      <c r="J2131" s="65"/>
    </row>
    <row r="2132" ht="17.25">
      <c r="J2132" s="65"/>
    </row>
    <row r="2133" ht="17.25">
      <c r="J2133" s="65"/>
    </row>
    <row r="2134" ht="17.25">
      <c r="J2134" s="65"/>
    </row>
    <row r="2135" ht="17.25">
      <c r="J2135" s="65"/>
    </row>
    <row r="2136" ht="17.25">
      <c r="J2136" s="65"/>
    </row>
    <row r="2137" ht="17.25">
      <c r="J2137" s="65"/>
    </row>
    <row r="2138" ht="17.25">
      <c r="J2138" s="65"/>
    </row>
    <row r="2139" ht="17.25">
      <c r="J2139" s="65"/>
    </row>
    <row r="2140" ht="17.25">
      <c r="J2140" s="65"/>
    </row>
    <row r="2141" ht="17.25">
      <c r="J2141" s="65"/>
    </row>
    <row r="2142" ht="17.25">
      <c r="J2142" s="65"/>
    </row>
    <row r="2143" ht="17.25">
      <c r="J2143" s="65"/>
    </row>
    <row r="2144" ht="17.25">
      <c r="J2144" s="65"/>
    </row>
    <row r="2145" ht="17.25">
      <c r="J2145" s="65"/>
    </row>
    <row r="2146" ht="17.25">
      <c r="J2146" s="65"/>
    </row>
    <row r="2147" ht="17.25">
      <c r="J2147" s="65"/>
    </row>
    <row r="2148" ht="17.25">
      <c r="J2148" s="65"/>
    </row>
    <row r="2149" ht="17.25">
      <c r="J2149" s="65"/>
    </row>
    <row r="2150" ht="17.25">
      <c r="J2150" s="65"/>
    </row>
    <row r="2151" ht="17.25">
      <c r="J2151" s="65"/>
    </row>
    <row r="2152" ht="17.25">
      <c r="J2152" s="65"/>
    </row>
    <row r="2153" ht="17.25">
      <c r="J2153" s="65"/>
    </row>
    <row r="2154" ht="17.25">
      <c r="J2154" s="65"/>
    </row>
    <row r="2155" ht="17.25">
      <c r="J2155" s="65"/>
    </row>
    <row r="2156" ht="17.25">
      <c r="J2156" s="65"/>
    </row>
    <row r="2157" ht="17.25">
      <c r="J2157" s="65"/>
    </row>
    <row r="2158" ht="17.25">
      <c r="J2158" s="65"/>
    </row>
    <row r="2159" ht="17.25">
      <c r="J2159" s="65"/>
    </row>
    <row r="2160" ht="17.25">
      <c r="J2160" s="65"/>
    </row>
    <row r="2161" ht="17.25">
      <c r="J2161" s="65"/>
    </row>
    <row r="2162" ht="17.25">
      <c r="J2162" s="65"/>
    </row>
    <row r="2163" ht="17.25">
      <c r="J2163" s="65"/>
    </row>
    <row r="2164" ht="17.25">
      <c r="J2164" s="65"/>
    </row>
    <row r="2165" ht="17.25">
      <c r="J2165" s="65"/>
    </row>
    <row r="2166" ht="17.25">
      <c r="J2166" s="65"/>
    </row>
    <row r="2167" ht="17.25">
      <c r="J2167" s="65"/>
    </row>
    <row r="2168" ht="17.25">
      <c r="J2168" s="65"/>
    </row>
    <row r="2169" ht="17.25">
      <c r="J2169" s="65"/>
    </row>
    <row r="2170" ht="17.25">
      <c r="J2170" s="65"/>
    </row>
    <row r="2171" ht="17.25">
      <c r="J2171" s="65"/>
    </row>
    <row r="2172" ht="17.25">
      <c r="J2172" s="65"/>
    </row>
    <row r="2173" ht="17.25">
      <c r="J2173" s="65"/>
    </row>
    <row r="2174" ht="17.25">
      <c r="J2174" s="65"/>
    </row>
    <row r="2175" ht="17.25">
      <c r="J2175" s="65"/>
    </row>
    <row r="2176" ht="17.25">
      <c r="J2176" s="65"/>
    </row>
    <row r="2177" ht="17.25">
      <c r="J2177" s="65"/>
    </row>
    <row r="2178" ht="17.25">
      <c r="J2178" s="65"/>
    </row>
    <row r="2179" ht="17.25">
      <c r="J2179" s="65"/>
    </row>
    <row r="2180" ht="17.25">
      <c r="J2180" s="65"/>
    </row>
    <row r="2181" ht="17.25">
      <c r="J2181" s="65"/>
    </row>
    <row r="2182" ht="17.25">
      <c r="J2182" s="65"/>
    </row>
    <row r="2183" ht="17.25">
      <c r="J2183" s="65"/>
    </row>
    <row r="2184" ht="17.25">
      <c r="J2184" s="65"/>
    </row>
    <row r="2185" ht="17.25">
      <c r="J2185" s="65"/>
    </row>
    <row r="2186" ht="17.25">
      <c r="J2186" s="65"/>
    </row>
    <row r="2187" ht="17.25">
      <c r="J2187" s="65"/>
    </row>
    <row r="2188" ht="17.25">
      <c r="J2188" s="65"/>
    </row>
    <row r="2189" ht="17.25">
      <c r="J2189" s="65"/>
    </row>
    <row r="2190" ht="17.25">
      <c r="J2190" s="65"/>
    </row>
    <row r="2191" ht="17.25">
      <c r="J2191" s="65"/>
    </row>
    <row r="2192" ht="17.25">
      <c r="J2192" s="65"/>
    </row>
    <row r="2193" ht="17.25">
      <c r="J2193" s="65"/>
    </row>
    <row r="2194" ht="17.25">
      <c r="J2194" s="65"/>
    </row>
    <row r="2195" ht="17.25">
      <c r="J2195" s="65"/>
    </row>
    <row r="2196" ht="17.25">
      <c r="J2196" s="65"/>
    </row>
    <row r="2197" ht="17.25">
      <c r="J2197" s="65"/>
    </row>
    <row r="2198" ht="17.25">
      <c r="J2198" s="65"/>
    </row>
    <row r="2199" ht="17.25">
      <c r="J2199" s="65"/>
    </row>
    <row r="2200" ht="17.25">
      <c r="J2200" s="65"/>
    </row>
    <row r="2201" ht="17.25">
      <c r="J2201" s="65"/>
    </row>
    <row r="2202" ht="17.25">
      <c r="J2202" s="65"/>
    </row>
    <row r="2203" ht="17.25">
      <c r="J2203" s="65"/>
    </row>
    <row r="2204" ht="17.25">
      <c r="J2204" s="65"/>
    </row>
    <row r="2205" ht="17.25">
      <c r="J2205" s="65"/>
    </row>
    <row r="2206" ht="17.25">
      <c r="J2206" s="65"/>
    </row>
    <row r="2207" ht="17.25">
      <c r="J2207" s="65"/>
    </row>
    <row r="2208" ht="17.25">
      <c r="J2208" s="65"/>
    </row>
    <row r="2209" ht="17.25">
      <c r="J2209" s="65"/>
    </row>
    <row r="2210" ht="17.25">
      <c r="J2210" s="65"/>
    </row>
    <row r="2211" ht="17.25">
      <c r="J2211" s="65"/>
    </row>
    <row r="2212" ht="17.25">
      <c r="J2212" s="65"/>
    </row>
    <row r="2213" ht="17.25">
      <c r="J2213" s="65"/>
    </row>
    <row r="2214" ht="17.25">
      <c r="J2214" s="65"/>
    </row>
    <row r="2215" ht="17.25">
      <c r="J2215" s="65"/>
    </row>
    <row r="2216" ht="17.25">
      <c r="J2216" s="65"/>
    </row>
    <row r="2217" ht="17.25">
      <c r="J2217" s="65"/>
    </row>
    <row r="2218" ht="17.25">
      <c r="J2218" s="65"/>
    </row>
    <row r="2219" ht="17.25">
      <c r="J2219" s="65"/>
    </row>
    <row r="2220" ht="17.25">
      <c r="J2220" s="65"/>
    </row>
    <row r="2221" ht="17.25">
      <c r="J2221" s="65"/>
    </row>
    <row r="2222" ht="17.25">
      <c r="J2222" s="65"/>
    </row>
    <row r="2223" ht="17.25">
      <c r="J2223" s="65"/>
    </row>
    <row r="2224" ht="17.25">
      <c r="J2224" s="65"/>
    </row>
    <row r="2225" ht="17.25">
      <c r="J2225" s="65"/>
    </row>
    <row r="2226" ht="17.25">
      <c r="J2226" s="65"/>
    </row>
    <row r="2227" ht="17.25">
      <c r="J2227" s="65"/>
    </row>
    <row r="2228" ht="17.25">
      <c r="J2228" s="65"/>
    </row>
    <row r="2229" ht="17.25">
      <c r="J2229" s="65"/>
    </row>
    <row r="2230" ht="17.25">
      <c r="J2230" s="65"/>
    </row>
    <row r="2231" ht="17.25">
      <c r="J2231" s="65"/>
    </row>
    <row r="2232" ht="17.25">
      <c r="J2232" s="65"/>
    </row>
    <row r="2233" ht="17.25">
      <c r="J2233" s="65"/>
    </row>
    <row r="2234" ht="17.25">
      <c r="J2234" s="65"/>
    </row>
    <row r="2235" ht="17.25">
      <c r="J2235" s="65"/>
    </row>
    <row r="2236" ht="17.25">
      <c r="J2236" s="65"/>
    </row>
    <row r="2237" ht="17.25">
      <c r="J2237" s="65"/>
    </row>
    <row r="2238" ht="17.25">
      <c r="J2238" s="65"/>
    </row>
    <row r="2239" ht="17.25">
      <c r="J2239" s="65"/>
    </row>
    <row r="2240" ht="17.25">
      <c r="J2240" s="65"/>
    </row>
    <row r="2241" ht="17.25">
      <c r="J2241" s="65"/>
    </row>
    <row r="2242" ht="17.25">
      <c r="J2242" s="65"/>
    </row>
    <row r="2243" ht="17.25">
      <c r="J2243" s="65"/>
    </row>
    <row r="2244" ht="17.25">
      <c r="J2244" s="65"/>
    </row>
    <row r="2245" ht="17.25">
      <c r="J2245" s="65"/>
    </row>
    <row r="2246" ht="17.25">
      <c r="J2246" s="65"/>
    </row>
    <row r="2247" ht="17.25">
      <c r="J2247" s="65"/>
    </row>
    <row r="2248" ht="17.25">
      <c r="J2248" s="65"/>
    </row>
    <row r="2249" ht="17.25">
      <c r="J2249" s="65"/>
    </row>
    <row r="2250" ht="17.25">
      <c r="J2250" s="65"/>
    </row>
    <row r="2251" ht="17.25">
      <c r="J2251" s="65"/>
    </row>
    <row r="2252" ht="17.25">
      <c r="J2252" s="65"/>
    </row>
    <row r="2253" ht="17.25">
      <c r="J2253" s="65"/>
    </row>
    <row r="2254" ht="17.25">
      <c r="J2254" s="65"/>
    </row>
    <row r="2255" ht="17.25">
      <c r="J2255" s="65"/>
    </row>
    <row r="2256" ht="17.25">
      <c r="J2256" s="65"/>
    </row>
    <row r="2257" ht="17.25">
      <c r="J2257" s="65"/>
    </row>
    <row r="2258" ht="17.25">
      <c r="J2258" s="65"/>
    </row>
    <row r="2259" ht="17.25">
      <c r="J2259" s="65"/>
    </row>
    <row r="2260" ht="17.25">
      <c r="J2260" s="65"/>
    </row>
    <row r="2261" ht="17.25">
      <c r="J2261" s="65"/>
    </row>
    <row r="2262" ht="17.25">
      <c r="J2262" s="65"/>
    </row>
    <row r="2263" ht="17.25">
      <c r="J2263" s="65"/>
    </row>
    <row r="2264" ht="17.25">
      <c r="J2264" s="65"/>
    </row>
    <row r="2265" ht="17.25">
      <c r="J2265" s="65"/>
    </row>
    <row r="2266" ht="17.25">
      <c r="J2266" s="65"/>
    </row>
    <row r="2267" ht="17.25">
      <c r="J2267" s="65"/>
    </row>
    <row r="2268" ht="17.25">
      <c r="J2268" s="65"/>
    </row>
    <row r="2269" ht="17.25">
      <c r="J2269" s="65"/>
    </row>
    <row r="2270" ht="17.25">
      <c r="J2270" s="65"/>
    </row>
    <row r="2271" ht="17.25">
      <c r="J2271" s="65"/>
    </row>
    <row r="2272" ht="17.25">
      <c r="J2272" s="65"/>
    </row>
    <row r="2273" ht="17.25">
      <c r="J2273" s="65"/>
    </row>
    <row r="2274" ht="17.25">
      <c r="J2274" s="65"/>
    </row>
    <row r="2275" ht="17.25">
      <c r="J2275" s="65"/>
    </row>
    <row r="2276" ht="17.25">
      <c r="J2276" s="65"/>
    </row>
    <row r="2277" ht="17.25">
      <c r="J2277" s="65"/>
    </row>
    <row r="2278" ht="17.25">
      <c r="J2278" s="65"/>
    </row>
    <row r="2279" ht="17.25">
      <c r="J2279" s="65"/>
    </row>
    <row r="2280" ht="17.25">
      <c r="J2280" s="65"/>
    </row>
    <row r="2281" ht="17.25">
      <c r="J2281" s="65"/>
    </row>
    <row r="2282" ht="17.25">
      <c r="J2282" s="65"/>
    </row>
    <row r="2283" ht="17.25">
      <c r="J2283" s="65"/>
    </row>
    <row r="2284" ht="17.25">
      <c r="J2284" s="65"/>
    </row>
    <row r="2285" ht="17.25">
      <c r="J2285" s="65"/>
    </row>
    <row r="2286" ht="17.25">
      <c r="J2286" s="65"/>
    </row>
    <row r="2287" ht="17.25">
      <c r="J2287" s="65"/>
    </row>
    <row r="2288" ht="17.25">
      <c r="J2288" s="65"/>
    </row>
    <row r="2289" ht="17.25">
      <c r="J2289" s="65"/>
    </row>
    <row r="2290" ht="17.25">
      <c r="J2290" s="65"/>
    </row>
    <row r="2291" ht="17.25">
      <c r="J2291" s="65"/>
    </row>
    <row r="2292" ht="17.25">
      <c r="J2292" s="65"/>
    </row>
    <row r="2293" ht="17.25">
      <c r="J2293" s="65"/>
    </row>
    <row r="2294" ht="17.25">
      <c r="J2294" s="65"/>
    </row>
    <row r="2295" ht="17.25">
      <c r="J2295" s="65"/>
    </row>
    <row r="2296" ht="17.25">
      <c r="J2296" s="65"/>
    </row>
    <row r="2297" ht="17.25">
      <c r="J2297" s="65"/>
    </row>
    <row r="2298" ht="17.25">
      <c r="J2298" s="65"/>
    </row>
    <row r="2299" ht="17.25">
      <c r="J2299" s="65"/>
    </row>
    <row r="2300" ht="17.25">
      <c r="J2300" s="65"/>
    </row>
    <row r="2301" ht="17.25">
      <c r="J2301" s="65"/>
    </row>
    <row r="2302" ht="17.25">
      <c r="J2302" s="65"/>
    </row>
    <row r="2303" ht="17.25">
      <c r="J2303" s="65"/>
    </row>
    <row r="2304" ht="17.25">
      <c r="J2304" s="65"/>
    </row>
    <row r="2305" ht="17.25">
      <c r="J2305" s="65"/>
    </row>
    <row r="2306" ht="17.25">
      <c r="J2306" s="65"/>
    </row>
    <row r="2307" ht="17.25">
      <c r="J2307" s="65"/>
    </row>
    <row r="2308" ht="17.25">
      <c r="J2308" s="65"/>
    </row>
    <row r="2309" ht="17.25">
      <c r="J2309" s="65"/>
    </row>
    <row r="2310" ht="17.25">
      <c r="J2310" s="65"/>
    </row>
    <row r="2311" ht="17.25">
      <c r="J2311" s="65"/>
    </row>
    <row r="2312" ht="17.25">
      <c r="J2312" s="65"/>
    </row>
    <row r="2313" ht="17.25">
      <c r="J2313" s="65"/>
    </row>
    <row r="2314" ht="17.25">
      <c r="J2314" s="65"/>
    </row>
    <row r="2315" ht="17.25">
      <c r="J2315" s="65"/>
    </row>
    <row r="2316" ht="17.25">
      <c r="J2316" s="65"/>
    </row>
    <row r="2317" ht="17.25">
      <c r="J2317" s="65"/>
    </row>
    <row r="2318" ht="17.25">
      <c r="J2318" s="65"/>
    </row>
    <row r="2319" ht="17.25">
      <c r="J2319" s="65"/>
    </row>
    <row r="2320" ht="17.25">
      <c r="J2320" s="65"/>
    </row>
    <row r="2321" ht="17.25">
      <c r="J2321" s="65"/>
    </row>
    <row r="2322" ht="17.25">
      <c r="J2322" s="65"/>
    </row>
    <row r="2323" ht="17.25">
      <c r="J2323" s="65"/>
    </row>
    <row r="2324" ht="17.25">
      <c r="J2324" s="65"/>
    </row>
    <row r="2325" ht="17.25">
      <c r="J2325" s="65"/>
    </row>
    <row r="2326" ht="17.25">
      <c r="J2326" s="65"/>
    </row>
    <row r="2327" ht="17.25">
      <c r="J2327" s="65"/>
    </row>
    <row r="2328" ht="17.25">
      <c r="J2328" s="65"/>
    </row>
    <row r="2329" ht="17.25">
      <c r="J2329" s="65"/>
    </row>
    <row r="2330" ht="17.25">
      <c r="J2330" s="65"/>
    </row>
    <row r="2331" ht="17.25">
      <c r="J2331" s="65"/>
    </row>
    <row r="2332" ht="17.25">
      <c r="J2332" s="65"/>
    </row>
    <row r="2333" ht="17.25">
      <c r="J2333" s="65"/>
    </row>
    <row r="2334" ht="17.25">
      <c r="J2334" s="65"/>
    </row>
    <row r="2335" ht="17.25">
      <c r="J2335" s="65"/>
    </row>
    <row r="2336" ht="17.25">
      <c r="J2336" s="65"/>
    </row>
    <row r="2337" ht="17.25">
      <c r="J2337" s="65"/>
    </row>
    <row r="2338" ht="17.25">
      <c r="J2338" s="65"/>
    </row>
    <row r="2339" ht="17.25">
      <c r="J2339" s="65"/>
    </row>
    <row r="2340" ht="17.25">
      <c r="J2340" s="65"/>
    </row>
    <row r="2341" ht="17.25">
      <c r="J2341" s="65"/>
    </row>
    <row r="2342" ht="17.25">
      <c r="J2342" s="65"/>
    </row>
    <row r="2343" ht="17.25">
      <c r="J2343" s="65"/>
    </row>
    <row r="2344" ht="17.25">
      <c r="J2344" s="65"/>
    </row>
    <row r="2345" ht="17.25">
      <c r="J2345" s="65"/>
    </row>
    <row r="2346" ht="17.25">
      <c r="J2346" s="65"/>
    </row>
    <row r="2347" ht="17.25">
      <c r="J2347" s="65"/>
    </row>
    <row r="2348" ht="17.25">
      <c r="J2348" s="65"/>
    </row>
    <row r="2349" ht="17.25">
      <c r="J2349" s="65"/>
    </row>
    <row r="2350" ht="17.25">
      <c r="J2350" s="65"/>
    </row>
    <row r="2351" ht="17.25">
      <c r="J2351" s="65"/>
    </row>
    <row r="2352" ht="17.25">
      <c r="J2352" s="65"/>
    </row>
    <row r="2353" ht="17.25">
      <c r="J2353" s="65"/>
    </row>
    <row r="2354" ht="17.25">
      <c r="J2354" s="65"/>
    </row>
    <row r="2355" ht="17.25">
      <c r="J2355" s="65"/>
    </row>
    <row r="2356" ht="17.25">
      <c r="J2356" s="65"/>
    </row>
    <row r="2357" ht="17.25">
      <c r="J2357" s="65"/>
    </row>
    <row r="2358" ht="17.25">
      <c r="J2358" s="65"/>
    </row>
    <row r="2359" ht="17.25">
      <c r="J2359" s="65"/>
    </row>
    <row r="2360" ht="17.25">
      <c r="J2360" s="65"/>
    </row>
    <row r="2361" ht="17.25">
      <c r="J2361" s="65"/>
    </row>
    <row r="2362" ht="17.25">
      <c r="J2362" s="65"/>
    </row>
    <row r="2363" ht="17.25">
      <c r="J2363" s="65"/>
    </row>
    <row r="2364" ht="17.25">
      <c r="J2364" s="65"/>
    </row>
    <row r="2365" ht="17.25">
      <c r="J2365" s="65"/>
    </row>
    <row r="2366" ht="17.25">
      <c r="J2366" s="65"/>
    </row>
    <row r="2367" ht="17.25">
      <c r="J2367" s="65"/>
    </row>
    <row r="2368" ht="17.25">
      <c r="J2368" s="65"/>
    </row>
    <row r="2369" ht="17.25">
      <c r="J2369" s="65"/>
    </row>
    <row r="2370" ht="17.25">
      <c r="J2370" s="65"/>
    </row>
    <row r="2371" ht="17.25">
      <c r="J2371" s="65"/>
    </row>
    <row r="2372" ht="17.25">
      <c r="J2372" s="65"/>
    </row>
    <row r="2373" ht="17.25">
      <c r="J2373" s="65"/>
    </row>
    <row r="2374" ht="17.25">
      <c r="J2374" s="65"/>
    </row>
    <row r="2375" ht="17.25">
      <c r="J2375" s="65"/>
    </row>
    <row r="2376" ht="17.25">
      <c r="J2376" s="65"/>
    </row>
    <row r="2377" ht="17.25">
      <c r="J2377" s="65"/>
    </row>
    <row r="2378" ht="17.25">
      <c r="J2378" s="65"/>
    </row>
    <row r="2379" ht="17.25">
      <c r="J2379" s="65"/>
    </row>
    <row r="2380" ht="17.25">
      <c r="J2380" s="65"/>
    </row>
    <row r="2381" ht="17.25">
      <c r="J2381" s="65"/>
    </row>
    <row r="2382" ht="17.25">
      <c r="J2382" s="65"/>
    </row>
    <row r="2383" ht="17.25">
      <c r="J2383" s="65"/>
    </row>
    <row r="2384" ht="17.25">
      <c r="J2384" s="65"/>
    </row>
    <row r="2385" ht="17.25">
      <c r="J2385" s="65"/>
    </row>
    <row r="2386" ht="17.25">
      <c r="J2386" s="65"/>
    </row>
    <row r="2387" ht="17.25">
      <c r="J2387" s="65"/>
    </row>
    <row r="2388" ht="17.25">
      <c r="J2388" s="65"/>
    </row>
    <row r="2389" ht="17.25">
      <c r="J2389" s="65"/>
    </row>
    <row r="2390" ht="17.25">
      <c r="J2390" s="65"/>
    </row>
    <row r="2391" ht="17.25">
      <c r="J2391" s="65"/>
    </row>
    <row r="2392" ht="17.25">
      <c r="J2392" s="65"/>
    </row>
    <row r="2393" ht="17.25">
      <c r="J2393" s="65"/>
    </row>
    <row r="2394" ht="17.25">
      <c r="J2394" s="65"/>
    </row>
    <row r="2395" ht="17.25">
      <c r="J2395" s="65"/>
    </row>
    <row r="2396" ht="17.25">
      <c r="J2396" s="65"/>
    </row>
    <row r="2397" ht="17.25">
      <c r="J2397" s="65"/>
    </row>
    <row r="2398" ht="17.25">
      <c r="J2398" s="65"/>
    </row>
    <row r="2399" ht="17.25">
      <c r="J2399" s="65"/>
    </row>
    <row r="2400" ht="17.25">
      <c r="J2400" s="65"/>
    </row>
    <row r="2401" ht="17.25">
      <c r="J2401" s="65"/>
    </row>
    <row r="2402" ht="17.25">
      <c r="J2402" s="65"/>
    </row>
    <row r="2403" ht="17.25">
      <c r="J2403" s="65"/>
    </row>
    <row r="2404" ht="17.25">
      <c r="J2404" s="65"/>
    </row>
    <row r="2405" ht="17.25">
      <c r="J2405" s="65"/>
    </row>
    <row r="2406" ht="17.25">
      <c r="J2406" s="65"/>
    </row>
    <row r="2407" ht="17.25">
      <c r="J2407" s="65"/>
    </row>
    <row r="2408" ht="17.25">
      <c r="J2408" s="65"/>
    </row>
    <row r="2409" ht="17.25">
      <c r="J2409" s="65"/>
    </row>
    <row r="2410" ht="17.25">
      <c r="J2410" s="65"/>
    </row>
    <row r="2411" ht="17.25">
      <c r="J2411" s="65"/>
    </row>
    <row r="2412" ht="17.25">
      <c r="J2412" s="65"/>
    </row>
    <row r="2413" ht="17.25">
      <c r="J2413" s="65"/>
    </row>
    <row r="2414" ht="17.25">
      <c r="J2414" s="65"/>
    </row>
    <row r="2415" ht="17.25">
      <c r="J2415" s="65"/>
    </row>
    <row r="2416" ht="17.25">
      <c r="J2416" s="65"/>
    </row>
    <row r="2417" ht="17.25">
      <c r="J2417" s="65"/>
    </row>
    <row r="2418" ht="17.25">
      <c r="J2418" s="65"/>
    </row>
    <row r="2419" ht="17.25">
      <c r="J2419" s="65"/>
    </row>
    <row r="2420" ht="17.25">
      <c r="J2420" s="65"/>
    </row>
    <row r="2421" ht="17.25">
      <c r="J2421" s="65"/>
    </row>
    <row r="2422" ht="17.25">
      <c r="J2422" s="65"/>
    </row>
    <row r="2423" ht="17.25">
      <c r="J2423" s="65"/>
    </row>
    <row r="2424" ht="17.25">
      <c r="J2424" s="65"/>
    </row>
    <row r="2425" ht="17.25">
      <c r="J2425" s="65"/>
    </row>
    <row r="2426" ht="17.25">
      <c r="J2426" s="65"/>
    </row>
    <row r="2427" ht="17.25">
      <c r="J2427" s="65"/>
    </row>
    <row r="2428" ht="17.25">
      <c r="J2428" s="65"/>
    </row>
    <row r="2429" ht="17.25">
      <c r="J2429" s="65"/>
    </row>
    <row r="2430" ht="17.25">
      <c r="J2430" s="65"/>
    </row>
    <row r="2431" ht="17.25">
      <c r="J2431" s="65"/>
    </row>
    <row r="2432" ht="17.25">
      <c r="J2432" s="65"/>
    </row>
    <row r="2433" ht="17.25">
      <c r="J2433" s="65"/>
    </row>
    <row r="2434" ht="17.25">
      <c r="J2434" s="65"/>
    </row>
    <row r="2435" ht="17.25">
      <c r="J2435" s="65"/>
    </row>
    <row r="2436" ht="17.25">
      <c r="J2436" s="65"/>
    </row>
    <row r="2437" ht="17.25">
      <c r="J2437" s="65"/>
    </row>
    <row r="2438" ht="17.25">
      <c r="J2438" s="65"/>
    </row>
    <row r="2439" ht="17.25">
      <c r="J2439" s="65"/>
    </row>
    <row r="2440" ht="17.25">
      <c r="J2440" s="65"/>
    </row>
    <row r="2441" ht="17.25">
      <c r="J2441" s="65"/>
    </row>
    <row r="2442" ht="17.25">
      <c r="J2442" s="65"/>
    </row>
    <row r="2443" ht="17.25">
      <c r="J2443" s="65"/>
    </row>
    <row r="2444" ht="17.25">
      <c r="J2444" s="65"/>
    </row>
    <row r="2445" ht="17.25">
      <c r="J2445" s="65"/>
    </row>
    <row r="2446" ht="17.25">
      <c r="J2446" s="65"/>
    </row>
    <row r="2447" ht="17.25">
      <c r="J2447" s="65"/>
    </row>
    <row r="2448" ht="17.25">
      <c r="J2448" s="65"/>
    </row>
    <row r="2449" ht="17.25">
      <c r="J2449" s="65"/>
    </row>
    <row r="2450" ht="17.25">
      <c r="J2450" s="65"/>
    </row>
    <row r="2451" ht="17.25">
      <c r="J2451" s="65"/>
    </row>
    <row r="2452" ht="17.25">
      <c r="J2452" s="65"/>
    </row>
    <row r="2453" ht="17.25">
      <c r="J2453" s="65"/>
    </row>
    <row r="2454" ht="17.25">
      <c r="J2454" s="65"/>
    </row>
    <row r="2455" ht="17.25">
      <c r="J2455" s="65"/>
    </row>
    <row r="2456" ht="17.25">
      <c r="J2456" s="65"/>
    </row>
    <row r="2457" ht="17.25">
      <c r="J2457" s="65"/>
    </row>
    <row r="2458" ht="17.25">
      <c r="J2458" s="65"/>
    </row>
    <row r="2459" ht="17.25">
      <c r="J2459" s="65"/>
    </row>
    <row r="2460" ht="17.25">
      <c r="J2460" s="65"/>
    </row>
    <row r="2461" ht="17.25">
      <c r="J2461" s="65"/>
    </row>
    <row r="2462" ht="17.25">
      <c r="J2462" s="65"/>
    </row>
    <row r="2463" ht="17.25">
      <c r="J2463" s="65"/>
    </row>
    <row r="2464" ht="17.25">
      <c r="J2464" s="65"/>
    </row>
    <row r="2465" ht="17.25">
      <c r="J2465" s="65"/>
    </row>
    <row r="2466" ht="17.25">
      <c r="J2466" s="65"/>
    </row>
    <row r="2467" ht="17.25">
      <c r="J2467" s="65"/>
    </row>
    <row r="2468" ht="17.25">
      <c r="J2468" s="65"/>
    </row>
    <row r="2469" ht="17.25">
      <c r="J2469" s="65"/>
    </row>
    <row r="2470" ht="17.25">
      <c r="J2470" s="65"/>
    </row>
    <row r="2471" ht="17.25">
      <c r="J2471" s="65"/>
    </row>
    <row r="2472" ht="17.25">
      <c r="J2472" s="65"/>
    </row>
    <row r="2473" ht="17.25">
      <c r="J2473" s="65"/>
    </row>
    <row r="2474" ht="17.25">
      <c r="J2474" s="65"/>
    </row>
    <row r="2475" ht="17.25">
      <c r="J2475" s="65"/>
    </row>
    <row r="2476" ht="17.25">
      <c r="J2476" s="65"/>
    </row>
    <row r="2477" ht="17.25">
      <c r="J2477" s="65"/>
    </row>
    <row r="2478" ht="17.25">
      <c r="J2478" s="65"/>
    </row>
    <row r="2479" ht="17.25">
      <c r="J2479" s="65"/>
    </row>
    <row r="2480" ht="17.25">
      <c r="J2480" s="65"/>
    </row>
    <row r="2481" ht="17.25">
      <c r="J2481" s="65"/>
    </row>
    <row r="2482" ht="17.25">
      <c r="J2482" s="65"/>
    </row>
    <row r="2483" ht="17.25">
      <c r="J2483" s="65"/>
    </row>
    <row r="2484" ht="17.25">
      <c r="J2484" s="65"/>
    </row>
    <row r="2485" ht="17.25">
      <c r="J2485" s="65"/>
    </row>
    <row r="2486" ht="17.25">
      <c r="J2486" s="65"/>
    </row>
    <row r="2487" ht="17.25">
      <c r="J2487" s="65"/>
    </row>
    <row r="2488" ht="17.25">
      <c r="J2488" s="65"/>
    </row>
    <row r="2489" ht="17.25">
      <c r="J2489" s="65"/>
    </row>
    <row r="2490" ht="17.25">
      <c r="J2490" s="65"/>
    </row>
    <row r="2491" ht="17.25">
      <c r="J2491" s="65"/>
    </row>
    <row r="2492" ht="17.25">
      <c r="J2492" s="65"/>
    </row>
    <row r="2493" ht="17.25">
      <c r="J2493" s="65"/>
    </row>
    <row r="2494" ht="17.25">
      <c r="J2494" s="65"/>
    </row>
    <row r="2495" ht="17.25">
      <c r="J2495" s="65"/>
    </row>
    <row r="2496" ht="17.25">
      <c r="J2496" s="65"/>
    </row>
    <row r="2497" ht="17.25">
      <c r="J2497" s="65"/>
    </row>
    <row r="2498" ht="17.25">
      <c r="J2498" s="65"/>
    </row>
    <row r="2499" ht="17.25">
      <c r="J2499" s="65"/>
    </row>
    <row r="2500" ht="17.25">
      <c r="J2500" s="65"/>
    </row>
    <row r="2501" ht="17.25">
      <c r="J2501" s="65"/>
    </row>
    <row r="2502" ht="17.25">
      <c r="J2502" s="65"/>
    </row>
    <row r="2503" ht="17.25">
      <c r="J2503" s="65"/>
    </row>
    <row r="2504" ht="17.25">
      <c r="J2504" s="65"/>
    </row>
    <row r="2505" ht="17.25">
      <c r="J2505" s="65"/>
    </row>
    <row r="2506" ht="17.25">
      <c r="J2506" s="65"/>
    </row>
    <row r="2507" ht="17.25">
      <c r="J2507" s="65"/>
    </row>
    <row r="2508" ht="17.25">
      <c r="J2508" s="65"/>
    </row>
    <row r="2509" ht="17.25">
      <c r="J2509" s="65"/>
    </row>
    <row r="2510" ht="17.25">
      <c r="J2510" s="65"/>
    </row>
    <row r="2511" ht="17.25">
      <c r="J2511" s="65"/>
    </row>
    <row r="2512" ht="17.25">
      <c r="J2512" s="65"/>
    </row>
    <row r="2513" ht="17.25">
      <c r="J2513" s="65"/>
    </row>
    <row r="2514" ht="17.25">
      <c r="J2514" s="65"/>
    </row>
    <row r="2515" ht="17.25">
      <c r="J2515" s="65"/>
    </row>
    <row r="2516" ht="17.25">
      <c r="J2516" s="65"/>
    </row>
    <row r="2517" ht="17.25">
      <c r="J2517" s="65"/>
    </row>
    <row r="2518" ht="17.25">
      <c r="J2518" s="65"/>
    </row>
    <row r="2519" ht="17.25">
      <c r="J2519" s="65"/>
    </row>
    <row r="2520" ht="17.25">
      <c r="J2520" s="65"/>
    </row>
    <row r="2521" ht="17.25">
      <c r="J2521" s="65"/>
    </row>
    <row r="2522" ht="17.25">
      <c r="J2522" s="65"/>
    </row>
    <row r="2523" ht="17.25">
      <c r="J2523" s="65"/>
    </row>
    <row r="2524" ht="17.25">
      <c r="J2524" s="65"/>
    </row>
    <row r="2525" ht="17.25">
      <c r="J2525" s="65"/>
    </row>
    <row r="2526" ht="17.25">
      <c r="J2526" s="65"/>
    </row>
    <row r="2527" ht="17.25">
      <c r="J2527" s="65"/>
    </row>
    <row r="2528" ht="17.25">
      <c r="J2528" s="65"/>
    </row>
    <row r="2529" ht="17.25">
      <c r="J2529" s="65"/>
    </row>
    <row r="2530" ht="17.25">
      <c r="J2530" s="65"/>
    </row>
    <row r="2531" ht="17.25">
      <c r="J2531" s="65"/>
    </row>
    <row r="2532" ht="17.25">
      <c r="J2532" s="65"/>
    </row>
    <row r="2533" ht="17.25">
      <c r="J2533" s="65"/>
    </row>
    <row r="2534" ht="17.25">
      <c r="J2534" s="65"/>
    </row>
    <row r="2535" ht="17.25">
      <c r="J2535" s="65"/>
    </row>
    <row r="2536" ht="17.25">
      <c r="J2536" s="65"/>
    </row>
    <row r="2537" ht="17.25">
      <c r="J2537" s="65"/>
    </row>
    <row r="2538" ht="17.25">
      <c r="J2538" s="65"/>
    </row>
    <row r="2539" ht="17.25">
      <c r="J2539" s="65"/>
    </row>
    <row r="2540" ht="17.25">
      <c r="J2540" s="65"/>
    </row>
    <row r="2541" ht="17.25">
      <c r="J2541" s="65"/>
    </row>
    <row r="2542" ht="17.25">
      <c r="J2542" s="65"/>
    </row>
    <row r="2543" ht="17.25">
      <c r="J2543" s="65"/>
    </row>
    <row r="2544" ht="17.25">
      <c r="J2544" s="65"/>
    </row>
    <row r="2545" ht="17.25">
      <c r="J2545" s="65"/>
    </row>
    <row r="2546" ht="17.25">
      <c r="J2546" s="65"/>
    </row>
    <row r="2547" ht="17.25">
      <c r="J2547" s="65"/>
    </row>
    <row r="2548" ht="17.25">
      <c r="J2548" s="65"/>
    </row>
    <row r="2549" ht="17.25">
      <c r="J2549" s="65"/>
    </row>
    <row r="2550" ht="17.25">
      <c r="J2550" s="65"/>
    </row>
    <row r="2551" ht="17.25">
      <c r="J2551" s="65"/>
    </row>
    <row r="2552" ht="17.25">
      <c r="J2552" s="65"/>
    </row>
    <row r="2553" ht="17.25">
      <c r="J2553" s="65"/>
    </row>
    <row r="2554" ht="17.25">
      <c r="J2554" s="65"/>
    </row>
    <row r="2555" ht="17.25">
      <c r="J2555" s="65"/>
    </row>
    <row r="2556" ht="17.25">
      <c r="J2556" s="65"/>
    </row>
    <row r="2557" ht="17.25">
      <c r="J2557" s="65"/>
    </row>
    <row r="2558" ht="17.25">
      <c r="J2558" s="65"/>
    </row>
    <row r="2559" ht="17.25">
      <c r="J2559" s="65"/>
    </row>
    <row r="2560" ht="17.25">
      <c r="J2560" s="65"/>
    </row>
    <row r="2561" ht="17.25">
      <c r="J2561" s="65"/>
    </row>
    <row r="2562" ht="17.25">
      <c r="J2562" s="65"/>
    </row>
    <row r="2563" ht="17.25">
      <c r="J2563" s="65"/>
    </row>
    <row r="2564" ht="17.25">
      <c r="J2564" s="65"/>
    </row>
    <row r="2565" ht="17.25">
      <c r="J2565" s="65"/>
    </row>
    <row r="2566" ht="17.25">
      <c r="J2566" s="65"/>
    </row>
    <row r="2567" ht="17.25">
      <c r="J2567" s="65"/>
    </row>
    <row r="2568" ht="17.25">
      <c r="J2568" s="65"/>
    </row>
    <row r="2569" ht="17.25">
      <c r="J2569" s="65"/>
    </row>
    <row r="2570" ht="17.25">
      <c r="J2570" s="65"/>
    </row>
    <row r="2571" ht="17.25">
      <c r="J2571" s="65"/>
    </row>
    <row r="2572" ht="17.25">
      <c r="J2572" s="65"/>
    </row>
    <row r="2573" ht="17.25">
      <c r="J2573" s="65"/>
    </row>
    <row r="2574" ht="17.25">
      <c r="J2574" s="65"/>
    </row>
    <row r="2575" ht="17.25">
      <c r="J2575" s="65"/>
    </row>
    <row r="2576" ht="17.25">
      <c r="J2576" s="65"/>
    </row>
    <row r="2577" ht="17.25">
      <c r="J2577" s="65"/>
    </row>
    <row r="2578" ht="17.25">
      <c r="J2578" s="65"/>
    </row>
    <row r="2579" ht="17.25">
      <c r="J2579" s="65"/>
    </row>
    <row r="2580" ht="17.25">
      <c r="J2580" s="65"/>
    </row>
    <row r="2581" ht="17.25">
      <c r="J2581" s="65"/>
    </row>
    <row r="2582" ht="17.25">
      <c r="J2582" s="65"/>
    </row>
    <row r="2583" ht="17.25">
      <c r="J2583" s="65"/>
    </row>
    <row r="2584" ht="17.25">
      <c r="J2584" s="65"/>
    </row>
    <row r="2585" ht="17.25">
      <c r="J2585" s="65"/>
    </row>
    <row r="2586" ht="17.25">
      <c r="J2586" s="65"/>
    </row>
    <row r="2587" ht="17.25">
      <c r="J2587" s="65"/>
    </row>
    <row r="2588" ht="17.25">
      <c r="J2588" s="65"/>
    </row>
    <row r="2589" ht="17.25">
      <c r="J2589" s="65"/>
    </row>
    <row r="2590" ht="17.25">
      <c r="J2590" s="65"/>
    </row>
    <row r="2591" ht="17.25">
      <c r="J2591" s="65"/>
    </row>
    <row r="2592" ht="17.25">
      <c r="J2592" s="65"/>
    </row>
    <row r="2593" ht="17.25">
      <c r="J2593" s="65"/>
    </row>
    <row r="2594" ht="17.25">
      <c r="J2594" s="65"/>
    </row>
    <row r="2595" ht="17.25">
      <c r="J2595" s="65"/>
    </row>
    <row r="2596" ht="17.25">
      <c r="J2596" s="65"/>
    </row>
    <row r="2597" ht="17.25">
      <c r="J2597" s="65"/>
    </row>
    <row r="2598" ht="17.25">
      <c r="J2598" s="65"/>
    </row>
    <row r="2599" ht="17.25">
      <c r="J2599" s="65"/>
    </row>
    <row r="2600" ht="17.25">
      <c r="J2600" s="65"/>
    </row>
    <row r="2601" ht="17.25">
      <c r="J2601" s="65"/>
    </row>
    <row r="2602" ht="17.25">
      <c r="J2602" s="65"/>
    </row>
    <row r="2603" ht="17.25">
      <c r="J2603" s="65"/>
    </row>
    <row r="2604" ht="17.25">
      <c r="J2604" s="65"/>
    </row>
    <row r="2605" ht="17.25">
      <c r="J2605" s="65"/>
    </row>
    <row r="2606" ht="17.25">
      <c r="J2606" s="65"/>
    </row>
    <row r="2607" ht="17.25">
      <c r="J2607" s="65"/>
    </row>
    <row r="2608" ht="17.25">
      <c r="J2608" s="65"/>
    </row>
    <row r="2609" ht="17.25">
      <c r="J2609" s="65"/>
    </row>
    <row r="2610" ht="17.25">
      <c r="J2610" s="65"/>
    </row>
    <row r="2611" ht="17.25">
      <c r="J2611" s="65"/>
    </row>
    <row r="2612" ht="17.25">
      <c r="J2612" s="65"/>
    </row>
    <row r="2613" ht="17.25">
      <c r="J2613" s="65"/>
    </row>
    <row r="2614" ht="17.25">
      <c r="J2614" s="65"/>
    </row>
    <row r="2615" ht="17.25">
      <c r="J2615" s="65"/>
    </row>
    <row r="2616" ht="17.25">
      <c r="J2616" s="65"/>
    </row>
    <row r="2617" ht="17.25">
      <c r="J2617" s="65"/>
    </row>
    <row r="2618" ht="17.25">
      <c r="J2618" s="65"/>
    </row>
    <row r="2619" ht="17.25">
      <c r="J2619" s="65"/>
    </row>
    <row r="2620" ht="17.25">
      <c r="J2620" s="65"/>
    </row>
    <row r="2621" ht="17.25">
      <c r="J2621" s="65"/>
    </row>
    <row r="2622" ht="17.25">
      <c r="J2622" s="65"/>
    </row>
    <row r="2623" ht="17.25">
      <c r="J2623" s="65"/>
    </row>
    <row r="2624" ht="17.25">
      <c r="J2624" s="65"/>
    </row>
    <row r="2625" ht="17.25">
      <c r="J2625" s="65"/>
    </row>
    <row r="2626" ht="17.25">
      <c r="J2626" s="65"/>
    </row>
    <row r="2627" ht="17.25">
      <c r="J2627" s="65"/>
    </row>
    <row r="2628" ht="17.25">
      <c r="J2628" s="65"/>
    </row>
    <row r="2629" ht="17.25">
      <c r="J2629" s="65"/>
    </row>
    <row r="2630" ht="17.25">
      <c r="J2630" s="65"/>
    </row>
    <row r="2631" ht="17.25">
      <c r="J2631" s="65"/>
    </row>
    <row r="2632" ht="17.25">
      <c r="J2632" s="65"/>
    </row>
    <row r="2633" ht="17.25">
      <c r="J2633" s="65"/>
    </row>
    <row r="2634" ht="17.25">
      <c r="J2634" s="65"/>
    </row>
    <row r="2635" ht="17.25">
      <c r="J2635" s="65"/>
    </row>
    <row r="2636" ht="17.25">
      <c r="J2636" s="65"/>
    </row>
    <row r="2637" ht="17.25">
      <c r="J2637" s="65"/>
    </row>
    <row r="2638" ht="17.25">
      <c r="J2638" s="65"/>
    </row>
    <row r="2639" ht="17.25">
      <c r="J2639" s="65"/>
    </row>
    <row r="2640" ht="17.25">
      <c r="J2640" s="65"/>
    </row>
    <row r="2641" ht="17.25">
      <c r="J2641" s="65"/>
    </row>
    <row r="2642" ht="17.25">
      <c r="J2642" s="65"/>
    </row>
    <row r="2643" ht="17.25">
      <c r="J2643" s="65"/>
    </row>
    <row r="2644" ht="17.25">
      <c r="J2644" s="65"/>
    </row>
    <row r="2645" ht="17.25">
      <c r="J2645" s="65"/>
    </row>
    <row r="2646" ht="17.25">
      <c r="J2646" s="65"/>
    </row>
    <row r="2647" ht="17.25">
      <c r="J2647" s="65"/>
    </row>
    <row r="2648" ht="17.25">
      <c r="J2648" s="65"/>
    </row>
    <row r="2649" ht="17.25">
      <c r="J2649" s="65"/>
    </row>
    <row r="2650" ht="17.25">
      <c r="J2650" s="65"/>
    </row>
    <row r="2651" ht="17.25">
      <c r="J2651" s="65"/>
    </row>
    <row r="2652" ht="17.25">
      <c r="J2652" s="65"/>
    </row>
    <row r="2653" ht="17.25">
      <c r="J2653" s="65"/>
    </row>
    <row r="2654" ht="17.25">
      <c r="J2654" s="65"/>
    </row>
    <row r="2655" ht="17.25">
      <c r="J2655" s="65"/>
    </row>
    <row r="2656" ht="17.25">
      <c r="J2656" s="65"/>
    </row>
    <row r="2657" ht="17.25">
      <c r="J2657" s="65"/>
    </row>
    <row r="2658" ht="17.25">
      <c r="J2658" s="65"/>
    </row>
    <row r="2659" ht="17.25">
      <c r="J2659" s="65"/>
    </row>
    <row r="2660" ht="17.25">
      <c r="J2660" s="65"/>
    </row>
    <row r="2661" ht="17.25">
      <c r="J2661" s="65"/>
    </row>
    <row r="2662" ht="17.25">
      <c r="J2662" s="65"/>
    </row>
    <row r="2663" ht="17.25">
      <c r="J2663" s="65"/>
    </row>
    <row r="2664" ht="17.25">
      <c r="J2664" s="65"/>
    </row>
    <row r="2665" ht="17.25">
      <c r="J2665" s="65"/>
    </row>
    <row r="2666" ht="17.25">
      <c r="J2666" s="65"/>
    </row>
    <row r="2667" ht="17.25">
      <c r="J2667" s="65"/>
    </row>
    <row r="2668" ht="17.25">
      <c r="J2668" s="65"/>
    </row>
    <row r="2669" ht="17.25">
      <c r="J2669" s="65"/>
    </row>
    <row r="2670" ht="17.25">
      <c r="J2670" s="65"/>
    </row>
    <row r="2671" ht="17.25">
      <c r="J2671" s="65"/>
    </row>
    <row r="2672" ht="17.25">
      <c r="J2672" s="65"/>
    </row>
    <row r="2673" ht="17.25">
      <c r="J2673" s="65"/>
    </row>
    <row r="2674" ht="17.25">
      <c r="J2674" s="65"/>
    </row>
    <row r="2675" ht="17.25">
      <c r="J2675" s="65"/>
    </row>
    <row r="2676" ht="17.25">
      <c r="J2676" s="65"/>
    </row>
    <row r="2677" ht="17.25">
      <c r="J2677" s="65"/>
    </row>
    <row r="2678" ht="17.25">
      <c r="J2678" s="65"/>
    </row>
    <row r="2679" ht="17.25">
      <c r="J2679" s="65"/>
    </row>
    <row r="2680" ht="17.25">
      <c r="J2680" s="65"/>
    </row>
    <row r="2681" ht="17.25">
      <c r="J2681" s="65"/>
    </row>
    <row r="2682" ht="17.25">
      <c r="J2682" s="65"/>
    </row>
    <row r="2683" ht="17.25">
      <c r="J2683" s="65"/>
    </row>
    <row r="2684" ht="17.25">
      <c r="J2684" s="65"/>
    </row>
    <row r="2685" ht="17.25">
      <c r="J2685" s="65"/>
    </row>
    <row r="2686" ht="17.25">
      <c r="J2686" s="65"/>
    </row>
    <row r="2687" ht="17.25">
      <c r="J2687" s="65"/>
    </row>
    <row r="2688" ht="17.25">
      <c r="J2688" s="65"/>
    </row>
    <row r="2689" ht="17.25">
      <c r="J2689" s="65"/>
    </row>
    <row r="2690" ht="17.25">
      <c r="J2690" s="65"/>
    </row>
    <row r="2691" ht="17.25">
      <c r="J2691" s="65"/>
    </row>
    <row r="2692" ht="17.25">
      <c r="J2692" s="65"/>
    </row>
    <row r="2693" ht="17.25">
      <c r="J2693" s="65"/>
    </row>
    <row r="2694" ht="17.25">
      <c r="J2694" s="65"/>
    </row>
    <row r="2695" ht="17.25">
      <c r="J2695" s="65"/>
    </row>
    <row r="2696" ht="17.25">
      <c r="J2696" s="65"/>
    </row>
    <row r="2697" ht="17.25">
      <c r="J2697" s="65"/>
    </row>
    <row r="2698" ht="17.25">
      <c r="J2698" s="65"/>
    </row>
    <row r="2699" ht="17.25">
      <c r="J2699" s="65"/>
    </row>
    <row r="2700" ht="17.25">
      <c r="J2700" s="65"/>
    </row>
    <row r="2701" ht="17.25">
      <c r="J2701" s="65"/>
    </row>
    <row r="2702" ht="17.25">
      <c r="J2702" s="65"/>
    </row>
    <row r="2703" ht="17.25">
      <c r="J2703" s="65"/>
    </row>
    <row r="2704" ht="17.25">
      <c r="J2704" s="65"/>
    </row>
    <row r="2705" ht="17.25">
      <c r="J2705" s="65"/>
    </row>
    <row r="2706" ht="17.25">
      <c r="J2706" s="65"/>
    </row>
    <row r="2707" ht="17.25">
      <c r="J2707" s="65"/>
    </row>
    <row r="2708" ht="17.25">
      <c r="J2708" s="65"/>
    </row>
    <row r="2709" ht="17.25">
      <c r="J2709" s="65"/>
    </row>
    <row r="2710" ht="17.25">
      <c r="J2710" s="65"/>
    </row>
    <row r="2711" ht="17.25">
      <c r="J2711" s="65"/>
    </row>
    <row r="2712" ht="17.25">
      <c r="J2712" s="65"/>
    </row>
    <row r="2713" ht="17.25">
      <c r="J2713" s="65"/>
    </row>
    <row r="2714" ht="17.25">
      <c r="J2714" s="65"/>
    </row>
    <row r="2715" ht="17.25">
      <c r="J2715" s="65"/>
    </row>
    <row r="2716" ht="17.25">
      <c r="J2716" s="65"/>
    </row>
    <row r="2717" ht="17.25">
      <c r="J2717" s="65"/>
    </row>
    <row r="2718" ht="17.25">
      <c r="J2718" s="65"/>
    </row>
    <row r="2719" ht="17.25">
      <c r="J2719" s="65"/>
    </row>
    <row r="2720" ht="17.25">
      <c r="J2720" s="65"/>
    </row>
    <row r="2721" ht="17.25">
      <c r="J2721" s="65"/>
    </row>
    <row r="2722" ht="17.25">
      <c r="J2722" s="65"/>
    </row>
    <row r="2723" ht="17.25">
      <c r="J2723" s="65"/>
    </row>
    <row r="2724" ht="17.25">
      <c r="J2724" s="65"/>
    </row>
    <row r="2725" ht="17.25">
      <c r="J2725" s="65"/>
    </row>
    <row r="2726" ht="17.25">
      <c r="J2726" s="65"/>
    </row>
    <row r="2727" ht="17.25">
      <c r="J2727" s="65"/>
    </row>
    <row r="2728" ht="17.25">
      <c r="J2728" s="65"/>
    </row>
    <row r="2729" ht="17.25">
      <c r="J2729" s="65"/>
    </row>
    <row r="2730" ht="17.25">
      <c r="J2730" s="65"/>
    </row>
    <row r="2731" ht="17.25">
      <c r="J2731" s="65"/>
    </row>
    <row r="2732" ht="17.25">
      <c r="J2732" s="65"/>
    </row>
    <row r="2733" ht="17.25">
      <c r="J2733" s="65"/>
    </row>
    <row r="2734" ht="17.25">
      <c r="J2734" s="65"/>
    </row>
    <row r="2735" ht="17.25">
      <c r="J2735" s="65"/>
    </row>
    <row r="2736" ht="17.25">
      <c r="J2736" s="65"/>
    </row>
    <row r="2737" ht="17.25">
      <c r="J2737" s="65"/>
    </row>
    <row r="2738" ht="17.25">
      <c r="J2738" s="65"/>
    </row>
    <row r="2739" ht="17.25">
      <c r="J2739" s="65"/>
    </row>
    <row r="2740" ht="17.25">
      <c r="J2740" s="65"/>
    </row>
    <row r="2741" ht="17.25">
      <c r="J2741" s="65"/>
    </row>
    <row r="2742" ht="17.25">
      <c r="J2742" s="65"/>
    </row>
    <row r="2743" ht="17.25">
      <c r="J2743" s="65"/>
    </row>
    <row r="2744" ht="17.25">
      <c r="J2744" s="65"/>
    </row>
    <row r="2745" ht="17.25">
      <c r="J2745" s="65"/>
    </row>
    <row r="2746" ht="17.25">
      <c r="J2746" s="65"/>
    </row>
    <row r="2747" ht="17.25">
      <c r="J2747" s="65"/>
    </row>
    <row r="2748" ht="17.25">
      <c r="J2748" s="65"/>
    </row>
    <row r="2749" ht="17.25">
      <c r="J2749" s="65"/>
    </row>
    <row r="2750" ht="17.25">
      <c r="J2750" s="65"/>
    </row>
    <row r="2751" ht="17.25">
      <c r="J2751" s="65"/>
    </row>
    <row r="2752" ht="17.25">
      <c r="J2752" s="65"/>
    </row>
    <row r="2753" ht="17.25">
      <c r="J2753" s="65"/>
    </row>
    <row r="2754" ht="17.25">
      <c r="J2754" s="65"/>
    </row>
    <row r="2755" ht="17.25">
      <c r="J2755" s="65"/>
    </row>
    <row r="2756" ht="17.25">
      <c r="J2756" s="65"/>
    </row>
    <row r="2757" ht="17.25">
      <c r="J2757" s="65"/>
    </row>
    <row r="2758" ht="17.25">
      <c r="J2758" s="65"/>
    </row>
    <row r="2759" ht="17.25">
      <c r="J2759" s="65"/>
    </row>
    <row r="2760" ht="17.25">
      <c r="J2760" s="65"/>
    </row>
    <row r="2761" ht="17.25">
      <c r="J2761" s="65"/>
    </row>
    <row r="2762" ht="17.25">
      <c r="J2762" s="65"/>
    </row>
    <row r="2763" ht="17.25">
      <c r="J2763" s="65"/>
    </row>
    <row r="2764" ht="17.25">
      <c r="J2764" s="65"/>
    </row>
    <row r="2765" ht="17.25">
      <c r="J2765" s="65"/>
    </row>
    <row r="2766" ht="17.25">
      <c r="J2766" s="65"/>
    </row>
    <row r="2767" ht="17.25">
      <c r="J2767" s="65"/>
    </row>
    <row r="2768" ht="17.25">
      <c r="J2768" s="65"/>
    </row>
    <row r="2769" ht="17.25">
      <c r="J2769" s="65"/>
    </row>
    <row r="2770" ht="17.25">
      <c r="J2770" s="65"/>
    </row>
    <row r="2771" ht="17.25">
      <c r="J2771" s="65"/>
    </row>
    <row r="2772" ht="17.25">
      <c r="J2772" s="65"/>
    </row>
    <row r="2773" ht="17.25">
      <c r="J2773" s="65"/>
    </row>
    <row r="2774" ht="17.25">
      <c r="J2774" s="65"/>
    </row>
    <row r="2775" ht="17.25">
      <c r="J2775" s="65"/>
    </row>
    <row r="2776" ht="17.25">
      <c r="J2776" s="65"/>
    </row>
    <row r="2777" ht="17.25">
      <c r="J2777" s="65"/>
    </row>
    <row r="2778" ht="17.25">
      <c r="J2778" s="65"/>
    </row>
    <row r="2779" ht="17.25">
      <c r="J2779" s="65"/>
    </row>
    <row r="2780" ht="17.25">
      <c r="J2780" s="65"/>
    </row>
    <row r="2781" ht="17.25">
      <c r="J2781" s="65"/>
    </row>
    <row r="2782" ht="17.25">
      <c r="J2782" s="65"/>
    </row>
    <row r="2783" ht="17.25">
      <c r="J2783" s="65"/>
    </row>
    <row r="2784" ht="17.25">
      <c r="J2784" s="65"/>
    </row>
    <row r="2785" ht="17.25">
      <c r="J2785" s="65"/>
    </row>
    <row r="2786" ht="17.25">
      <c r="J2786" s="65"/>
    </row>
    <row r="2787" ht="17.25">
      <c r="J2787" s="65"/>
    </row>
    <row r="2788" ht="17.25">
      <c r="J2788" s="65"/>
    </row>
    <row r="2789" ht="17.25">
      <c r="J2789" s="65"/>
    </row>
    <row r="2790" ht="17.25">
      <c r="J2790" s="65"/>
    </row>
    <row r="2791" ht="17.25">
      <c r="J2791" s="65"/>
    </row>
    <row r="2792" ht="17.25">
      <c r="J2792" s="65"/>
    </row>
    <row r="2793" ht="17.25">
      <c r="J2793" s="65"/>
    </row>
    <row r="2794" ht="17.25">
      <c r="J2794" s="65"/>
    </row>
    <row r="2795" ht="17.25">
      <c r="J2795" s="65"/>
    </row>
    <row r="2796" ht="17.25">
      <c r="J2796" s="65"/>
    </row>
    <row r="2797" ht="17.25">
      <c r="J2797" s="65"/>
    </row>
    <row r="2798" ht="17.25">
      <c r="J2798" s="65"/>
    </row>
    <row r="2799" ht="17.25">
      <c r="J2799" s="65"/>
    </row>
    <row r="2800" ht="17.25">
      <c r="J2800" s="65"/>
    </row>
    <row r="2801" ht="17.25">
      <c r="J2801" s="65"/>
    </row>
    <row r="2802" ht="17.25">
      <c r="J2802" s="65"/>
    </row>
    <row r="2803" ht="17.25">
      <c r="J2803" s="65"/>
    </row>
    <row r="2804" ht="17.25">
      <c r="J2804" s="65"/>
    </row>
    <row r="2805" ht="17.25">
      <c r="J2805" s="65"/>
    </row>
    <row r="2806" ht="17.25">
      <c r="J2806" s="65"/>
    </row>
    <row r="2807" ht="17.25">
      <c r="J2807" s="65"/>
    </row>
    <row r="2808" ht="17.25">
      <c r="J2808" s="65"/>
    </row>
    <row r="2809" ht="17.25">
      <c r="J2809" s="65"/>
    </row>
    <row r="2810" ht="17.25">
      <c r="J2810" s="65"/>
    </row>
    <row r="2811" ht="17.25">
      <c r="J2811" s="65"/>
    </row>
    <row r="2812" ht="17.25">
      <c r="J2812" s="65"/>
    </row>
    <row r="2813" ht="17.25">
      <c r="J2813" s="65"/>
    </row>
    <row r="2814" ht="17.25">
      <c r="J2814" s="65"/>
    </row>
    <row r="2815" ht="17.25">
      <c r="J2815" s="65"/>
    </row>
    <row r="2816" ht="17.25">
      <c r="J2816" s="65"/>
    </row>
    <row r="2817" ht="17.25">
      <c r="J2817" s="65"/>
    </row>
    <row r="2818" ht="17.25">
      <c r="J2818" s="65"/>
    </row>
    <row r="2819" ht="17.25">
      <c r="J2819" s="65"/>
    </row>
    <row r="2820" ht="17.25">
      <c r="J2820" s="65"/>
    </row>
    <row r="2821" ht="17.25">
      <c r="J2821" s="65"/>
    </row>
    <row r="2822" ht="17.25">
      <c r="J2822" s="65"/>
    </row>
    <row r="2823" ht="17.25">
      <c r="J2823" s="65"/>
    </row>
    <row r="2824" ht="17.25">
      <c r="J2824" s="65"/>
    </row>
    <row r="2825" ht="17.25">
      <c r="J2825" s="65"/>
    </row>
    <row r="2826" ht="17.25">
      <c r="J2826" s="65"/>
    </row>
    <row r="2827" ht="17.25">
      <c r="J2827" s="65"/>
    </row>
    <row r="2828" ht="17.25">
      <c r="J2828" s="65"/>
    </row>
    <row r="2829" ht="17.25">
      <c r="J2829" s="65"/>
    </row>
    <row r="2830" ht="17.25">
      <c r="J2830" s="65"/>
    </row>
    <row r="2831" ht="17.25">
      <c r="J2831" s="65"/>
    </row>
    <row r="2832" ht="17.25">
      <c r="J2832" s="65"/>
    </row>
    <row r="2833" ht="17.25">
      <c r="J2833" s="65"/>
    </row>
    <row r="2834" ht="17.25">
      <c r="J2834" s="65"/>
    </row>
    <row r="2835" ht="17.25">
      <c r="J2835" s="65"/>
    </row>
    <row r="2836" ht="17.25">
      <c r="J2836" s="65"/>
    </row>
    <row r="2837" ht="17.25">
      <c r="J2837" s="65"/>
    </row>
    <row r="2838" ht="17.25">
      <c r="J2838" s="65"/>
    </row>
    <row r="2839" ht="17.25">
      <c r="J2839" s="65"/>
    </row>
    <row r="2840" ht="17.25">
      <c r="J2840" s="65"/>
    </row>
    <row r="2841" ht="17.25">
      <c r="J2841" s="65"/>
    </row>
    <row r="2842" ht="17.25">
      <c r="J2842" s="65"/>
    </row>
    <row r="2843" ht="17.25">
      <c r="J2843" s="65"/>
    </row>
    <row r="2844" ht="17.25">
      <c r="J2844" s="65"/>
    </row>
    <row r="2845" ht="17.25">
      <c r="J2845" s="65"/>
    </row>
    <row r="2846" ht="17.25">
      <c r="J2846" s="65"/>
    </row>
    <row r="2847" ht="17.25">
      <c r="J2847" s="65"/>
    </row>
    <row r="2848" ht="17.25">
      <c r="J2848" s="65"/>
    </row>
    <row r="2849" ht="17.25">
      <c r="J2849" s="65"/>
    </row>
    <row r="2850" ht="17.25">
      <c r="J2850" s="65"/>
    </row>
    <row r="2851" ht="17.25">
      <c r="J2851" s="65"/>
    </row>
    <row r="2852" ht="17.25">
      <c r="J2852" s="65"/>
    </row>
    <row r="2853" ht="17.25">
      <c r="J2853" s="65"/>
    </row>
    <row r="2854" ht="17.25">
      <c r="J2854" s="65"/>
    </row>
    <row r="2855" ht="17.25">
      <c r="J2855" s="65"/>
    </row>
    <row r="2856" ht="17.25">
      <c r="J2856" s="65"/>
    </row>
    <row r="2857" ht="17.25">
      <c r="J2857" s="65"/>
    </row>
    <row r="2858" ht="17.25">
      <c r="J2858" s="65"/>
    </row>
    <row r="2859" ht="17.25">
      <c r="J2859" s="65"/>
    </row>
    <row r="2860" ht="17.25">
      <c r="J2860" s="65"/>
    </row>
    <row r="2861" ht="17.25">
      <c r="J2861" s="65"/>
    </row>
    <row r="2862" ht="17.25">
      <c r="J2862" s="65"/>
    </row>
    <row r="2863" ht="17.25">
      <c r="J2863" s="65"/>
    </row>
    <row r="2864" ht="17.25">
      <c r="J2864" s="65"/>
    </row>
    <row r="2865" ht="17.25">
      <c r="J2865" s="65"/>
    </row>
    <row r="2866" ht="17.25">
      <c r="J2866" s="65"/>
    </row>
    <row r="2867" ht="17.25">
      <c r="J2867" s="65"/>
    </row>
    <row r="2868" ht="17.25">
      <c r="J2868" s="65"/>
    </row>
    <row r="2869" ht="17.25">
      <c r="J2869" s="65"/>
    </row>
    <row r="2870" ht="17.25">
      <c r="J2870" s="65"/>
    </row>
    <row r="2871" ht="17.25">
      <c r="J2871" s="65"/>
    </row>
    <row r="2872" ht="17.25">
      <c r="J2872" s="65"/>
    </row>
    <row r="2873" ht="17.25">
      <c r="J2873" s="65"/>
    </row>
    <row r="2874" ht="17.25">
      <c r="J2874" s="65"/>
    </row>
    <row r="2875" ht="17.25">
      <c r="J2875" s="65"/>
    </row>
    <row r="2876" ht="17.25">
      <c r="J2876" s="65"/>
    </row>
    <row r="2877" ht="17.25">
      <c r="J2877" s="65"/>
    </row>
    <row r="2878" ht="17.25">
      <c r="J2878" s="65"/>
    </row>
    <row r="2879" ht="17.25">
      <c r="J2879" s="65"/>
    </row>
    <row r="2880" ht="17.25">
      <c r="J2880" s="65"/>
    </row>
    <row r="2881" ht="17.25">
      <c r="J2881" s="65"/>
    </row>
    <row r="2882" ht="17.25">
      <c r="J2882" s="65"/>
    </row>
    <row r="2883" ht="17.25">
      <c r="J2883" s="65"/>
    </row>
    <row r="2884" ht="17.25">
      <c r="J2884" s="65"/>
    </row>
    <row r="2885" ht="17.25">
      <c r="J2885" s="65"/>
    </row>
    <row r="2886" ht="17.25">
      <c r="J2886" s="65"/>
    </row>
    <row r="2887" ht="17.25">
      <c r="J2887" s="65"/>
    </row>
    <row r="2888" ht="17.25">
      <c r="J2888" s="65"/>
    </row>
    <row r="2889" ht="17.25">
      <c r="J2889" s="65"/>
    </row>
    <row r="2890" ht="17.25">
      <c r="J2890" s="65"/>
    </row>
    <row r="2891" ht="17.25">
      <c r="J2891" s="65"/>
    </row>
    <row r="2892" ht="17.25">
      <c r="J2892" s="65"/>
    </row>
    <row r="2893" ht="17.25">
      <c r="J2893" s="65"/>
    </row>
    <row r="2894" ht="17.25">
      <c r="J2894" s="65"/>
    </row>
    <row r="2895" ht="17.25">
      <c r="J2895" s="65"/>
    </row>
    <row r="2896" ht="17.25">
      <c r="J2896" s="65"/>
    </row>
    <row r="2897" ht="17.25">
      <c r="J2897" s="65"/>
    </row>
    <row r="2898" ht="17.25">
      <c r="J2898" s="65"/>
    </row>
    <row r="2899" ht="17.25">
      <c r="J2899" s="65"/>
    </row>
    <row r="2900" ht="17.25">
      <c r="J2900" s="65"/>
    </row>
    <row r="2901" ht="17.25">
      <c r="J2901" s="65"/>
    </row>
    <row r="2902" ht="17.25">
      <c r="J2902" s="65"/>
    </row>
    <row r="2903" ht="17.25">
      <c r="J2903" s="65"/>
    </row>
    <row r="2904" ht="17.25">
      <c r="J2904" s="65"/>
    </row>
    <row r="2905" ht="17.25">
      <c r="J2905" s="65"/>
    </row>
    <row r="2906" ht="17.25">
      <c r="J2906" s="65"/>
    </row>
    <row r="2907" ht="17.25">
      <c r="J2907" s="65"/>
    </row>
    <row r="2908" ht="17.25">
      <c r="J2908" s="65"/>
    </row>
    <row r="2909" ht="17.25">
      <c r="J2909" s="65"/>
    </row>
    <row r="2910" ht="17.25">
      <c r="J2910" s="65"/>
    </row>
    <row r="2911" ht="17.25">
      <c r="J2911" s="65"/>
    </row>
    <row r="2912" ht="17.25">
      <c r="J2912" s="65"/>
    </row>
    <row r="2913" ht="17.25">
      <c r="J2913" s="65"/>
    </row>
    <row r="2914" ht="17.25">
      <c r="J2914" s="65"/>
    </row>
    <row r="2915" ht="17.25">
      <c r="J2915" s="65"/>
    </row>
    <row r="2916" ht="17.25">
      <c r="J2916" s="65"/>
    </row>
    <row r="2917" ht="17.25">
      <c r="J2917" s="65"/>
    </row>
    <row r="2918" ht="17.25">
      <c r="J2918" s="65"/>
    </row>
    <row r="2919" ht="17.25">
      <c r="J2919" s="65"/>
    </row>
    <row r="2920" ht="17.25">
      <c r="J2920" s="65"/>
    </row>
    <row r="2921" ht="17.25">
      <c r="J2921" s="65"/>
    </row>
    <row r="2922" ht="17.25">
      <c r="J2922" s="65"/>
    </row>
    <row r="2923" ht="17.25">
      <c r="J2923" s="65"/>
    </row>
    <row r="2924" ht="17.25">
      <c r="J2924" s="65"/>
    </row>
    <row r="2925" ht="17.25">
      <c r="J2925" s="65"/>
    </row>
    <row r="2926" ht="17.25">
      <c r="J2926" s="65"/>
    </row>
    <row r="2927" ht="17.25">
      <c r="J2927" s="65"/>
    </row>
    <row r="2928" ht="17.25">
      <c r="J2928" s="65"/>
    </row>
    <row r="2929" ht="17.25">
      <c r="J2929" s="65"/>
    </row>
    <row r="2930" ht="17.25">
      <c r="J2930" s="65"/>
    </row>
    <row r="2931" ht="17.25">
      <c r="J2931" s="65"/>
    </row>
    <row r="2932" ht="17.25">
      <c r="J2932" s="65"/>
    </row>
    <row r="2933" ht="17.25">
      <c r="J2933" s="65"/>
    </row>
    <row r="2934" ht="17.25">
      <c r="J2934" s="65"/>
    </row>
    <row r="2935" ht="17.25">
      <c r="J2935" s="65"/>
    </row>
    <row r="2936" ht="17.25">
      <c r="J2936" s="65"/>
    </row>
    <row r="2937" ht="17.25">
      <c r="J2937" s="65"/>
    </row>
    <row r="2938" ht="17.25">
      <c r="J2938" s="65"/>
    </row>
    <row r="2939" ht="17.25">
      <c r="J2939" s="65"/>
    </row>
    <row r="2940" ht="17.25">
      <c r="J2940" s="65"/>
    </row>
    <row r="2941" ht="17.25">
      <c r="J2941" s="65"/>
    </row>
    <row r="2942" ht="17.25">
      <c r="J2942" s="65"/>
    </row>
    <row r="2943" ht="17.25">
      <c r="J2943" s="65"/>
    </row>
    <row r="2944" ht="17.25">
      <c r="J2944" s="65"/>
    </row>
    <row r="2945" ht="17.25">
      <c r="J2945" s="65"/>
    </row>
    <row r="2946" ht="17.25">
      <c r="J2946" s="65"/>
    </row>
    <row r="2947" ht="17.25">
      <c r="J2947" s="65"/>
    </row>
    <row r="2948" ht="17.25">
      <c r="J2948" s="65"/>
    </row>
    <row r="2949" ht="17.25">
      <c r="J2949" s="65"/>
    </row>
    <row r="2950" ht="17.25">
      <c r="J2950" s="65"/>
    </row>
    <row r="2951" ht="17.25">
      <c r="J2951" s="65"/>
    </row>
    <row r="2952" ht="17.25">
      <c r="J2952" s="65"/>
    </row>
    <row r="2953" ht="17.25">
      <c r="J2953" s="65"/>
    </row>
    <row r="2954" ht="17.25">
      <c r="J2954" s="65"/>
    </row>
    <row r="2955" ht="17.25">
      <c r="J2955" s="65"/>
    </row>
    <row r="2956" ht="17.25">
      <c r="J2956" s="65"/>
    </row>
    <row r="2957" ht="17.25">
      <c r="J2957" s="65"/>
    </row>
    <row r="2958" ht="17.25">
      <c r="J2958" s="65"/>
    </row>
    <row r="2959" ht="17.25">
      <c r="J2959" s="65"/>
    </row>
    <row r="2960" ht="17.25">
      <c r="J2960" s="65"/>
    </row>
    <row r="2961" ht="17.25">
      <c r="J2961" s="65"/>
    </row>
    <row r="2962" ht="17.25">
      <c r="J2962" s="65"/>
    </row>
    <row r="2963" ht="17.25">
      <c r="J2963" s="65"/>
    </row>
    <row r="2964" ht="17.25">
      <c r="J2964" s="65"/>
    </row>
    <row r="2965" ht="17.25">
      <c r="J2965" s="65"/>
    </row>
    <row r="2966" ht="17.25">
      <c r="J2966" s="65"/>
    </row>
    <row r="2967" ht="17.25">
      <c r="J2967" s="65"/>
    </row>
    <row r="2968" ht="17.25">
      <c r="J2968" s="65"/>
    </row>
    <row r="2969" ht="17.25">
      <c r="J2969" s="65"/>
    </row>
    <row r="2970" ht="17.25">
      <c r="J2970" s="65"/>
    </row>
    <row r="2971" ht="17.25">
      <c r="J2971" s="65"/>
    </row>
    <row r="2972" ht="17.25">
      <c r="J2972" s="65"/>
    </row>
    <row r="2973" ht="17.25">
      <c r="J2973" s="65"/>
    </row>
    <row r="2974" ht="17.25">
      <c r="J2974" s="65"/>
    </row>
    <row r="2975" ht="17.25">
      <c r="J2975" s="65"/>
    </row>
    <row r="2976" ht="17.25">
      <c r="J2976" s="65"/>
    </row>
    <row r="2977" ht="17.25">
      <c r="J2977" s="65"/>
    </row>
    <row r="2978" ht="17.25">
      <c r="J2978" s="65"/>
    </row>
    <row r="2979" ht="17.25">
      <c r="J2979" s="65"/>
    </row>
    <row r="2980" ht="17.25">
      <c r="J2980" s="65"/>
    </row>
    <row r="2981" ht="17.25">
      <c r="J2981" s="65"/>
    </row>
    <row r="2982" ht="17.25">
      <c r="J2982" s="65"/>
    </row>
    <row r="2983" ht="17.25">
      <c r="J2983" s="65"/>
    </row>
    <row r="2984" ht="17.25">
      <c r="J2984" s="65"/>
    </row>
    <row r="2985" ht="17.25">
      <c r="J2985" s="65"/>
    </row>
    <row r="2986" ht="17.25">
      <c r="J2986" s="65"/>
    </row>
    <row r="2987" ht="17.25">
      <c r="J2987" s="65"/>
    </row>
    <row r="2988" ht="17.25">
      <c r="J2988" s="65"/>
    </row>
    <row r="2989" ht="17.25">
      <c r="J2989" s="65"/>
    </row>
    <row r="2990" ht="17.25">
      <c r="J2990" s="65"/>
    </row>
    <row r="2991" ht="17.25">
      <c r="J2991" s="65"/>
    </row>
    <row r="2992" ht="17.25">
      <c r="J2992" s="65"/>
    </row>
    <row r="2993" ht="17.25">
      <c r="J2993" s="65"/>
    </row>
    <row r="2994" ht="17.25">
      <c r="J2994" s="65"/>
    </row>
    <row r="2995" ht="17.25">
      <c r="J2995" s="65"/>
    </row>
    <row r="2996" ht="17.25">
      <c r="J2996" s="65"/>
    </row>
    <row r="2997" ht="17.25">
      <c r="J2997" s="65"/>
    </row>
    <row r="2998" ht="17.25">
      <c r="J2998" s="65"/>
    </row>
    <row r="2999" ht="17.25">
      <c r="J2999" s="65"/>
    </row>
    <row r="3000" ht="17.25">
      <c r="J3000" s="65"/>
    </row>
    <row r="3001" ht="17.25">
      <c r="J3001" s="65"/>
    </row>
    <row r="3002" ht="17.25">
      <c r="J3002" s="65"/>
    </row>
    <row r="3003" ht="17.25">
      <c r="J3003" s="65"/>
    </row>
    <row r="3004" ht="17.25">
      <c r="J3004" s="65"/>
    </row>
    <row r="3005" ht="17.25">
      <c r="J3005" s="65"/>
    </row>
    <row r="3006" ht="17.25">
      <c r="J3006" s="65"/>
    </row>
    <row r="3007" ht="17.25">
      <c r="J3007" s="65"/>
    </row>
    <row r="3008" ht="17.25">
      <c r="J3008" s="65"/>
    </row>
    <row r="3009" ht="17.25">
      <c r="J3009" s="65"/>
    </row>
    <row r="3010" ht="17.25">
      <c r="J3010" s="65"/>
    </row>
    <row r="3011" ht="17.25">
      <c r="J3011" s="65"/>
    </row>
    <row r="3012" ht="17.25">
      <c r="J3012" s="65"/>
    </row>
    <row r="3013" ht="17.25">
      <c r="J3013" s="65"/>
    </row>
    <row r="3014" ht="17.25">
      <c r="J3014" s="65"/>
    </row>
    <row r="3015" ht="17.25">
      <c r="J3015" s="65"/>
    </row>
    <row r="3016" ht="17.25">
      <c r="J3016" s="65"/>
    </row>
    <row r="3017" ht="17.25">
      <c r="J3017" s="65"/>
    </row>
    <row r="3018" ht="17.25">
      <c r="J3018" s="65"/>
    </row>
    <row r="3019" ht="17.25">
      <c r="J3019" s="65"/>
    </row>
    <row r="3020" ht="17.25">
      <c r="J3020" s="65"/>
    </row>
    <row r="3021" ht="17.25">
      <c r="J3021" s="65"/>
    </row>
    <row r="3022" ht="17.25">
      <c r="J3022" s="65"/>
    </row>
    <row r="3023" ht="17.25">
      <c r="J3023" s="65"/>
    </row>
    <row r="3024" ht="17.25">
      <c r="J3024" s="65"/>
    </row>
    <row r="3025" ht="17.25">
      <c r="J3025" s="65"/>
    </row>
    <row r="3026" ht="17.25">
      <c r="J3026" s="65"/>
    </row>
    <row r="3027" ht="17.25">
      <c r="J3027" s="65"/>
    </row>
    <row r="3028" ht="17.25">
      <c r="J3028" s="65"/>
    </row>
    <row r="3029" ht="17.25">
      <c r="J3029" s="65"/>
    </row>
    <row r="3030" ht="17.25">
      <c r="J3030" s="65"/>
    </row>
    <row r="3031" ht="17.25">
      <c r="J3031" s="65"/>
    </row>
    <row r="3032" ht="17.25">
      <c r="J3032" s="65"/>
    </row>
    <row r="3033" ht="17.25">
      <c r="J3033" s="65"/>
    </row>
    <row r="3034" ht="17.25">
      <c r="J3034" s="65"/>
    </row>
    <row r="3035" ht="17.25">
      <c r="J3035" s="65"/>
    </row>
    <row r="3036" ht="17.25">
      <c r="J3036" s="65"/>
    </row>
    <row r="3037" ht="17.25">
      <c r="J3037" s="65"/>
    </row>
    <row r="3038" ht="17.25">
      <c r="J3038" s="65"/>
    </row>
    <row r="3039" ht="17.25">
      <c r="J3039" s="65"/>
    </row>
    <row r="3040" ht="17.25">
      <c r="J3040" s="65"/>
    </row>
    <row r="3041" ht="17.25">
      <c r="J3041" s="65"/>
    </row>
    <row r="3042" ht="17.25">
      <c r="J3042" s="65"/>
    </row>
    <row r="3043" ht="17.25">
      <c r="J3043" s="65"/>
    </row>
    <row r="3044" ht="17.25">
      <c r="J3044" s="65"/>
    </row>
    <row r="3045" ht="17.25">
      <c r="J3045" s="65"/>
    </row>
    <row r="3046" ht="17.25">
      <c r="J3046" s="65"/>
    </row>
    <row r="3047" ht="17.25">
      <c r="J3047" s="65"/>
    </row>
    <row r="3048" ht="17.25">
      <c r="J3048" s="65"/>
    </row>
    <row r="3049" ht="17.25">
      <c r="J3049" s="65"/>
    </row>
    <row r="3050" ht="17.25">
      <c r="J3050" s="65"/>
    </row>
    <row r="3051" ht="17.25">
      <c r="J3051" s="65"/>
    </row>
    <row r="3052" ht="17.25">
      <c r="J3052" s="65"/>
    </row>
    <row r="3053" ht="17.25">
      <c r="J3053" s="65"/>
    </row>
    <row r="3054" ht="17.25">
      <c r="J3054" s="65"/>
    </row>
    <row r="3055" ht="17.25">
      <c r="J3055" s="65"/>
    </row>
    <row r="3056" ht="17.25">
      <c r="J3056" s="65"/>
    </row>
    <row r="3057" ht="17.25">
      <c r="J3057" s="65"/>
    </row>
    <row r="3058" ht="17.25">
      <c r="J3058" s="65"/>
    </row>
    <row r="3059" ht="17.25">
      <c r="J3059" s="65"/>
    </row>
    <row r="3060" ht="17.25">
      <c r="J3060" s="65"/>
    </row>
    <row r="3061" ht="17.25">
      <c r="J3061" s="65"/>
    </row>
    <row r="3062" ht="17.25">
      <c r="J3062" s="65"/>
    </row>
    <row r="3063" ht="17.25">
      <c r="J3063" s="65"/>
    </row>
    <row r="3064" ht="17.25">
      <c r="J3064" s="65"/>
    </row>
    <row r="3065" ht="17.25">
      <c r="J3065" s="65"/>
    </row>
    <row r="3066" ht="17.25">
      <c r="J3066" s="65"/>
    </row>
    <row r="3067" ht="17.25">
      <c r="J3067" s="65"/>
    </row>
    <row r="3068" ht="17.25">
      <c r="J3068" s="65"/>
    </row>
    <row r="3069" ht="17.25">
      <c r="J3069" s="65"/>
    </row>
    <row r="3070" ht="17.25">
      <c r="J3070" s="65"/>
    </row>
    <row r="3071" ht="17.25">
      <c r="J3071" s="65"/>
    </row>
    <row r="3072" ht="17.25">
      <c r="J3072" s="65"/>
    </row>
    <row r="3073" ht="17.25">
      <c r="J3073" s="65"/>
    </row>
    <row r="3074" ht="17.25">
      <c r="J3074" s="65"/>
    </row>
    <row r="3075" ht="17.25">
      <c r="J3075" s="65"/>
    </row>
    <row r="3076" ht="17.25">
      <c r="J3076" s="65"/>
    </row>
    <row r="3077" ht="17.25">
      <c r="J3077" s="65"/>
    </row>
    <row r="3078" ht="17.25">
      <c r="J3078" s="65"/>
    </row>
    <row r="3079" ht="17.25">
      <c r="J3079" s="65"/>
    </row>
    <row r="3080" ht="17.25">
      <c r="J3080" s="65"/>
    </row>
    <row r="3081" ht="17.25">
      <c r="J3081" s="65"/>
    </row>
    <row r="3082" ht="17.25">
      <c r="J3082" s="65"/>
    </row>
    <row r="3083" ht="17.25">
      <c r="J3083" s="65"/>
    </row>
    <row r="3084" ht="17.25">
      <c r="J3084" s="65"/>
    </row>
    <row r="3085" ht="17.25">
      <c r="J3085" s="65"/>
    </row>
    <row r="3086" ht="17.25">
      <c r="J3086" s="65"/>
    </row>
    <row r="3087" ht="17.25">
      <c r="J3087" s="65"/>
    </row>
    <row r="3088" ht="17.25">
      <c r="J3088" s="65"/>
    </row>
    <row r="3089" ht="17.25">
      <c r="J3089" s="65"/>
    </row>
    <row r="3090" ht="17.25">
      <c r="J3090" s="65"/>
    </row>
    <row r="3091" ht="17.25">
      <c r="J3091" s="65"/>
    </row>
    <row r="3092" ht="17.25">
      <c r="J3092" s="65"/>
    </row>
    <row r="3093" ht="17.25">
      <c r="J3093" s="65"/>
    </row>
    <row r="3094" ht="17.25">
      <c r="J3094" s="65"/>
    </row>
    <row r="3095" ht="17.25">
      <c r="J3095" s="65"/>
    </row>
    <row r="3096" ht="17.25">
      <c r="J3096" s="65"/>
    </row>
    <row r="3097" ht="17.25">
      <c r="J3097" s="65"/>
    </row>
    <row r="3098" ht="17.25">
      <c r="J3098" s="65"/>
    </row>
    <row r="3099" ht="17.25">
      <c r="J3099" s="65"/>
    </row>
    <row r="3100" ht="17.25">
      <c r="J3100" s="65"/>
    </row>
    <row r="3101" ht="17.25">
      <c r="J3101" s="65"/>
    </row>
    <row r="3102" ht="17.25">
      <c r="J3102" s="65"/>
    </row>
    <row r="3103" ht="17.25">
      <c r="J3103" s="65"/>
    </row>
    <row r="3104" ht="17.25">
      <c r="J3104" s="65"/>
    </row>
    <row r="3105" ht="17.25">
      <c r="J3105" s="65"/>
    </row>
    <row r="3106" ht="17.25">
      <c r="J3106" s="65"/>
    </row>
    <row r="3107" ht="17.25">
      <c r="J3107" s="65"/>
    </row>
    <row r="3108" ht="17.25">
      <c r="J3108" s="65"/>
    </row>
    <row r="3109" ht="17.25">
      <c r="J3109" s="65"/>
    </row>
    <row r="3110" ht="17.25">
      <c r="J3110" s="65"/>
    </row>
    <row r="3111" ht="17.25">
      <c r="J3111" s="65"/>
    </row>
    <row r="3112" ht="17.25">
      <c r="J3112" s="65"/>
    </row>
    <row r="3113" ht="17.25">
      <c r="J3113" s="65"/>
    </row>
    <row r="3114" ht="17.25">
      <c r="J3114" s="65"/>
    </row>
    <row r="3115" ht="17.25">
      <c r="J3115" s="65"/>
    </row>
    <row r="3116" ht="17.25">
      <c r="J3116" s="65"/>
    </row>
    <row r="3117" ht="17.25">
      <c r="J3117" s="65"/>
    </row>
    <row r="3118" ht="17.25">
      <c r="J3118" s="65"/>
    </row>
    <row r="3119" ht="17.25">
      <c r="J3119" s="65"/>
    </row>
    <row r="3120" ht="17.25">
      <c r="J3120" s="65"/>
    </row>
    <row r="3121" ht="17.25">
      <c r="J3121" s="65"/>
    </row>
    <row r="3122" ht="17.25">
      <c r="J3122" s="65"/>
    </row>
    <row r="3123" ht="17.25">
      <c r="J3123" s="65"/>
    </row>
    <row r="3124" ht="17.25">
      <c r="J3124" s="65"/>
    </row>
    <row r="3125" ht="17.25">
      <c r="J3125" s="65"/>
    </row>
    <row r="3126" ht="17.25">
      <c r="J3126" s="65"/>
    </row>
    <row r="3127" ht="17.25">
      <c r="J3127" s="65"/>
    </row>
    <row r="3128" ht="17.25">
      <c r="J3128" s="65"/>
    </row>
    <row r="3129" ht="17.25">
      <c r="J3129" s="65"/>
    </row>
    <row r="3130" ht="17.25">
      <c r="J3130" s="65"/>
    </row>
    <row r="3131" ht="17.25">
      <c r="J3131" s="65"/>
    </row>
    <row r="3132" ht="17.25">
      <c r="J3132" s="65"/>
    </row>
    <row r="3133" ht="17.25">
      <c r="J3133" s="65"/>
    </row>
    <row r="3134" ht="17.25">
      <c r="J3134" s="65"/>
    </row>
    <row r="3135" ht="17.25">
      <c r="J3135" s="65"/>
    </row>
    <row r="3136" ht="17.25">
      <c r="J3136" s="65"/>
    </row>
    <row r="3137" ht="17.25">
      <c r="J3137" s="65"/>
    </row>
    <row r="3138" ht="17.25">
      <c r="J3138" s="65"/>
    </row>
    <row r="3139" ht="17.25">
      <c r="J3139" s="65"/>
    </row>
    <row r="3140" ht="17.25">
      <c r="J3140" s="65"/>
    </row>
    <row r="3141" ht="17.25">
      <c r="J3141" s="65"/>
    </row>
    <row r="3142" ht="17.25">
      <c r="J3142" s="65"/>
    </row>
    <row r="3143" ht="17.25">
      <c r="J3143" s="65"/>
    </row>
    <row r="3144" ht="17.25">
      <c r="J3144" s="65"/>
    </row>
    <row r="3145" ht="17.25">
      <c r="J3145" s="65"/>
    </row>
    <row r="3146" ht="17.25">
      <c r="J3146" s="65"/>
    </row>
    <row r="3147" ht="17.25">
      <c r="J3147" s="65"/>
    </row>
    <row r="3148" ht="17.25">
      <c r="J3148" s="65"/>
    </row>
    <row r="3149" ht="17.25">
      <c r="J3149" s="65"/>
    </row>
    <row r="3150" ht="17.25">
      <c r="J3150" s="65"/>
    </row>
    <row r="3151" ht="17.25">
      <c r="J3151" s="65"/>
    </row>
    <row r="3152" ht="17.25">
      <c r="J3152" s="65"/>
    </row>
    <row r="3153" ht="17.25">
      <c r="J3153" s="65"/>
    </row>
    <row r="3154" ht="17.25">
      <c r="J3154" s="65"/>
    </row>
    <row r="3155" ht="17.25">
      <c r="J3155" s="65"/>
    </row>
    <row r="3156" ht="17.25">
      <c r="J3156" s="65"/>
    </row>
    <row r="3157" ht="17.25">
      <c r="J3157" s="65"/>
    </row>
    <row r="3158" ht="17.25">
      <c r="J3158" s="65"/>
    </row>
    <row r="3159" ht="17.25">
      <c r="J3159" s="65"/>
    </row>
    <row r="3160" ht="17.25">
      <c r="J3160" s="65"/>
    </row>
    <row r="3161" ht="17.25">
      <c r="J3161" s="65"/>
    </row>
    <row r="3162" ht="17.25">
      <c r="J3162" s="65"/>
    </row>
    <row r="3163" ht="17.25">
      <c r="J3163" s="65"/>
    </row>
    <row r="3164" ht="17.25">
      <c r="J3164" s="65"/>
    </row>
    <row r="3165" ht="17.25">
      <c r="J3165" s="65"/>
    </row>
    <row r="3166" ht="17.25">
      <c r="J3166" s="65"/>
    </row>
    <row r="3167" ht="17.25">
      <c r="J3167" s="65"/>
    </row>
    <row r="3168" ht="17.25">
      <c r="J3168" s="65"/>
    </row>
    <row r="3169" ht="17.25">
      <c r="J3169" s="65"/>
    </row>
    <row r="3170" ht="17.25">
      <c r="J3170" s="65"/>
    </row>
    <row r="3171" ht="17.25">
      <c r="J3171" s="65"/>
    </row>
    <row r="3172" ht="17.25">
      <c r="J3172" s="65"/>
    </row>
    <row r="3173" ht="17.25">
      <c r="J3173" s="65"/>
    </row>
    <row r="3174" ht="17.25">
      <c r="J3174" s="65"/>
    </row>
    <row r="3175" ht="17.25">
      <c r="J3175" s="65"/>
    </row>
    <row r="3176" ht="17.25">
      <c r="J3176" s="65"/>
    </row>
    <row r="3177" ht="17.25">
      <c r="J3177" s="65"/>
    </row>
    <row r="3178" ht="17.25">
      <c r="J3178" s="65"/>
    </row>
    <row r="3179" ht="17.25">
      <c r="J3179" s="65"/>
    </row>
    <row r="3180" ht="17.25">
      <c r="J3180" s="65"/>
    </row>
    <row r="3181" ht="17.25">
      <c r="J3181" s="65"/>
    </row>
    <row r="3182" ht="17.25">
      <c r="J3182" s="65"/>
    </row>
    <row r="3183" ht="17.25">
      <c r="J3183" s="65"/>
    </row>
    <row r="3184" ht="17.25">
      <c r="J3184" s="65"/>
    </row>
    <row r="3185" ht="17.25">
      <c r="J3185" s="65"/>
    </row>
    <row r="3186" ht="17.25">
      <c r="J3186" s="65"/>
    </row>
    <row r="3187" ht="17.25">
      <c r="J3187" s="65"/>
    </row>
    <row r="3188" ht="17.25">
      <c r="J3188" s="65"/>
    </row>
    <row r="3189" ht="17.25">
      <c r="J3189" s="65"/>
    </row>
    <row r="3190" ht="17.25">
      <c r="J3190" s="65"/>
    </row>
    <row r="3191" ht="17.25">
      <c r="J3191" s="65"/>
    </row>
    <row r="3192" ht="17.25">
      <c r="J3192" s="65"/>
    </row>
    <row r="3193" ht="17.25">
      <c r="J3193" s="65"/>
    </row>
    <row r="3194" ht="17.25">
      <c r="J3194" s="65"/>
    </row>
    <row r="3195" ht="17.25">
      <c r="J3195" s="65"/>
    </row>
    <row r="3196" ht="17.25">
      <c r="J3196" s="65"/>
    </row>
    <row r="3197" ht="17.25">
      <c r="J3197" s="65"/>
    </row>
    <row r="3198" ht="17.25">
      <c r="J3198" s="65"/>
    </row>
    <row r="3199" ht="17.25">
      <c r="J3199" s="65"/>
    </row>
    <row r="3200" ht="17.25">
      <c r="J3200" s="65"/>
    </row>
    <row r="3201" ht="17.25">
      <c r="J3201" s="65"/>
    </row>
    <row r="3202" ht="17.25">
      <c r="J3202" s="65"/>
    </row>
    <row r="3203" ht="17.25">
      <c r="J3203" s="65"/>
    </row>
    <row r="3204" ht="17.25">
      <c r="J3204" s="65"/>
    </row>
    <row r="3205" ht="17.25">
      <c r="J3205" s="65"/>
    </row>
    <row r="3206" ht="17.25">
      <c r="J3206" s="65"/>
    </row>
    <row r="3207" ht="17.25">
      <c r="J3207" s="65"/>
    </row>
    <row r="3208" ht="17.25">
      <c r="J3208" s="65"/>
    </row>
    <row r="3209" ht="17.25">
      <c r="J3209" s="65"/>
    </row>
    <row r="3210" ht="17.25">
      <c r="J3210" s="65"/>
    </row>
    <row r="3211" ht="17.25">
      <c r="J3211" s="65"/>
    </row>
    <row r="3212" ht="17.25">
      <c r="J3212" s="65"/>
    </row>
    <row r="3213" ht="17.25">
      <c r="J3213" s="65"/>
    </row>
    <row r="3214" ht="17.25">
      <c r="J3214" s="65"/>
    </row>
    <row r="3215" ht="17.25">
      <c r="J3215" s="65"/>
    </row>
    <row r="3216" ht="17.25">
      <c r="J3216" s="65"/>
    </row>
    <row r="3217" ht="17.25">
      <c r="J3217" s="65"/>
    </row>
    <row r="3218" ht="17.25">
      <c r="J3218" s="65"/>
    </row>
    <row r="3219" ht="17.25">
      <c r="J3219" s="65"/>
    </row>
    <row r="3220" ht="17.25">
      <c r="J3220" s="65"/>
    </row>
    <row r="3221" ht="17.25">
      <c r="J3221" s="65"/>
    </row>
    <row r="3222" ht="17.25">
      <c r="J3222" s="65"/>
    </row>
    <row r="3223" ht="17.25">
      <c r="J3223" s="65"/>
    </row>
    <row r="3224" ht="17.25">
      <c r="J3224" s="65"/>
    </row>
    <row r="3225" ht="17.25">
      <c r="J3225" s="65"/>
    </row>
    <row r="3226" ht="17.25">
      <c r="J3226" s="65"/>
    </row>
    <row r="3227" ht="17.25">
      <c r="J3227" s="65"/>
    </row>
    <row r="3228" ht="17.25">
      <c r="J3228" s="65"/>
    </row>
    <row r="3229" ht="17.25">
      <c r="J3229" s="65"/>
    </row>
    <row r="3230" ht="17.25">
      <c r="J3230" s="65"/>
    </row>
    <row r="3231" ht="17.25">
      <c r="J3231" s="65"/>
    </row>
    <row r="3232" ht="17.25">
      <c r="J3232" s="65"/>
    </row>
    <row r="3233" ht="17.25">
      <c r="J3233" s="65"/>
    </row>
    <row r="3234" ht="17.25">
      <c r="J3234" s="65"/>
    </row>
    <row r="3235" ht="17.25">
      <c r="J3235" s="65"/>
    </row>
    <row r="3236" ht="17.25">
      <c r="J3236" s="65"/>
    </row>
    <row r="3237" ht="17.25">
      <c r="J3237" s="65"/>
    </row>
    <row r="3238" ht="17.25">
      <c r="J3238" s="65"/>
    </row>
    <row r="3239" ht="17.25">
      <c r="J3239" s="65"/>
    </row>
    <row r="3240" ht="17.25">
      <c r="J3240" s="65"/>
    </row>
    <row r="3241" ht="17.25">
      <c r="J3241" s="65"/>
    </row>
    <row r="3242" ht="17.25">
      <c r="J3242" s="65"/>
    </row>
    <row r="3243" ht="17.25">
      <c r="J3243" s="65"/>
    </row>
    <row r="3244" ht="17.25">
      <c r="J3244" s="65"/>
    </row>
    <row r="3245" ht="17.25">
      <c r="J3245" s="65"/>
    </row>
    <row r="3246" ht="17.25">
      <c r="J3246" s="65"/>
    </row>
    <row r="3247" ht="17.25">
      <c r="J3247" s="65"/>
    </row>
    <row r="3248" ht="17.25">
      <c r="J3248" s="65"/>
    </row>
    <row r="3249" ht="17.25">
      <c r="J3249" s="65"/>
    </row>
    <row r="3250" ht="17.25">
      <c r="J3250" s="65"/>
    </row>
    <row r="3251" ht="17.25">
      <c r="J3251" s="65"/>
    </row>
    <row r="3252" ht="17.25">
      <c r="J3252" s="65"/>
    </row>
    <row r="3253" ht="17.25">
      <c r="J3253" s="65"/>
    </row>
    <row r="3254" ht="17.25">
      <c r="J3254" s="65"/>
    </row>
    <row r="3255" ht="17.25">
      <c r="J3255" s="65"/>
    </row>
    <row r="3256" ht="17.25">
      <c r="J3256" s="65"/>
    </row>
    <row r="3257" ht="17.25">
      <c r="J3257" s="65"/>
    </row>
    <row r="3258" ht="17.25">
      <c r="J3258" s="65"/>
    </row>
    <row r="3259" ht="17.25">
      <c r="J3259" s="65"/>
    </row>
    <row r="3260" ht="17.25">
      <c r="J3260" s="65"/>
    </row>
    <row r="3261" ht="17.25">
      <c r="J3261" s="65"/>
    </row>
    <row r="3262" ht="17.25">
      <c r="J3262" s="65"/>
    </row>
    <row r="3263" ht="17.25">
      <c r="J3263" s="65"/>
    </row>
    <row r="3264" ht="17.25">
      <c r="J3264" s="65"/>
    </row>
    <row r="3265" ht="17.25">
      <c r="J3265" s="65"/>
    </row>
    <row r="3266" ht="17.25">
      <c r="J3266" s="65"/>
    </row>
    <row r="3267" ht="17.25">
      <c r="J3267" s="65"/>
    </row>
    <row r="3268" ht="17.25">
      <c r="J3268" s="65"/>
    </row>
    <row r="3269" ht="17.25">
      <c r="J3269" s="65"/>
    </row>
    <row r="3270" ht="17.25">
      <c r="J3270" s="65"/>
    </row>
    <row r="3271" ht="17.25">
      <c r="J3271" s="65"/>
    </row>
    <row r="3272" ht="17.25">
      <c r="J3272" s="65"/>
    </row>
    <row r="3273" ht="17.25">
      <c r="J3273" s="65"/>
    </row>
    <row r="3274" ht="17.25">
      <c r="J3274" s="65"/>
    </row>
    <row r="3275" ht="17.25">
      <c r="J3275" s="65"/>
    </row>
    <row r="3276" ht="17.25">
      <c r="J3276" s="65"/>
    </row>
    <row r="3277" ht="17.25">
      <c r="J3277" s="65"/>
    </row>
    <row r="3278" ht="17.25">
      <c r="J3278" s="65"/>
    </row>
    <row r="3279" ht="17.25">
      <c r="J3279" s="65"/>
    </row>
    <row r="3280" ht="17.25">
      <c r="J3280" s="65"/>
    </row>
    <row r="3281" ht="17.25">
      <c r="J3281" s="65"/>
    </row>
    <row r="3282" ht="17.25">
      <c r="J3282" s="65"/>
    </row>
    <row r="3283" ht="17.25">
      <c r="J3283" s="65"/>
    </row>
    <row r="3284" ht="17.25">
      <c r="J3284" s="65"/>
    </row>
    <row r="3285" ht="17.25">
      <c r="J3285" s="65"/>
    </row>
    <row r="3286" ht="17.25">
      <c r="J3286" s="65"/>
    </row>
    <row r="3287" ht="17.25">
      <c r="J3287" s="65"/>
    </row>
    <row r="3288" ht="17.25">
      <c r="J3288" s="65"/>
    </row>
    <row r="3289" ht="17.25">
      <c r="J3289" s="65"/>
    </row>
    <row r="3290" ht="17.25">
      <c r="J3290" s="65"/>
    </row>
    <row r="3291" ht="17.25">
      <c r="J3291" s="65"/>
    </row>
    <row r="3292" ht="17.25">
      <c r="J3292" s="65"/>
    </row>
    <row r="3293" ht="17.25">
      <c r="J3293" s="65"/>
    </row>
    <row r="3294" ht="17.25">
      <c r="J3294" s="65"/>
    </row>
    <row r="3295" ht="17.25">
      <c r="J3295" s="65"/>
    </row>
    <row r="3296" ht="17.25">
      <c r="J3296" s="65"/>
    </row>
    <row r="3297" ht="17.25">
      <c r="J3297" s="65"/>
    </row>
    <row r="3298" ht="17.25">
      <c r="J3298" s="65"/>
    </row>
    <row r="3299" ht="17.25">
      <c r="J3299" s="65"/>
    </row>
    <row r="3300" ht="17.25">
      <c r="J3300" s="65"/>
    </row>
    <row r="3301" ht="17.25">
      <c r="J3301" s="65"/>
    </row>
    <row r="3302" ht="17.25">
      <c r="J3302" s="65"/>
    </row>
    <row r="3303" ht="17.25">
      <c r="J3303" s="65"/>
    </row>
    <row r="3304" ht="17.25">
      <c r="J3304" s="65"/>
    </row>
    <row r="3305" ht="17.25">
      <c r="J3305" s="65"/>
    </row>
    <row r="3306" ht="17.25">
      <c r="J3306" s="65"/>
    </row>
    <row r="3307" ht="17.25">
      <c r="J3307" s="65"/>
    </row>
    <row r="3308" ht="17.25">
      <c r="J3308" s="65"/>
    </row>
    <row r="3309" ht="17.25">
      <c r="J3309" s="65"/>
    </row>
    <row r="3310" ht="17.25">
      <c r="J3310" s="65"/>
    </row>
    <row r="3311" ht="17.25">
      <c r="J3311" s="65"/>
    </row>
    <row r="3312" ht="17.25">
      <c r="J3312" s="65"/>
    </row>
    <row r="3313" ht="17.25">
      <c r="J3313" s="65"/>
    </row>
    <row r="3314" ht="17.25">
      <c r="J3314" s="65"/>
    </row>
    <row r="3315" ht="17.25">
      <c r="J3315" s="65"/>
    </row>
    <row r="3316" ht="17.25">
      <c r="J3316" s="65"/>
    </row>
    <row r="3317" ht="17.25">
      <c r="J3317" s="65"/>
    </row>
    <row r="3318" ht="17.25">
      <c r="J3318" s="65"/>
    </row>
    <row r="3319" ht="17.25">
      <c r="J3319" s="65"/>
    </row>
    <row r="3320" ht="17.25">
      <c r="J3320" s="65"/>
    </row>
    <row r="3321" ht="17.25">
      <c r="J3321" s="65"/>
    </row>
    <row r="3322" ht="17.25">
      <c r="J3322" s="65"/>
    </row>
    <row r="3323" ht="17.25">
      <c r="J3323" s="65"/>
    </row>
    <row r="3324" ht="17.25">
      <c r="J3324" s="65"/>
    </row>
    <row r="3325" ht="17.25">
      <c r="J3325" s="65"/>
    </row>
    <row r="3326" ht="17.25">
      <c r="J3326" s="65"/>
    </row>
    <row r="3327" ht="17.25">
      <c r="J3327" s="65"/>
    </row>
    <row r="3328" ht="17.25">
      <c r="J3328" s="65"/>
    </row>
    <row r="3329" ht="17.25">
      <c r="J3329" s="65"/>
    </row>
    <row r="3330" ht="17.25">
      <c r="J3330" s="65"/>
    </row>
    <row r="3331" ht="17.25">
      <c r="J3331" s="65"/>
    </row>
    <row r="3332" ht="17.25">
      <c r="J3332" s="65"/>
    </row>
    <row r="3333" ht="17.25">
      <c r="J3333" s="65"/>
    </row>
    <row r="3334" ht="17.25">
      <c r="J3334" s="65"/>
    </row>
    <row r="3335" ht="17.25">
      <c r="J3335" s="65"/>
    </row>
    <row r="3336" ht="17.25">
      <c r="J3336" s="65"/>
    </row>
    <row r="3337" ht="17.25">
      <c r="J3337" s="65"/>
    </row>
    <row r="3338" ht="17.25">
      <c r="J3338" s="65"/>
    </row>
    <row r="3339" ht="17.25">
      <c r="J3339" s="65"/>
    </row>
    <row r="3340" ht="17.25">
      <c r="J3340" s="65"/>
    </row>
    <row r="3341" ht="17.25">
      <c r="J3341" s="65"/>
    </row>
    <row r="3342" ht="17.25">
      <c r="J3342" s="65"/>
    </row>
    <row r="3343" ht="17.25">
      <c r="J3343" s="65"/>
    </row>
    <row r="3344" ht="17.25">
      <c r="J3344" s="65"/>
    </row>
    <row r="3345" ht="17.25">
      <c r="J3345" s="65"/>
    </row>
    <row r="3346" ht="17.25">
      <c r="J3346" s="65"/>
    </row>
    <row r="3347" ht="17.25">
      <c r="J3347" s="65"/>
    </row>
    <row r="3348" ht="17.25">
      <c r="J3348" s="65"/>
    </row>
    <row r="3349" ht="17.25">
      <c r="J3349" s="65"/>
    </row>
    <row r="3350" ht="17.25">
      <c r="J3350" s="65"/>
    </row>
    <row r="3351" ht="17.25">
      <c r="J3351" s="65"/>
    </row>
    <row r="3352" ht="17.25">
      <c r="J3352" s="65"/>
    </row>
    <row r="3353" ht="17.25">
      <c r="J3353" s="65"/>
    </row>
    <row r="3354" ht="17.25">
      <c r="J3354" s="65"/>
    </row>
    <row r="3355" ht="17.25">
      <c r="J3355" s="65"/>
    </row>
    <row r="3356" ht="17.25">
      <c r="J3356" s="65"/>
    </row>
    <row r="3357" ht="17.25">
      <c r="J3357" s="65"/>
    </row>
    <row r="3358" ht="17.25">
      <c r="J3358" s="65"/>
    </row>
    <row r="3359" ht="17.25">
      <c r="J3359" s="65"/>
    </row>
    <row r="3360" ht="17.25">
      <c r="J3360" s="65"/>
    </row>
    <row r="3361" ht="17.25">
      <c r="J3361" s="65"/>
    </row>
    <row r="3362" ht="17.25">
      <c r="J3362" s="65"/>
    </row>
    <row r="3363" ht="17.25">
      <c r="J3363" s="65"/>
    </row>
    <row r="3364" ht="17.25">
      <c r="J3364" s="65"/>
    </row>
    <row r="3365" ht="17.25">
      <c r="J3365" s="65"/>
    </row>
    <row r="3366" ht="17.25">
      <c r="J3366" s="65"/>
    </row>
    <row r="3367" ht="17.25">
      <c r="J3367" s="65"/>
    </row>
    <row r="3368" ht="17.25">
      <c r="J3368" s="65"/>
    </row>
    <row r="3369" ht="17.25">
      <c r="J3369" s="65"/>
    </row>
    <row r="3370" ht="17.25">
      <c r="J3370" s="65"/>
    </row>
    <row r="3371" ht="17.25">
      <c r="J3371" s="65"/>
    </row>
    <row r="3372" ht="17.25">
      <c r="J3372" s="65"/>
    </row>
    <row r="3373" ht="17.25">
      <c r="J3373" s="65"/>
    </row>
    <row r="3374" ht="17.25">
      <c r="J3374" s="65"/>
    </row>
    <row r="3375" ht="17.25">
      <c r="J3375" s="65"/>
    </row>
    <row r="3376" ht="17.25">
      <c r="J3376" s="65"/>
    </row>
    <row r="3377" ht="17.25">
      <c r="J3377" s="65"/>
    </row>
    <row r="3378" ht="17.25">
      <c r="J3378" s="65"/>
    </row>
    <row r="3379" ht="17.25">
      <c r="J3379" s="65"/>
    </row>
    <row r="3380" ht="17.25">
      <c r="J3380" s="65"/>
    </row>
    <row r="3381" ht="17.25">
      <c r="J3381" s="65"/>
    </row>
    <row r="3382" ht="17.25">
      <c r="J3382" s="65"/>
    </row>
    <row r="3383" ht="17.25">
      <c r="J3383" s="65"/>
    </row>
    <row r="3384" ht="17.25">
      <c r="J3384" s="65"/>
    </row>
    <row r="3385" ht="17.25">
      <c r="J3385" s="65"/>
    </row>
    <row r="3386" ht="17.25">
      <c r="J3386" s="65"/>
    </row>
    <row r="3387" ht="17.25">
      <c r="J3387" s="65"/>
    </row>
    <row r="3388" ht="17.25">
      <c r="J3388" s="65"/>
    </row>
    <row r="3389" ht="17.25">
      <c r="J3389" s="65"/>
    </row>
    <row r="3390" ht="17.25">
      <c r="J3390" s="65"/>
    </row>
    <row r="3391" ht="17.25">
      <c r="J3391" s="65"/>
    </row>
    <row r="3392" ht="17.25">
      <c r="J3392" s="65"/>
    </row>
    <row r="3393" ht="17.25">
      <c r="J3393" s="65"/>
    </row>
    <row r="3394" ht="17.25">
      <c r="J3394" s="65"/>
    </row>
    <row r="3395" ht="17.25">
      <c r="J3395" s="65"/>
    </row>
    <row r="3396" ht="17.25">
      <c r="J3396" s="65"/>
    </row>
    <row r="3397" ht="17.25">
      <c r="J3397" s="65"/>
    </row>
    <row r="3398" ht="17.25">
      <c r="J3398" s="65"/>
    </row>
    <row r="3399" ht="17.25">
      <c r="J3399" s="65"/>
    </row>
    <row r="3400" ht="17.25">
      <c r="J3400" s="65"/>
    </row>
    <row r="3401" ht="17.25">
      <c r="J3401" s="65"/>
    </row>
    <row r="3402" ht="17.25">
      <c r="J3402" s="65"/>
    </row>
    <row r="3403" ht="17.25">
      <c r="J3403" s="65"/>
    </row>
    <row r="3404" ht="17.25">
      <c r="J3404" s="65"/>
    </row>
    <row r="3405" ht="17.25">
      <c r="J3405" s="65"/>
    </row>
    <row r="3406" ht="17.25">
      <c r="J3406" s="65"/>
    </row>
    <row r="3407" ht="17.25">
      <c r="J3407" s="65"/>
    </row>
    <row r="3408" ht="17.25">
      <c r="J3408" s="65"/>
    </row>
    <row r="3409" ht="17.25">
      <c r="J3409" s="65"/>
    </row>
    <row r="3410" ht="17.25">
      <c r="J3410" s="65"/>
    </row>
    <row r="3411" ht="17.25">
      <c r="J3411" s="65"/>
    </row>
    <row r="3412" ht="17.25">
      <c r="J3412" s="65"/>
    </row>
    <row r="3413" ht="17.25">
      <c r="J3413" s="65"/>
    </row>
    <row r="3414" ht="17.25">
      <c r="J3414" s="65"/>
    </row>
    <row r="3415" ht="17.25">
      <c r="J3415" s="65"/>
    </row>
    <row r="3416" ht="17.25">
      <c r="J3416" s="65"/>
    </row>
    <row r="3417" ht="17.25">
      <c r="J3417" s="65"/>
    </row>
    <row r="3418" ht="17.25">
      <c r="J3418" s="65"/>
    </row>
    <row r="3419" ht="17.25">
      <c r="J3419" s="65"/>
    </row>
    <row r="3420" ht="17.25">
      <c r="J3420" s="65"/>
    </row>
    <row r="3421" ht="17.25">
      <c r="J3421" s="65"/>
    </row>
    <row r="3422" ht="17.25">
      <c r="J3422" s="65"/>
    </row>
    <row r="3423" ht="17.25">
      <c r="J3423" s="65"/>
    </row>
    <row r="3424" ht="17.25">
      <c r="J3424" s="65"/>
    </row>
    <row r="3425" ht="17.25">
      <c r="J3425" s="65"/>
    </row>
    <row r="3426" ht="17.25">
      <c r="J3426" s="65"/>
    </row>
    <row r="3427" ht="17.25">
      <c r="J3427" s="65"/>
    </row>
    <row r="3428" ht="17.25">
      <c r="J3428" s="65"/>
    </row>
    <row r="3429" ht="17.25">
      <c r="J3429" s="65"/>
    </row>
    <row r="3430" ht="17.25">
      <c r="J3430" s="65"/>
    </row>
    <row r="3431" ht="17.25">
      <c r="J3431" s="65"/>
    </row>
    <row r="3432" ht="17.25">
      <c r="J3432" s="65"/>
    </row>
    <row r="3433" ht="17.25">
      <c r="J3433" s="65"/>
    </row>
    <row r="3434" ht="17.25">
      <c r="J3434" s="65"/>
    </row>
    <row r="3435" ht="17.25">
      <c r="J3435" s="65"/>
    </row>
    <row r="3436" ht="17.25">
      <c r="J3436" s="65"/>
    </row>
    <row r="3437" ht="17.25">
      <c r="J3437" s="65"/>
    </row>
    <row r="3438" ht="17.25">
      <c r="J3438" s="65"/>
    </row>
    <row r="3439" ht="17.25">
      <c r="J3439" s="65"/>
    </row>
    <row r="3440" ht="17.25">
      <c r="J3440" s="65"/>
    </row>
    <row r="3441" ht="17.25">
      <c r="J3441" s="65"/>
    </row>
    <row r="3442" ht="17.25">
      <c r="J3442" s="65"/>
    </row>
    <row r="3443" ht="17.25">
      <c r="J3443" s="65"/>
    </row>
    <row r="3444" ht="17.25">
      <c r="J3444" s="65"/>
    </row>
    <row r="3445" ht="17.25">
      <c r="J3445" s="65"/>
    </row>
    <row r="3446" ht="17.25">
      <c r="J3446" s="65"/>
    </row>
    <row r="3447" ht="17.25">
      <c r="J3447" s="65"/>
    </row>
    <row r="3448" ht="17.25">
      <c r="J3448" s="65"/>
    </row>
    <row r="3449" ht="17.25">
      <c r="J3449" s="65"/>
    </row>
    <row r="3450" ht="17.25">
      <c r="J3450" s="65"/>
    </row>
    <row r="3451" ht="17.25">
      <c r="J3451" s="65"/>
    </row>
    <row r="3452" ht="17.25">
      <c r="J3452" s="65"/>
    </row>
    <row r="3453" ht="17.25">
      <c r="J3453" s="65"/>
    </row>
    <row r="3454" ht="17.25">
      <c r="J3454" s="65"/>
    </row>
    <row r="3455" ht="17.25">
      <c r="J3455" s="65"/>
    </row>
    <row r="3456" ht="17.25">
      <c r="J3456" s="65"/>
    </row>
    <row r="3457" ht="17.25">
      <c r="J3457" s="65"/>
    </row>
    <row r="3458" ht="17.25">
      <c r="J3458" s="65"/>
    </row>
    <row r="3459" ht="17.25">
      <c r="J3459" s="65"/>
    </row>
    <row r="3460" ht="17.25">
      <c r="J3460" s="65"/>
    </row>
    <row r="3461" ht="17.25">
      <c r="J3461" s="65"/>
    </row>
    <row r="3462" ht="17.25">
      <c r="J3462" s="65"/>
    </row>
    <row r="3463" ht="17.25">
      <c r="J3463" s="65"/>
    </row>
    <row r="3464" ht="17.25">
      <c r="J3464" s="65"/>
    </row>
    <row r="3465" ht="17.25">
      <c r="J3465" s="65"/>
    </row>
    <row r="3466" ht="17.25">
      <c r="J3466" s="65"/>
    </row>
    <row r="3467" ht="17.25">
      <c r="J3467" s="65"/>
    </row>
    <row r="3468" ht="17.25">
      <c r="J3468" s="65"/>
    </row>
    <row r="3469" ht="17.25">
      <c r="J3469" s="65"/>
    </row>
    <row r="3470" ht="17.25">
      <c r="J3470" s="65"/>
    </row>
    <row r="3471" ht="17.25">
      <c r="J3471" s="65"/>
    </row>
    <row r="3472" ht="17.25">
      <c r="J3472" s="65"/>
    </row>
    <row r="3473" ht="17.25">
      <c r="J3473" s="65"/>
    </row>
    <row r="3474" ht="17.25">
      <c r="J3474" s="65"/>
    </row>
    <row r="3475" ht="17.25">
      <c r="J3475" s="65"/>
    </row>
    <row r="3476" ht="17.25">
      <c r="J3476" s="65"/>
    </row>
    <row r="3477" ht="17.25">
      <c r="J3477" s="65"/>
    </row>
    <row r="3478" ht="17.25">
      <c r="J3478" s="65"/>
    </row>
    <row r="3479" ht="17.25">
      <c r="J3479" s="65"/>
    </row>
    <row r="3480" ht="17.25">
      <c r="J3480" s="65"/>
    </row>
    <row r="3481" ht="17.25">
      <c r="J3481" s="65"/>
    </row>
    <row r="3482" ht="17.25">
      <c r="J3482" s="65"/>
    </row>
    <row r="3483" ht="17.25">
      <c r="J3483" s="65"/>
    </row>
    <row r="3484" ht="17.25">
      <c r="J3484" s="65"/>
    </row>
    <row r="3485" ht="17.25">
      <c r="J3485" s="65"/>
    </row>
    <row r="3486" ht="17.25">
      <c r="J3486" s="65"/>
    </row>
    <row r="3487" ht="17.25">
      <c r="J3487" s="65"/>
    </row>
    <row r="3488" ht="17.25">
      <c r="J3488" s="65"/>
    </row>
    <row r="3489" ht="17.25">
      <c r="J3489" s="65"/>
    </row>
    <row r="3490" ht="17.25">
      <c r="J3490" s="65"/>
    </row>
    <row r="3491" ht="17.25">
      <c r="J3491" s="65"/>
    </row>
    <row r="3492" ht="17.25">
      <c r="J3492" s="65"/>
    </row>
    <row r="3493" ht="17.25">
      <c r="J3493" s="65"/>
    </row>
    <row r="3494" ht="17.25">
      <c r="J3494" s="65"/>
    </row>
    <row r="3495" ht="17.25">
      <c r="J3495" s="65"/>
    </row>
    <row r="3496" ht="17.25">
      <c r="J3496" s="65"/>
    </row>
    <row r="3497" ht="17.25">
      <c r="J3497" s="65"/>
    </row>
    <row r="3498" ht="17.25">
      <c r="J3498" s="65"/>
    </row>
    <row r="3499" ht="17.25">
      <c r="J3499" s="65"/>
    </row>
    <row r="3500" ht="17.25">
      <c r="J3500" s="65"/>
    </row>
    <row r="3501" ht="17.25">
      <c r="J3501" s="65"/>
    </row>
    <row r="3502" ht="17.25">
      <c r="J3502" s="65"/>
    </row>
    <row r="3503" ht="17.25">
      <c r="J3503" s="65"/>
    </row>
    <row r="3504" ht="17.25">
      <c r="J3504" s="65"/>
    </row>
    <row r="3505" ht="17.25">
      <c r="J3505" s="65"/>
    </row>
    <row r="3506" ht="17.25">
      <c r="J3506" s="65"/>
    </row>
    <row r="3507" ht="17.25">
      <c r="J3507" s="65"/>
    </row>
    <row r="3508" ht="17.25">
      <c r="J3508" s="65"/>
    </row>
    <row r="3509" ht="17.25">
      <c r="J3509" s="65"/>
    </row>
    <row r="3510" ht="17.25">
      <c r="J3510" s="65"/>
    </row>
    <row r="3511" ht="17.25">
      <c r="J3511" s="65"/>
    </row>
    <row r="3512" ht="17.25">
      <c r="J3512" s="65"/>
    </row>
    <row r="3513" ht="17.25">
      <c r="J3513" s="65"/>
    </row>
    <row r="3514" ht="17.25">
      <c r="J3514" s="65"/>
    </row>
    <row r="3515" ht="17.25">
      <c r="J3515" s="65"/>
    </row>
    <row r="3516" ht="17.25">
      <c r="J3516" s="65"/>
    </row>
    <row r="3517" ht="17.25">
      <c r="J3517" s="65"/>
    </row>
    <row r="3518" ht="17.25">
      <c r="J3518" s="65"/>
    </row>
    <row r="3519" ht="17.25">
      <c r="J3519" s="65"/>
    </row>
    <row r="3520" ht="17.25">
      <c r="J3520" s="65"/>
    </row>
    <row r="3521" ht="17.25">
      <c r="J3521" s="65"/>
    </row>
    <row r="3522" ht="17.25">
      <c r="J3522" s="65"/>
    </row>
    <row r="3523" ht="17.25">
      <c r="J3523" s="65"/>
    </row>
    <row r="3524" ht="17.25">
      <c r="J3524" s="65"/>
    </row>
    <row r="3525" ht="17.25">
      <c r="J3525" s="65"/>
    </row>
    <row r="3526" ht="17.25">
      <c r="J3526" s="65"/>
    </row>
    <row r="3527" ht="17.25">
      <c r="J3527" s="65"/>
    </row>
    <row r="3528" ht="17.25">
      <c r="J3528" s="65"/>
    </row>
    <row r="3529" ht="17.25">
      <c r="J3529" s="65"/>
    </row>
    <row r="3530" ht="17.25">
      <c r="J3530" s="65"/>
    </row>
    <row r="3531" ht="17.25">
      <c r="J3531" s="65"/>
    </row>
    <row r="3532" ht="17.25">
      <c r="J3532" s="65"/>
    </row>
    <row r="3533" ht="17.25">
      <c r="J3533" s="65"/>
    </row>
    <row r="3534" ht="17.25">
      <c r="J3534" s="65"/>
    </row>
    <row r="3535" ht="17.25">
      <c r="J3535" s="65"/>
    </row>
    <row r="3536" ht="17.25">
      <c r="J3536" s="65"/>
    </row>
    <row r="3537" ht="17.25">
      <c r="J3537" s="65"/>
    </row>
    <row r="3538" ht="17.25">
      <c r="J3538" s="65"/>
    </row>
    <row r="3539" ht="17.25">
      <c r="J3539" s="65"/>
    </row>
    <row r="3540" ht="17.25">
      <c r="J3540" s="65"/>
    </row>
    <row r="3541" ht="17.25">
      <c r="J3541" s="65"/>
    </row>
    <row r="3542" ht="17.25">
      <c r="J3542" s="65"/>
    </row>
    <row r="3543" ht="17.25">
      <c r="J3543" s="65"/>
    </row>
    <row r="3544" ht="17.25">
      <c r="J3544" s="65"/>
    </row>
    <row r="3545" ht="17.25">
      <c r="J3545" s="65"/>
    </row>
    <row r="3546" ht="17.25">
      <c r="J3546" s="65"/>
    </row>
    <row r="3547" ht="17.25">
      <c r="J3547" s="65"/>
    </row>
    <row r="3548" ht="17.25">
      <c r="J3548" s="65"/>
    </row>
    <row r="3549" ht="17.25">
      <c r="J3549" s="65"/>
    </row>
    <row r="3550" ht="17.25">
      <c r="J3550" s="65"/>
    </row>
    <row r="3551" ht="17.25">
      <c r="J3551" s="65"/>
    </row>
    <row r="3552" ht="17.25">
      <c r="J3552" s="65"/>
    </row>
    <row r="3553" ht="17.25">
      <c r="J3553" s="65"/>
    </row>
    <row r="3554" ht="17.25">
      <c r="J3554" s="65"/>
    </row>
    <row r="3555" ht="17.25">
      <c r="J3555" s="65"/>
    </row>
    <row r="3556" ht="17.25">
      <c r="J3556" s="65"/>
    </row>
    <row r="3557" ht="17.25">
      <c r="J3557" s="65"/>
    </row>
    <row r="3558" ht="17.25">
      <c r="J3558" s="65"/>
    </row>
    <row r="3559" ht="17.25">
      <c r="J3559" s="65"/>
    </row>
    <row r="3560" ht="17.25">
      <c r="J3560" s="65"/>
    </row>
    <row r="3561" ht="17.25">
      <c r="J3561" s="65"/>
    </row>
    <row r="3562" ht="17.25">
      <c r="J3562" s="65"/>
    </row>
    <row r="3563" ht="17.25">
      <c r="J3563" s="65"/>
    </row>
    <row r="3564" ht="17.25">
      <c r="J3564" s="65"/>
    </row>
    <row r="3565" ht="17.25">
      <c r="J3565" s="65"/>
    </row>
    <row r="3566" ht="17.25">
      <c r="J3566" s="65"/>
    </row>
    <row r="3567" ht="17.25">
      <c r="J3567" s="65"/>
    </row>
    <row r="3568" ht="17.25">
      <c r="J3568" s="65"/>
    </row>
    <row r="3569" ht="17.25">
      <c r="J3569" s="65"/>
    </row>
    <row r="3570" ht="17.25">
      <c r="J3570" s="65"/>
    </row>
    <row r="3571" ht="17.25">
      <c r="J3571" s="65"/>
    </row>
    <row r="3572" ht="17.25">
      <c r="J3572" s="65"/>
    </row>
    <row r="3573" ht="17.25">
      <c r="J3573" s="65"/>
    </row>
    <row r="3574" ht="17.25">
      <c r="J3574" s="65"/>
    </row>
    <row r="3575" ht="17.25">
      <c r="J3575" s="65"/>
    </row>
    <row r="3576" ht="17.25">
      <c r="J3576" s="65"/>
    </row>
    <row r="3577" ht="17.25">
      <c r="J3577" s="65"/>
    </row>
    <row r="3578" ht="17.25">
      <c r="J3578" s="65"/>
    </row>
    <row r="3579" ht="17.25">
      <c r="J3579" s="65"/>
    </row>
    <row r="3580" ht="17.25">
      <c r="J3580" s="65"/>
    </row>
    <row r="3581" ht="17.25">
      <c r="J3581" s="65"/>
    </row>
    <row r="3582" ht="17.25">
      <c r="J3582" s="65"/>
    </row>
    <row r="3583" ht="17.25">
      <c r="J3583" s="65"/>
    </row>
    <row r="3584" ht="17.25">
      <c r="J3584" s="65"/>
    </row>
    <row r="3585" ht="17.25">
      <c r="J3585" s="65"/>
    </row>
    <row r="3586" ht="17.25">
      <c r="J3586" s="65"/>
    </row>
    <row r="3587" ht="17.25">
      <c r="J3587" s="65"/>
    </row>
    <row r="3588" ht="17.25">
      <c r="J3588" s="65"/>
    </row>
    <row r="3589" ht="17.25">
      <c r="J3589" s="65"/>
    </row>
    <row r="3590" ht="17.25">
      <c r="J3590" s="65"/>
    </row>
    <row r="3591" ht="17.25">
      <c r="J3591" s="65"/>
    </row>
    <row r="3592" ht="17.25">
      <c r="J3592" s="65"/>
    </row>
    <row r="3593" ht="17.25">
      <c r="J3593" s="65"/>
    </row>
    <row r="3594" ht="17.25">
      <c r="J3594" s="65"/>
    </row>
    <row r="3595" ht="17.25">
      <c r="J3595" s="65"/>
    </row>
    <row r="3596" ht="17.25">
      <c r="J3596" s="65"/>
    </row>
    <row r="3597" ht="17.25">
      <c r="J3597" s="65"/>
    </row>
    <row r="3598" ht="17.25">
      <c r="J3598" s="65"/>
    </row>
    <row r="3599" ht="17.25">
      <c r="J3599" s="65"/>
    </row>
    <row r="3600" ht="17.25">
      <c r="J3600" s="65"/>
    </row>
    <row r="3601" ht="17.25">
      <c r="J3601" s="65"/>
    </row>
    <row r="3602" ht="17.25">
      <c r="J3602" s="65"/>
    </row>
    <row r="3603" ht="17.25">
      <c r="J3603" s="65"/>
    </row>
    <row r="3604" ht="17.25">
      <c r="J3604" s="65"/>
    </row>
    <row r="3605" ht="17.25">
      <c r="J3605" s="65"/>
    </row>
    <row r="3606" ht="17.25">
      <c r="J3606" s="65"/>
    </row>
    <row r="3607" ht="17.25">
      <c r="J3607" s="65"/>
    </row>
    <row r="3608" ht="17.25">
      <c r="J3608" s="65"/>
    </row>
    <row r="3609" ht="17.25">
      <c r="J3609" s="65"/>
    </row>
    <row r="3610" ht="17.25">
      <c r="J3610" s="65"/>
    </row>
    <row r="3611" ht="17.25">
      <c r="J3611" s="65"/>
    </row>
    <row r="3612" ht="17.25">
      <c r="J3612" s="65"/>
    </row>
    <row r="3613" ht="17.25">
      <c r="J3613" s="65"/>
    </row>
    <row r="3614" ht="17.25">
      <c r="J3614" s="65"/>
    </row>
    <row r="3615" ht="17.25">
      <c r="J3615" s="65"/>
    </row>
    <row r="3616" ht="17.25">
      <c r="J3616" s="65"/>
    </row>
    <row r="3617" ht="17.25">
      <c r="J3617" s="65"/>
    </row>
    <row r="3618" ht="17.25">
      <c r="J3618" s="65"/>
    </row>
    <row r="3619" ht="17.25">
      <c r="J3619" s="65"/>
    </row>
    <row r="3620" ht="17.25">
      <c r="J3620" s="65"/>
    </row>
    <row r="3621" ht="17.25">
      <c r="J3621" s="65"/>
    </row>
    <row r="3622" ht="17.25">
      <c r="J3622" s="65"/>
    </row>
    <row r="3623" ht="17.25">
      <c r="J3623" s="65"/>
    </row>
    <row r="3624" ht="17.25">
      <c r="J3624" s="65"/>
    </row>
    <row r="3625" ht="17.25">
      <c r="J3625" s="65"/>
    </row>
    <row r="3626" ht="17.25">
      <c r="J3626" s="65"/>
    </row>
    <row r="3627" ht="17.25">
      <c r="J3627" s="65"/>
    </row>
    <row r="3628" ht="17.25">
      <c r="J3628" s="65"/>
    </row>
    <row r="3629" ht="17.25">
      <c r="J3629" s="65"/>
    </row>
    <row r="3630" ht="17.25">
      <c r="J3630" s="65"/>
    </row>
    <row r="3631" ht="17.25">
      <c r="J3631" s="65"/>
    </row>
    <row r="3632" ht="17.25">
      <c r="J3632" s="65"/>
    </row>
    <row r="3633" ht="17.25">
      <c r="J3633" s="65"/>
    </row>
    <row r="3634" ht="17.25">
      <c r="J3634" s="65"/>
    </row>
    <row r="3635" ht="17.25">
      <c r="J3635" s="65"/>
    </row>
    <row r="3636" ht="17.25">
      <c r="J3636" s="65"/>
    </row>
    <row r="3637" ht="17.25">
      <c r="J3637" s="65"/>
    </row>
    <row r="3638" ht="17.25">
      <c r="J3638" s="65"/>
    </row>
    <row r="3639" ht="17.25">
      <c r="J3639" s="65"/>
    </row>
    <row r="3640" ht="17.25">
      <c r="J3640" s="65"/>
    </row>
    <row r="3641" ht="17.25">
      <c r="J3641" s="65"/>
    </row>
    <row r="3642" ht="17.25">
      <c r="J3642" s="65"/>
    </row>
    <row r="3643" ht="17.25">
      <c r="J3643" s="65"/>
    </row>
    <row r="3644" ht="17.25">
      <c r="J3644" s="65"/>
    </row>
    <row r="3645" ht="17.25">
      <c r="J3645" s="65"/>
    </row>
    <row r="3646" ht="17.25">
      <c r="J3646" s="65"/>
    </row>
    <row r="3647" ht="17.25">
      <c r="J3647" s="65"/>
    </row>
    <row r="3648" ht="17.25">
      <c r="J3648" s="65"/>
    </row>
    <row r="3649" ht="17.25">
      <c r="J3649" s="65"/>
    </row>
    <row r="3650" ht="17.25">
      <c r="J3650" s="65"/>
    </row>
    <row r="3651" ht="17.25">
      <c r="J3651" s="65"/>
    </row>
    <row r="3652" ht="17.25">
      <c r="J3652" s="65"/>
    </row>
    <row r="3653" ht="17.25">
      <c r="J3653" s="65"/>
    </row>
    <row r="3654" ht="17.25">
      <c r="J3654" s="65"/>
    </row>
    <row r="3655" ht="17.25">
      <c r="J3655" s="65"/>
    </row>
    <row r="3656" ht="17.25">
      <c r="J3656" s="65"/>
    </row>
    <row r="3657" ht="17.25">
      <c r="J3657" s="65"/>
    </row>
    <row r="3658" ht="17.25">
      <c r="J3658" s="65"/>
    </row>
    <row r="3659" ht="17.25">
      <c r="J3659" s="65"/>
    </row>
    <row r="3660" ht="17.25">
      <c r="J3660" s="65"/>
    </row>
    <row r="3661" ht="17.25">
      <c r="J3661" s="65"/>
    </row>
    <row r="3662" ht="17.25">
      <c r="J3662" s="65"/>
    </row>
    <row r="3663" ht="17.25">
      <c r="J3663" s="65"/>
    </row>
    <row r="3664" ht="17.25">
      <c r="J3664" s="65"/>
    </row>
    <row r="3665" ht="17.25">
      <c r="J3665" s="65"/>
    </row>
    <row r="3666" ht="17.25">
      <c r="J3666" s="65"/>
    </row>
    <row r="3667" ht="17.25">
      <c r="J3667" s="65"/>
    </row>
    <row r="3668" ht="17.25">
      <c r="J3668" s="65"/>
    </row>
    <row r="3669" ht="17.25">
      <c r="J3669" s="65"/>
    </row>
    <row r="3670" ht="17.25">
      <c r="J3670" s="65"/>
    </row>
    <row r="3671" ht="17.25">
      <c r="J3671" s="65"/>
    </row>
    <row r="3672" ht="17.25">
      <c r="J3672" s="65"/>
    </row>
    <row r="3673" ht="17.25">
      <c r="J3673" s="65"/>
    </row>
    <row r="3674" ht="17.25">
      <c r="J3674" s="65"/>
    </row>
    <row r="3675" ht="17.25">
      <c r="J3675" s="65"/>
    </row>
    <row r="3676" ht="17.25">
      <c r="J3676" s="65"/>
    </row>
    <row r="3677" ht="17.25">
      <c r="J3677" s="65"/>
    </row>
    <row r="3678" ht="17.25">
      <c r="J3678" s="65"/>
    </row>
    <row r="3679" ht="17.25">
      <c r="J3679" s="65"/>
    </row>
    <row r="3680" ht="17.25">
      <c r="J3680" s="65"/>
    </row>
    <row r="3681" ht="17.25">
      <c r="J3681" s="65"/>
    </row>
    <row r="3682" ht="17.25">
      <c r="J3682" s="65"/>
    </row>
    <row r="3683" ht="17.25">
      <c r="J3683" s="65"/>
    </row>
    <row r="3684" ht="17.25">
      <c r="J3684" s="65"/>
    </row>
    <row r="3685" ht="17.25">
      <c r="J3685" s="65"/>
    </row>
    <row r="3686" ht="17.25">
      <c r="J3686" s="65"/>
    </row>
    <row r="3687" ht="17.25">
      <c r="J3687" s="65"/>
    </row>
    <row r="3688" ht="17.25">
      <c r="J3688" s="65"/>
    </row>
    <row r="3689" ht="17.25">
      <c r="J3689" s="65"/>
    </row>
    <row r="3690" ht="17.25">
      <c r="J3690" s="65"/>
    </row>
    <row r="3691" ht="17.25">
      <c r="J3691" s="65"/>
    </row>
    <row r="3692" ht="17.25">
      <c r="J3692" s="65"/>
    </row>
    <row r="3693" ht="17.25">
      <c r="J3693" s="65"/>
    </row>
    <row r="3694" ht="17.25">
      <c r="J3694" s="65"/>
    </row>
    <row r="3695" ht="17.25">
      <c r="J3695" s="65"/>
    </row>
    <row r="3696" ht="17.25">
      <c r="J3696" s="65"/>
    </row>
    <row r="3697" ht="17.25">
      <c r="J3697" s="65"/>
    </row>
    <row r="3698" ht="17.25">
      <c r="J3698" s="65"/>
    </row>
    <row r="3699" ht="17.25">
      <c r="J3699" s="65"/>
    </row>
    <row r="3700" ht="17.25">
      <c r="J3700" s="65"/>
    </row>
    <row r="3701" ht="17.25">
      <c r="J3701" s="65"/>
    </row>
    <row r="3702" ht="17.25">
      <c r="J3702" s="65"/>
    </row>
    <row r="3703" ht="17.25">
      <c r="J3703" s="65"/>
    </row>
    <row r="3704" ht="17.25">
      <c r="J3704" s="65"/>
    </row>
    <row r="3705" ht="17.25">
      <c r="J3705" s="65"/>
    </row>
    <row r="3706" ht="17.25">
      <c r="J3706" s="65"/>
    </row>
    <row r="3707" ht="17.25">
      <c r="J3707" s="65"/>
    </row>
    <row r="3708" ht="17.25">
      <c r="J3708" s="65"/>
    </row>
    <row r="3709" ht="17.25">
      <c r="J3709" s="65"/>
    </row>
    <row r="3710" ht="17.25">
      <c r="J3710" s="65"/>
    </row>
    <row r="3711" ht="17.25">
      <c r="J3711" s="65"/>
    </row>
    <row r="3712" ht="17.25">
      <c r="J3712" s="65"/>
    </row>
    <row r="3713" ht="17.25">
      <c r="J3713" s="65"/>
    </row>
    <row r="3714" ht="17.25">
      <c r="J3714" s="65"/>
    </row>
    <row r="3715" ht="17.25">
      <c r="J3715" s="65"/>
    </row>
    <row r="3716" ht="17.25">
      <c r="J3716" s="65"/>
    </row>
    <row r="3717" ht="17.25">
      <c r="J3717" s="65"/>
    </row>
    <row r="3718" ht="17.25">
      <c r="J3718" s="65"/>
    </row>
    <row r="3719" ht="17.25">
      <c r="J3719" s="65"/>
    </row>
    <row r="3720" ht="17.25">
      <c r="J3720" s="65"/>
    </row>
    <row r="3721" ht="17.25">
      <c r="J3721" s="65"/>
    </row>
    <row r="3722" ht="17.25">
      <c r="J3722" s="65"/>
    </row>
    <row r="3723" ht="17.25">
      <c r="J3723" s="65"/>
    </row>
    <row r="3724" ht="17.25">
      <c r="J3724" s="65"/>
    </row>
    <row r="3725" ht="17.25">
      <c r="J3725" s="65"/>
    </row>
    <row r="3726" ht="17.25">
      <c r="J3726" s="65"/>
    </row>
    <row r="3727" ht="17.25">
      <c r="J3727" s="65"/>
    </row>
    <row r="3728" ht="17.25">
      <c r="J3728" s="65"/>
    </row>
    <row r="3729" ht="17.25">
      <c r="J3729" s="65"/>
    </row>
    <row r="3730" ht="17.25">
      <c r="J3730" s="65"/>
    </row>
    <row r="3731" ht="17.25">
      <c r="J3731" s="65"/>
    </row>
    <row r="3732" ht="17.25">
      <c r="J3732" s="65"/>
    </row>
    <row r="3733" ht="17.25">
      <c r="J3733" s="65"/>
    </row>
    <row r="3734" ht="17.25">
      <c r="J3734" s="65"/>
    </row>
    <row r="3735" ht="17.25">
      <c r="J3735" s="65"/>
    </row>
    <row r="3736" ht="17.25">
      <c r="J3736" s="65"/>
    </row>
    <row r="3737" ht="17.25">
      <c r="J3737" s="65"/>
    </row>
    <row r="3738" ht="17.25">
      <c r="J3738" s="65"/>
    </row>
    <row r="3739" ht="17.25">
      <c r="J3739" s="65"/>
    </row>
    <row r="3740" ht="17.25">
      <c r="J3740" s="65"/>
    </row>
    <row r="3741" ht="17.25">
      <c r="J3741" s="65"/>
    </row>
    <row r="3742" ht="17.25">
      <c r="J3742" s="65"/>
    </row>
    <row r="3743" ht="17.25">
      <c r="J3743" s="65"/>
    </row>
    <row r="3744" ht="17.25">
      <c r="J3744" s="65"/>
    </row>
    <row r="3745" ht="17.25">
      <c r="J3745" s="65"/>
    </row>
    <row r="3746" ht="17.25">
      <c r="J3746" s="65"/>
    </row>
    <row r="3747" ht="17.25">
      <c r="J3747" s="65"/>
    </row>
    <row r="3748" ht="17.25">
      <c r="J3748" s="65"/>
    </row>
    <row r="3749" ht="17.25">
      <c r="J3749" s="65"/>
    </row>
    <row r="3750" ht="17.25">
      <c r="J3750" s="65"/>
    </row>
    <row r="3751" ht="17.25">
      <c r="J3751" s="65"/>
    </row>
    <row r="3752" ht="17.25">
      <c r="J3752" s="65"/>
    </row>
    <row r="3753" ht="17.25">
      <c r="J3753" s="65"/>
    </row>
    <row r="3754" ht="17.25">
      <c r="J3754" s="65"/>
    </row>
    <row r="3755" ht="17.25">
      <c r="J3755" s="65"/>
    </row>
    <row r="3756" ht="17.25">
      <c r="J3756" s="65"/>
    </row>
    <row r="3757" ht="17.25">
      <c r="J3757" s="65"/>
    </row>
    <row r="3758" ht="17.25">
      <c r="J3758" s="65"/>
    </row>
    <row r="3759" ht="17.25">
      <c r="J3759" s="65"/>
    </row>
    <row r="3760" ht="17.25">
      <c r="J3760" s="65"/>
    </row>
    <row r="3761" ht="17.25">
      <c r="J3761" s="65"/>
    </row>
    <row r="3762" ht="17.25">
      <c r="J3762" s="65"/>
    </row>
    <row r="3763" ht="17.25">
      <c r="J3763" s="65"/>
    </row>
    <row r="3764" ht="17.25">
      <c r="J3764" s="65"/>
    </row>
    <row r="3765" ht="17.25">
      <c r="J3765" s="65"/>
    </row>
    <row r="3766" ht="17.25">
      <c r="J3766" s="65"/>
    </row>
    <row r="3767" ht="17.25">
      <c r="J3767" s="65"/>
    </row>
    <row r="3768" ht="17.25">
      <c r="J3768" s="65"/>
    </row>
    <row r="3769" ht="17.25">
      <c r="J3769" s="65"/>
    </row>
    <row r="3770" ht="17.25">
      <c r="J3770" s="65"/>
    </row>
    <row r="3771" ht="17.25">
      <c r="J3771" s="65"/>
    </row>
    <row r="3772" ht="17.25">
      <c r="J3772" s="65"/>
    </row>
    <row r="3773" ht="17.25">
      <c r="J3773" s="65"/>
    </row>
    <row r="3774" ht="17.25">
      <c r="J3774" s="65"/>
    </row>
    <row r="3775" ht="17.25">
      <c r="J3775" s="65"/>
    </row>
    <row r="3776" ht="17.25">
      <c r="J3776" s="65"/>
    </row>
    <row r="3777" ht="17.25">
      <c r="J3777" s="65"/>
    </row>
    <row r="3778" ht="17.25">
      <c r="J3778" s="65"/>
    </row>
    <row r="3779" ht="17.25">
      <c r="J3779" s="65"/>
    </row>
    <row r="3780" ht="17.25">
      <c r="J3780" s="65"/>
    </row>
    <row r="3781" ht="17.25">
      <c r="J3781" s="65"/>
    </row>
    <row r="3782" ht="17.25">
      <c r="J3782" s="65"/>
    </row>
    <row r="3783" ht="17.25">
      <c r="J3783" s="65"/>
    </row>
    <row r="3784" ht="17.25">
      <c r="J3784" s="65"/>
    </row>
    <row r="3785" ht="17.25">
      <c r="J3785" s="65"/>
    </row>
    <row r="3786" ht="17.25">
      <c r="J3786" s="65"/>
    </row>
    <row r="3787" ht="17.25">
      <c r="J3787" s="65"/>
    </row>
    <row r="3788" ht="17.25">
      <c r="J3788" s="65"/>
    </row>
    <row r="3789" ht="17.25">
      <c r="J3789" s="65"/>
    </row>
    <row r="3790" ht="17.25">
      <c r="J3790" s="65"/>
    </row>
    <row r="3791" ht="17.25">
      <c r="J3791" s="65"/>
    </row>
    <row r="3792" ht="17.25">
      <c r="J3792" s="65"/>
    </row>
    <row r="3793" ht="17.25">
      <c r="J3793" s="65"/>
    </row>
    <row r="3794" ht="17.25">
      <c r="J3794" s="65"/>
    </row>
    <row r="3795" ht="17.25">
      <c r="J3795" s="65"/>
    </row>
    <row r="3796" ht="17.25">
      <c r="J3796" s="65"/>
    </row>
    <row r="3797" ht="17.25">
      <c r="J3797" s="65"/>
    </row>
    <row r="3798" ht="17.25">
      <c r="J3798" s="65"/>
    </row>
    <row r="3799" ht="17.25">
      <c r="J3799" s="65"/>
    </row>
    <row r="3800" ht="17.25">
      <c r="J3800" s="65"/>
    </row>
    <row r="3801" ht="17.25">
      <c r="J3801" s="65"/>
    </row>
    <row r="3802" ht="17.25">
      <c r="J3802" s="65"/>
    </row>
    <row r="3803" ht="17.25">
      <c r="J3803" s="65"/>
    </row>
    <row r="3804" ht="17.25">
      <c r="J3804" s="65"/>
    </row>
    <row r="3805" ht="17.25">
      <c r="J3805" s="65"/>
    </row>
    <row r="3806" ht="17.25">
      <c r="J3806" s="65"/>
    </row>
    <row r="3807" ht="17.25">
      <c r="J3807" s="65"/>
    </row>
    <row r="3808" ht="17.25">
      <c r="J3808" s="65"/>
    </row>
    <row r="3809" ht="17.25">
      <c r="J3809" s="65"/>
    </row>
    <row r="3810" ht="17.25">
      <c r="J3810" s="65"/>
    </row>
    <row r="3811" ht="17.25">
      <c r="J3811" s="65"/>
    </row>
    <row r="3812" ht="17.25">
      <c r="J3812" s="65"/>
    </row>
    <row r="3813" ht="17.25">
      <c r="J3813" s="65"/>
    </row>
    <row r="3814" ht="17.25">
      <c r="J3814" s="65"/>
    </row>
    <row r="3815" ht="17.25">
      <c r="J3815" s="65"/>
    </row>
    <row r="3816" ht="17.25">
      <c r="J3816" s="65"/>
    </row>
    <row r="3817" ht="17.25">
      <c r="J3817" s="65"/>
    </row>
    <row r="3818" ht="17.25">
      <c r="J3818" s="65"/>
    </row>
    <row r="3819" ht="17.25">
      <c r="J3819" s="65"/>
    </row>
    <row r="3820" ht="17.25">
      <c r="J3820" s="65"/>
    </row>
    <row r="3821" ht="17.25">
      <c r="J3821" s="65"/>
    </row>
    <row r="3822" ht="17.25">
      <c r="J3822" s="65"/>
    </row>
    <row r="3823" ht="17.25">
      <c r="J3823" s="65"/>
    </row>
    <row r="3824" ht="17.25">
      <c r="J3824" s="65"/>
    </row>
    <row r="3825" ht="17.25">
      <c r="J3825" s="65"/>
    </row>
    <row r="3826" ht="17.25">
      <c r="J3826" s="65"/>
    </row>
    <row r="3827" ht="17.25">
      <c r="J3827" s="65"/>
    </row>
    <row r="3828" ht="17.25">
      <c r="J3828" s="65"/>
    </row>
    <row r="3829" ht="17.25">
      <c r="J3829" s="65"/>
    </row>
    <row r="3830" ht="17.25">
      <c r="J3830" s="65"/>
    </row>
    <row r="3831" ht="17.25">
      <c r="J3831" s="65"/>
    </row>
    <row r="3832" ht="17.25">
      <c r="J3832" s="65"/>
    </row>
    <row r="3833" ht="17.25">
      <c r="J3833" s="65"/>
    </row>
    <row r="3834" ht="17.25">
      <c r="J3834" s="65"/>
    </row>
    <row r="3835" ht="17.25">
      <c r="J3835" s="65"/>
    </row>
    <row r="3836" ht="17.25">
      <c r="J3836" s="65"/>
    </row>
    <row r="3837" ht="17.25">
      <c r="J3837" s="65"/>
    </row>
    <row r="3838" ht="17.25">
      <c r="J3838" s="65"/>
    </row>
    <row r="3839" ht="17.25">
      <c r="J3839" s="65"/>
    </row>
    <row r="3840" ht="17.25">
      <c r="J3840" s="65"/>
    </row>
    <row r="3841" ht="17.25">
      <c r="J3841" s="65"/>
    </row>
    <row r="3842" ht="17.25">
      <c r="J3842" s="65"/>
    </row>
    <row r="3843" ht="17.25">
      <c r="J3843" s="65"/>
    </row>
    <row r="3844" ht="17.25">
      <c r="J3844" s="65"/>
    </row>
    <row r="3845" ht="17.25">
      <c r="J3845" s="65"/>
    </row>
    <row r="3846" ht="17.25">
      <c r="J3846" s="65"/>
    </row>
    <row r="3847" ht="17.25">
      <c r="J3847" s="65"/>
    </row>
    <row r="3848" ht="17.25">
      <c r="J3848" s="65"/>
    </row>
    <row r="3849" ht="17.25">
      <c r="J3849" s="65"/>
    </row>
    <row r="3850" ht="17.25">
      <c r="J3850" s="65"/>
    </row>
    <row r="3851" ht="17.25">
      <c r="J3851" s="65"/>
    </row>
    <row r="3852" ht="17.25">
      <c r="J3852" s="65"/>
    </row>
    <row r="3853" ht="17.25">
      <c r="J3853" s="65"/>
    </row>
    <row r="3854" ht="17.25">
      <c r="J3854" s="65"/>
    </row>
    <row r="3855" ht="17.25">
      <c r="J3855" s="65"/>
    </row>
    <row r="3856" ht="17.25">
      <c r="J3856" s="65"/>
    </row>
    <row r="3857" ht="17.25">
      <c r="J3857" s="65"/>
    </row>
    <row r="3858" ht="17.25">
      <c r="J3858" s="65"/>
    </row>
    <row r="3859" ht="17.25">
      <c r="J3859" s="65"/>
    </row>
    <row r="3860" ht="17.25">
      <c r="J3860" s="65"/>
    </row>
    <row r="3861" ht="17.25">
      <c r="J3861" s="65"/>
    </row>
    <row r="3862" ht="17.25">
      <c r="J3862" s="65"/>
    </row>
    <row r="3863" ht="17.25">
      <c r="J3863" s="65"/>
    </row>
    <row r="3864" ht="17.25">
      <c r="J3864" s="65"/>
    </row>
    <row r="3865" ht="17.25">
      <c r="J3865" s="65"/>
    </row>
    <row r="3866" ht="17.25">
      <c r="J3866" s="65"/>
    </row>
    <row r="3867" ht="17.25">
      <c r="J3867" s="65"/>
    </row>
    <row r="3868" ht="17.25">
      <c r="J3868" s="65"/>
    </row>
    <row r="3869" ht="17.25">
      <c r="J3869" s="65"/>
    </row>
    <row r="3870" ht="17.25">
      <c r="J3870" s="65"/>
    </row>
    <row r="3871" ht="17.25">
      <c r="J3871" s="65"/>
    </row>
    <row r="3872" ht="17.25">
      <c r="J3872" s="65"/>
    </row>
    <row r="3873" ht="17.25">
      <c r="J3873" s="65"/>
    </row>
    <row r="3874" ht="17.25">
      <c r="J3874" s="65"/>
    </row>
    <row r="3875" ht="17.25">
      <c r="J3875" s="65"/>
    </row>
    <row r="3876" ht="17.25">
      <c r="J3876" s="65"/>
    </row>
    <row r="3877" ht="17.25">
      <c r="J3877" s="65"/>
    </row>
    <row r="3878" ht="17.25">
      <c r="J3878" s="65"/>
    </row>
    <row r="3879" ht="17.25">
      <c r="J3879" s="65"/>
    </row>
    <row r="3880" ht="17.25">
      <c r="J3880" s="65"/>
    </row>
    <row r="3881" ht="17.25">
      <c r="J3881" s="65"/>
    </row>
    <row r="3882" ht="17.25">
      <c r="J3882" s="65"/>
    </row>
    <row r="3883" ht="17.25">
      <c r="J3883" s="65"/>
    </row>
    <row r="3884" ht="17.25">
      <c r="J3884" s="65"/>
    </row>
    <row r="3885" ht="17.25">
      <c r="J3885" s="65"/>
    </row>
    <row r="3886" ht="17.25">
      <c r="J3886" s="65"/>
    </row>
    <row r="3887" ht="17.25">
      <c r="J3887" s="65"/>
    </row>
    <row r="3888" ht="17.25">
      <c r="J3888" s="65"/>
    </row>
    <row r="3889" ht="17.25">
      <c r="J3889" s="65"/>
    </row>
    <row r="3890" ht="17.25">
      <c r="J3890" s="65"/>
    </row>
    <row r="3891" ht="17.25">
      <c r="J3891" s="65"/>
    </row>
    <row r="3892" ht="17.25">
      <c r="J3892" s="65"/>
    </row>
    <row r="3893" ht="17.25">
      <c r="J3893" s="65"/>
    </row>
    <row r="3894" ht="17.25">
      <c r="J3894" s="65"/>
    </row>
    <row r="3895" ht="17.25">
      <c r="J3895" s="65"/>
    </row>
    <row r="3896" ht="17.25">
      <c r="J3896" s="65"/>
    </row>
    <row r="3897" ht="17.25">
      <c r="J3897" s="65"/>
    </row>
    <row r="3898" ht="17.25">
      <c r="J3898" s="65"/>
    </row>
    <row r="3899" ht="17.25">
      <c r="J3899" s="65"/>
    </row>
    <row r="3900" ht="17.25">
      <c r="J3900" s="65"/>
    </row>
    <row r="3901" ht="17.25">
      <c r="J3901" s="65"/>
    </row>
    <row r="3902" ht="17.25">
      <c r="J3902" s="65"/>
    </row>
    <row r="3903" ht="17.25">
      <c r="J3903" s="65"/>
    </row>
    <row r="3904" ht="17.25">
      <c r="J3904" s="65"/>
    </row>
    <row r="3905" ht="17.25">
      <c r="J3905" s="65"/>
    </row>
    <row r="3906" ht="17.25">
      <c r="J3906" s="65"/>
    </row>
    <row r="3907" ht="17.25">
      <c r="J3907" s="65"/>
    </row>
    <row r="3908" ht="17.25">
      <c r="J3908" s="65"/>
    </row>
    <row r="3909" ht="17.25">
      <c r="J3909" s="65"/>
    </row>
    <row r="3910" ht="17.25">
      <c r="J3910" s="65"/>
    </row>
    <row r="3911" ht="17.25">
      <c r="J3911" s="65"/>
    </row>
    <row r="3912" ht="17.25">
      <c r="J3912" s="65"/>
    </row>
    <row r="3913" ht="17.25">
      <c r="J3913" s="65"/>
    </row>
    <row r="3914" ht="17.25">
      <c r="J3914" s="65"/>
    </row>
    <row r="3915" ht="17.25">
      <c r="J3915" s="65"/>
    </row>
    <row r="3916" ht="17.25">
      <c r="J3916" s="65"/>
    </row>
    <row r="3917" ht="17.25">
      <c r="J3917" s="65"/>
    </row>
    <row r="3918" ht="17.25">
      <c r="J3918" s="65"/>
    </row>
    <row r="3919" ht="17.25">
      <c r="J3919" s="65"/>
    </row>
    <row r="3920" ht="17.25">
      <c r="J3920" s="65"/>
    </row>
    <row r="3921" ht="17.25">
      <c r="J3921" s="65"/>
    </row>
    <row r="3922" ht="17.25">
      <c r="J3922" s="65"/>
    </row>
    <row r="3923" ht="17.25">
      <c r="J3923" s="65"/>
    </row>
    <row r="3924" ht="17.25">
      <c r="J3924" s="65"/>
    </row>
    <row r="3925" ht="17.25">
      <c r="J3925" s="65"/>
    </row>
    <row r="3926" ht="17.25">
      <c r="J3926" s="65"/>
    </row>
    <row r="3927" ht="17.25">
      <c r="J3927" s="65"/>
    </row>
    <row r="3928" ht="17.25">
      <c r="J3928" s="65"/>
    </row>
    <row r="3929" ht="17.25">
      <c r="J3929" s="65"/>
    </row>
    <row r="3930" ht="17.25">
      <c r="J3930" s="65"/>
    </row>
    <row r="3931" ht="17.25">
      <c r="J3931" s="65"/>
    </row>
    <row r="3932" ht="17.25">
      <c r="J3932" s="65"/>
    </row>
    <row r="3933" ht="17.25">
      <c r="J3933" s="65"/>
    </row>
    <row r="3934" ht="17.25">
      <c r="J3934" s="65"/>
    </row>
    <row r="3935" ht="17.25">
      <c r="J3935" s="65"/>
    </row>
    <row r="3936" ht="17.25">
      <c r="J3936" s="65"/>
    </row>
    <row r="3937" ht="17.25">
      <c r="J3937" s="65"/>
    </row>
    <row r="3938" ht="17.25">
      <c r="J3938" s="65"/>
    </row>
    <row r="3939" ht="17.25">
      <c r="J3939" s="65"/>
    </row>
    <row r="3940" ht="17.25">
      <c r="J3940" s="65"/>
    </row>
    <row r="3941" ht="17.25">
      <c r="J3941" s="65"/>
    </row>
    <row r="3942" ht="17.25">
      <c r="J3942" s="65"/>
    </row>
    <row r="3943" ht="17.25">
      <c r="J3943" s="65"/>
    </row>
    <row r="3944" ht="17.25">
      <c r="J3944" s="65"/>
    </row>
    <row r="3945" ht="17.25">
      <c r="J3945" s="65"/>
    </row>
    <row r="3946" ht="17.25">
      <c r="J3946" s="65"/>
    </row>
    <row r="3947" ht="17.25">
      <c r="J3947" s="65"/>
    </row>
    <row r="3948" ht="17.25">
      <c r="J3948" s="65"/>
    </row>
    <row r="3949" ht="17.25">
      <c r="J3949" s="65"/>
    </row>
    <row r="3950" ht="17.25">
      <c r="J3950" s="65"/>
    </row>
    <row r="3951" ht="17.25">
      <c r="J3951" s="65"/>
    </row>
    <row r="3952" ht="17.25">
      <c r="J3952" s="65"/>
    </row>
    <row r="3953" ht="17.25">
      <c r="J3953" s="65"/>
    </row>
    <row r="3954" ht="17.25">
      <c r="J3954" s="65"/>
    </row>
    <row r="3955" ht="17.25">
      <c r="J3955" s="65"/>
    </row>
    <row r="3956" ht="17.25">
      <c r="J3956" s="65"/>
    </row>
    <row r="3957" ht="17.25">
      <c r="J3957" s="65"/>
    </row>
    <row r="3958" ht="17.25">
      <c r="J3958" s="65"/>
    </row>
    <row r="3959" ht="17.25">
      <c r="J3959" s="65"/>
    </row>
    <row r="3960" ht="17.25">
      <c r="J3960" s="65"/>
    </row>
    <row r="3961" ht="17.25">
      <c r="J3961" s="65"/>
    </row>
    <row r="3962" ht="17.25">
      <c r="J3962" s="65"/>
    </row>
    <row r="3963" ht="17.25">
      <c r="J3963" s="65"/>
    </row>
    <row r="3964" ht="17.25">
      <c r="J3964" s="65"/>
    </row>
    <row r="3965" ht="17.25">
      <c r="J3965" s="65"/>
    </row>
    <row r="3966" ht="17.25">
      <c r="J3966" s="65"/>
    </row>
    <row r="3967" ht="17.25">
      <c r="J3967" s="65"/>
    </row>
    <row r="3968" ht="17.25">
      <c r="J3968" s="65"/>
    </row>
    <row r="3969" ht="17.25">
      <c r="J3969" s="65"/>
    </row>
    <row r="3970" ht="17.25">
      <c r="J3970" s="65"/>
    </row>
    <row r="3971" ht="17.25">
      <c r="J3971" s="65"/>
    </row>
    <row r="3972" ht="17.25">
      <c r="J3972" s="65"/>
    </row>
    <row r="3973" ht="17.25">
      <c r="J3973" s="65"/>
    </row>
    <row r="3974" ht="17.25">
      <c r="J3974" s="65"/>
    </row>
    <row r="3975" ht="17.25">
      <c r="J3975" s="65"/>
    </row>
    <row r="3976" ht="17.25">
      <c r="J3976" s="65"/>
    </row>
    <row r="3977" ht="17.25">
      <c r="J3977" s="65"/>
    </row>
    <row r="3978" ht="17.25">
      <c r="J3978" s="65"/>
    </row>
    <row r="3979" ht="17.25">
      <c r="J3979" s="65"/>
    </row>
    <row r="3980" ht="17.25">
      <c r="J3980" s="65"/>
    </row>
    <row r="3981" ht="17.25">
      <c r="J3981" s="65"/>
    </row>
    <row r="3982" ht="17.25">
      <c r="J3982" s="65"/>
    </row>
    <row r="3983" ht="17.25">
      <c r="J3983" s="65"/>
    </row>
    <row r="3984" ht="17.25">
      <c r="J3984" s="65"/>
    </row>
    <row r="3985" ht="17.25">
      <c r="J3985" s="65"/>
    </row>
    <row r="3986" ht="17.25">
      <c r="J3986" s="65"/>
    </row>
    <row r="3987" ht="17.25">
      <c r="J3987" s="65"/>
    </row>
    <row r="3988" ht="17.25">
      <c r="J3988" s="65"/>
    </row>
    <row r="3989" ht="17.25">
      <c r="J3989" s="65"/>
    </row>
    <row r="3990" ht="17.25">
      <c r="J3990" s="65"/>
    </row>
    <row r="3991" ht="17.25">
      <c r="J3991" s="65"/>
    </row>
    <row r="3992" ht="17.25">
      <c r="J3992" s="65"/>
    </row>
    <row r="3993" ht="17.25">
      <c r="J3993" s="65"/>
    </row>
    <row r="3994" ht="17.25">
      <c r="J3994" s="65"/>
    </row>
    <row r="3995" ht="17.25">
      <c r="J3995" s="65"/>
    </row>
    <row r="3996" ht="17.25">
      <c r="J3996" s="65"/>
    </row>
    <row r="3997" ht="17.25">
      <c r="J3997" s="65"/>
    </row>
    <row r="3998" ht="17.25">
      <c r="J3998" s="65"/>
    </row>
    <row r="3999" ht="17.25">
      <c r="J3999" s="65"/>
    </row>
    <row r="4000" ht="17.25">
      <c r="J4000" s="65"/>
    </row>
    <row r="4001" ht="17.25">
      <c r="J4001" s="65"/>
    </row>
    <row r="4002" ht="17.25">
      <c r="J4002" s="65"/>
    </row>
    <row r="4003" ht="17.25">
      <c r="J4003" s="65"/>
    </row>
    <row r="4004" ht="17.25">
      <c r="J4004" s="65"/>
    </row>
    <row r="4005" ht="17.25">
      <c r="J4005" s="65"/>
    </row>
    <row r="4006" ht="17.25">
      <c r="J4006" s="65"/>
    </row>
    <row r="4007" ht="17.25">
      <c r="J4007" s="65"/>
    </row>
    <row r="4008" ht="17.25">
      <c r="J4008" s="65"/>
    </row>
    <row r="4009" ht="17.25">
      <c r="J4009" s="65"/>
    </row>
    <row r="4010" ht="17.25">
      <c r="J4010" s="65"/>
    </row>
    <row r="4011" ht="17.25">
      <c r="J4011" s="65"/>
    </row>
    <row r="4012" ht="17.25">
      <c r="J4012" s="65"/>
    </row>
    <row r="4013" ht="17.25">
      <c r="J4013" s="65"/>
    </row>
    <row r="4014" ht="17.25">
      <c r="J4014" s="65"/>
    </row>
    <row r="4015" ht="17.25">
      <c r="J4015" s="65"/>
    </row>
    <row r="4016" ht="17.25">
      <c r="J4016" s="65"/>
    </row>
    <row r="4017" ht="17.25">
      <c r="J4017" s="65"/>
    </row>
    <row r="4018" ht="17.25">
      <c r="J4018" s="65"/>
    </row>
    <row r="4019" ht="17.25">
      <c r="J4019" s="65"/>
    </row>
    <row r="4020" ht="17.25">
      <c r="J4020" s="65"/>
    </row>
    <row r="4021" ht="17.25">
      <c r="J4021" s="65"/>
    </row>
    <row r="4022" ht="17.25">
      <c r="J4022" s="65"/>
    </row>
    <row r="4023" ht="17.25">
      <c r="J4023" s="65"/>
    </row>
    <row r="4024" ht="17.25">
      <c r="J4024" s="65"/>
    </row>
    <row r="4025" ht="17.25">
      <c r="J4025" s="65"/>
    </row>
    <row r="4026" ht="17.25">
      <c r="J4026" s="65"/>
    </row>
    <row r="4027" ht="17.25">
      <c r="J4027" s="65"/>
    </row>
    <row r="4028" ht="17.25">
      <c r="J4028" s="65"/>
    </row>
    <row r="4029" ht="17.25">
      <c r="J4029" s="65"/>
    </row>
    <row r="4030" ht="17.25">
      <c r="J4030" s="65"/>
    </row>
    <row r="4031" ht="17.25">
      <c r="J4031" s="65"/>
    </row>
    <row r="4032" ht="17.25">
      <c r="J4032" s="65"/>
    </row>
    <row r="4033" ht="17.25">
      <c r="J4033" s="65"/>
    </row>
    <row r="4034" ht="17.25">
      <c r="J4034" s="65"/>
    </row>
    <row r="4035" ht="17.25">
      <c r="J4035" s="65"/>
    </row>
    <row r="4036" ht="17.25">
      <c r="J4036" s="65"/>
    </row>
    <row r="4037" ht="17.25">
      <c r="J4037" s="65"/>
    </row>
    <row r="4038" ht="17.25">
      <c r="J4038" s="65"/>
    </row>
    <row r="4039" ht="17.25">
      <c r="J4039" s="65"/>
    </row>
    <row r="4040" ht="17.25">
      <c r="J4040" s="65"/>
    </row>
    <row r="4041" ht="17.25">
      <c r="J4041" s="65"/>
    </row>
    <row r="4042" ht="17.25">
      <c r="J4042" s="65"/>
    </row>
    <row r="4043" ht="17.25">
      <c r="J4043" s="65"/>
    </row>
    <row r="4044" ht="17.25">
      <c r="J4044" s="65"/>
    </row>
    <row r="4045" ht="17.25">
      <c r="J4045" s="65"/>
    </row>
    <row r="4046" ht="17.25">
      <c r="J4046" s="65"/>
    </row>
    <row r="4047" ht="17.25">
      <c r="J4047" s="65"/>
    </row>
    <row r="4048" ht="17.25">
      <c r="J4048" s="65"/>
    </row>
    <row r="4049" ht="17.25">
      <c r="J4049" s="65"/>
    </row>
    <row r="4050" ht="17.25">
      <c r="J4050" s="65"/>
    </row>
    <row r="4051" ht="17.25">
      <c r="J4051" s="65"/>
    </row>
    <row r="4052" ht="17.25">
      <c r="J4052" s="65"/>
    </row>
    <row r="4053" ht="17.25">
      <c r="J4053" s="65"/>
    </row>
    <row r="4054" ht="17.25">
      <c r="J4054" s="65"/>
    </row>
    <row r="4055" ht="17.25">
      <c r="J4055" s="65"/>
    </row>
    <row r="4056" ht="17.25">
      <c r="J4056" s="65"/>
    </row>
    <row r="4057" ht="17.25">
      <c r="J4057" s="65"/>
    </row>
    <row r="4058" ht="17.25">
      <c r="J4058" s="65"/>
    </row>
    <row r="4059" ht="17.25">
      <c r="J4059" s="65"/>
    </row>
    <row r="4060" ht="17.25">
      <c r="J4060" s="65"/>
    </row>
    <row r="4061" ht="17.25">
      <c r="J4061" s="65"/>
    </row>
    <row r="4062" ht="17.25">
      <c r="J4062" s="65"/>
    </row>
    <row r="4063" ht="17.25">
      <c r="J4063" s="65"/>
    </row>
    <row r="4064" ht="17.25">
      <c r="J4064" s="65"/>
    </row>
    <row r="4065" ht="17.25">
      <c r="J4065" s="65"/>
    </row>
    <row r="4066" ht="17.25">
      <c r="J4066" s="65"/>
    </row>
    <row r="4067" ht="17.25">
      <c r="J4067" s="65"/>
    </row>
    <row r="4068" ht="17.25">
      <c r="J4068" s="65"/>
    </row>
    <row r="4069" ht="17.25">
      <c r="J4069" s="65"/>
    </row>
    <row r="4070" ht="17.25">
      <c r="J4070" s="65"/>
    </row>
    <row r="4071" ht="17.25">
      <c r="J4071" s="65"/>
    </row>
    <row r="4072" ht="17.25">
      <c r="J4072" s="65"/>
    </row>
    <row r="4073" ht="17.25">
      <c r="J4073" s="65"/>
    </row>
    <row r="4074" ht="17.25">
      <c r="J4074" s="65"/>
    </row>
    <row r="4075" ht="17.25">
      <c r="J4075" s="65"/>
    </row>
    <row r="4076" ht="17.25">
      <c r="J4076" s="65"/>
    </row>
    <row r="4077" ht="17.25">
      <c r="J4077" s="65"/>
    </row>
    <row r="4078" ht="17.25">
      <c r="J4078" s="65"/>
    </row>
    <row r="4079" ht="17.25">
      <c r="J4079" s="65"/>
    </row>
    <row r="4080" ht="17.25">
      <c r="J4080" s="65"/>
    </row>
    <row r="4081" ht="17.25">
      <c r="J4081" s="65"/>
    </row>
    <row r="4082" ht="17.25">
      <c r="J4082" s="65"/>
    </row>
    <row r="4083" ht="17.25">
      <c r="J4083" s="65"/>
    </row>
    <row r="4084" ht="17.25">
      <c r="J4084" s="65"/>
    </row>
    <row r="4085" ht="17.25">
      <c r="J4085" s="65"/>
    </row>
    <row r="4086" ht="17.25">
      <c r="J4086" s="65"/>
    </row>
    <row r="4087" ht="17.25">
      <c r="J4087" s="65"/>
    </row>
    <row r="4088" ht="17.25">
      <c r="J4088" s="65"/>
    </row>
    <row r="4089" ht="17.25">
      <c r="J4089" s="65"/>
    </row>
    <row r="4090" ht="17.25">
      <c r="J4090" s="65"/>
    </row>
    <row r="4091" ht="17.25">
      <c r="J4091" s="65"/>
    </row>
    <row r="4092" ht="17.25">
      <c r="J4092" s="65"/>
    </row>
    <row r="4093" ht="17.25">
      <c r="J4093" s="65"/>
    </row>
    <row r="4094" ht="17.25">
      <c r="J4094" s="65"/>
    </row>
    <row r="4095" ht="17.25">
      <c r="J4095" s="65"/>
    </row>
    <row r="4096" ht="17.25">
      <c r="J4096" s="65"/>
    </row>
    <row r="4097" ht="17.25">
      <c r="J4097" s="65"/>
    </row>
    <row r="4098" ht="17.25">
      <c r="J4098" s="65"/>
    </row>
    <row r="4099" ht="17.25">
      <c r="J4099" s="65"/>
    </row>
    <row r="4100" ht="17.25">
      <c r="J4100" s="65"/>
    </row>
    <row r="4101" ht="17.25">
      <c r="J4101" s="65"/>
    </row>
    <row r="4102" ht="17.25">
      <c r="J4102" s="65"/>
    </row>
    <row r="4103" ht="17.25">
      <c r="J4103" s="65"/>
    </row>
    <row r="4104" ht="17.25">
      <c r="J4104" s="65"/>
    </row>
    <row r="4105" ht="17.25">
      <c r="J4105" s="65"/>
    </row>
    <row r="4106" ht="17.25">
      <c r="J4106" s="65"/>
    </row>
    <row r="4107" ht="17.25">
      <c r="J4107" s="65"/>
    </row>
    <row r="4108" ht="17.25">
      <c r="J4108" s="65"/>
    </row>
    <row r="4109" ht="17.25">
      <c r="J4109" s="65"/>
    </row>
    <row r="4110" ht="17.25">
      <c r="J4110" s="65"/>
    </row>
    <row r="4111" ht="17.25">
      <c r="J4111" s="65"/>
    </row>
    <row r="4112" ht="17.25">
      <c r="J4112" s="65"/>
    </row>
    <row r="4113" ht="17.25">
      <c r="J4113" s="65"/>
    </row>
    <row r="4114" ht="17.25">
      <c r="J4114" s="65"/>
    </row>
    <row r="4115" ht="17.25">
      <c r="J4115" s="65"/>
    </row>
    <row r="4116" ht="17.25">
      <c r="J4116" s="65"/>
    </row>
    <row r="4117" ht="17.25">
      <c r="J4117" s="65"/>
    </row>
    <row r="4118" ht="17.25">
      <c r="J4118" s="65"/>
    </row>
    <row r="4119" ht="17.25">
      <c r="J4119" s="65"/>
    </row>
    <row r="4120" ht="17.25">
      <c r="J4120" s="65"/>
    </row>
    <row r="4121" ht="17.25">
      <c r="J4121" s="65"/>
    </row>
    <row r="4122" ht="17.25">
      <c r="J4122" s="65"/>
    </row>
    <row r="4123" ht="17.25">
      <c r="J4123" s="65"/>
    </row>
    <row r="4124" ht="17.25">
      <c r="J4124" s="65"/>
    </row>
    <row r="4125" ht="17.25">
      <c r="J4125" s="65"/>
    </row>
    <row r="4126" ht="17.25">
      <c r="J4126" s="65"/>
    </row>
    <row r="4127" ht="17.25">
      <c r="J4127" s="65"/>
    </row>
    <row r="4128" ht="17.25">
      <c r="J4128" s="65"/>
    </row>
    <row r="4129" ht="17.25">
      <c r="J4129" s="65"/>
    </row>
    <row r="4130" ht="17.25">
      <c r="J4130" s="65"/>
    </row>
    <row r="4131" ht="17.25">
      <c r="J4131" s="65"/>
    </row>
    <row r="4132" ht="17.25">
      <c r="J4132" s="65"/>
    </row>
    <row r="4133" ht="17.25">
      <c r="J4133" s="65"/>
    </row>
    <row r="4134" ht="17.25">
      <c r="J4134" s="65"/>
    </row>
    <row r="4135" ht="17.25">
      <c r="J4135" s="65"/>
    </row>
    <row r="4136" ht="17.25">
      <c r="J4136" s="65"/>
    </row>
    <row r="4137" ht="17.25">
      <c r="J4137" s="65"/>
    </row>
    <row r="4138" ht="17.25">
      <c r="J4138" s="65"/>
    </row>
    <row r="4139" ht="17.25">
      <c r="J4139" s="65"/>
    </row>
    <row r="4140" ht="17.25">
      <c r="J4140" s="65"/>
    </row>
    <row r="4141" ht="17.25">
      <c r="J4141" s="65"/>
    </row>
    <row r="4142" ht="17.25">
      <c r="J4142" s="65"/>
    </row>
    <row r="4143" ht="17.25">
      <c r="J4143" s="65"/>
    </row>
    <row r="4144" ht="17.25">
      <c r="J4144" s="65"/>
    </row>
    <row r="4145" ht="17.25">
      <c r="J4145" s="65"/>
    </row>
    <row r="4146" ht="17.25">
      <c r="J4146" s="65"/>
    </row>
    <row r="4147" ht="17.25">
      <c r="J4147" s="65"/>
    </row>
    <row r="4148" ht="17.25">
      <c r="J4148" s="65"/>
    </row>
    <row r="4149" ht="17.25">
      <c r="J4149" s="65"/>
    </row>
    <row r="4150" ht="17.25">
      <c r="J4150" s="65"/>
    </row>
    <row r="4151" ht="17.25">
      <c r="J4151" s="65"/>
    </row>
    <row r="4152" ht="17.25">
      <c r="J4152" s="65"/>
    </row>
    <row r="4153" ht="17.25">
      <c r="J4153" s="65"/>
    </row>
    <row r="4154" ht="17.25">
      <c r="J4154" s="65"/>
    </row>
    <row r="4155" ht="17.25">
      <c r="J4155" s="65"/>
    </row>
    <row r="4156" ht="17.25">
      <c r="J4156" s="65"/>
    </row>
    <row r="4157" ht="17.25">
      <c r="J4157" s="65"/>
    </row>
    <row r="4158" ht="17.25">
      <c r="J4158" s="65"/>
    </row>
    <row r="4159" ht="17.25">
      <c r="J4159" s="65"/>
    </row>
    <row r="4160" ht="17.25">
      <c r="J4160" s="65"/>
    </row>
    <row r="4161" ht="17.25">
      <c r="J4161" s="65"/>
    </row>
    <row r="4162" ht="17.25">
      <c r="J4162" s="65"/>
    </row>
    <row r="4163" ht="17.25">
      <c r="J4163" s="65"/>
    </row>
    <row r="4164" ht="17.25">
      <c r="J4164" s="65"/>
    </row>
    <row r="4165" ht="17.25">
      <c r="J4165" s="65"/>
    </row>
    <row r="4166" ht="17.25">
      <c r="J4166" s="65"/>
    </row>
    <row r="4167" ht="17.25">
      <c r="J4167" s="65"/>
    </row>
    <row r="4168" ht="17.25">
      <c r="J4168" s="65"/>
    </row>
    <row r="4169" ht="17.25">
      <c r="J4169" s="65"/>
    </row>
    <row r="4170" ht="17.25">
      <c r="J4170" s="65"/>
    </row>
    <row r="4171" ht="17.25">
      <c r="J4171" s="65"/>
    </row>
    <row r="4172" ht="17.25">
      <c r="J4172" s="65"/>
    </row>
    <row r="4173" ht="17.25">
      <c r="J4173" s="65"/>
    </row>
    <row r="4174" ht="17.25">
      <c r="J4174" s="65"/>
    </row>
    <row r="4175" ht="17.25">
      <c r="J4175" s="65"/>
    </row>
    <row r="4176" ht="17.25">
      <c r="J4176" s="65"/>
    </row>
    <row r="4177" ht="17.25">
      <c r="J4177" s="65"/>
    </row>
    <row r="4178" ht="17.25">
      <c r="J4178" s="65"/>
    </row>
    <row r="4179" ht="17.25">
      <c r="J4179" s="65"/>
    </row>
    <row r="4180" ht="17.25">
      <c r="J4180" s="65"/>
    </row>
    <row r="4181" ht="17.25">
      <c r="J4181" s="65"/>
    </row>
    <row r="4182" ht="17.25">
      <c r="J4182" s="65"/>
    </row>
    <row r="4183" ht="17.25">
      <c r="J4183" s="65"/>
    </row>
    <row r="4184" ht="17.25">
      <c r="J4184" s="65"/>
    </row>
    <row r="4185" ht="17.25">
      <c r="J4185" s="65"/>
    </row>
    <row r="4186" ht="17.25">
      <c r="J4186" s="65"/>
    </row>
    <row r="4187" ht="17.25">
      <c r="J4187" s="65"/>
    </row>
    <row r="4188" ht="17.25">
      <c r="J4188" s="65"/>
    </row>
    <row r="4189" ht="17.25">
      <c r="J4189" s="65"/>
    </row>
    <row r="4190" ht="17.25">
      <c r="J4190" s="65"/>
    </row>
    <row r="4191" ht="17.25">
      <c r="J4191" s="65"/>
    </row>
    <row r="4192" ht="17.25">
      <c r="J4192" s="65"/>
    </row>
    <row r="4193" ht="17.25">
      <c r="J4193" s="65"/>
    </row>
    <row r="4194" ht="17.25">
      <c r="J4194" s="65"/>
    </row>
    <row r="4195" ht="17.25">
      <c r="J4195" s="65"/>
    </row>
    <row r="4196" ht="17.25">
      <c r="J4196" s="65"/>
    </row>
    <row r="4197" ht="17.25">
      <c r="J4197" s="65"/>
    </row>
    <row r="4198" ht="17.25">
      <c r="J4198" s="65"/>
    </row>
    <row r="4199" ht="17.25">
      <c r="J4199" s="65"/>
    </row>
    <row r="4200" ht="17.25">
      <c r="J4200" s="65"/>
    </row>
    <row r="4201" ht="17.25">
      <c r="J4201" s="65"/>
    </row>
    <row r="4202" ht="17.25">
      <c r="J4202" s="65"/>
    </row>
    <row r="4203" ht="17.25">
      <c r="J4203" s="65"/>
    </row>
    <row r="4204" ht="17.25">
      <c r="J4204" s="65"/>
    </row>
    <row r="4205" ht="17.25">
      <c r="J4205" s="65"/>
    </row>
    <row r="4206" ht="17.25">
      <c r="J4206" s="65"/>
    </row>
    <row r="4207" ht="17.25">
      <c r="J4207" s="65"/>
    </row>
    <row r="4208" ht="17.25">
      <c r="J4208" s="65"/>
    </row>
    <row r="4209" ht="17.25">
      <c r="J4209" s="65"/>
    </row>
    <row r="4210" ht="17.25">
      <c r="J4210" s="65"/>
    </row>
    <row r="4211" ht="17.25">
      <c r="J4211" s="65"/>
    </row>
    <row r="4212" ht="17.25">
      <c r="J4212" s="65"/>
    </row>
    <row r="4213" ht="17.25">
      <c r="J4213" s="65"/>
    </row>
    <row r="4214" ht="17.25">
      <c r="J4214" s="65"/>
    </row>
    <row r="4215" ht="17.25">
      <c r="J4215" s="65"/>
    </row>
    <row r="4216" ht="17.25">
      <c r="J4216" s="65"/>
    </row>
    <row r="4217" ht="17.25">
      <c r="J4217" s="65"/>
    </row>
    <row r="4218" ht="17.25">
      <c r="J4218" s="65"/>
    </row>
    <row r="4219" ht="17.25">
      <c r="J4219" s="65"/>
    </row>
    <row r="4220" ht="17.25">
      <c r="J4220" s="65"/>
    </row>
    <row r="4221" ht="17.25">
      <c r="J4221" s="65"/>
    </row>
    <row r="4222" ht="17.25">
      <c r="J4222" s="65"/>
    </row>
    <row r="4223" ht="17.25">
      <c r="J4223" s="65"/>
    </row>
    <row r="4224" ht="17.25">
      <c r="J4224" s="65"/>
    </row>
    <row r="4225" ht="17.25">
      <c r="J4225" s="65"/>
    </row>
    <row r="4226" ht="17.25">
      <c r="J4226" s="65"/>
    </row>
    <row r="4227" ht="17.25">
      <c r="J4227" s="65"/>
    </row>
    <row r="4228" ht="17.25">
      <c r="J4228" s="65"/>
    </row>
    <row r="4229" ht="17.25">
      <c r="J4229" s="65"/>
    </row>
    <row r="4230" ht="17.25">
      <c r="J4230" s="65"/>
    </row>
    <row r="4231" ht="17.25">
      <c r="J4231" s="65"/>
    </row>
    <row r="4232" ht="17.25">
      <c r="J4232" s="65"/>
    </row>
    <row r="4233" ht="17.25">
      <c r="J4233" s="65"/>
    </row>
    <row r="4234" ht="17.25">
      <c r="J4234" s="65"/>
    </row>
    <row r="4235" ht="17.25">
      <c r="J4235" s="65"/>
    </row>
    <row r="4236" ht="17.25">
      <c r="J4236" s="65"/>
    </row>
    <row r="4237" ht="17.25">
      <c r="J4237" s="65"/>
    </row>
    <row r="4238" ht="17.25">
      <c r="J4238" s="65"/>
    </row>
    <row r="4239" ht="17.25">
      <c r="J4239" s="65"/>
    </row>
    <row r="4240" ht="17.25">
      <c r="J4240" s="65"/>
    </row>
    <row r="4241" ht="17.25">
      <c r="J4241" s="65"/>
    </row>
    <row r="4242" ht="17.25">
      <c r="J4242" s="65"/>
    </row>
    <row r="4243" ht="17.25">
      <c r="J4243" s="65"/>
    </row>
    <row r="4244" ht="17.25">
      <c r="J4244" s="65"/>
    </row>
    <row r="4245" ht="17.25">
      <c r="J4245" s="65"/>
    </row>
    <row r="4246" ht="17.25">
      <c r="J4246" s="65"/>
    </row>
    <row r="4247" ht="17.25">
      <c r="J4247" s="65"/>
    </row>
    <row r="4248" ht="17.25">
      <c r="J4248" s="65"/>
    </row>
    <row r="4249" ht="17.25">
      <c r="J4249" s="65"/>
    </row>
    <row r="4250" ht="17.25">
      <c r="J4250" s="65"/>
    </row>
    <row r="4251" ht="17.25">
      <c r="J4251" s="65"/>
    </row>
    <row r="4252" ht="17.25">
      <c r="J4252" s="65"/>
    </row>
    <row r="4253" ht="17.25">
      <c r="J4253" s="65"/>
    </row>
    <row r="4254" ht="17.25">
      <c r="J4254" s="65"/>
    </row>
    <row r="4255" ht="17.25">
      <c r="J4255" s="65"/>
    </row>
    <row r="4256" ht="17.25">
      <c r="J4256" s="65"/>
    </row>
    <row r="4257" ht="17.25">
      <c r="J4257" s="65"/>
    </row>
    <row r="4258" ht="17.25">
      <c r="J4258" s="65"/>
    </row>
    <row r="4259" ht="17.25">
      <c r="J4259" s="65"/>
    </row>
    <row r="4260" ht="17.25">
      <c r="J4260" s="65"/>
    </row>
    <row r="4261" ht="17.25">
      <c r="J4261" s="65"/>
    </row>
    <row r="4262" ht="17.25">
      <c r="J4262" s="65"/>
    </row>
    <row r="4263" ht="17.25">
      <c r="J4263" s="65"/>
    </row>
    <row r="4264" ht="17.25">
      <c r="J4264" s="65"/>
    </row>
    <row r="4265" ht="17.25">
      <c r="J4265" s="65"/>
    </row>
    <row r="4266" ht="17.25">
      <c r="J4266" s="65"/>
    </row>
    <row r="4267" ht="17.25">
      <c r="J4267" s="65"/>
    </row>
    <row r="4268" ht="17.25">
      <c r="J4268" s="65"/>
    </row>
    <row r="4269" ht="17.25">
      <c r="J4269" s="65"/>
    </row>
    <row r="4270" ht="17.25">
      <c r="J4270" s="65"/>
    </row>
    <row r="4271" ht="17.25">
      <c r="J4271" s="65"/>
    </row>
    <row r="4272" ht="17.25">
      <c r="J4272" s="65"/>
    </row>
    <row r="4273" ht="17.25">
      <c r="J4273" s="65"/>
    </row>
    <row r="4274" ht="17.25">
      <c r="J4274" s="65"/>
    </row>
    <row r="4275" ht="17.25">
      <c r="J4275" s="65"/>
    </row>
    <row r="4276" ht="17.25">
      <c r="J4276" s="65"/>
    </row>
    <row r="4277" ht="17.25">
      <c r="J4277" s="65"/>
    </row>
    <row r="4278" ht="17.25">
      <c r="J4278" s="65"/>
    </row>
    <row r="4279" ht="17.25">
      <c r="J4279" s="65"/>
    </row>
    <row r="4280" ht="17.25">
      <c r="J4280" s="65"/>
    </row>
    <row r="4281" ht="17.25">
      <c r="J4281" s="65"/>
    </row>
    <row r="4282" ht="17.25">
      <c r="J4282" s="65"/>
    </row>
    <row r="4283" ht="17.25">
      <c r="J4283" s="65"/>
    </row>
    <row r="4284" ht="17.25">
      <c r="J4284" s="65"/>
    </row>
    <row r="4285" ht="17.25">
      <c r="J4285" s="65"/>
    </row>
    <row r="4286" ht="17.25">
      <c r="J4286" s="65"/>
    </row>
    <row r="4287" ht="17.25">
      <c r="J4287" s="65"/>
    </row>
    <row r="4288" ht="17.25">
      <c r="J4288" s="65"/>
    </row>
    <row r="4289" ht="17.25">
      <c r="J4289" s="65"/>
    </row>
    <row r="4290" ht="17.25">
      <c r="J4290" s="65"/>
    </row>
    <row r="4291" ht="17.25">
      <c r="J4291" s="65"/>
    </row>
    <row r="4292" ht="17.25">
      <c r="J4292" s="65"/>
    </row>
    <row r="4293" ht="17.25">
      <c r="J4293" s="65"/>
    </row>
    <row r="4294" ht="17.25">
      <c r="J4294" s="65"/>
    </row>
    <row r="4295" ht="17.25">
      <c r="J4295" s="65"/>
    </row>
    <row r="4296" ht="17.25">
      <c r="J4296" s="65"/>
    </row>
    <row r="4297" ht="17.25">
      <c r="J4297" s="65"/>
    </row>
    <row r="4298" ht="17.25">
      <c r="J4298" s="65"/>
    </row>
    <row r="4299" ht="17.25">
      <c r="J4299" s="65"/>
    </row>
    <row r="4300" ht="17.25">
      <c r="J4300" s="65"/>
    </row>
    <row r="4301" ht="17.25">
      <c r="J4301" s="65"/>
    </row>
    <row r="4302" ht="17.25">
      <c r="J4302" s="65"/>
    </row>
    <row r="4303" ht="17.25">
      <c r="J4303" s="65"/>
    </row>
    <row r="4304" ht="17.25">
      <c r="J4304" s="65"/>
    </row>
    <row r="4305" ht="17.25">
      <c r="J4305" s="65"/>
    </row>
    <row r="4306" ht="17.25">
      <c r="J4306" s="65"/>
    </row>
    <row r="4307" ht="17.25">
      <c r="J4307" s="65"/>
    </row>
    <row r="4308" ht="17.25">
      <c r="J4308" s="65"/>
    </row>
    <row r="4309" ht="17.25">
      <c r="J4309" s="65"/>
    </row>
    <row r="4310" ht="17.25">
      <c r="J4310" s="65"/>
    </row>
    <row r="4311" ht="17.25">
      <c r="J4311" s="65"/>
    </row>
    <row r="4312" ht="17.25">
      <c r="J4312" s="65"/>
    </row>
    <row r="4313" ht="17.25">
      <c r="J4313" s="65"/>
    </row>
    <row r="4314" ht="17.25">
      <c r="J4314" s="65"/>
    </row>
    <row r="4315" ht="17.25">
      <c r="J4315" s="65"/>
    </row>
    <row r="4316" ht="17.25">
      <c r="J4316" s="65"/>
    </row>
    <row r="4317" ht="17.25">
      <c r="J4317" s="65"/>
    </row>
    <row r="4318" ht="17.25">
      <c r="J4318" s="65"/>
    </row>
    <row r="4319" ht="17.25">
      <c r="J4319" s="65"/>
    </row>
    <row r="4320" ht="17.25">
      <c r="J4320" s="65"/>
    </row>
    <row r="4321" ht="17.25">
      <c r="J4321" s="65"/>
    </row>
    <row r="4322" ht="17.25">
      <c r="J4322" s="65"/>
    </row>
    <row r="4323" ht="17.25">
      <c r="J4323" s="65"/>
    </row>
    <row r="4324" ht="17.25">
      <c r="J4324" s="65"/>
    </row>
    <row r="4325" ht="17.25">
      <c r="J4325" s="65"/>
    </row>
    <row r="4326" ht="17.25">
      <c r="J4326" s="65"/>
    </row>
    <row r="4327" ht="17.25">
      <c r="J4327" s="65"/>
    </row>
    <row r="4328" ht="17.25">
      <c r="J4328" s="65"/>
    </row>
    <row r="4329" ht="17.25">
      <c r="J4329" s="65"/>
    </row>
    <row r="4330" ht="17.25">
      <c r="J4330" s="65"/>
    </row>
    <row r="4331" ht="17.25">
      <c r="J4331" s="65"/>
    </row>
    <row r="4332" ht="17.25">
      <c r="J4332" s="65"/>
    </row>
    <row r="4333" ht="17.25">
      <c r="J4333" s="65"/>
    </row>
    <row r="4334" ht="17.25">
      <c r="J4334" s="65"/>
    </row>
    <row r="4335" ht="17.25">
      <c r="J4335" s="65"/>
    </row>
    <row r="4336" ht="17.25">
      <c r="J4336" s="65"/>
    </row>
    <row r="4337" ht="17.25">
      <c r="J4337" s="65"/>
    </row>
    <row r="4338" ht="17.25">
      <c r="J4338" s="65"/>
    </row>
    <row r="4339" ht="17.25">
      <c r="J4339" s="65"/>
    </row>
    <row r="4340" ht="17.25">
      <c r="J4340" s="65"/>
    </row>
    <row r="4341" ht="17.25">
      <c r="J4341" s="65"/>
    </row>
    <row r="4342" ht="17.25">
      <c r="J4342" s="65"/>
    </row>
    <row r="4343" ht="17.25">
      <c r="J4343" s="65"/>
    </row>
    <row r="4344" ht="17.25">
      <c r="J4344" s="65"/>
    </row>
    <row r="4345" ht="17.25">
      <c r="J4345" s="65"/>
    </row>
    <row r="4346" ht="17.25">
      <c r="J4346" s="65"/>
    </row>
    <row r="4347" ht="17.25">
      <c r="J4347" s="65"/>
    </row>
    <row r="4348" ht="17.25">
      <c r="J4348" s="65"/>
    </row>
    <row r="4349" ht="17.25">
      <c r="J4349" s="65"/>
    </row>
    <row r="4350" ht="17.25">
      <c r="J4350" s="65"/>
    </row>
    <row r="4351" ht="17.25">
      <c r="J4351" s="65"/>
    </row>
    <row r="4352" ht="17.25">
      <c r="J4352" s="65"/>
    </row>
    <row r="4353" ht="17.25">
      <c r="J4353" s="65"/>
    </row>
    <row r="4354" ht="17.25">
      <c r="J4354" s="65"/>
    </row>
    <row r="4355" ht="17.25">
      <c r="J4355" s="65"/>
    </row>
    <row r="4356" ht="17.25">
      <c r="J4356" s="65"/>
    </row>
    <row r="4357" ht="17.25">
      <c r="J4357" s="65"/>
    </row>
    <row r="4358" ht="17.25">
      <c r="J4358" s="65"/>
    </row>
    <row r="4359" ht="17.25">
      <c r="J4359" s="65"/>
    </row>
    <row r="4360" ht="17.25">
      <c r="J4360" s="65"/>
    </row>
    <row r="4361" ht="17.25">
      <c r="J4361" s="65"/>
    </row>
    <row r="4362" ht="17.25">
      <c r="J4362" s="65"/>
    </row>
    <row r="4363" ht="17.25">
      <c r="J4363" s="65"/>
    </row>
    <row r="4364" ht="17.25">
      <c r="J4364" s="65"/>
    </row>
    <row r="4365" ht="17.25">
      <c r="J4365" s="65"/>
    </row>
    <row r="4366" ht="17.25">
      <c r="J4366" s="65"/>
    </row>
    <row r="4367" ht="17.25">
      <c r="J4367" s="65"/>
    </row>
    <row r="4368" ht="17.25">
      <c r="J4368" s="65"/>
    </row>
    <row r="4369" ht="17.25">
      <c r="J4369" s="65"/>
    </row>
    <row r="4370" ht="17.25">
      <c r="J4370" s="65"/>
    </row>
    <row r="4371" ht="17.25">
      <c r="J4371" s="65"/>
    </row>
    <row r="4372" ht="17.25">
      <c r="J4372" s="65"/>
    </row>
    <row r="4373" ht="17.25">
      <c r="J4373" s="65"/>
    </row>
    <row r="4374" ht="17.25">
      <c r="J4374" s="65"/>
    </row>
    <row r="4375" ht="17.25">
      <c r="J4375" s="65"/>
    </row>
    <row r="4376" ht="17.25">
      <c r="J4376" s="65"/>
    </row>
    <row r="4377" ht="17.25">
      <c r="J4377" s="65"/>
    </row>
    <row r="4378" ht="17.25">
      <c r="J4378" s="65"/>
    </row>
    <row r="4379" ht="17.25">
      <c r="J4379" s="65"/>
    </row>
    <row r="4380" ht="17.25">
      <c r="J4380" s="65"/>
    </row>
    <row r="4381" ht="17.25">
      <c r="J4381" s="65"/>
    </row>
    <row r="4382" ht="17.25">
      <c r="J4382" s="65"/>
    </row>
    <row r="4383" ht="17.25">
      <c r="J4383" s="65"/>
    </row>
    <row r="4384" ht="17.25">
      <c r="J4384" s="65"/>
    </row>
    <row r="4385" ht="17.25">
      <c r="J4385" s="65"/>
    </row>
    <row r="4386" ht="17.25">
      <c r="J4386" s="65"/>
    </row>
    <row r="4387" ht="17.25">
      <c r="J4387" s="65"/>
    </row>
    <row r="4388" ht="17.25">
      <c r="J4388" s="65"/>
    </row>
    <row r="4389" ht="17.25">
      <c r="J4389" s="65"/>
    </row>
    <row r="4390" ht="17.25">
      <c r="J4390" s="65"/>
    </row>
    <row r="4391" ht="17.25">
      <c r="J4391" s="65"/>
    </row>
    <row r="4392" ht="17.25">
      <c r="J4392" s="65"/>
    </row>
    <row r="4393" ht="17.25">
      <c r="J4393" s="65"/>
    </row>
    <row r="4394" ht="17.25">
      <c r="J4394" s="65"/>
    </row>
    <row r="4395" ht="17.25">
      <c r="J4395" s="65"/>
    </row>
    <row r="4396" ht="17.25">
      <c r="J4396" s="65"/>
    </row>
    <row r="4397" ht="17.25">
      <c r="J4397" s="65"/>
    </row>
    <row r="4398" ht="17.25">
      <c r="J4398" s="65"/>
    </row>
    <row r="4399" ht="17.25">
      <c r="J4399" s="65"/>
    </row>
    <row r="4400" ht="17.25">
      <c r="J4400" s="65"/>
    </row>
    <row r="4401" ht="17.25">
      <c r="J4401" s="65"/>
    </row>
    <row r="4402" ht="17.25">
      <c r="J4402" s="65"/>
    </row>
    <row r="4403" ht="17.25">
      <c r="J4403" s="65"/>
    </row>
    <row r="4404" ht="17.25">
      <c r="J4404" s="65"/>
    </row>
    <row r="4405" ht="17.25">
      <c r="J4405" s="65"/>
    </row>
    <row r="4406" ht="17.25">
      <c r="J4406" s="65"/>
    </row>
    <row r="4407" ht="17.25">
      <c r="J4407" s="65"/>
    </row>
    <row r="4408" ht="17.25">
      <c r="J4408" s="65"/>
    </row>
    <row r="4409" ht="17.25">
      <c r="J4409" s="65"/>
    </row>
    <row r="4410" ht="17.25">
      <c r="J4410" s="65"/>
    </row>
    <row r="4411" ht="17.25">
      <c r="J4411" s="65"/>
    </row>
    <row r="4412" ht="17.25">
      <c r="J4412" s="65"/>
    </row>
    <row r="4413" ht="17.25">
      <c r="J4413" s="65"/>
    </row>
    <row r="4414" ht="17.25">
      <c r="J4414" s="65"/>
    </row>
    <row r="4415" ht="17.25">
      <c r="J4415" s="65"/>
    </row>
    <row r="4416" ht="17.25">
      <c r="J4416" s="65"/>
    </row>
    <row r="4417" ht="17.25">
      <c r="J4417" s="65"/>
    </row>
    <row r="4418" ht="17.25">
      <c r="J4418" s="65"/>
    </row>
    <row r="4419" ht="17.25">
      <c r="J4419" s="65"/>
    </row>
    <row r="4420" ht="17.25">
      <c r="J4420" s="65"/>
    </row>
    <row r="4421" ht="17.25">
      <c r="J4421" s="65"/>
    </row>
    <row r="4422" ht="17.25">
      <c r="J4422" s="65"/>
    </row>
    <row r="4423" ht="17.25">
      <c r="J4423" s="65"/>
    </row>
    <row r="4424" ht="17.25">
      <c r="J4424" s="65"/>
    </row>
    <row r="4425" ht="17.25">
      <c r="J4425" s="65"/>
    </row>
    <row r="4426" ht="17.25">
      <c r="J4426" s="65"/>
    </row>
    <row r="4427" ht="17.25">
      <c r="J4427" s="65"/>
    </row>
    <row r="4428" ht="17.25">
      <c r="J4428" s="65"/>
    </row>
    <row r="4429" ht="17.25">
      <c r="J4429" s="65"/>
    </row>
    <row r="4430" ht="17.25">
      <c r="J4430" s="65"/>
    </row>
    <row r="4431" ht="17.25">
      <c r="J4431" s="65"/>
    </row>
    <row r="4432" ht="17.25">
      <c r="J4432" s="65"/>
    </row>
    <row r="4433" ht="17.25">
      <c r="J4433" s="65"/>
    </row>
    <row r="4434" ht="17.25">
      <c r="J4434" s="65"/>
    </row>
    <row r="4435" ht="17.25">
      <c r="J4435" s="65"/>
    </row>
    <row r="4436" ht="17.25">
      <c r="J4436" s="65"/>
    </row>
    <row r="4437" ht="17.25">
      <c r="J4437" s="65"/>
    </row>
    <row r="4438" ht="17.25">
      <c r="J4438" s="65"/>
    </row>
    <row r="4439" ht="17.25">
      <c r="J4439" s="65"/>
    </row>
    <row r="4440" ht="17.25">
      <c r="J4440" s="65"/>
    </row>
    <row r="4441" ht="17.25">
      <c r="J4441" s="65"/>
    </row>
    <row r="4442" ht="17.25">
      <c r="J4442" s="65"/>
    </row>
    <row r="4443" ht="17.25">
      <c r="J4443" s="65"/>
    </row>
    <row r="4444" ht="17.25">
      <c r="J4444" s="65"/>
    </row>
    <row r="4445" ht="17.25">
      <c r="J4445" s="65"/>
    </row>
    <row r="4446" ht="17.25">
      <c r="J4446" s="65"/>
    </row>
    <row r="4447" ht="17.25">
      <c r="J4447" s="65"/>
    </row>
    <row r="4448" ht="17.25">
      <c r="J4448" s="65"/>
    </row>
    <row r="4449" ht="17.25">
      <c r="J4449" s="65"/>
    </row>
    <row r="4450" ht="17.25">
      <c r="J4450" s="65"/>
    </row>
    <row r="4451" ht="17.25">
      <c r="J4451" s="65"/>
    </row>
    <row r="4452" ht="17.25">
      <c r="J4452" s="65"/>
    </row>
    <row r="4453" ht="17.25">
      <c r="J4453" s="65"/>
    </row>
    <row r="4454" ht="17.25">
      <c r="J4454" s="65"/>
    </row>
    <row r="4455" ht="17.25">
      <c r="J4455" s="65"/>
    </row>
    <row r="4456" ht="17.25">
      <c r="J4456" s="65"/>
    </row>
    <row r="4457" ht="17.25">
      <c r="J4457" s="65"/>
    </row>
    <row r="4458" ht="17.25">
      <c r="J4458" s="65"/>
    </row>
    <row r="4459" ht="17.25">
      <c r="J4459" s="65"/>
    </row>
    <row r="4460" ht="17.25">
      <c r="J4460" s="65"/>
    </row>
    <row r="4461" ht="17.25">
      <c r="J4461" s="65"/>
    </row>
    <row r="4462" ht="17.25">
      <c r="J4462" s="65"/>
    </row>
    <row r="4463" ht="17.25">
      <c r="J4463" s="65"/>
    </row>
    <row r="4464" ht="17.25">
      <c r="J4464" s="65"/>
    </row>
    <row r="4465" ht="17.25">
      <c r="J4465" s="65"/>
    </row>
    <row r="4466" ht="17.25">
      <c r="J4466" s="65"/>
    </row>
    <row r="4467" ht="17.25">
      <c r="J4467" s="65"/>
    </row>
    <row r="4468" ht="17.25">
      <c r="J4468" s="65"/>
    </row>
    <row r="4469" ht="17.25">
      <c r="J4469" s="65"/>
    </row>
    <row r="4470" ht="17.25">
      <c r="J4470" s="65"/>
    </row>
    <row r="4471" ht="17.25">
      <c r="J4471" s="65"/>
    </row>
    <row r="4472" ht="17.25">
      <c r="J4472" s="65"/>
    </row>
    <row r="4473" ht="17.25">
      <c r="J4473" s="65"/>
    </row>
    <row r="4474" ht="17.25">
      <c r="J4474" s="65"/>
    </row>
    <row r="4475" ht="17.25">
      <c r="J4475" s="65"/>
    </row>
    <row r="4476" ht="17.25">
      <c r="J4476" s="65"/>
    </row>
    <row r="4477" ht="17.25">
      <c r="J4477" s="65"/>
    </row>
    <row r="4478" ht="17.25">
      <c r="J4478" s="65"/>
    </row>
    <row r="4479" ht="17.25">
      <c r="J4479" s="65"/>
    </row>
    <row r="4480" ht="17.25">
      <c r="J4480" s="65"/>
    </row>
    <row r="4481" ht="17.25">
      <c r="J4481" s="65"/>
    </row>
    <row r="4482" ht="17.25">
      <c r="J4482" s="65"/>
    </row>
    <row r="4483" ht="17.25">
      <c r="J4483" s="65"/>
    </row>
    <row r="4484" ht="17.25">
      <c r="J4484" s="65"/>
    </row>
    <row r="4485" ht="17.25">
      <c r="J4485" s="65"/>
    </row>
    <row r="4486" ht="17.25">
      <c r="J4486" s="65"/>
    </row>
    <row r="4487" ht="17.25">
      <c r="J4487" s="65"/>
    </row>
    <row r="4488" ht="17.25">
      <c r="J4488" s="65"/>
    </row>
    <row r="4489" ht="17.25">
      <c r="J4489" s="65"/>
    </row>
    <row r="4490" ht="17.25">
      <c r="J4490" s="65"/>
    </row>
    <row r="4491" ht="17.25">
      <c r="J4491" s="65"/>
    </row>
    <row r="4492" ht="17.25">
      <c r="J4492" s="65"/>
    </row>
    <row r="4493" ht="17.25">
      <c r="J4493" s="65"/>
    </row>
    <row r="4494" ht="17.25">
      <c r="J4494" s="65"/>
    </row>
    <row r="4495" ht="17.25">
      <c r="J4495" s="65"/>
    </row>
    <row r="4496" ht="17.25">
      <c r="J4496" s="65"/>
    </row>
    <row r="4497" ht="17.25">
      <c r="J4497" s="65"/>
    </row>
    <row r="4498" ht="17.25">
      <c r="J4498" s="65"/>
    </row>
    <row r="4499" ht="17.25">
      <c r="J4499" s="65"/>
    </row>
    <row r="4500" ht="17.25">
      <c r="J4500" s="65"/>
    </row>
    <row r="4501" ht="17.25">
      <c r="J4501" s="65"/>
    </row>
    <row r="4502" ht="17.25">
      <c r="J4502" s="65"/>
    </row>
    <row r="4503" ht="17.25">
      <c r="J4503" s="65"/>
    </row>
    <row r="4504" ht="17.25">
      <c r="J4504" s="65"/>
    </row>
    <row r="4505" ht="17.25">
      <c r="J4505" s="65"/>
    </row>
    <row r="4506" ht="17.25">
      <c r="J4506" s="65"/>
    </row>
    <row r="4507" ht="17.25">
      <c r="J4507" s="65"/>
    </row>
    <row r="4508" ht="17.25">
      <c r="J4508" s="65"/>
    </row>
    <row r="4509" ht="17.25">
      <c r="J4509" s="65"/>
    </row>
    <row r="4510" ht="17.25">
      <c r="J4510" s="65"/>
    </row>
    <row r="4511" ht="17.25">
      <c r="J4511" s="65"/>
    </row>
    <row r="4512" ht="17.25">
      <c r="J4512" s="65"/>
    </row>
    <row r="4513" ht="17.25">
      <c r="J4513" s="65"/>
    </row>
    <row r="4514" ht="17.25">
      <c r="J4514" s="65"/>
    </row>
    <row r="4515" ht="17.25">
      <c r="J4515" s="65"/>
    </row>
    <row r="4516" ht="17.25">
      <c r="J4516" s="65"/>
    </row>
    <row r="4517" ht="17.25">
      <c r="J4517" s="65"/>
    </row>
    <row r="4518" ht="17.25">
      <c r="J4518" s="65"/>
    </row>
    <row r="4519" ht="17.25">
      <c r="J4519" s="65"/>
    </row>
    <row r="4520" ht="17.25">
      <c r="J4520" s="65"/>
    </row>
    <row r="4521" ht="17.25">
      <c r="J4521" s="65"/>
    </row>
    <row r="4522" ht="17.25">
      <c r="J4522" s="65"/>
    </row>
    <row r="4523" ht="17.25">
      <c r="J4523" s="65"/>
    </row>
    <row r="4524" ht="17.25">
      <c r="J4524" s="65"/>
    </row>
    <row r="4525" ht="17.25">
      <c r="J4525" s="65"/>
    </row>
    <row r="4526" ht="17.25">
      <c r="J4526" s="65"/>
    </row>
    <row r="4527" ht="17.25">
      <c r="J4527" s="65"/>
    </row>
    <row r="4528" ht="17.25">
      <c r="J4528" s="65"/>
    </row>
    <row r="4529" ht="17.25">
      <c r="J4529" s="65"/>
    </row>
    <row r="4530" ht="17.25">
      <c r="J4530" s="65"/>
    </row>
    <row r="4531" ht="17.25">
      <c r="J4531" s="65"/>
    </row>
    <row r="4532" ht="17.25">
      <c r="J4532" s="65"/>
    </row>
    <row r="4533" ht="17.25">
      <c r="J4533" s="65"/>
    </row>
    <row r="4534" ht="17.25">
      <c r="J4534" s="65"/>
    </row>
    <row r="4535" ht="17.25">
      <c r="J4535" s="65"/>
    </row>
    <row r="4536" ht="17.25">
      <c r="J4536" s="65"/>
    </row>
    <row r="4537" ht="17.25">
      <c r="J4537" s="65"/>
    </row>
    <row r="4538" ht="17.25">
      <c r="J4538" s="65"/>
    </row>
    <row r="4539" ht="17.25">
      <c r="J4539" s="65"/>
    </row>
    <row r="4540" ht="17.25">
      <c r="J4540" s="65"/>
    </row>
    <row r="4541" ht="17.25">
      <c r="J4541" s="65"/>
    </row>
    <row r="4542" ht="17.25">
      <c r="J4542" s="65"/>
    </row>
    <row r="4543" ht="17.25">
      <c r="J4543" s="65"/>
    </row>
    <row r="4544" ht="17.25">
      <c r="J4544" s="65"/>
    </row>
    <row r="4545" ht="17.25">
      <c r="J4545" s="65"/>
    </row>
    <row r="4546" ht="17.25">
      <c r="J4546" s="65"/>
    </row>
    <row r="4547" ht="17.25">
      <c r="J4547" s="65"/>
    </row>
    <row r="4548" ht="17.25">
      <c r="J4548" s="65"/>
    </row>
    <row r="4549" ht="17.25">
      <c r="J4549" s="65"/>
    </row>
    <row r="4550" ht="17.25">
      <c r="J4550" s="65"/>
    </row>
    <row r="4551" ht="17.25">
      <c r="J4551" s="65"/>
    </row>
    <row r="4552" ht="17.25">
      <c r="J4552" s="65"/>
    </row>
    <row r="4553" ht="17.25">
      <c r="J4553" s="65"/>
    </row>
    <row r="4554" ht="17.25">
      <c r="J4554" s="65"/>
    </row>
    <row r="4555" ht="17.25">
      <c r="J4555" s="65"/>
    </row>
    <row r="4556" ht="17.25">
      <c r="J4556" s="65"/>
    </row>
    <row r="4557" ht="17.25">
      <c r="J4557" s="65"/>
    </row>
    <row r="4558" ht="17.25">
      <c r="J4558" s="65"/>
    </row>
    <row r="4559" ht="17.25">
      <c r="J4559" s="65"/>
    </row>
    <row r="4560" ht="17.25">
      <c r="J4560" s="65"/>
    </row>
    <row r="4561" ht="17.25">
      <c r="J4561" s="65"/>
    </row>
    <row r="4562" ht="17.25">
      <c r="J4562" s="65"/>
    </row>
    <row r="4563" ht="17.25">
      <c r="J4563" s="65"/>
    </row>
    <row r="4564" ht="17.25">
      <c r="J4564" s="65"/>
    </row>
    <row r="4565" ht="17.25">
      <c r="J4565" s="65"/>
    </row>
    <row r="4566" ht="17.25">
      <c r="J4566" s="65"/>
    </row>
    <row r="4567" ht="17.25">
      <c r="J4567" s="65"/>
    </row>
    <row r="4568" ht="17.25">
      <c r="J4568" s="65"/>
    </row>
    <row r="4569" ht="17.25">
      <c r="J4569" s="65"/>
    </row>
    <row r="4570" ht="17.25">
      <c r="J4570" s="65"/>
    </row>
    <row r="4571" ht="17.25">
      <c r="J4571" s="65"/>
    </row>
    <row r="4572" ht="17.25">
      <c r="J4572" s="65"/>
    </row>
    <row r="4573" ht="17.25">
      <c r="J4573" s="65"/>
    </row>
    <row r="4574" ht="17.25">
      <c r="J4574" s="65"/>
    </row>
    <row r="4575" ht="17.25">
      <c r="J4575" s="65"/>
    </row>
    <row r="4576" ht="17.25">
      <c r="J4576" s="65"/>
    </row>
    <row r="4577" ht="17.25">
      <c r="J4577" s="65"/>
    </row>
    <row r="4578" ht="17.25">
      <c r="J4578" s="65"/>
    </row>
    <row r="4579" ht="17.25">
      <c r="J4579" s="65"/>
    </row>
    <row r="4580" ht="17.25">
      <c r="J4580" s="65"/>
    </row>
    <row r="4581" ht="17.25">
      <c r="J4581" s="65"/>
    </row>
    <row r="4582" ht="17.25">
      <c r="J4582" s="65"/>
    </row>
    <row r="4583" ht="17.25">
      <c r="J4583" s="65"/>
    </row>
    <row r="4584" ht="17.25">
      <c r="J4584" s="65"/>
    </row>
    <row r="4585" ht="17.25">
      <c r="J4585" s="65"/>
    </row>
    <row r="4586" ht="17.25">
      <c r="J4586" s="65"/>
    </row>
    <row r="4587" ht="17.25">
      <c r="J4587" s="65"/>
    </row>
    <row r="4588" ht="17.25">
      <c r="J4588" s="65"/>
    </row>
    <row r="4589" ht="17.25">
      <c r="J4589" s="65"/>
    </row>
    <row r="4590" ht="17.25">
      <c r="J4590" s="65"/>
    </row>
    <row r="4591" ht="17.25">
      <c r="J4591" s="65"/>
    </row>
    <row r="4592" ht="17.25">
      <c r="J4592" s="65"/>
    </row>
    <row r="4593" ht="17.25">
      <c r="J4593" s="65"/>
    </row>
    <row r="4594" ht="17.25">
      <c r="J4594" s="65"/>
    </row>
    <row r="4595" ht="17.25">
      <c r="J4595" s="65"/>
    </row>
    <row r="4596" ht="17.25">
      <c r="J4596" s="65"/>
    </row>
    <row r="4597" ht="17.25">
      <c r="J4597" s="65"/>
    </row>
    <row r="4598" ht="17.25">
      <c r="J4598" s="65"/>
    </row>
    <row r="4599" ht="17.25">
      <c r="J4599" s="65"/>
    </row>
    <row r="4600" ht="17.25">
      <c r="J4600" s="65"/>
    </row>
    <row r="4601" ht="17.25">
      <c r="J4601" s="65"/>
    </row>
    <row r="4602" ht="17.25">
      <c r="J4602" s="65"/>
    </row>
    <row r="4603" ht="17.25">
      <c r="J4603" s="65"/>
    </row>
    <row r="4604" ht="17.25">
      <c r="J4604" s="65"/>
    </row>
    <row r="4605" ht="17.25">
      <c r="J4605" s="65"/>
    </row>
    <row r="4606" ht="17.25">
      <c r="J4606" s="65"/>
    </row>
    <row r="4607" ht="17.25">
      <c r="J4607" s="65"/>
    </row>
    <row r="4608" ht="17.25">
      <c r="J4608" s="65"/>
    </row>
    <row r="4609" ht="17.25">
      <c r="J4609" s="65"/>
    </row>
    <row r="4610" ht="17.25">
      <c r="J4610" s="65"/>
    </row>
    <row r="4611" ht="17.25">
      <c r="J4611" s="65"/>
    </row>
    <row r="4612" ht="17.25">
      <c r="J4612" s="65"/>
    </row>
    <row r="4613" ht="17.25">
      <c r="J4613" s="65"/>
    </row>
    <row r="4614" ht="17.25">
      <c r="J4614" s="65"/>
    </row>
    <row r="4615" ht="17.25">
      <c r="J4615" s="65"/>
    </row>
    <row r="4616" ht="17.25">
      <c r="J4616" s="65"/>
    </row>
    <row r="4617" ht="17.25">
      <c r="J4617" s="65"/>
    </row>
    <row r="4618" ht="17.25">
      <c r="J4618" s="65"/>
    </row>
    <row r="4619" ht="17.25">
      <c r="J4619" s="65"/>
    </row>
    <row r="4620" ht="17.25">
      <c r="J4620" s="65"/>
    </row>
    <row r="4621" ht="17.25">
      <c r="J4621" s="65"/>
    </row>
    <row r="4622" ht="17.25">
      <c r="J4622" s="65"/>
    </row>
    <row r="4623" ht="17.25">
      <c r="J4623" s="65"/>
    </row>
    <row r="4624" ht="17.25">
      <c r="J4624" s="65"/>
    </row>
    <row r="4625" ht="17.25">
      <c r="J4625" s="65"/>
    </row>
    <row r="4626" ht="17.25">
      <c r="J4626" s="65"/>
    </row>
    <row r="4627" ht="17.25">
      <c r="J4627" s="65"/>
    </row>
    <row r="4628" ht="17.25">
      <c r="J4628" s="65"/>
    </row>
    <row r="4629" ht="17.25">
      <c r="J4629" s="65"/>
    </row>
    <row r="4630" ht="17.25">
      <c r="J4630" s="65"/>
    </row>
    <row r="4631" ht="17.25">
      <c r="J4631" s="65"/>
    </row>
    <row r="4632" ht="17.25">
      <c r="J4632" s="65"/>
    </row>
    <row r="4633" ht="17.25">
      <c r="J4633" s="65"/>
    </row>
    <row r="4634" ht="17.25">
      <c r="J4634" s="65"/>
    </row>
    <row r="4635" ht="17.25">
      <c r="J4635" s="65"/>
    </row>
    <row r="4636" ht="17.25">
      <c r="J4636" s="65"/>
    </row>
    <row r="4637" ht="17.25">
      <c r="J4637" s="65"/>
    </row>
    <row r="4638" ht="17.25">
      <c r="J4638" s="65"/>
    </row>
    <row r="4639" ht="17.25">
      <c r="J4639" s="65"/>
    </row>
    <row r="4640" ht="17.25">
      <c r="J4640" s="65"/>
    </row>
    <row r="4641" ht="17.25">
      <c r="J4641" s="65"/>
    </row>
    <row r="4642" ht="17.25">
      <c r="J4642" s="65"/>
    </row>
    <row r="4643" ht="17.25">
      <c r="J4643" s="65"/>
    </row>
    <row r="4644" ht="17.25">
      <c r="J4644" s="65"/>
    </row>
    <row r="4645" ht="17.25">
      <c r="J4645" s="65"/>
    </row>
    <row r="4646" ht="17.25">
      <c r="J4646" s="65"/>
    </row>
    <row r="4647" ht="17.25">
      <c r="J4647" s="65"/>
    </row>
    <row r="4648" ht="17.25">
      <c r="J4648" s="65"/>
    </row>
    <row r="4649" ht="17.25">
      <c r="J4649" s="65"/>
    </row>
    <row r="4650" ht="17.25">
      <c r="J4650" s="65"/>
    </row>
    <row r="4651" ht="17.25">
      <c r="J4651" s="65"/>
    </row>
    <row r="4652" ht="17.25">
      <c r="J4652" s="65"/>
    </row>
    <row r="4653" ht="17.25">
      <c r="J4653" s="65"/>
    </row>
    <row r="4654" ht="17.25">
      <c r="J4654" s="65"/>
    </row>
    <row r="4655" ht="17.25">
      <c r="J4655" s="65"/>
    </row>
    <row r="4656" ht="17.25">
      <c r="J4656" s="65"/>
    </row>
    <row r="4657" ht="17.25">
      <c r="J4657" s="65"/>
    </row>
    <row r="4658" ht="17.25">
      <c r="J4658" s="65"/>
    </row>
    <row r="4659" ht="17.25">
      <c r="J4659" s="65"/>
    </row>
    <row r="4660" ht="17.25">
      <c r="J4660" s="65"/>
    </row>
    <row r="4661" ht="17.25">
      <c r="J4661" s="65"/>
    </row>
    <row r="4662" ht="17.25">
      <c r="J4662" s="65"/>
    </row>
    <row r="4663" ht="17.25">
      <c r="J4663" s="65"/>
    </row>
    <row r="4664" ht="17.25">
      <c r="J4664" s="65"/>
    </row>
    <row r="4665" ht="17.25">
      <c r="J4665" s="65"/>
    </row>
    <row r="4666" ht="17.25">
      <c r="J4666" s="65"/>
    </row>
    <row r="4667" ht="17.25">
      <c r="J4667" s="65"/>
    </row>
    <row r="4668" ht="17.25">
      <c r="J4668" s="65"/>
    </row>
    <row r="4669" ht="17.25">
      <c r="J4669" s="65"/>
    </row>
    <row r="4670" ht="17.25">
      <c r="J4670" s="65"/>
    </row>
    <row r="4671" ht="17.25">
      <c r="J4671" s="65"/>
    </row>
    <row r="4672" ht="17.25">
      <c r="J4672" s="65"/>
    </row>
    <row r="4673" ht="17.25">
      <c r="J4673" s="65"/>
    </row>
    <row r="4674" ht="17.25">
      <c r="J4674" s="65"/>
    </row>
    <row r="4675" ht="17.25">
      <c r="J4675" s="65"/>
    </row>
    <row r="4676" ht="17.25">
      <c r="J4676" s="65"/>
    </row>
    <row r="4677" ht="17.25">
      <c r="J4677" s="65"/>
    </row>
    <row r="4678" ht="17.25">
      <c r="J4678" s="65"/>
    </row>
    <row r="4679" ht="17.25">
      <c r="J4679" s="65"/>
    </row>
    <row r="4680" ht="17.25">
      <c r="J4680" s="65"/>
    </row>
    <row r="4681" ht="17.25">
      <c r="J4681" s="65"/>
    </row>
    <row r="4682" ht="17.25">
      <c r="J4682" s="65"/>
    </row>
    <row r="4683" ht="17.25">
      <c r="J4683" s="65"/>
    </row>
    <row r="4684" ht="17.25">
      <c r="J4684" s="65"/>
    </row>
    <row r="4685" ht="17.25">
      <c r="J4685" s="65"/>
    </row>
    <row r="4686" ht="17.25">
      <c r="J4686" s="65"/>
    </row>
    <row r="4687" ht="17.25">
      <c r="J4687" s="65"/>
    </row>
    <row r="4688" ht="17.25">
      <c r="J4688" s="65"/>
    </row>
    <row r="4689" ht="17.25">
      <c r="J4689" s="65"/>
    </row>
    <row r="4690" ht="17.25">
      <c r="J4690" s="65"/>
    </row>
    <row r="4691" ht="17.25">
      <c r="J4691" s="65"/>
    </row>
    <row r="4692" ht="17.25">
      <c r="J4692" s="65"/>
    </row>
    <row r="4693" ht="17.25">
      <c r="J4693" s="65"/>
    </row>
    <row r="4694" ht="17.25">
      <c r="J4694" s="65"/>
    </row>
    <row r="4695" ht="17.25">
      <c r="J4695" s="65"/>
    </row>
    <row r="4696" ht="17.25">
      <c r="J4696" s="65"/>
    </row>
    <row r="4697" ht="17.25">
      <c r="J4697" s="65"/>
    </row>
    <row r="4698" ht="17.25">
      <c r="J4698" s="65"/>
    </row>
    <row r="4699" ht="17.25">
      <c r="J4699" s="65"/>
    </row>
    <row r="4700" ht="17.25">
      <c r="J4700" s="65"/>
    </row>
    <row r="4701" ht="17.25">
      <c r="J4701" s="65"/>
    </row>
    <row r="4702" ht="17.25">
      <c r="J4702" s="65"/>
    </row>
    <row r="4703" ht="17.25">
      <c r="J4703" s="65"/>
    </row>
    <row r="4704" ht="17.25">
      <c r="J4704" s="65"/>
    </row>
    <row r="4705" ht="17.25">
      <c r="J4705" s="65"/>
    </row>
    <row r="4706" ht="17.25">
      <c r="J4706" s="65"/>
    </row>
    <row r="4707" ht="17.25">
      <c r="J4707" s="65"/>
    </row>
    <row r="4708" ht="17.25">
      <c r="J4708" s="65"/>
    </row>
    <row r="4709" ht="17.25">
      <c r="J4709" s="65"/>
    </row>
    <row r="4710" ht="17.25">
      <c r="J4710" s="65"/>
    </row>
    <row r="4711" ht="17.25">
      <c r="J4711" s="65"/>
    </row>
    <row r="4712" ht="17.25">
      <c r="J4712" s="65"/>
    </row>
    <row r="4713" ht="17.25">
      <c r="J4713" s="65"/>
    </row>
    <row r="4714" ht="17.25">
      <c r="J4714" s="65"/>
    </row>
    <row r="4715" ht="17.25">
      <c r="J4715" s="65"/>
    </row>
    <row r="4716" ht="17.25">
      <c r="J4716" s="65"/>
    </row>
    <row r="4717" ht="17.25">
      <c r="J4717" s="65"/>
    </row>
    <row r="4718" ht="17.25">
      <c r="J4718" s="65"/>
    </row>
    <row r="4719" ht="17.25">
      <c r="J4719" s="65"/>
    </row>
    <row r="4720" ht="17.25">
      <c r="J4720" s="65"/>
    </row>
    <row r="4721" ht="17.25">
      <c r="J4721" s="65"/>
    </row>
    <row r="4722" ht="17.25">
      <c r="J4722" s="65"/>
    </row>
    <row r="4723" ht="17.25">
      <c r="J4723" s="65"/>
    </row>
    <row r="4724" ht="17.25">
      <c r="J4724" s="65"/>
    </row>
    <row r="4725" ht="17.25">
      <c r="J4725" s="65"/>
    </row>
    <row r="4726" ht="17.25">
      <c r="J4726" s="65"/>
    </row>
    <row r="4727" ht="17.25">
      <c r="J4727" s="65"/>
    </row>
    <row r="4728" ht="17.25">
      <c r="J4728" s="65"/>
    </row>
    <row r="4729" ht="17.25">
      <c r="J4729" s="65"/>
    </row>
    <row r="4730" ht="17.25">
      <c r="J4730" s="65"/>
    </row>
    <row r="4731" ht="17.25">
      <c r="J4731" s="65"/>
    </row>
    <row r="4732" ht="17.25">
      <c r="J4732" s="65"/>
    </row>
    <row r="4733" ht="17.25">
      <c r="J4733" s="65"/>
    </row>
    <row r="4734" ht="17.25">
      <c r="J4734" s="65"/>
    </row>
    <row r="4735" ht="17.25">
      <c r="J4735" s="65"/>
    </row>
    <row r="4736" ht="17.25">
      <c r="J4736" s="65"/>
    </row>
    <row r="4737" ht="17.25">
      <c r="J4737" s="65"/>
    </row>
    <row r="4738" ht="17.25">
      <c r="J4738" s="65"/>
    </row>
    <row r="4739" ht="17.25">
      <c r="J4739" s="65"/>
    </row>
    <row r="4740" ht="17.25">
      <c r="J4740" s="65"/>
    </row>
    <row r="4741" ht="17.25">
      <c r="J4741" s="65"/>
    </row>
    <row r="4742" ht="17.25">
      <c r="J4742" s="65"/>
    </row>
    <row r="4743" ht="17.25">
      <c r="J4743" s="65"/>
    </row>
    <row r="4744" ht="17.25">
      <c r="J4744" s="65"/>
    </row>
    <row r="4745" ht="17.25">
      <c r="J4745" s="65"/>
    </row>
    <row r="4746" ht="17.25">
      <c r="J4746" s="65"/>
    </row>
    <row r="4747" ht="17.25">
      <c r="J4747" s="65"/>
    </row>
    <row r="4748" ht="17.25">
      <c r="J4748" s="65"/>
    </row>
    <row r="4749" ht="17.25">
      <c r="J4749" s="65"/>
    </row>
    <row r="4750" ht="17.25">
      <c r="J4750" s="65"/>
    </row>
    <row r="4751" ht="17.25">
      <c r="J4751" s="65"/>
    </row>
    <row r="4752" ht="17.25">
      <c r="J4752" s="65"/>
    </row>
    <row r="4753" ht="17.25">
      <c r="J4753" s="65"/>
    </row>
    <row r="4754" ht="17.25">
      <c r="J4754" s="65"/>
    </row>
    <row r="4755" ht="17.25">
      <c r="J4755" s="65"/>
    </row>
    <row r="4756" ht="17.25">
      <c r="J4756" s="65"/>
    </row>
    <row r="4757" ht="17.25">
      <c r="J4757" s="65"/>
    </row>
    <row r="4758" ht="17.25">
      <c r="J4758" s="65"/>
    </row>
    <row r="4759" ht="17.25">
      <c r="J4759" s="65"/>
    </row>
    <row r="4760" ht="17.25">
      <c r="J4760" s="65"/>
    </row>
    <row r="4761" ht="17.25">
      <c r="J4761" s="65"/>
    </row>
    <row r="4762" ht="17.25">
      <c r="J4762" s="65"/>
    </row>
    <row r="4763" ht="17.25">
      <c r="J4763" s="65"/>
    </row>
    <row r="4764" ht="17.25">
      <c r="J4764" s="65"/>
    </row>
    <row r="4765" ht="17.25">
      <c r="J4765" s="65"/>
    </row>
    <row r="4766" ht="17.25">
      <c r="J4766" s="65"/>
    </row>
    <row r="4767" ht="17.25">
      <c r="J4767" s="65"/>
    </row>
    <row r="4768" ht="17.25">
      <c r="J4768" s="65"/>
    </row>
    <row r="4769" ht="17.25">
      <c r="J4769" s="65"/>
    </row>
    <row r="4770" ht="17.25">
      <c r="J4770" s="65"/>
    </row>
    <row r="4771" ht="17.25">
      <c r="J4771" s="65"/>
    </row>
    <row r="4772" ht="17.25">
      <c r="J4772" s="65"/>
    </row>
    <row r="4773" ht="17.25">
      <c r="J4773" s="65"/>
    </row>
    <row r="4774" ht="17.25">
      <c r="J4774" s="65"/>
    </row>
    <row r="4775" ht="17.25">
      <c r="J4775" s="65"/>
    </row>
    <row r="4776" ht="17.25">
      <c r="J4776" s="65"/>
    </row>
    <row r="4777" ht="17.25">
      <c r="J4777" s="65"/>
    </row>
    <row r="4778" ht="17.25">
      <c r="J4778" s="65"/>
    </row>
    <row r="4779" ht="17.25">
      <c r="J4779" s="65"/>
    </row>
    <row r="4780" ht="17.25">
      <c r="J4780" s="65"/>
    </row>
    <row r="4781" ht="17.25">
      <c r="J4781" s="65"/>
    </row>
    <row r="4782" ht="17.25">
      <c r="J4782" s="65"/>
    </row>
    <row r="4783" ht="17.25">
      <c r="J4783" s="65"/>
    </row>
    <row r="4784" ht="17.25">
      <c r="J4784" s="65"/>
    </row>
    <row r="4785" ht="17.25">
      <c r="J4785" s="65"/>
    </row>
    <row r="4786" ht="17.25">
      <c r="J4786" s="65"/>
    </row>
    <row r="4787" ht="17.25">
      <c r="J4787" s="65"/>
    </row>
    <row r="4788" ht="17.25">
      <c r="J4788" s="65"/>
    </row>
    <row r="4789" ht="17.25">
      <c r="J4789" s="65"/>
    </row>
    <row r="4790" ht="17.25">
      <c r="J4790" s="65"/>
    </row>
    <row r="4791" ht="17.25">
      <c r="J4791" s="65"/>
    </row>
    <row r="4792" ht="17.25">
      <c r="J4792" s="65"/>
    </row>
    <row r="4793" ht="17.25">
      <c r="J4793" s="65"/>
    </row>
    <row r="4794" ht="17.25">
      <c r="J4794" s="65"/>
    </row>
    <row r="4795" ht="17.25">
      <c r="J4795" s="65"/>
    </row>
    <row r="4796" ht="17.25">
      <c r="J4796" s="65"/>
    </row>
    <row r="4797" ht="17.25">
      <c r="J4797" s="65"/>
    </row>
    <row r="4798" ht="17.25">
      <c r="J4798" s="65"/>
    </row>
    <row r="4799" ht="17.25">
      <c r="J4799" s="65"/>
    </row>
    <row r="4800" ht="17.25">
      <c r="J4800" s="65"/>
    </row>
    <row r="4801" ht="17.25">
      <c r="J4801" s="65"/>
    </row>
    <row r="4802" ht="17.25">
      <c r="J4802" s="65"/>
    </row>
    <row r="4803" ht="17.25">
      <c r="J4803" s="65"/>
    </row>
    <row r="4804" ht="17.25">
      <c r="J4804" s="65"/>
    </row>
    <row r="4805" ht="17.25">
      <c r="J4805" s="65"/>
    </row>
    <row r="4806" ht="17.25">
      <c r="J4806" s="65"/>
    </row>
    <row r="4807" ht="17.25">
      <c r="J4807" s="65"/>
    </row>
    <row r="4808" ht="17.25">
      <c r="J4808" s="65"/>
    </row>
    <row r="4809" ht="17.25">
      <c r="J4809" s="65"/>
    </row>
    <row r="4810" ht="17.25">
      <c r="J4810" s="65"/>
    </row>
    <row r="4811" ht="17.25">
      <c r="J4811" s="65"/>
    </row>
    <row r="4812" ht="17.25">
      <c r="J4812" s="65"/>
    </row>
    <row r="4813" ht="17.25">
      <c r="J4813" s="65"/>
    </row>
    <row r="4814" ht="17.25">
      <c r="J4814" s="65"/>
    </row>
    <row r="4815" ht="17.25">
      <c r="J4815" s="65"/>
    </row>
    <row r="4816" ht="17.25">
      <c r="J4816" s="65"/>
    </row>
    <row r="4817" ht="17.25">
      <c r="J4817" s="65"/>
    </row>
    <row r="4818" ht="17.25">
      <c r="J4818" s="65"/>
    </row>
    <row r="4819" ht="17.25">
      <c r="J4819" s="65"/>
    </row>
    <row r="4820" ht="17.25">
      <c r="J4820" s="65"/>
    </row>
    <row r="4821" ht="17.25">
      <c r="J4821" s="65"/>
    </row>
    <row r="4822" ht="17.25">
      <c r="J4822" s="65"/>
    </row>
    <row r="4823" ht="17.25">
      <c r="J4823" s="65"/>
    </row>
    <row r="4824" ht="17.25">
      <c r="J4824" s="65"/>
    </row>
    <row r="4825" ht="17.25">
      <c r="J4825" s="65"/>
    </row>
    <row r="4826" ht="17.25">
      <c r="J4826" s="65"/>
    </row>
    <row r="4827" ht="17.25">
      <c r="J4827" s="65"/>
    </row>
    <row r="4828" ht="17.25">
      <c r="J4828" s="65"/>
    </row>
    <row r="4829" ht="17.25">
      <c r="J4829" s="65"/>
    </row>
    <row r="4830" ht="17.25">
      <c r="J4830" s="65"/>
    </row>
    <row r="4831" ht="17.25">
      <c r="J4831" s="65"/>
    </row>
    <row r="4832" ht="17.25">
      <c r="J4832" s="65"/>
    </row>
    <row r="4833" ht="17.25">
      <c r="J4833" s="65"/>
    </row>
    <row r="4834" ht="17.25">
      <c r="J4834" s="65"/>
    </row>
    <row r="4835" ht="17.25">
      <c r="J4835" s="65"/>
    </row>
    <row r="4836" ht="17.25">
      <c r="J4836" s="65"/>
    </row>
    <row r="4837" ht="17.25">
      <c r="J4837" s="65"/>
    </row>
    <row r="4838" ht="17.25">
      <c r="J4838" s="65"/>
    </row>
    <row r="4839" ht="17.25">
      <c r="J4839" s="65"/>
    </row>
    <row r="4840" ht="17.25">
      <c r="J4840" s="65"/>
    </row>
    <row r="4841" ht="17.25">
      <c r="J4841" s="65"/>
    </row>
    <row r="4842" ht="17.25">
      <c r="J4842" s="65"/>
    </row>
    <row r="4843" ht="17.25">
      <c r="J4843" s="65"/>
    </row>
    <row r="4844" ht="17.25">
      <c r="J4844" s="65"/>
    </row>
    <row r="4845" ht="17.25">
      <c r="J4845" s="65"/>
    </row>
    <row r="4846" ht="17.25">
      <c r="J4846" s="65"/>
    </row>
    <row r="4847" ht="17.25">
      <c r="J4847" s="65"/>
    </row>
    <row r="4848" ht="17.25">
      <c r="J4848" s="65"/>
    </row>
    <row r="4849" ht="17.25">
      <c r="J4849" s="65"/>
    </row>
    <row r="4850" ht="17.25">
      <c r="J4850" s="65"/>
    </row>
    <row r="4851" ht="17.25">
      <c r="J4851" s="65"/>
    </row>
    <row r="4852" ht="17.25">
      <c r="J4852" s="65"/>
    </row>
    <row r="4853" ht="17.25">
      <c r="J4853" s="65"/>
    </row>
    <row r="4854" ht="17.25">
      <c r="J4854" s="65"/>
    </row>
    <row r="4855" ht="17.25">
      <c r="J4855" s="65"/>
    </row>
    <row r="4856" ht="17.25">
      <c r="J4856" s="65"/>
    </row>
    <row r="4857" ht="17.25">
      <c r="J4857" s="65"/>
    </row>
    <row r="4858" ht="17.25">
      <c r="J4858" s="65"/>
    </row>
    <row r="4859" ht="17.25">
      <c r="J4859" s="65"/>
    </row>
    <row r="4860" ht="17.25">
      <c r="J4860" s="65"/>
    </row>
    <row r="4861" ht="17.25">
      <c r="J4861" s="65"/>
    </row>
    <row r="4862" ht="17.25">
      <c r="J4862" s="65"/>
    </row>
    <row r="4863" ht="17.25">
      <c r="J4863" s="65"/>
    </row>
    <row r="4864" ht="17.25">
      <c r="J4864" s="65"/>
    </row>
    <row r="4865" ht="17.25">
      <c r="J4865" s="65"/>
    </row>
    <row r="4866" ht="17.25">
      <c r="J4866" s="65"/>
    </row>
    <row r="4867" ht="17.25">
      <c r="J4867" s="65"/>
    </row>
    <row r="4868" ht="17.25">
      <c r="J4868" s="65"/>
    </row>
    <row r="4869" ht="17.25">
      <c r="J4869" s="65"/>
    </row>
    <row r="4870" ht="17.25">
      <c r="J4870" s="65"/>
    </row>
    <row r="4871" ht="17.25">
      <c r="J4871" s="65"/>
    </row>
    <row r="4872" ht="17.25">
      <c r="J4872" s="65"/>
    </row>
    <row r="4873" ht="17.25">
      <c r="J4873" s="65"/>
    </row>
    <row r="4874" ht="17.25">
      <c r="J4874" s="65"/>
    </row>
    <row r="4875" ht="17.25">
      <c r="J4875" s="65"/>
    </row>
    <row r="4876" ht="17.25">
      <c r="J4876" s="65"/>
    </row>
    <row r="4877" ht="17.25">
      <c r="J4877" s="65"/>
    </row>
    <row r="4878" ht="17.25">
      <c r="J4878" s="65"/>
    </row>
    <row r="4879" ht="17.25">
      <c r="J4879" s="65"/>
    </row>
    <row r="4880" ht="17.25">
      <c r="J4880" s="65"/>
    </row>
    <row r="4881" ht="17.25">
      <c r="J4881" s="65"/>
    </row>
    <row r="4882" ht="17.25">
      <c r="J4882" s="65"/>
    </row>
    <row r="4883" ht="17.25">
      <c r="J4883" s="65"/>
    </row>
    <row r="4884" ht="17.25">
      <c r="J4884" s="65"/>
    </row>
    <row r="4885" ht="17.25">
      <c r="J4885" s="65"/>
    </row>
    <row r="4886" ht="17.25">
      <c r="J4886" s="65"/>
    </row>
    <row r="4887" ht="17.25">
      <c r="J4887" s="65"/>
    </row>
    <row r="4888" ht="17.25">
      <c r="J4888" s="65"/>
    </row>
    <row r="4889" ht="17.25">
      <c r="J4889" s="65"/>
    </row>
    <row r="4890" ht="17.25">
      <c r="J4890" s="65"/>
    </row>
    <row r="4891" ht="17.25">
      <c r="J4891" s="65"/>
    </row>
    <row r="4892" ht="17.25">
      <c r="J4892" s="65"/>
    </row>
    <row r="4893" ht="17.25">
      <c r="J4893" s="65"/>
    </row>
    <row r="4894" ht="17.25">
      <c r="J4894" s="65"/>
    </row>
    <row r="4895" ht="17.25">
      <c r="J4895" s="65"/>
    </row>
    <row r="4896" ht="17.25">
      <c r="J4896" s="65"/>
    </row>
    <row r="4897" ht="17.25">
      <c r="J4897" s="65"/>
    </row>
    <row r="4898" ht="17.25">
      <c r="J4898" s="65"/>
    </row>
    <row r="4899" ht="17.25">
      <c r="J4899" s="65"/>
    </row>
    <row r="4900" ht="17.25">
      <c r="J4900" s="65"/>
    </row>
    <row r="4901" ht="17.25">
      <c r="J4901" s="65"/>
    </row>
    <row r="4902" ht="17.25">
      <c r="J4902" s="65"/>
    </row>
    <row r="4903" ht="17.25">
      <c r="J4903" s="65"/>
    </row>
    <row r="4904" ht="17.25">
      <c r="J4904" s="65"/>
    </row>
    <row r="4905" ht="17.25">
      <c r="J4905" s="65"/>
    </row>
    <row r="4906" ht="17.25">
      <c r="J4906" s="65"/>
    </row>
    <row r="4907" ht="17.25">
      <c r="J4907" s="65"/>
    </row>
    <row r="4908" ht="17.25">
      <c r="J4908" s="65"/>
    </row>
    <row r="4909" ht="17.25">
      <c r="J4909" s="65"/>
    </row>
    <row r="4910" ht="17.25">
      <c r="J4910" s="65"/>
    </row>
    <row r="4911" ht="17.25">
      <c r="J4911" s="65"/>
    </row>
    <row r="4912" ht="17.25">
      <c r="J4912" s="65"/>
    </row>
    <row r="4913" ht="17.25">
      <c r="J4913" s="65"/>
    </row>
    <row r="4914" ht="17.25">
      <c r="J4914" s="65"/>
    </row>
    <row r="4915" ht="17.25">
      <c r="J4915" s="65"/>
    </row>
    <row r="4916" ht="17.25">
      <c r="J4916" s="65"/>
    </row>
    <row r="4917" ht="17.25">
      <c r="J4917" s="65"/>
    </row>
    <row r="4918" ht="17.25">
      <c r="J4918" s="65"/>
    </row>
    <row r="4919" ht="17.25">
      <c r="J4919" s="65"/>
    </row>
    <row r="4920" ht="17.25">
      <c r="J4920" s="65"/>
    </row>
    <row r="4921" ht="17.25">
      <c r="J4921" s="65"/>
    </row>
    <row r="4922" ht="17.25">
      <c r="J4922" s="65"/>
    </row>
    <row r="4923" ht="17.25">
      <c r="J4923" s="65"/>
    </row>
    <row r="4924" ht="17.25">
      <c r="J4924" s="65"/>
    </row>
    <row r="4925" ht="17.25">
      <c r="J4925" s="65"/>
    </row>
    <row r="4926" ht="17.25">
      <c r="J4926" s="65"/>
    </row>
    <row r="4927" ht="17.25">
      <c r="J4927" s="65"/>
    </row>
    <row r="4928" ht="17.25">
      <c r="J4928" s="65"/>
    </row>
    <row r="4929" ht="17.25">
      <c r="J4929" s="65"/>
    </row>
    <row r="4930" ht="17.25">
      <c r="J4930" s="65"/>
    </row>
    <row r="4931" ht="17.25">
      <c r="J4931" s="65"/>
    </row>
    <row r="4932" ht="17.25">
      <c r="J4932" s="65"/>
    </row>
    <row r="4933" ht="17.25">
      <c r="J4933" s="65"/>
    </row>
    <row r="4934" ht="17.25">
      <c r="J4934" s="65"/>
    </row>
    <row r="4935" ht="17.25">
      <c r="J4935" s="65"/>
    </row>
    <row r="4936" ht="17.25">
      <c r="J4936" s="65"/>
    </row>
    <row r="4937" ht="17.25">
      <c r="J4937" s="65"/>
    </row>
    <row r="4938" ht="17.25">
      <c r="J4938" s="65"/>
    </row>
    <row r="4939" ht="17.25">
      <c r="J4939" s="65"/>
    </row>
    <row r="4940" ht="17.25">
      <c r="J4940" s="65"/>
    </row>
    <row r="4941" ht="17.25">
      <c r="J4941" s="65"/>
    </row>
    <row r="4942" ht="17.25">
      <c r="J4942" s="65"/>
    </row>
    <row r="4943" ht="17.25">
      <c r="J4943" s="65"/>
    </row>
    <row r="4944" ht="17.25">
      <c r="J4944" s="65"/>
    </row>
    <row r="4945" ht="17.25">
      <c r="J4945" s="65"/>
    </row>
    <row r="4946" ht="17.25">
      <c r="J4946" s="65"/>
    </row>
    <row r="4947" ht="17.25">
      <c r="J4947" s="65"/>
    </row>
    <row r="4948" ht="17.25">
      <c r="J4948" s="65"/>
    </row>
    <row r="4949" ht="17.25">
      <c r="J4949" s="65"/>
    </row>
    <row r="4950" ht="17.25">
      <c r="J4950" s="65"/>
    </row>
    <row r="4951" ht="17.25">
      <c r="J4951" s="65"/>
    </row>
    <row r="4952" ht="17.25">
      <c r="J4952" s="65"/>
    </row>
    <row r="4953" ht="17.25">
      <c r="J4953" s="65"/>
    </row>
    <row r="4954" ht="17.25">
      <c r="J4954" s="65"/>
    </row>
    <row r="4955" ht="17.25">
      <c r="J4955" s="65"/>
    </row>
    <row r="4956" ht="17.25">
      <c r="J4956" s="65"/>
    </row>
    <row r="4957" ht="17.25">
      <c r="J4957" s="65"/>
    </row>
    <row r="4958" ht="17.25">
      <c r="J4958" s="65"/>
    </row>
    <row r="4959" ht="17.25">
      <c r="J4959" s="65"/>
    </row>
    <row r="4960" ht="17.25">
      <c r="J4960" s="65"/>
    </row>
    <row r="4961" ht="17.25">
      <c r="J4961" s="65"/>
    </row>
    <row r="4962" ht="17.25">
      <c r="J4962" s="65"/>
    </row>
    <row r="4963" ht="17.25">
      <c r="J4963" s="65"/>
    </row>
    <row r="4964" ht="17.25">
      <c r="J4964" s="65"/>
    </row>
    <row r="4965" ht="17.25">
      <c r="J4965" s="65"/>
    </row>
    <row r="4966" ht="17.25">
      <c r="J4966" s="65"/>
    </row>
    <row r="4967" ht="17.25">
      <c r="J4967" s="65"/>
    </row>
    <row r="4968" ht="17.25">
      <c r="J4968" s="65"/>
    </row>
    <row r="4969" ht="17.25">
      <c r="J4969" s="65"/>
    </row>
    <row r="4970" ht="17.25">
      <c r="J4970" s="65"/>
    </row>
    <row r="4971" ht="17.25">
      <c r="J4971" s="65"/>
    </row>
    <row r="4972" ht="17.25">
      <c r="J4972" s="65"/>
    </row>
    <row r="4973" ht="17.25">
      <c r="J4973" s="65"/>
    </row>
    <row r="4974" ht="17.25">
      <c r="J4974" s="65"/>
    </row>
    <row r="4975" ht="17.25">
      <c r="J4975" s="65"/>
    </row>
    <row r="4976" ht="17.25">
      <c r="J4976" s="65"/>
    </row>
    <row r="4977" ht="17.25">
      <c r="J4977" s="65"/>
    </row>
    <row r="4978" ht="17.25">
      <c r="J4978" s="65"/>
    </row>
    <row r="4979" ht="17.25">
      <c r="J4979" s="65"/>
    </row>
    <row r="4980" ht="17.25">
      <c r="J4980" s="65"/>
    </row>
    <row r="4981" ht="17.25">
      <c r="J4981" s="65"/>
    </row>
    <row r="4982" ht="17.25">
      <c r="J4982" s="65"/>
    </row>
    <row r="4983" ht="17.25">
      <c r="J4983" s="65"/>
    </row>
    <row r="4984" ht="17.25">
      <c r="J4984" s="65"/>
    </row>
    <row r="4985" ht="17.25">
      <c r="J4985" s="65"/>
    </row>
    <row r="4986" ht="17.25">
      <c r="J4986" s="65"/>
    </row>
    <row r="4987" ht="17.25">
      <c r="J4987" s="65"/>
    </row>
    <row r="4988" ht="17.25">
      <c r="J4988" s="65"/>
    </row>
    <row r="4989" ht="17.25">
      <c r="J4989" s="65"/>
    </row>
    <row r="4990" ht="17.25">
      <c r="J4990" s="65"/>
    </row>
    <row r="4991" ht="17.25">
      <c r="J4991" s="65"/>
    </row>
    <row r="4992" ht="17.25">
      <c r="J4992" s="65"/>
    </row>
    <row r="4993" ht="17.25">
      <c r="J4993" s="65"/>
    </row>
    <row r="4994" ht="17.25">
      <c r="J4994" s="65"/>
    </row>
    <row r="4995" ht="17.25">
      <c r="J4995" s="65"/>
    </row>
    <row r="4996" ht="17.25">
      <c r="J4996" s="65"/>
    </row>
    <row r="4997" ht="17.25">
      <c r="J4997" s="65"/>
    </row>
    <row r="4998" ht="17.25">
      <c r="J4998" s="65"/>
    </row>
    <row r="4999" ht="17.25">
      <c r="J4999" s="65"/>
    </row>
    <row r="5000" ht="17.25">
      <c r="J5000" s="65"/>
    </row>
    <row r="5001" ht="17.25">
      <c r="J5001" s="65"/>
    </row>
    <row r="5002" ht="17.25">
      <c r="J5002" s="65"/>
    </row>
    <row r="5003" ht="17.25">
      <c r="J5003" s="65"/>
    </row>
    <row r="5004" ht="17.25">
      <c r="J5004" s="65"/>
    </row>
    <row r="5005" ht="17.25">
      <c r="J5005" s="65"/>
    </row>
    <row r="5006" ht="17.25">
      <c r="J5006" s="65"/>
    </row>
    <row r="5007" ht="17.25">
      <c r="J5007" s="65"/>
    </row>
    <row r="5008" ht="17.25">
      <c r="J5008" s="65"/>
    </row>
    <row r="5009" ht="17.25">
      <c r="J5009" s="65"/>
    </row>
    <row r="5010" ht="17.25">
      <c r="J5010" s="65"/>
    </row>
    <row r="5011" ht="17.25">
      <c r="J5011" s="65"/>
    </row>
    <row r="5012" ht="17.25">
      <c r="J5012" s="65"/>
    </row>
    <row r="5013" ht="17.25">
      <c r="J5013" s="65"/>
    </row>
    <row r="5014" ht="17.25">
      <c r="J5014" s="65"/>
    </row>
    <row r="5015" ht="17.25">
      <c r="J5015" s="65"/>
    </row>
    <row r="5016" ht="17.25">
      <c r="J5016" s="65"/>
    </row>
    <row r="5017" ht="17.25">
      <c r="J5017" s="65"/>
    </row>
    <row r="5018" ht="17.25">
      <c r="J5018" s="65"/>
    </row>
    <row r="5019" ht="17.25">
      <c r="J5019" s="65"/>
    </row>
    <row r="5020" ht="17.25">
      <c r="J5020" s="65"/>
    </row>
    <row r="5021" ht="17.25">
      <c r="J5021" s="65"/>
    </row>
    <row r="5022" ht="17.25">
      <c r="J5022" s="65"/>
    </row>
    <row r="5023" ht="17.25">
      <c r="J5023" s="65"/>
    </row>
    <row r="5024" ht="17.25">
      <c r="J5024" s="65"/>
    </row>
    <row r="5025" ht="17.25">
      <c r="J5025" s="65"/>
    </row>
    <row r="5026" ht="17.25">
      <c r="J5026" s="65"/>
    </row>
    <row r="5027" ht="17.25">
      <c r="J5027" s="65"/>
    </row>
    <row r="5028" ht="17.25">
      <c r="J5028" s="65"/>
    </row>
    <row r="5029" ht="17.25">
      <c r="J5029" s="65"/>
    </row>
    <row r="5030" ht="17.25">
      <c r="J5030" s="65"/>
    </row>
    <row r="5031" ht="17.25">
      <c r="J5031" s="65"/>
    </row>
    <row r="5032" ht="17.25">
      <c r="J5032" s="65"/>
    </row>
    <row r="5033" ht="17.25">
      <c r="J5033" s="65"/>
    </row>
    <row r="5034" ht="17.25">
      <c r="J5034" s="65"/>
    </row>
    <row r="5035" ht="17.25">
      <c r="J5035" s="65"/>
    </row>
    <row r="5036" ht="17.25">
      <c r="J5036" s="65"/>
    </row>
    <row r="5037" ht="17.25">
      <c r="J5037" s="65"/>
    </row>
    <row r="5038" ht="17.25">
      <c r="J5038" s="65"/>
    </row>
    <row r="5039" ht="17.25">
      <c r="J5039" s="65"/>
    </row>
    <row r="5040" ht="17.25">
      <c r="J5040" s="65"/>
    </row>
    <row r="5041" ht="17.25">
      <c r="J5041" s="65"/>
    </row>
    <row r="5042" ht="17.25">
      <c r="J5042" s="65"/>
    </row>
    <row r="5043" ht="17.25">
      <c r="J5043" s="65"/>
    </row>
    <row r="5044" ht="17.25">
      <c r="J5044" s="65"/>
    </row>
    <row r="5045" ht="17.25">
      <c r="J5045" s="65"/>
    </row>
    <row r="5046" ht="17.25">
      <c r="J5046" s="65"/>
    </row>
    <row r="5047" ht="17.25">
      <c r="J5047" s="65"/>
    </row>
    <row r="5048" ht="17.25">
      <c r="J5048" s="65"/>
    </row>
    <row r="5049" ht="17.25">
      <c r="J5049" s="65"/>
    </row>
    <row r="5050" ht="17.25">
      <c r="J5050" s="65"/>
    </row>
    <row r="5051" ht="17.25">
      <c r="J5051" s="65"/>
    </row>
    <row r="5052" ht="17.25">
      <c r="J5052" s="65"/>
    </row>
    <row r="5053" ht="17.25">
      <c r="J5053" s="65"/>
    </row>
    <row r="5054" ht="17.25">
      <c r="J5054" s="65"/>
    </row>
    <row r="5055" ht="17.25">
      <c r="J5055" s="65"/>
    </row>
    <row r="5056" ht="17.25">
      <c r="J5056" s="65"/>
    </row>
    <row r="5057" ht="17.25">
      <c r="J5057" s="65"/>
    </row>
    <row r="5058" ht="17.25">
      <c r="J5058" s="65"/>
    </row>
    <row r="5059" ht="17.25">
      <c r="J5059" s="65"/>
    </row>
    <row r="5060" ht="17.25">
      <c r="J5060" s="65"/>
    </row>
    <row r="5061" ht="17.25">
      <c r="J5061" s="65"/>
    </row>
    <row r="5062" ht="17.25">
      <c r="J5062" s="65"/>
    </row>
    <row r="5063" ht="17.25">
      <c r="J5063" s="65"/>
    </row>
    <row r="5064" ht="17.25">
      <c r="J5064" s="65"/>
    </row>
    <row r="5065" ht="17.25">
      <c r="J5065" s="65"/>
    </row>
    <row r="5066" ht="17.25">
      <c r="J5066" s="65"/>
    </row>
    <row r="5067" ht="17.25">
      <c r="J5067" s="65"/>
    </row>
    <row r="5068" ht="17.25">
      <c r="J5068" s="65"/>
    </row>
    <row r="5069" ht="17.25">
      <c r="J5069" s="65"/>
    </row>
    <row r="5070" ht="17.25">
      <c r="J5070" s="65"/>
    </row>
    <row r="5071" ht="17.25">
      <c r="J5071" s="65"/>
    </row>
    <row r="5072" ht="17.25">
      <c r="J5072" s="65"/>
    </row>
    <row r="5073" ht="17.25">
      <c r="J5073" s="65"/>
    </row>
    <row r="5074" ht="17.25">
      <c r="J5074" s="65"/>
    </row>
    <row r="5075" ht="17.25">
      <c r="J5075" s="65"/>
    </row>
    <row r="5076" ht="17.25">
      <c r="J5076" s="65"/>
    </row>
    <row r="5077" ht="17.25">
      <c r="J5077" s="65"/>
    </row>
    <row r="5078" ht="17.25">
      <c r="J5078" s="65"/>
    </row>
    <row r="5079" ht="17.25">
      <c r="J5079" s="65"/>
    </row>
    <row r="5080" ht="17.25">
      <c r="J5080" s="65"/>
    </row>
    <row r="5081" ht="17.25">
      <c r="J5081" s="65"/>
    </row>
    <row r="5082" ht="17.25">
      <c r="J5082" s="65"/>
    </row>
    <row r="5083" ht="17.25">
      <c r="J5083" s="65"/>
    </row>
    <row r="5084" ht="17.25">
      <c r="J5084" s="65"/>
    </row>
    <row r="5085" ht="17.25">
      <c r="J5085" s="65"/>
    </row>
    <row r="5086" ht="17.25">
      <c r="J5086" s="65"/>
    </row>
    <row r="5087" ht="17.25">
      <c r="J5087" s="65"/>
    </row>
    <row r="5088" ht="17.25">
      <c r="J5088" s="65"/>
    </row>
    <row r="5089" ht="17.25">
      <c r="J5089" s="65"/>
    </row>
    <row r="5090" ht="17.25">
      <c r="J5090" s="65"/>
    </row>
    <row r="5091" ht="17.25">
      <c r="J5091" s="65"/>
    </row>
    <row r="5092" ht="17.25">
      <c r="J5092" s="65"/>
    </row>
    <row r="5093" ht="17.25">
      <c r="J5093" s="65"/>
    </row>
    <row r="5094" ht="17.25">
      <c r="J5094" s="65"/>
    </row>
    <row r="5095" ht="17.25">
      <c r="J5095" s="65"/>
    </row>
    <row r="5096" ht="17.25">
      <c r="J5096" s="65"/>
    </row>
    <row r="5097" ht="17.25">
      <c r="J5097" s="65"/>
    </row>
    <row r="5098" ht="17.25">
      <c r="J5098" s="65"/>
    </row>
    <row r="5099" ht="17.25">
      <c r="J5099" s="65"/>
    </row>
    <row r="5100" ht="17.25">
      <c r="J5100" s="65"/>
    </row>
    <row r="5101" ht="17.25">
      <c r="J5101" s="65"/>
    </row>
    <row r="5102" ht="17.25">
      <c r="J5102" s="65"/>
    </row>
    <row r="5103" ht="17.25">
      <c r="J5103" s="65"/>
    </row>
    <row r="5104" ht="17.25">
      <c r="J5104" s="65"/>
    </row>
    <row r="5105" ht="17.25">
      <c r="J5105" s="65"/>
    </row>
    <row r="5106" ht="17.25">
      <c r="J5106" s="65"/>
    </row>
    <row r="5107" ht="17.25">
      <c r="J5107" s="65"/>
    </row>
    <row r="5108" ht="17.25">
      <c r="J5108" s="65"/>
    </row>
    <row r="5109" ht="17.25">
      <c r="J5109" s="65"/>
    </row>
    <row r="5110" ht="17.25">
      <c r="J5110" s="65"/>
    </row>
    <row r="5111" ht="17.25">
      <c r="J5111" s="65"/>
    </row>
    <row r="5112" ht="17.25">
      <c r="J5112" s="65"/>
    </row>
    <row r="5113" ht="17.25">
      <c r="J5113" s="65"/>
    </row>
    <row r="5114" ht="17.25">
      <c r="J5114" s="65"/>
    </row>
    <row r="5115" ht="17.25">
      <c r="J5115" s="65"/>
    </row>
    <row r="5116" ht="17.25">
      <c r="J5116" s="65"/>
    </row>
    <row r="5117" ht="17.25">
      <c r="J5117" s="65"/>
    </row>
    <row r="5118" ht="17.25">
      <c r="J5118" s="65"/>
    </row>
    <row r="5119" ht="17.25">
      <c r="J5119" s="65"/>
    </row>
    <row r="5120" ht="17.25">
      <c r="J5120" s="65"/>
    </row>
    <row r="5121" ht="17.25">
      <c r="J5121" s="65"/>
    </row>
    <row r="5122" ht="17.25">
      <c r="J5122" s="65"/>
    </row>
    <row r="5123" ht="17.25">
      <c r="J5123" s="65"/>
    </row>
    <row r="5124" ht="17.25">
      <c r="J5124" s="65"/>
    </row>
    <row r="5125" ht="17.25">
      <c r="J5125" s="65"/>
    </row>
    <row r="5126" ht="17.25">
      <c r="J5126" s="65"/>
    </row>
    <row r="5127" ht="17.25">
      <c r="J5127" s="65"/>
    </row>
    <row r="5128" ht="17.25">
      <c r="J5128" s="65"/>
    </row>
    <row r="5129" ht="17.25">
      <c r="J5129" s="65"/>
    </row>
    <row r="5130" ht="17.25">
      <c r="J5130" s="65"/>
    </row>
    <row r="5131" ht="17.25">
      <c r="J5131" s="65"/>
    </row>
    <row r="5132" ht="17.25">
      <c r="J5132" s="65"/>
    </row>
    <row r="5133" ht="17.25">
      <c r="J5133" s="65"/>
    </row>
    <row r="5134" ht="17.25">
      <c r="J5134" s="65"/>
    </row>
    <row r="5135" ht="17.25">
      <c r="J5135" s="65"/>
    </row>
    <row r="5136" ht="17.25">
      <c r="J5136" s="65"/>
    </row>
    <row r="5137" ht="17.25">
      <c r="J5137" s="65"/>
    </row>
    <row r="5138" ht="17.25">
      <c r="J5138" s="65"/>
    </row>
    <row r="5139" ht="17.25">
      <c r="J5139" s="65"/>
    </row>
    <row r="5140" ht="17.25">
      <c r="J5140" s="65"/>
    </row>
    <row r="5141" ht="17.25">
      <c r="J5141" s="65"/>
    </row>
    <row r="5142" ht="17.25">
      <c r="J5142" s="65"/>
    </row>
    <row r="5143" ht="17.25">
      <c r="J5143" s="65"/>
    </row>
    <row r="5144" ht="17.25">
      <c r="J5144" s="65"/>
    </row>
    <row r="5145" ht="17.25">
      <c r="J5145" s="65"/>
    </row>
    <row r="5146" ht="17.25">
      <c r="J5146" s="65"/>
    </row>
    <row r="5147" ht="17.25">
      <c r="J5147" s="65"/>
    </row>
    <row r="5148" ht="17.25">
      <c r="J5148" s="65"/>
    </row>
    <row r="5149" ht="17.25">
      <c r="J5149" s="65"/>
    </row>
    <row r="5150" ht="17.25">
      <c r="J5150" s="65"/>
    </row>
    <row r="5151" ht="17.25">
      <c r="J5151" s="65"/>
    </row>
    <row r="5152" ht="17.25">
      <c r="J5152" s="65"/>
    </row>
    <row r="5153" ht="17.25">
      <c r="J5153" s="65"/>
    </row>
    <row r="5154" ht="17.25">
      <c r="J5154" s="65"/>
    </row>
    <row r="5155" ht="17.25">
      <c r="J5155" s="65"/>
    </row>
    <row r="5156" ht="17.25">
      <c r="J5156" s="65"/>
    </row>
    <row r="5157" ht="17.25">
      <c r="J5157" s="65"/>
    </row>
    <row r="5158" ht="17.25">
      <c r="J5158" s="65"/>
    </row>
    <row r="5159" ht="17.25">
      <c r="J5159" s="65"/>
    </row>
    <row r="5160" ht="17.25">
      <c r="J5160" s="65"/>
    </row>
    <row r="5161" ht="17.25">
      <c r="J5161" s="65"/>
    </row>
    <row r="5162" ht="17.25">
      <c r="J5162" s="65"/>
    </row>
    <row r="5163" ht="17.25">
      <c r="J5163" s="65"/>
    </row>
    <row r="5164" ht="17.25">
      <c r="J5164" s="65"/>
    </row>
    <row r="5165" ht="17.25">
      <c r="J5165" s="65"/>
    </row>
    <row r="5166" ht="17.25">
      <c r="J5166" s="65"/>
    </row>
    <row r="5167" ht="17.25">
      <c r="J5167" s="65"/>
    </row>
    <row r="5168" ht="17.25">
      <c r="J5168" s="65"/>
    </row>
    <row r="5169" ht="17.25">
      <c r="J5169" s="65"/>
    </row>
    <row r="5170" ht="17.25">
      <c r="J5170" s="65"/>
    </row>
    <row r="5171" ht="17.25">
      <c r="J5171" s="65"/>
    </row>
    <row r="5172" ht="17.25">
      <c r="J5172" s="65"/>
    </row>
    <row r="5173" ht="17.25">
      <c r="J5173" s="65"/>
    </row>
    <row r="5174" ht="17.25">
      <c r="J5174" s="65"/>
    </row>
    <row r="5175" ht="17.25">
      <c r="J5175" s="65"/>
    </row>
    <row r="5176" ht="17.25">
      <c r="J5176" s="65"/>
    </row>
    <row r="5177" ht="17.25">
      <c r="J5177" s="65"/>
    </row>
    <row r="5178" ht="17.25">
      <c r="J5178" s="65"/>
    </row>
    <row r="5179" ht="17.25">
      <c r="J5179" s="65"/>
    </row>
    <row r="5180" ht="17.25">
      <c r="J5180" s="65"/>
    </row>
    <row r="5181" ht="17.25">
      <c r="J5181" s="65"/>
    </row>
    <row r="5182" ht="17.25">
      <c r="J5182" s="65"/>
    </row>
    <row r="5183" ht="17.25">
      <c r="J5183" s="65"/>
    </row>
    <row r="5184" ht="17.25">
      <c r="J5184" s="65"/>
    </row>
    <row r="5185" ht="17.25">
      <c r="J5185" s="65"/>
    </row>
    <row r="5186" ht="17.25">
      <c r="J5186" s="65"/>
    </row>
    <row r="5187" ht="17.25">
      <c r="J5187" s="65"/>
    </row>
    <row r="5188" ht="17.25">
      <c r="J5188" s="65"/>
    </row>
    <row r="5189" ht="17.25">
      <c r="J5189" s="65"/>
    </row>
    <row r="5190" ht="17.25">
      <c r="J5190" s="65"/>
    </row>
    <row r="5191" ht="17.25">
      <c r="J5191" s="65"/>
    </row>
    <row r="5192" ht="17.25">
      <c r="J5192" s="65"/>
    </row>
    <row r="5193" ht="17.25">
      <c r="J5193" s="65"/>
    </row>
    <row r="5194" ht="17.25">
      <c r="J5194" s="65"/>
    </row>
    <row r="5195" ht="17.25">
      <c r="J5195" s="65"/>
    </row>
    <row r="5196" ht="17.25">
      <c r="J5196" s="65"/>
    </row>
    <row r="5197" ht="17.25">
      <c r="J5197" s="65"/>
    </row>
    <row r="5198" ht="17.25">
      <c r="J5198" s="65"/>
    </row>
    <row r="5199" ht="17.25">
      <c r="J5199" s="65"/>
    </row>
    <row r="5200" ht="17.25">
      <c r="J5200" s="65"/>
    </row>
    <row r="5201" ht="17.25">
      <c r="J5201" s="65"/>
    </row>
    <row r="5202" ht="17.25">
      <c r="J5202" s="65"/>
    </row>
    <row r="5203" ht="17.25">
      <c r="J5203" s="65"/>
    </row>
    <row r="5204" ht="17.25">
      <c r="J5204" s="65"/>
    </row>
    <row r="5205" ht="17.25">
      <c r="J5205" s="65"/>
    </row>
    <row r="5206" ht="17.25">
      <c r="J5206" s="65"/>
    </row>
    <row r="5207" ht="17.25">
      <c r="J5207" s="65"/>
    </row>
    <row r="5208" ht="17.25">
      <c r="J5208" s="65"/>
    </row>
    <row r="5209" ht="17.25">
      <c r="J5209" s="65"/>
    </row>
    <row r="5210" ht="17.25">
      <c r="J5210" s="65"/>
    </row>
    <row r="5211" ht="17.25">
      <c r="J5211" s="65"/>
    </row>
    <row r="5212" ht="17.25">
      <c r="J5212" s="65"/>
    </row>
    <row r="5213" ht="17.25">
      <c r="J5213" s="65"/>
    </row>
    <row r="5214" ht="17.25">
      <c r="J5214" s="65"/>
    </row>
    <row r="5215" ht="17.25">
      <c r="J5215" s="65"/>
    </row>
    <row r="5216" ht="17.25">
      <c r="J5216" s="65"/>
    </row>
    <row r="5217" ht="17.25">
      <c r="J5217" s="65"/>
    </row>
    <row r="5218" ht="17.25">
      <c r="J5218" s="65"/>
    </row>
    <row r="5219" ht="17.25">
      <c r="J5219" s="65"/>
    </row>
    <row r="5220" ht="17.25">
      <c r="J5220" s="65"/>
    </row>
    <row r="5221" ht="17.25">
      <c r="J5221" s="65"/>
    </row>
    <row r="5222" ht="17.25">
      <c r="J5222" s="65"/>
    </row>
    <row r="5223" ht="17.25">
      <c r="J5223" s="65"/>
    </row>
    <row r="5224" ht="17.25">
      <c r="J5224" s="65"/>
    </row>
    <row r="5225" ht="17.25">
      <c r="J5225" s="65"/>
    </row>
    <row r="5226" ht="17.25">
      <c r="J5226" s="65"/>
    </row>
    <row r="5227" ht="17.25">
      <c r="J5227" s="65"/>
    </row>
    <row r="5228" ht="17.25">
      <c r="J5228" s="65"/>
    </row>
    <row r="5229" ht="17.25">
      <c r="J5229" s="65"/>
    </row>
    <row r="5230" ht="17.25">
      <c r="J5230" s="65"/>
    </row>
    <row r="5231" ht="17.25">
      <c r="J5231" s="65"/>
    </row>
    <row r="5232" ht="17.25">
      <c r="J5232" s="65"/>
    </row>
    <row r="5233" ht="17.25">
      <c r="J5233" s="65"/>
    </row>
    <row r="5234" ht="17.25">
      <c r="J5234" s="65"/>
    </row>
    <row r="5235" ht="17.25">
      <c r="J5235" s="65"/>
    </row>
    <row r="5236" ht="17.25">
      <c r="J5236" s="65"/>
    </row>
    <row r="5237" ht="17.25">
      <c r="J5237" s="65"/>
    </row>
    <row r="5238" ht="17.25">
      <c r="J5238" s="65"/>
    </row>
    <row r="5239" ht="17.25">
      <c r="J5239" s="65"/>
    </row>
    <row r="5240" ht="17.25">
      <c r="J5240" s="65"/>
    </row>
    <row r="5241" ht="17.25">
      <c r="J5241" s="65"/>
    </row>
    <row r="5242" ht="17.25">
      <c r="J5242" s="65"/>
    </row>
    <row r="5243" ht="17.25">
      <c r="J5243" s="65"/>
    </row>
    <row r="5244" ht="17.25">
      <c r="J5244" s="65"/>
    </row>
    <row r="5245" ht="17.25">
      <c r="J5245" s="65"/>
    </row>
    <row r="5246" ht="17.25">
      <c r="J5246" s="65"/>
    </row>
    <row r="5247" ht="17.25">
      <c r="J5247" s="65"/>
    </row>
    <row r="5248" ht="17.25">
      <c r="J5248" s="65"/>
    </row>
    <row r="5249" ht="17.25">
      <c r="J5249" s="65"/>
    </row>
    <row r="5250" ht="17.25">
      <c r="J5250" s="65"/>
    </row>
    <row r="5251" ht="17.25">
      <c r="J5251" s="65"/>
    </row>
    <row r="5252" ht="17.25">
      <c r="J5252" s="65"/>
    </row>
    <row r="5253" ht="17.25">
      <c r="J5253" s="65"/>
    </row>
    <row r="5254" ht="17.25">
      <c r="J5254" s="65"/>
    </row>
    <row r="5255" ht="17.25">
      <c r="J5255" s="65"/>
    </row>
    <row r="5256" ht="17.25">
      <c r="J5256" s="65"/>
    </row>
    <row r="5257" ht="17.25">
      <c r="J5257" s="65"/>
    </row>
    <row r="5258" ht="17.25">
      <c r="J5258" s="65"/>
    </row>
    <row r="5259" ht="17.25">
      <c r="J5259" s="65"/>
    </row>
    <row r="5260" ht="17.25">
      <c r="J5260" s="65"/>
    </row>
    <row r="5261" ht="17.25">
      <c r="J5261" s="65"/>
    </row>
    <row r="5262" ht="17.25">
      <c r="J5262" s="65"/>
    </row>
    <row r="5263" ht="17.25">
      <c r="J5263" s="65"/>
    </row>
    <row r="5264" ht="17.25">
      <c r="J5264" s="65"/>
    </row>
    <row r="5265" ht="17.25">
      <c r="J5265" s="65"/>
    </row>
    <row r="5266" ht="17.25">
      <c r="J5266" s="65"/>
    </row>
    <row r="5267" ht="17.25">
      <c r="J5267" s="65"/>
    </row>
    <row r="5268" ht="17.25">
      <c r="J5268" s="65"/>
    </row>
    <row r="5269" ht="17.25">
      <c r="J5269" s="65"/>
    </row>
    <row r="5270" ht="17.25">
      <c r="J5270" s="65"/>
    </row>
    <row r="5271" ht="17.25">
      <c r="J5271" s="65"/>
    </row>
    <row r="5272" ht="17.25">
      <c r="J5272" s="65"/>
    </row>
    <row r="5273" ht="17.25">
      <c r="J5273" s="65"/>
    </row>
    <row r="5274" ht="17.25">
      <c r="J5274" s="65"/>
    </row>
    <row r="5275" ht="17.25">
      <c r="J5275" s="65"/>
    </row>
    <row r="5276" ht="17.25">
      <c r="J5276" s="65"/>
    </row>
    <row r="5277" ht="17.25">
      <c r="J5277" s="65"/>
    </row>
    <row r="5278" ht="17.25">
      <c r="J5278" s="65"/>
    </row>
    <row r="5279" ht="17.25">
      <c r="J5279" s="65"/>
    </row>
    <row r="5280" ht="17.25">
      <c r="J5280" s="65"/>
    </row>
    <row r="5281" ht="17.25">
      <c r="J5281" s="65"/>
    </row>
    <row r="5282" ht="17.25">
      <c r="J5282" s="65"/>
    </row>
    <row r="5283" ht="17.25">
      <c r="J5283" s="65"/>
    </row>
    <row r="5284" ht="17.25">
      <c r="J5284" s="65"/>
    </row>
    <row r="5285" ht="17.25">
      <c r="J5285" s="65"/>
    </row>
    <row r="5286" ht="17.25">
      <c r="J5286" s="65"/>
    </row>
    <row r="5287" ht="17.25">
      <c r="J5287" s="65"/>
    </row>
    <row r="5288" ht="17.25">
      <c r="J5288" s="65"/>
    </row>
    <row r="5289" ht="17.25">
      <c r="J5289" s="65"/>
    </row>
    <row r="5290" ht="17.25">
      <c r="J5290" s="65"/>
    </row>
    <row r="5291" ht="17.25">
      <c r="J5291" s="65"/>
    </row>
    <row r="5292" ht="17.25">
      <c r="J5292" s="65"/>
    </row>
    <row r="5293" ht="17.25">
      <c r="J5293" s="65"/>
    </row>
    <row r="5294" ht="17.25">
      <c r="J5294" s="65"/>
    </row>
    <row r="5295" ht="17.25">
      <c r="J5295" s="65"/>
    </row>
    <row r="5296" ht="17.25">
      <c r="J5296" s="65"/>
    </row>
    <row r="5297" ht="17.25">
      <c r="J5297" s="65"/>
    </row>
    <row r="5298" ht="17.25">
      <c r="J5298" s="65"/>
    </row>
    <row r="5299" ht="17.25">
      <c r="J5299" s="65"/>
    </row>
    <row r="5300" ht="17.25">
      <c r="J5300" s="65"/>
    </row>
    <row r="5301" ht="17.25">
      <c r="J5301" s="65"/>
    </row>
    <row r="5302" ht="17.25">
      <c r="J5302" s="65"/>
    </row>
    <row r="5303" ht="17.25">
      <c r="J5303" s="65"/>
    </row>
    <row r="5304" ht="17.25">
      <c r="J5304" s="65"/>
    </row>
    <row r="5305" ht="17.25">
      <c r="J5305" s="65"/>
    </row>
    <row r="5306" ht="17.25">
      <c r="J5306" s="65"/>
    </row>
    <row r="5307" ht="17.25">
      <c r="J5307" s="65"/>
    </row>
    <row r="5308" ht="17.25">
      <c r="J5308" s="65"/>
    </row>
    <row r="5309" ht="17.25">
      <c r="J5309" s="65"/>
    </row>
    <row r="5310" ht="17.25">
      <c r="J5310" s="65"/>
    </row>
    <row r="5311" ht="17.25">
      <c r="J5311" s="65"/>
    </row>
    <row r="5312" ht="17.25">
      <c r="J5312" s="65"/>
    </row>
    <row r="5313" ht="17.25">
      <c r="J5313" s="65"/>
    </row>
    <row r="5314" ht="17.25">
      <c r="J5314" s="65"/>
    </row>
    <row r="5315" ht="17.25">
      <c r="J5315" s="65"/>
    </row>
    <row r="5316" ht="17.25">
      <c r="J5316" s="65"/>
    </row>
    <row r="5317" ht="17.25">
      <c r="J5317" s="65"/>
    </row>
    <row r="5318" ht="17.25">
      <c r="J5318" s="65"/>
    </row>
    <row r="5319" ht="17.25">
      <c r="J5319" s="65"/>
    </row>
    <row r="5320" ht="17.25">
      <c r="J5320" s="65"/>
    </row>
    <row r="5321" ht="17.25">
      <c r="J5321" s="65"/>
    </row>
    <row r="5322" ht="17.25">
      <c r="J5322" s="65"/>
    </row>
    <row r="5323" ht="17.25">
      <c r="J5323" s="65"/>
    </row>
    <row r="5324" ht="17.25">
      <c r="J5324" s="65"/>
    </row>
    <row r="5325" ht="17.25">
      <c r="J5325" s="65"/>
    </row>
    <row r="5326" ht="17.25">
      <c r="J5326" s="65"/>
    </row>
    <row r="5327" ht="17.25">
      <c r="J5327" s="65"/>
    </row>
    <row r="5328" ht="17.25">
      <c r="J5328" s="65"/>
    </row>
    <row r="5329" ht="17.25">
      <c r="J5329" s="65"/>
    </row>
    <row r="5330" ht="17.25">
      <c r="J5330" s="65"/>
    </row>
    <row r="5331" ht="17.25">
      <c r="J5331" s="65"/>
    </row>
    <row r="5332" ht="17.25">
      <c r="J5332" s="65"/>
    </row>
    <row r="5333" ht="17.25">
      <c r="J5333" s="65"/>
    </row>
    <row r="5334" ht="17.25">
      <c r="J5334" s="65"/>
    </row>
    <row r="5335" ht="17.25">
      <c r="J5335" s="65"/>
    </row>
    <row r="5336" ht="17.25">
      <c r="J5336" s="65"/>
    </row>
    <row r="5337" ht="17.25">
      <c r="J5337" s="65"/>
    </row>
    <row r="5338" ht="17.25">
      <c r="J5338" s="65"/>
    </row>
    <row r="5339" ht="17.25">
      <c r="J5339" s="65"/>
    </row>
    <row r="5340" ht="17.25">
      <c r="J5340" s="65"/>
    </row>
    <row r="5341" ht="17.25">
      <c r="J5341" s="65"/>
    </row>
    <row r="5342" ht="17.25">
      <c r="J5342" s="65"/>
    </row>
    <row r="5343" ht="17.25">
      <c r="J5343" s="65"/>
    </row>
    <row r="5344" ht="17.25">
      <c r="J5344" s="65"/>
    </row>
    <row r="5345" ht="17.25">
      <c r="J5345" s="65"/>
    </row>
    <row r="5346" ht="17.25">
      <c r="J5346" s="65"/>
    </row>
    <row r="5347" ht="17.25">
      <c r="J5347" s="65"/>
    </row>
    <row r="5348" ht="17.25">
      <c r="J5348" s="65"/>
    </row>
    <row r="5349" ht="17.25">
      <c r="J5349" s="65"/>
    </row>
    <row r="5350" ht="17.25">
      <c r="J5350" s="65"/>
    </row>
    <row r="5351" ht="17.25">
      <c r="J5351" s="65"/>
    </row>
    <row r="5352" ht="17.25">
      <c r="J5352" s="65"/>
    </row>
    <row r="5353" ht="17.25">
      <c r="J5353" s="65"/>
    </row>
    <row r="5354" ht="17.25">
      <c r="J5354" s="65"/>
    </row>
    <row r="5355" ht="17.25">
      <c r="J5355" s="65"/>
    </row>
    <row r="5356" ht="17.25">
      <c r="J5356" s="65"/>
    </row>
    <row r="5357" ht="17.25">
      <c r="J5357" s="65"/>
    </row>
    <row r="5358" ht="17.25">
      <c r="J5358" s="65"/>
    </row>
    <row r="5359" ht="17.25">
      <c r="J5359" s="65"/>
    </row>
    <row r="5360" ht="17.25">
      <c r="J5360" s="65"/>
    </row>
    <row r="5361" ht="17.25">
      <c r="J5361" s="65"/>
    </row>
    <row r="5362" ht="17.25">
      <c r="J5362" s="65"/>
    </row>
    <row r="5363" ht="17.25">
      <c r="J5363" s="65"/>
    </row>
    <row r="5364" ht="17.25">
      <c r="J5364" s="65"/>
    </row>
    <row r="5365" ht="17.25">
      <c r="J5365" s="65"/>
    </row>
    <row r="5366" ht="17.25">
      <c r="J5366" s="65"/>
    </row>
    <row r="5367" ht="17.25">
      <c r="J5367" s="65"/>
    </row>
    <row r="5368" ht="17.25">
      <c r="J5368" s="65"/>
    </row>
    <row r="5369" ht="17.25">
      <c r="J5369" s="65"/>
    </row>
    <row r="5370" ht="17.25">
      <c r="J5370" s="65"/>
    </row>
    <row r="5371" ht="17.25">
      <c r="J5371" s="65"/>
    </row>
    <row r="5372" ht="17.25">
      <c r="J5372" s="65"/>
    </row>
    <row r="5373" ht="17.25">
      <c r="J5373" s="65"/>
    </row>
    <row r="5374" ht="17.25">
      <c r="J5374" s="65"/>
    </row>
    <row r="5375" ht="17.25">
      <c r="J5375" s="65"/>
    </row>
    <row r="5376" ht="17.25">
      <c r="J5376" s="65"/>
    </row>
    <row r="5377" ht="17.25">
      <c r="J5377" s="65"/>
    </row>
    <row r="5378" ht="17.25">
      <c r="J5378" s="65"/>
    </row>
    <row r="5379" ht="17.25">
      <c r="J5379" s="65"/>
    </row>
    <row r="5380" ht="17.25">
      <c r="J5380" s="65"/>
    </row>
    <row r="5381" ht="17.25">
      <c r="J5381" s="65"/>
    </row>
    <row r="5382" ht="17.25">
      <c r="J5382" s="65"/>
    </row>
    <row r="5383" ht="17.25">
      <c r="J5383" s="65"/>
    </row>
    <row r="5384" ht="17.25">
      <c r="J5384" s="65"/>
    </row>
    <row r="5385" ht="17.25">
      <c r="J5385" s="65"/>
    </row>
    <row r="5386" ht="17.25">
      <c r="J5386" s="65"/>
    </row>
    <row r="5387" ht="17.25">
      <c r="J5387" s="65"/>
    </row>
    <row r="5388" ht="17.25">
      <c r="J5388" s="65"/>
    </row>
    <row r="5389" ht="17.25">
      <c r="J5389" s="65"/>
    </row>
    <row r="5390" ht="17.25">
      <c r="J5390" s="65"/>
    </row>
    <row r="5391" ht="17.25">
      <c r="J5391" s="65"/>
    </row>
    <row r="5392" ht="17.25">
      <c r="J5392" s="65"/>
    </row>
    <row r="5393" ht="17.25">
      <c r="J5393" s="65"/>
    </row>
    <row r="5394" ht="17.25">
      <c r="J5394" s="65"/>
    </row>
    <row r="5395" ht="17.25">
      <c r="J5395" s="65"/>
    </row>
    <row r="5396" ht="17.25">
      <c r="J5396" s="65"/>
    </row>
    <row r="5397" ht="17.25">
      <c r="J5397" s="65"/>
    </row>
    <row r="5398" ht="17.25">
      <c r="J5398" s="65"/>
    </row>
    <row r="5399" ht="17.25">
      <c r="J5399" s="65"/>
    </row>
    <row r="5400" ht="17.25">
      <c r="J5400" s="65"/>
    </row>
    <row r="5401" ht="17.25">
      <c r="J5401" s="65"/>
    </row>
    <row r="5402" ht="17.25">
      <c r="J5402" s="65"/>
    </row>
    <row r="5403" ht="17.25">
      <c r="J5403" s="65"/>
    </row>
    <row r="5404" ht="17.25">
      <c r="J5404" s="65"/>
    </row>
    <row r="5405" ht="17.25">
      <c r="J5405" s="65"/>
    </row>
    <row r="5406" ht="17.25">
      <c r="J5406" s="65"/>
    </row>
    <row r="5407" ht="17.25">
      <c r="J5407" s="65"/>
    </row>
    <row r="5408" ht="17.25">
      <c r="J5408" s="65"/>
    </row>
    <row r="5409" ht="17.25">
      <c r="J5409" s="65"/>
    </row>
    <row r="5410" ht="17.25">
      <c r="J5410" s="65"/>
    </row>
    <row r="5411" ht="17.25">
      <c r="J5411" s="65"/>
    </row>
    <row r="5412" ht="17.25">
      <c r="J5412" s="65"/>
    </row>
    <row r="5413" ht="17.25">
      <c r="J5413" s="65"/>
    </row>
    <row r="5414" ht="17.25">
      <c r="J5414" s="65"/>
    </row>
    <row r="5415" ht="17.25">
      <c r="J5415" s="65"/>
    </row>
    <row r="5416" ht="17.25">
      <c r="J5416" s="65"/>
    </row>
    <row r="5417" ht="17.25">
      <c r="J5417" s="65"/>
    </row>
    <row r="5418" ht="17.25">
      <c r="J5418" s="65"/>
    </row>
    <row r="5419" ht="17.25">
      <c r="J5419" s="65"/>
    </row>
    <row r="5420" ht="17.25">
      <c r="J5420" s="65"/>
    </row>
    <row r="5421" ht="17.25">
      <c r="J5421" s="65"/>
    </row>
    <row r="5422" ht="17.25">
      <c r="J5422" s="65"/>
    </row>
    <row r="5423" ht="17.25">
      <c r="J5423" s="65"/>
    </row>
    <row r="5424" ht="17.25">
      <c r="J5424" s="65"/>
    </row>
    <row r="5425" ht="17.25">
      <c r="J5425" s="65"/>
    </row>
    <row r="5426" ht="17.25">
      <c r="J5426" s="65"/>
    </row>
    <row r="5427" ht="17.25">
      <c r="J5427" s="65"/>
    </row>
    <row r="5428" ht="17.25">
      <c r="J5428" s="65"/>
    </row>
    <row r="5429" ht="17.25">
      <c r="J5429" s="65"/>
    </row>
    <row r="5430" ht="17.25">
      <c r="J5430" s="65"/>
    </row>
    <row r="5431" ht="17.25">
      <c r="J5431" s="65"/>
    </row>
    <row r="5432" ht="17.25">
      <c r="J5432" s="65"/>
    </row>
    <row r="5433" ht="17.25">
      <c r="J5433" s="65"/>
    </row>
    <row r="5434" ht="17.25">
      <c r="J5434" s="65"/>
    </row>
    <row r="5435" ht="17.25">
      <c r="J5435" s="65"/>
    </row>
    <row r="5436" ht="17.25">
      <c r="J5436" s="65"/>
    </row>
    <row r="5437" ht="17.25">
      <c r="J5437" s="65"/>
    </row>
    <row r="5438" ht="17.25">
      <c r="J5438" s="65"/>
    </row>
    <row r="5439" ht="17.25">
      <c r="J5439" s="65"/>
    </row>
    <row r="5440" ht="17.25">
      <c r="J5440" s="65"/>
    </row>
    <row r="5441" ht="17.25">
      <c r="J5441" s="65"/>
    </row>
    <row r="5442" ht="17.25">
      <c r="J5442" s="65"/>
    </row>
    <row r="5443" ht="17.25">
      <c r="J5443" s="65"/>
    </row>
    <row r="5444" ht="17.25">
      <c r="J5444" s="65"/>
    </row>
    <row r="5445" ht="17.25">
      <c r="J5445" s="65"/>
    </row>
    <row r="5446" ht="17.25">
      <c r="J5446" s="65"/>
    </row>
    <row r="5447" ht="17.25">
      <c r="J5447" s="65"/>
    </row>
    <row r="5448" ht="17.25">
      <c r="J5448" s="65"/>
    </row>
    <row r="5449" ht="17.25">
      <c r="J5449" s="65"/>
    </row>
    <row r="5450" ht="17.25">
      <c r="J5450" s="65"/>
    </row>
    <row r="5451" ht="17.25">
      <c r="J5451" s="65"/>
    </row>
    <row r="5452" ht="17.25">
      <c r="J5452" s="65"/>
    </row>
    <row r="5453" ht="17.25">
      <c r="J5453" s="65"/>
    </row>
    <row r="5454" ht="17.25">
      <c r="J5454" s="65"/>
    </row>
    <row r="5455" ht="17.25">
      <c r="J5455" s="65"/>
    </row>
    <row r="5456" ht="17.25">
      <c r="J5456" s="65"/>
    </row>
    <row r="5457" ht="17.25">
      <c r="J5457" s="65"/>
    </row>
    <row r="5458" ht="17.25">
      <c r="J5458" s="65"/>
    </row>
    <row r="5459" ht="17.25">
      <c r="J5459" s="65"/>
    </row>
    <row r="5460" ht="17.25">
      <c r="J5460" s="65"/>
    </row>
    <row r="5461" ht="17.25">
      <c r="J5461" s="65"/>
    </row>
    <row r="5462" ht="17.25">
      <c r="J5462" s="65"/>
    </row>
    <row r="5463" ht="17.25">
      <c r="J5463" s="65"/>
    </row>
    <row r="5464" ht="17.25">
      <c r="J5464" s="65"/>
    </row>
    <row r="5465" ht="17.25">
      <c r="J5465" s="65"/>
    </row>
    <row r="5466" ht="17.25">
      <c r="J5466" s="65"/>
    </row>
    <row r="5467" ht="17.25">
      <c r="J5467" s="65"/>
    </row>
    <row r="5468" ht="17.25">
      <c r="J5468" s="65"/>
    </row>
    <row r="5469" ht="17.25">
      <c r="J5469" s="65"/>
    </row>
    <row r="5470" ht="17.25">
      <c r="J5470" s="65"/>
    </row>
    <row r="5471" ht="17.25">
      <c r="J5471" s="65"/>
    </row>
    <row r="5472" ht="17.25">
      <c r="J5472" s="65"/>
    </row>
    <row r="5473" ht="17.25">
      <c r="J5473" s="65"/>
    </row>
    <row r="5474" ht="17.25">
      <c r="J5474" s="65"/>
    </row>
    <row r="5475" ht="17.25">
      <c r="J5475" s="65"/>
    </row>
    <row r="5476" ht="17.25">
      <c r="J5476" s="65"/>
    </row>
    <row r="5477" ht="17.25">
      <c r="J5477" s="65"/>
    </row>
    <row r="5478" ht="17.25">
      <c r="J5478" s="65"/>
    </row>
    <row r="5479" ht="17.25">
      <c r="J5479" s="65"/>
    </row>
    <row r="5480" ht="17.25">
      <c r="J5480" s="65"/>
    </row>
    <row r="5481" ht="17.25">
      <c r="J5481" s="65"/>
    </row>
    <row r="5482" ht="17.25">
      <c r="J5482" s="65"/>
    </row>
    <row r="5483" ht="17.25">
      <c r="J5483" s="65"/>
    </row>
    <row r="5484" ht="17.25">
      <c r="J5484" s="65"/>
    </row>
    <row r="5485" ht="17.25">
      <c r="J5485" s="65"/>
    </row>
    <row r="5486" ht="17.25">
      <c r="J5486" s="65"/>
    </row>
    <row r="5487" ht="17.25">
      <c r="J5487" s="65"/>
    </row>
    <row r="5488" ht="17.25">
      <c r="J5488" s="65"/>
    </row>
    <row r="5489" ht="17.25">
      <c r="J5489" s="65"/>
    </row>
    <row r="5490" ht="17.25">
      <c r="J5490" s="65"/>
    </row>
    <row r="5491" ht="17.25">
      <c r="J5491" s="65"/>
    </row>
    <row r="5492" ht="17.25">
      <c r="J5492" s="65"/>
    </row>
    <row r="5493" ht="17.25">
      <c r="J5493" s="65"/>
    </row>
    <row r="5494" ht="17.25">
      <c r="J5494" s="65"/>
    </row>
    <row r="5495" ht="17.25">
      <c r="J5495" s="65"/>
    </row>
    <row r="5496" ht="17.25">
      <c r="J5496" s="65"/>
    </row>
    <row r="5497" ht="17.25">
      <c r="J5497" s="65"/>
    </row>
    <row r="5498" ht="17.25">
      <c r="J5498" s="65"/>
    </row>
    <row r="5499" ht="17.25">
      <c r="J5499" s="65"/>
    </row>
    <row r="5500" ht="17.25">
      <c r="J5500" s="65"/>
    </row>
    <row r="5501" ht="17.25">
      <c r="J5501" s="65"/>
    </row>
    <row r="5502" ht="17.25">
      <c r="J5502" s="65"/>
    </row>
    <row r="5503" ht="17.25">
      <c r="J5503" s="65"/>
    </row>
    <row r="5504" ht="17.25">
      <c r="J5504" s="65"/>
    </row>
    <row r="5505" ht="17.25">
      <c r="J5505" s="65"/>
    </row>
    <row r="5506" ht="17.25">
      <c r="J5506" s="65"/>
    </row>
    <row r="5507" ht="17.25">
      <c r="J5507" s="65"/>
    </row>
    <row r="5508" ht="17.25">
      <c r="J5508" s="65"/>
    </row>
    <row r="5509" ht="17.25">
      <c r="J5509" s="65"/>
    </row>
    <row r="5510" ht="17.25">
      <c r="J5510" s="65"/>
    </row>
    <row r="5511" ht="17.25">
      <c r="J5511" s="65"/>
    </row>
    <row r="5512" ht="17.25">
      <c r="J5512" s="65"/>
    </row>
    <row r="5513" ht="17.25">
      <c r="J5513" s="65"/>
    </row>
    <row r="5514" ht="17.25">
      <c r="J5514" s="65"/>
    </row>
    <row r="5515" ht="17.25">
      <c r="J5515" s="65"/>
    </row>
    <row r="5516" ht="17.25">
      <c r="J5516" s="65"/>
    </row>
    <row r="5517" ht="17.25">
      <c r="J5517" s="65"/>
    </row>
    <row r="5518" ht="17.25">
      <c r="J5518" s="65"/>
    </row>
    <row r="5519" ht="17.25">
      <c r="J5519" s="65"/>
    </row>
    <row r="5520" ht="17.25">
      <c r="J5520" s="65"/>
    </row>
    <row r="5521" ht="17.25">
      <c r="J5521" s="65"/>
    </row>
    <row r="5522" ht="17.25">
      <c r="J5522" s="65"/>
    </row>
    <row r="5523" ht="17.25">
      <c r="J5523" s="65"/>
    </row>
    <row r="5524" ht="17.25">
      <c r="J5524" s="65"/>
    </row>
    <row r="5525" ht="17.25">
      <c r="J5525" s="65"/>
    </row>
    <row r="5526" ht="17.25">
      <c r="J5526" s="65"/>
    </row>
    <row r="5527" ht="17.25">
      <c r="J5527" s="65"/>
    </row>
    <row r="5528" ht="17.25">
      <c r="J5528" s="65"/>
    </row>
    <row r="5529" ht="17.25">
      <c r="J5529" s="65"/>
    </row>
    <row r="5530" ht="17.25">
      <c r="J5530" s="65"/>
    </row>
    <row r="5531" ht="17.25">
      <c r="J5531" s="65"/>
    </row>
    <row r="5532" ht="17.25">
      <c r="J5532" s="65"/>
    </row>
    <row r="5533" ht="17.25">
      <c r="J5533" s="65"/>
    </row>
    <row r="5534" ht="17.25">
      <c r="J5534" s="65"/>
    </row>
    <row r="5535" ht="17.25">
      <c r="J5535" s="65"/>
    </row>
    <row r="5536" ht="17.25">
      <c r="J5536" s="65"/>
    </row>
    <row r="5537" ht="17.25">
      <c r="J5537" s="65"/>
    </row>
    <row r="5538" ht="17.25">
      <c r="J5538" s="65"/>
    </row>
    <row r="5539" ht="17.25">
      <c r="J5539" s="65"/>
    </row>
    <row r="5540" ht="17.25">
      <c r="J5540" s="65"/>
    </row>
    <row r="5541" ht="17.25">
      <c r="J5541" s="65"/>
    </row>
    <row r="5542" ht="17.25">
      <c r="J5542" s="65"/>
    </row>
    <row r="5543" ht="17.25">
      <c r="J5543" s="65"/>
    </row>
    <row r="5544" ht="17.25">
      <c r="J5544" s="65"/>
    </row>
    <row r="5545" ht="17.25">
      <c r="J5545" s="65"/>
    </row>
    <row r="5546" ht="17.25">
      <c r="J5546" s="65"/>
    </row>
    <row r="5547" ht="17.25">
      <c r="J5547" s="65"/>
    </row>
    <row r="5548" ht="17.25">
      <c r="J5548" s="65"/>
    </row>
    <row r="5549" ht="17.25">
      <c r="J5549" s="65"/>
    </row>
    <row r="5550" ht="17.25">
      <c r="J5550" s="65"/>
    </row>
    <row r="5551" ht="17.25">
      <c r="J5551" s="65"/>
    </row>
    <row r="5552" ht="17.25">
      <c r="J5552" s="65"/>
    </row>
    <row r="5553" ht="17.25">
      <c r="J5553" s="65"/>
    </row>
    <row r="5554" ht="17.25">
      <c r="J5554" s="65"/>
    </row>
    <row r="5555" ht="17.25">
      <c r="J5555" s="65"/>
    </row>
    <row r="5556" ht="17.25">
      <c r="J5556" s="65"/>
    </row>
    <row r="5557" ht="17.25">
      <c r="J5557" s="65"/>
    </row>
    <row r="5558" ht="17.25">
      <c r="J5558" s="65"/>
    </row>
    <row r="5559" ht="17.25">
      <c r="J5559" s="65"/>
    </row>
    <row r="5560" ht="17.25">
      <c r="J5560" s="65"/>
    </row>
    <row r="5561" ht="17.25">
      <c r="J5561" s="65"/>
    </row>
    <row r="5562" ht="17.25">
      <c r="J5562" s="65"/>
    </row>
    <row r="5563" ht="17.25">
      <c r="J5563" s="65"/>
    </row>
    <row r="5564" ht="17.25">
      <c r="J5564" s="65"/>
    </row>
    <row r="5565" ht="17.25">
      <c r="J5565" s="65"/>
    </row>
    <row r="5566" ht="17.25">
      <c r="J5566" s="65"/>
    </row>
    <row r="5567" ht="17.25">
      <c r="J5567" s="65"/>
    </row>
    <row r="5568" ht="17.25">
      <c r="J5568" s="65"/>
    </row>
    <row r="5569" ht="17.25">
      <c r="J5569" s="65"/>
    </row>
    <row r="5570" ht="17.25">
      <c r="J5570" s="65"/>
    </row>
    <row r="5571" ht="17.25">
      <c r="J5571" s="65"/>
    </row>
    <row r="5572" ht="17.25">
      <c r="J5572" s="65"/>
    </row>
    <row r="5573" ht="17.25">
      <c r="J5573" s="65"/>
    </row>
    <row r="5574" ht="17.25">
      <c r="J5574" s="65"/>
    </row>
    <row r="5575" ht="17.25">
      <c r="J5575" s="65"/>
    </row>
    <row r="5576" ht="17.25">
      <c r="J5576" s="65"/>
    </row>
    <row r="5577" ht="17.25">
      <c r="J5577" s="65"/>
    </row>
    <row r="5578" ht="17.25">
      <c r="J5578" s="65"/>
    </row>
    <row r="5579" ht="17.25">
      <c r="J5579" s="65"/>
    </row>
    <row r="5580" ht="17.25">
      <c r="J5580" s="65"/>
    </row>
    <row r="5581" ht="17.25">
      <c r="J5581" s="65"/>
    </row>
    <row r="5582" ht="17.25">
      <c r="J5582" s="65"/>
    </row>
    <row r="5583" ht="17.25">
      <c r="J5583" s="65"/>
    </row>
    <row r="5584" ht="17.25">
      <c r="J5584" s="65"/>
    </row>
    <row r="5585" ht="17.25">
      <c r="J5585" s="65"/>
    </row>
    <row r="5586" ht="17.25">
      <c r="J5586" s="65"/>
    </row>
    <row r="5587" ht="17.25">
      <c r="J5587" s="65"/>
    </row>
  </sheetData>
  <printOptions/>
  <pageMargins left="0.75" right="0.75" top="1" bottom="1" header="0.5" footer="0.5"/>
  <pageSetup horizontalDpi="300" verticalDpi="300" orientation="portrait" r:id="rId1"/>
  <headerFooter alignWithMargins="0">
    <oddHeader>&amp;C&amp;A</oddHeader>
    <oddFooter>&amp;CPage &amp;P</oddFooter>
  </headerFooter>
  <rowBreaks count="4" manualBreakCount="4">
    <brk id="53" max="255" man="1"/>
    <brk id="120" max="255" man="1"/>
    <brk id="178" max="255" man="1"/>
    <brk id="239"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 elekes</dc:creator>
  <cp:keywords/>
  <dc:description/>
  <cp:lastModifiedBy>Gary Elekes</cp:lastModifiedBy>
  <dcterms:created xsi:type="dcterms:W3CDTF">2000-09-08T14:26:01Z</dcterms:created>
  <dcterms:modified xsi:type="dcterms:W3CDTF">2009-06-02T22:13:37Z</dcterms:modified>
  <cp:category/>
  <cp:version/>
  <cp:contentType/>
  <cp:contentStatus/>
</cp:coreProperties>
</file>